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pagos'!$B$2:$L$3000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L1537" i="2" l="1"/>
  <c r="L1539" i="2"/>
  <c r="L1541" i="2"/>
  <c r="L1544" i="2"/>
  <c r="L1545" i="2"/>
  <c r="J1546" i="2"/>
  <c r="L1547" i="2"/>
  <c r="L1549" i="2"/>
  <c r="L1551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J1620" i="2"/>
  <c r="L1621" i="2"/>
  <c r="L1623" i="2"/>
  <c r="L1625" i="2"/>
  <c r="L1627" i="2"/>
  <c r="L1628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6" i="2"/>
  <c r="L1698" i="2"/>
  <c r="L1700" i="2"/>
  <c r="L1701" i="2"/>
  <c r="L1702" i="2"/>
  <c r="L1703" i="2"/>
  <c r="L1704" i="2"/>
  <c r="L1705" i="2"/>
  <c r="L1706" i="2"/>
  <c r="L1707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L1542" i="2" s="1"/>
  <c r="A1543" i="2"/>
  <c r="A1544" i="2"/>
  <c r="A1545" i="2"/>
  <c r="A1546" i="2"/>
  <c r="A1547" i="2"/>
  <c r="A1548" i="2"/>
  <c r="A1549" i="2"/>
  <c r="A1550" i="2"/>
  <c r="A1551" i="2"/>
  <c r="A1552" i="2"/>
  <c r="L1552" i="2" s="1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L1626" i="2" s="1"/>
  <c r="A1627" i="2"/>
  <c r="A1628" i="2"/>
  <c r="A1629" i="2"/>
  <c r="L1629" i="2" s="1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L1699" i="2" s="1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L1725" i="2" s="1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C4001" i="1"/>
  <c r="AD4001" i="1"/>
  <c r="AE4001" i="1"/>
  <c r="AF4001" i="1"/>
  <c r="AO4001" i="1" s="1"/>
  <c r="AG4001" i="1"/>
  <c r="AH4001" i="1"/>
  <c r="AI4001" i="1"/>
  <c r="AJ4001" i="1"/>
  <c r="AK4001" i="1"/>
  <c r="AT4001" i="1"/>
  <c r="AU4001" i="1"/>
  <c r="AV4001" i="1"/>
  <c r="AW4001" i="1"/>
  <c r="AX4001" i="1" s="1"/>
  <c r="AC4002" i="1"/>
  <c r="AD4002" i="1"/>
  <c r="AE4002" i="1"/>
  <c r="AF4002" i="1"/>
  <c r="AO4002" i="1" s="1"/>
  <c r="AG4002" i="1"/>
  <c r="AH4002" i="1"/>
  <c r="AI4002" i="1"/>
  <c r="AJ4002" i="1"/>
  <c r="AK4002" i="1"/>
  <c r="AT4002" i="1"/>
  <c r="AU4002" i="1"/>
  <c r="BA4002" i="1" s="1"/>
  <c r="AV4002" i="1"/>
  <c r="AW4002" i="1"/>
  <c r="AX4002" i="1" s="1"/>
  <c r="AC4003" i="1"/>
  <c r="AD4003" i="1"/>
  <c r="AE4003" i="1"/>
  <c r="AF4003" i="1"/>
  <c r="AO4003" i="1" s="1"/>
  <c r="AG4003" i="1"/>
  <c r="AH4003" i="1"/>
  <c r="AI4003" i="1"/>
  <c r="AJ4003" i="1"/>
  <c r="AK4003" i="1"/>
  <c r="AT4003" i="1"/>
  <c r="AU4003" i="1"/>
  <c r="AV4003" i="1"/>
  <c r="AW4003" i="1"/>
  <c r="AX4003" i="1" s="1"/>
  <c r="AC4004" i="1"/>
  <c r="AD4004" i="1"/>
  <c r="AE4004" i="1"/>
  <c r="AF4004" i="1"/>
  <c r="AO4004" i="1" s="1"/>
  <c r="AG4004" i="1"/>
  <c r="AH4004" i="1"/>
  <c r="AI4004" i="1"/>
  <c r="AJ4004" i="1"/>
  <c r="AK4004" i="1"/>
  <c r="AT4004" i="1"/>
  <c r="AU4004" i="1"/>
  <c r="BA4004" i="1" s="1"/>
  <c r="AV4004" i="1"/>
  <c r="AW4004" i="1"/>
  <c r="AX4004" i="1" s="1"/>
  <c r="AC4005" i="1"/>
  <c r="AD4005" i="1"/>
  <c r="AE4005" i="1"/>
  <c r="AF4005" i="1"/>
  <c r="AO4005" i="1" s="1"/>
  <c r="AG4005" i="1"/>
  <c r="AH4005" i="1"/>
  <c r="AI4005" i="1"/>
  <c r="AJ4005" i="1"/>
  <c r="AK4005" i="1"/>
  <c r="AT4005" i="1"/>
  <c r="AU4005" i="1"/>
  <c r="AV4005" i="1"/>
  <c r="AW4005" i="1"/>
  <c r="AX4005" i="1" s="1"/>
  <c r="AC4006" i="1"/>
  <c r="AD4006" i="1"/>
  <c r="AE4006" i="1"/>
  <c r="AF4006" i="1"/>
  <c r="AO4006" i="1" s="1"/>
  <c r="AG4006" i="1"/>
  <c r="AH4006" i="1"/>
  <c r="AI4006" i="1"/>
  <c r="AJ4006" i="1"/>
  <c r="AK4006" i="1"/>
  <c r="AT4006" i="1"/>
  <c r="AU4006" i="1"/>
  <c r="BA4006" i="1" s="1"/>
  <c r="AV4006" i="1"/>
  <c r="AW4006" i="1"/>
  <c r="AX4006" i="1" s="1"/>
  <c r="AC4007" i="1"/>
  <c r="AD4007" i="1"/>
  <c r="AE4007" i="1"/>
  <c r="AF4007" i="1"/>
  <c r="AO4007" i="1" s="1"/>
  <c r="AG4007" i="1"/>
  <c r="AH4007" i="1"/>
  <c r="AI4007" i="1"/>
  <c r="AJ4007" i="1"/>
  <c r="AK4007" i="1"/>
  <c r="AT4007" i="1"/>
  <c r="AU4007" i="1"/>
  <c r="AV4007" i="1"/>
  <c r="AW4007" i="1"/>
  <c r="AX4007" i="1" s="1"/>
  <c r="AC4008" i="1"/>
  <c r="AD4008" i="1"/>
  <c r="AE4008" i="1"/>
  <c r="AF4008" i="1"/>
  <c r="AO4008" i="1" s="1"/>
  <c r="AG4008" i="1"/>
  <c r="AH4008" i="1"/>
  <c r="AI4008" i="1"/>
  <c r="AJ4008" i="1"/>
  <c r="AK4008" i="1"/>
  <c r="AT4008" i="1"/>
  <c r="AU4008" i="1"/>
  <c r="BA4008" i="1" s="1"/>
  <c r="AV4008" i="1"/>
  <c r="AW4008" i="1"/>
  <c r="AX4008" i="1" s="1"/>
  <c r="AC4009" i="1"/>
  <c r="AD4009" i="1"/>
  <c r="AE4009" i="1"/>
  <c r="AF4009" i="1"/>
  <c r="AO4009" i="1" s="1"/>
  <c r="AG4009" i="1"/>
  <c r="AH4009" i="1"/>
  <c r="AI4009" i="1"/>
  <c r="AJ4009" i="1"/>
  <c r="AK4009" i="1"/>
  <c r="AT4009" i="1"/>
  <c r="AU4009" i="1"/>
  <c r="AV4009" i="1"/>
  <c r="AW4009" i="1"/>
  <c r="AX4009" i="1" s="1"/>
  <c r="AC4010" i="1"/>
  <c r="AD4010" i="1"/>
  <c r="AE4010" i="1"/>
  <c r="AF4010" i="1"/>
  <c r="AO4010" i="1" s="1"/>
  <c r="AG4010" i="1"/>
  <c r="AH4010" i="1"/>
  <c r="AI4010" i="1"/>
  <c r="AJ4010" i="1"/>
  <c r="AK4010" i="1"/>
  <c r="AT4010" i="1"/>
  <c r="AU4010" i="1"/>
  <c r="BA4010" i="1" s="1"/>
  <c r="AV4010" i="1"/>
  <c r="AW4010" i="1"/>
  <c r="AX4010" i="1" s="1"/>
  <c r="AC4011" i="1"/>
  <c r="AD4011" i="1"/>
  <c r="AE4011" i="1"/>
  <c r="AF4011" i="1"/>
  <c r="AO4011" i="1" s="1"/>
  <c r="AG4011" i="1"/>
  <c r="AH4011" i="1"/>
  <c r="AI4011" i="1"/>
  <c r="AJ4011" i="1"/>
  <c r="AK4011" i="1"/>
  <c r="AT4011" i="1"/>
  <c r="AU4011" i="1"/>
  <c r="AV4011" i="1"/>
  <c r="AW4011" i="1"/>
  <c r="AX4011" i="1" s="1"/>
  <c r="AC4012" i="1"/>
  <c r="AD4012" i="1"/>
  <c r="AE4012" i="1"/>
  <c r="AF4012" i="1"/>
  <c r="AO4012" i="1" s="1"/>
  <c r="AG4012" i="1"/>
  <c r="AH4012" i="1"/>
  <c r="AI4012" i="1"/>
  <c r="AJ4012" i="1"/>
  <c r="AK4012" i="1"/>
  <c r="AT4012" i="1"/>
  <c r="AU4012" i="1"/>
  <c r="BA4012" i="1" s="1"/>
  <c r="AV4012" i="1"/>
  <c r="AW4012" i="1"/>
  <c r="AX4012" i="1" s="1"/>
  <c r="AC4013" i="1"/>
  <c r="AD4013" i="1"/>
  <c r="AE4013" i="1"/>
  <c r="AF4013" i="1"/>
  <c r="AO4013" i="1" s="1"/>
  <c r="AG4013" i="1"/>
  <c r="AH4013" i="1"/>
  <c r="AI4013" i="1"/>
  <c r="AJ4013" i="1"/>
  <c r="AK4013" i="1"/>
  <c r="AT4013" i="1"/>
  <c r="AU4013" i="1"/>
  <c r="AV4013" i="1"/>
  <c r="AW4013" i="1"/>
  <c r="AX4013" i="1" s="1"/>
  <c r="AC4014" i="1"/>
  <c r="AD4014" i="1"/>
  <c r="AE4014" i="1"/>
  <c r="AF4014" i="1"/>
  <c r="AO4014" i="1" s="1"/>
  <c r="AG4014" i="1"/>
  <c r="AH4014" i="1"/>
  <c r="AI4014" i="1"/>
  <c r="AJ4014" i="1"/>
  <c r="AK4014" i="1"/>
  <c r="AT4014" i="1"/>
  <c r="AU4014" i="1"/>
  <c r="BA4014" i="1" s="1"/>
  <c r="AV4014" i="1"/>
  <c r="AW4014" i="1"/>
  <c r="AX4014" i="1" s="1"/>
  <c r="AC4015" i="1"/>
  <c r="AD4015" i="1"/>
  <c r="AE4015" i="1"/>
  <c r="AF4015" i="1"/>
  <c r="AO4015" i="1" s="1"/>
  <c r="AG4015" i="1"/>
  <c r="AH4015" i="1"/>
  <c r="AI4015" i="1"/>
  <c r="AJ4015" i="1"/>
  <c r="AK4015" i="1"/>
  <c r="AT4015" i="1"/>
  <c r="AU4015" i="1"/>
  <c r="AV4015" i="1"/>
  <c r="AW4015" i="1"/>
  <c r="AX4015" i="1" s="1"/>
  <c r="AC4016" i="1"/>
  <c r="AD4016" i="1"/>
  <c r="AE4016" i="1"/>
  <c r="AF4016" i="1"/>
  <c r="AO4016" i="1" s="1"/>
  <c r="AG4016" i="1"/>
  <c r="AH4016" i="1"/>
  <c r="AI4016" i="1"/>
  <c r="AJ4016" i="1"/>
  <c r="AK4016" i="1"/>
  <c r="AT4016" i="1"/>
  <c r="AU4016" i="1"/>
  <c r="BA4016" i="1" s="1"/>
  <c r="AV4016" i="1"/>
  <c r="AW4016" i="1"/>
  <c r="AX4016" i="1" s="1"/>
  <c r="AC4017" i="1"/>
  <c r="AD4017" i="1"/>
  <c r="AE4017" i="1"/>
  <c r="AF4017" i="1"/>
  <c r="AO4017" i="1" s="1"/>
  <c r="AG4017" i="1"/>
  <c r="AH4017" i="1"/>
  <c r="AI4017" i="1"/>
  <c r="AJ4017" i="1"/>
  <c r="AK4017" i="1"/>
  <c r="AT4017" i="1"/>
  <c r="AU4017" i="1"/>
  <c r="AV4017" i="1"/>
  <c r="AW4017" i="1"/>
  <c r="AX4017" i="1" s="1"/>
  <c r="AC4018" i="1"/>
  <c r="AD4018" i="1"/>
  <c r="AE4018" i="1"/>
  <c r="AF4018" i="1"/>
  <c r="AO4018" i="1" s="1"/>
  <c r="AG4018" i="1"/>
  <c r="AH4018" i="1"/>
  <c r="AI4018" i="1"/>
  <c r="AJ4018" i="1"/>
  <c r="AK4018" i="1"/>
  <c r="AT4018" i="1"/>
  <c r="AU4018" i="1"/>
  <c r="BA4018" i="1" s="1"/>
  <c r="AV4018" i="1"/>
  <c r="AW4018" i="1"/>
  <c r="AX4018" i="1" s="1"/>
  <c r="AC4019" i="1"/>
  <c r="AD4019" i="1"/>
  <c r="AE4019" i="1"/>
  <c r="AF4019" i="1"/>
  <c r="AO4019" i="1" s="1"/>
  <c r="AG4019" i="1"/>
  <c r="AH4019" i="1"/>
  <c r="AI4019" i="1"/>
  <c r="AJ4019" i="1"/>
  <c r="AK4019" i="1"/>
  <c r="AT4019" i="1"/>
  <c r="AU4019" i="1"/>
  <c r="AV4019" i="1"/>
  <c r="AW4019" i="1"/>
  <c r="AX4019" i="1" s="1"/>
  <c r="AC4020" i="1"/>
  <c r="AD4020" i="1"/>
  <c r="AE4020" i="1"/>
  <c r="AF4020" i="1"/>
  <c r="AO4020" i="1" s="1"/>
  <c r="AG4020" i="1"/>
  <c r="AH4020" i="1"/>
  <c r="AI4020" i="1"/>
  <c r="AJ4020" i="1"/>
  <c r="AK4020" i="1"/>
  <c r="AT4020" i="1"/>
  <c r="AU4020" i="1"/>
  <c r="BA4020" i="1" s="1"/>
  <c r="AV4020" i="1"/>
  <c r="AW4020" i="1"/>
  <c r="AX4020" i="1" s="1"/>
  <c r="AC4021" i="1"/>
  <c r="AD4021" i="1"/>
  <c r="AE4021" i="1"/>
  <c r="AF4021" i="1"/>
  <c r="AO4021" i="1" s="1"/>
  <c r="AG4021" i="1"/>
  <c r="AH4021" i="1"/>
  <c r="AI4021" i="1"/>
  <c r="AJ4021" i="1"/>
  <c r="AK4021" i="1"/>
  <c r="AT4021" i="1"/>
  <c r="AU4021" i="1"/>
  <c r="AV4021" i="1"/>
  <c r="AW4021" i="1"/>
  <c r="AX4021" i="1" s="1"/>
  <c r="AC4022" i="1"/>
  <c r="AD4022" i="1"/>
  <c r="AE4022" i="1"/>
  <c r="AF4022" i="1"/>
  <c r="AO4022" i="1" s="1"/>
  <c r="AG4022" i="1"/>
  <c r="AH4022" i="1"/>
  <c r="AI4022" i="1"/>
  <c r="AJ4022" i="1"/>
  <c r="AK4022" i="1"/>
  <c r="AT4022" i="1"/>
  <c r="AU4022" i="1"/>
  <c r="BA4022" i="1" s="1"/>
  <c r="AV4022" i="1"/>
  <c r="AW4022" i="1"/>
  <c r="AX4022" i="1" s="1"/>
  <c r="AC4023" i="1"/>
  <c r="AD4023" i="1"/>
  <c r="AE4023" i="1"/>
  <c r="AF4023" i="1"/>
  <c r="AO4023" i="1" s="1"/>
  <c r="AG4023" i="1"/>
  <c r="AH4023" i="1"/>
  <c r="AI4023" i="1"/>
  <c r="AJ4023" i="1"/>
  <c r="AK4023" i="1"/>
  <c r="AT4023" i="1"/>
  <c r="AU4023" i="1"/>
  <c r="AV4023" i="1"/>
  <c r="AW4023" i="1"/>
  <c r="AX4023" i="1" s="1"/>
  <c r="AC4024" i="1"/>
  <c r="AD4024" i="1"/>
  <c r="AE4024" i="1"/>
  <c r="AF4024" i="1"/>
  <c r="AO4024" i="1" s="1"/>
  <c r="AG4024" i="1"/>
  <c r="AH4024" i="1"/>
  <c r="AI4024" i="1"/>
  <c r="AJ4024" i="1"/>
  <c r="AK4024" i="1"/>
  <c r="AT4024" i="1"/>
  <c r="AU4024" i="1"/>
  <c r="BA4024" i="1" s="1"/>
  <c r="AV4024" i="1"/>
  <c r="AW4024" i="1"/>
  <c r="AX4024" i="1" s="1"/>
  <c r="AC4025" i="1"/>
  <c r="AD4025" i="1"/>
  <c r="AE4025" i="1"/>
  <c r="AF4025" i="1"/>
  <c r="AO4025" i="1" s="1"/>
  <c r="AG4025" i="1"/>
  <c r="AH4025" i="1"/>
  <c r="AI4025" i="1"/>
  <c r="AJ4025" i="1"/>
  <c r="AK4025" i="1"/>
  <c r="AT4025" i="1"/>
  <c r="AU4025" i="1"/>
  <c r="AV4025" i="1"/>
  <c r="AW4025" i="1"/>
  <c r="AX4025" i="1" s="1"/>
  <c r="AC4026" i="1"/>
  <c r="AD4026" i="1"/>
  <c r="AE4026" i="1"/>
  <c r="AF4026" i="1"/>
  <c r="AO4026" i="1" s="1"/>
  <c r="AG4026" i="1"/>
  <c r="AH4026" i="1"/>
  <c r="AI4026" i="1"/>
  <c r="AJ4026" i="1"/>
  <c r="AK4026" i="1"/>
  <c r="AT4026" i="1"/>
  <c r="AU4026" i="1"/>
  <c r="BA4026" i="1" s="1"/>
  <c r="AV4026" i="1"/>
  <c r="AW4026" i="1"/>
  <c r="AX4026" i="1" s="1"/>
  <c r="AC4027" i="1"/>
  <c r="AD4027" i="1"/>
  <c r="AE4027" i="1"/>
  <c r="AF4027" i="1"/>
  <c r="AO4027" i="1" s="1"/>
  <c r="AG4027" i="1"/>
  <c r="AH4027" i="1"/>
  <c r="AI4027" i="1"/>
  <c r="AJ4027" i="1"/>
  <c r="AK4027" i="1"/>
  <c r="AT4027" i="1"/>
  <c r="AU4027" i="1"/>
  <c r="AV4027" i="1"/>
  <c r="AW4027" i="1"/>
  <c r="AX4027" i="1" s="1"/>
  <c r="AC4028" i="1"/>
  <c r="AD4028" i="1"/>
  <c r="AE4028" i="1"/>
  <c r="AF4028" i="1"/>
  <c r="AO4028" i="1" s="1"/>
  <c r="AG4028" i="1"/>
  <c r="AH4028" i="1"/>
  <c r="AI4028" i="1"/>
  <c r="AJ4028" i="1"/>
  <c r="AK4028" i="1"/>
  <c r="AT4028" i="1"/>
  <c r="AU4028" i="1"/>
  <c r="BA4028" i="1" s="1"/>
  <c r="AV4028" i="1"/>
  <c r="AW4028" i="1"/>
  <c r="AX4028" i="1" s="1"/>
  <c r="AC4029" i="1"/>
  <c r="AD4029" i="1"/>
  <c r="AE4029" i="1"/>
  <c r="AF4029" i="1"/>
  <c r="AO4029" i="1" s="1"/>
  <c r="AG4029" i="1"/>
  <c r="AH4029" i="1"/>
  <c r="AI4029" i="1"/>
  <c r="AJ4029" i="1"/>
  <c r="AK4029" i="1"/>
  <c r="AT4029" i="1"/>
  <c r="AU4029" i="1"/>
  <c r="AV4029" i="1"/>
  <c r="AW4029" i="1"/>
  <c r="AX4029" i="1" s="1"/>
  <c r="AC4030" i="1"/>
  <c r="AD4030" i="1"/>
  <c r="AE4030" i="1"/>
  <c r="AF4030" i="1"/>
  <c r="AO4030" i="1" s="1"/>
  <c r="AG4030" i="1"/>
  <c r="AH4030" i="1"/>
  <c r="AI4030" i="1"/>
  <c r="AJ4030" i="1"/>
  <c r="AK4030" i="1"/>
  <c r="AT4030" i="1"/>
  <c r="AU4030" i="1"/>
  <c r="BA4030" i="1" s="1"/>
  <c r="AV4030" i="1"/>
  <c r="AW4030" i="1"/>
  <c r="AX4030" i="1" s="1"/>
  <c r="AC4031" i="1"/>
  <c r="AD4031" i="1"/>
  <c r="AE4031" i="1"/>
  <c r="AF4031" i="1"/>
  <c r="AO4031" i="1" s="1"/>
  <c r="AG4031" i="1"/>
  <c r="AH4031" i="1"/>
  <c r="AI4031" i="1"/>
  <c r="AJ4031" i="1"/>
  <c r="AK4031" i="1"/>
  <c r="AT4031" i="1"/>
  <c r="AU4031" i="1"/>
  <c r="AV4031" i="1"/>
  <c r="AW4031" i="1"/>
  <c r="AX4031" i="1" s="1"/>
  <c r="AC4032" i="1"/>
  <c r="AD4032" i="1"/>
  <c r="AE4032" i="1"/>
  <c r="AF4032" i="1"/>
  <c r="AO4032" i="1" s="1"/>
  <c r="AG4032" i="1"/>
  <c r="AH4032" i="1"/>
  <c r="AI4032" i="1"/>
  <c r="AJ4032" i="1"/>
  <c r="AK4032" i="1"/>
  <c r="AT4032" i="1"/>
  <c r="AU4032" i="1"/>
  <c r="BA4032" i="1" s="1"/>
  <c r="AV4032" i="1"/>
  <c r="AW4032" i="1"/>
  <c r="AX4032" i="1" s="1"/>
  <c r="AC4033" i="1"/>
  <c r="AD4033" i="1"/>
  <c r="AE4033" i="1"/>
  <c r="AF4033" i="1"/>
  <c r="AO4033" i="1" s="1"/>
  <c r="AG4033" i="1"/>
  <c r="AH4033" i="1"/>
  <c r="AI4033" i="1"/>
  <c r="AJ4033" i="1"/>
  <c r="AK4033" i="1"/>
  <c r="AT4033" i="1"/>
  <c r="AU4033" i="1"/>
  <c r="AV4033" i="1"/>
  <c r="AW4033" i="1"/>
  <c r="AX4033" i="1" s="1"/>
  <c r="AC4034" i="1"/>
  <c r="AD4034" i="1"/>
  <c r="AE4034" i="1"/>
  <c r="AF4034" i="1"/>
  <c r="AO4034" i="1" s="1"/>
  <c r="AG4034" i="1"/>
  <c r="AH4034" i="1"/>
  <c r="AI4034" i="1"/>
  <c r="AJ4034" i="1"/>
  <c r="AK4034" i="1"/>
  <c r="AT4034" i="1"/>
  <c r="AU4034" i="1"/>
  <c r="AV4034" i="1"/>
  <c r="AW4034" i="1"/>
  <c r="AX4034" i="1" s="1"/>
  <c r="AC4035" i="1"/>
  <c r="AD4035" i="1"/>
  <c r="AE4035" i="1"/>
  <c r="AF4035" i="1"/>
  <c r="AO4035" i="1" s="1"/>
  <c r="AG4035" i="1"/>
  <c r="AH4035" i="1"/>
  <c r="AI4035" i="1"/>
  <c r="AJ4035" i="1"/>
  <c r="AK4035" i="1"/>
  <c r="AT4035" i="1"/>
  <c r="AU4035" i="1"/>
  <c r="AV4035" i="1"/>
  <c r="AW4035" i="1"/>
  <c r="AX4035" i="1" s="1"/>
  <c r="AC4036" i="1"/>
  <c r="AD4036" i="1"/>
  <c r="AE4036" i="1"/>
  <c r="AF4036" i="1"/>
  <c r="AO4036" i="1" s="1"/>
  <c r="AG4036" i="1"/>
  <c r="AH4036" i="1"/>
  <c r="AI4036" i="1"/>
  <c r="AJ4036" i="1"/>
  <c r="AK4036" i="1"/>
  <c r="AT4036" i="1"/>
  <c r="AU4036" i="1"/>
  <c r="AV4036" i="1"/>
  <c r="AW4036" i="1"/>
  <c r="AX4036" i="1" s="1"/>
  <c r="AC4037" i="1"/>
  <c r="AD4037" i="1"/>
  <c r="AE4037" i="1"/>
  <c r="AF4037" i="1"/>
  <c r="AO4037" i="1" s="1"/>
  <c r="AG4037" i="1"/>
  <c r="AH4037" i="1"/>
  <c r="AI4037" i="1"/>
  <c r="AJ4037" i="1"/>
  <c r="AK4037" i="1"/>
  <c r="AT4037" i="1"/>
  <c r="AU4037" i="1"/>
  <c r="AV4037" i="1"/>
  <c r="AW4037" i="1"/>
  <c r="AX4037" i="1" s="1"/>
  <c r="AC4038" i="1"/>
  <c r="AD4038" i="1"/>
  <c r="AE4038" i="1"/>
  <c r="AF4038" i="1"/>
  <c r="AO4038" i="1" s="1"/>
  <c r="AG4038" i="1"/>
  <c r="AH4038" i="1"/>
  <c r="AI4038" i="1"/>
  <c r="AJ4038" i="1"/>
  <c r="AK4038" i="1"/>
  <c r="AT4038" i="1"/>
  <c r="AU4038" i="1"/>
  <c r="AV4038" i="1"/>
  <c r="AW4038" i="1"/>
  <c r="AX4038" i="1" s="1"/>
  <c r="AC4039" i="1"/>
  <c r="AD4039" i="1"/>
  <c r="AE4039" i="1"/>
  <c r="AF4039" i="1"/>
  <c r="AO4039" i="1" s="1"/>
  <c r="AG4039" i="1"/>
  <c r="AH4039" i="1"/>
  <c r="AI4039" i="1"/>
  <c r="AJ4039" i="1"/>
  <c r="AK4039" i="1"/>
  <c r="AT4039" i="1"/>
  <c r="AU4039" i="1"/>
  <c r="AV4039" i="1"/>
  <c r="AW4039" i="1"/>
  <c r="AX4039" i="1" s="1"/>
  <c r="AC4040" i="1"/>
  <c r="AD4040" i="1"/>
  <c r="AE4040" i="1"/>
  <c r="AF4040" i="1"/>
  <c r="AO4040" i="1" s="1"/>
  <c r="AG4040" i="1"/>
  <c r="AH4040" i="1"/>
  <c r="AI4040" i="1"/>
  <c r="AJ4040" i="1"/>
  <c r="AK4040" i="1"/>
  <c r="AT4040" i="1"/>
  <c r="AU4040" i="1"/>
  <c r="AV4040" i="1"/>
  <c r="AW4040" i="1"/>
  <c r="AX4040" i="1" s="1"/>
  <c r="AC4041" i="1"/>
  <c r="AD4041" i="1"/>
  <c r="AE4041" i="1"/>
  <c r="AF4041" i="1"/>
  <c r="AO4041" i="1" s="1"/>
  <c r="AG4041" i="1"/>
  <c r="AH4041" i="1"/>
  <c r="AI4041" i="1"/>
  <c r="AJ4041" i="1"/>
  <c r="AK4041" i="1"/>
  <c r="AT4041" i="1"/>
  <c r="AU4041" i="1"/>
  <c r="AV4041" i="1"/>
  <c r="AW4041" i="1"/>
  <c r="AX4041" i="1" s="1"/>
  <c r="AC4042" i="1"/>
  <c r="AD4042" i="1"/>
  <c r="AE4042" i="1"/>
  <c r="AF4042" i="1"/>
  <c r="AO4042" i="1" s="1"/>
  <c r="AG4042" i="1"/>
  <c r="AH4042" i="1"/>
  <c r="AI4042" i="1"/>
  <c r="AJ4042" i="1"/>
  <c r="AK4042" i="1"/>
  <c r="AT4042" i="1"/>
  <c r="AU4042" i="1"/>
  <c r="AV4042" i="1"/>
  <c r="AW4042" i="1"/>
  <c r="AX4042" i="1" s="1"/>
  <c r="AC4043" i="1"/>
  <c r="AD4043" i="1"/>
  <c r="AE4043" i="1"/>
  <c r="AF4043" i="1"/>
  <c r="AO4043" i="1" s="1"/>
  <c r="AG4043" i="1"/>
  <c r="AH4043" i="1"/>
  <c r="AI4043" i="1"/>
  <c r="AJ4043" i="1"/>
  <c r="AK4043" i="1"/>
  <c r="AT4043" i="1"/>
  <c r="AU4043" i="1"/>
  <c r="AV4043" i="1"/>
  <c r="AW4043" i="1"/>
  <c r="AX4043" i="1" s="1"/>
  <c r="AC4044" i="1"/>
  <c r="AD4044" i="1"/>
  <c r="AE4044" i="1"/>
  <c r="AF4044" i="1"/>
  <c r="AO4044" i="1" s="1"/>
  <c r="AG4044" i="1"/>
  <c r="AH4044" i="1"/>
  <c r="AI4044" i="1"/>
  <c r="AJ4044" i="1"/>
  <c r="AK4044" i="1"/>
  <c r="AT4044" i="1"/>
  <c r="AU4044" i="1"/>
  <c r="AV4044" i="1"/>
  <c r="AW4044" i="1"/>
  <c r="AX4044" i="1" s="1"/>
  <c r="AC4045" i="1"/>
  <c r="AD4045" i="1"/>
  <c r="AE4045" i="1"/>
  <c r="AF4045" i="1"/>
  <c r="AO4045" i="1" s="1"/>
  <c r="AG4045" i="1"/>
  <c r="AH4045" i="1"/>
  <c r="AI4045" i="1"/>
  <c r="AJ4045" i="1"/>
  <c r="AK4045" i="1"/>
  <c r="AT4045" i="1"/>
  <c r="AU4045" i="1"/>
  <c r="AV4045" i="1"/>
  <c r="AW4045" i="1"/>
  <c r="AX4045" i="1" s="1"/>
  <c r="AC4046" i="1"/>
  <c r="AD4046" i="1"/>
  <c r="AE4046" i="1"/>
  <c r="AF4046" i="1"/>
  <c r="AO4046" i="1" s="1"/>
  <c r="AG4046" i="1"/>
  <c r="AH4046" i="1"/>
  <c r="AI4046" i="1"/>
  <c r="AJ4046" i="1"/>
  <c r="AK4046" i="1"/>
  <c r="AT4046" i="1"/>
  <c r="AU4046" i="1"/>
  <c r="AV4046" i="1"/>
  <c r="AW4046" i="1"/>
  <c r="AX4046" i="1" s="1"/>
  <c r="AC4047" i="1"/>
  <c r="AD4047" i="1"/>
  <c r="AE4047" i="1"/>
  <c r="AF4047" i="1"/>
  <c r="AO4047" i="1" s="1"/>
  <c r="AG4047" i="1"/>
  <c r="AH4047" i="1"/>
  <c r="AI4047" i="1"/>
  <c r="AJ4047" i="1"/>
  <c r="AK4047" i="1"/>
  <c r="AT4047" i="1"/>
  <c r="AU4047" i="1"/>
  <c r="AV4047" i="1"/>
  <c r="AW4047" i="1"/>
  <c r="AX4047" i="1" s="1"/>
  <c r="AC4048" i="1"/>
  <c r="AD4048" i="1"/>
  <c r="AE4048" i="1"/>
  <c r="AF4048" i="1"/>
  <c r="AO4048" i="1" s="1"/>
  <c r="AG4048" i="1"/>
  <c r="AH4048" i="1"/>
  <c r="AI4048" i="1"/>
  <c r="AJ4048" i="1"/>
  <c r="AK4048" i="1"/>
  <c r="AT4048" i="1"/>
  <c r="AU4048" i="1"/>
  <c r="AV4048" i="1"/>
  <c r="AW4048" i="1"/>
  <c r="AX4048" i="1" s="1"/>
  <c r="AC4049" i="1"/>
  <c r="AD4049" i="1"/>
  <c r="AE4049" i="1"/>
  <c r="AF4049" i="1"/>
  <c r="AO4049" i="1" s="1"/>
  <c r="AG4049" i="1"/>
  <c r="AH4049" i="1"/>
  <c r="AI4049" i="1"/>
  <c r="AJ4049" i="1"/>
  <c r="AK4049" i="1"/>
  <c r="AT4049" i="1"/>
  <c r="AU4049" i="1"/>
  <c r="AV4049" i="1"/>
  <c r="AW4049" i="1"/>
  <c r="AX4049" i="1" s="1"/>
  <c r="AC4050" i="1"/>
  <c r="AD4050" i="1"/>
  <c r="AE4050" i="1"/>
  <c r="AF4050" i="1"/>
  <c r="AO4050" i="1" s="1"/>
  <c r="AG4050" i="1"/>
  <c r="AH4050" i="1"/>
  <c r="AI4050" i="1"/>
  <c r="AJ4050" i="1"/>
  <c r="AK4050" i="1"/>
  <c r="AT4050" i="1"/>
  <c r="AU4050" i="1"/>
  <c r="AV4050" i="1"/>
  <c r="AW4050" i="1"/>
  <c r="AX4050" i="1" s="1"/>
  <c r="AC4051" i="1"/>
  <c r="AD4051" i="1"/>
  <c r="AE4051" i="1"/>
  <c r="AF4051" i="1"/>
  <c r="AO4051" i="1" s="1"/>
  <c r="AG4051" i="1"/>
  <c r="AH4051" i="1"/>
  <c r="AI4051" i="1"/>
  <c r="AJ4051" i="1"/>
  <c r="AK4051" i="1"/>
  <c r="AT4051" i="1"/>
  <c r="AU4051" i="1"/>
  <c r="AV4051" i="1"/>
  <c r="AW4051" i="1"/>
  <c r="AX4051" i="1" s="1"/>
  <c r="AC4052" i="1"/>
  <c r="AD4052" i="1"/>
  <c r="AE4052" i="1"/>
  <c r="AF4052" i="1"/>
  <c r="AO4052" i="1" s="1"/>
  <c r="AG4052" i="1"/>
  <c r="AH4052" i="1"/>
  <c r="AI4052" i="1"/>
  <c r="AJ4052" i="1"/>
  <c r="AK4052" i="1"/>
  <c r="AT4052" i="1"/>
  <c r="AU4052" i="1"/>
  <c r="AV4052" i="1"/>
  <c r="AW4052" i="1"/>
  <c r="AX4052" i="1" s="1"/>
  <c r="AC4053" i="1"/>
  <c r="AD4053" i="1"/>
  <c r="AE4053" i="1"/>
  <c r="AF4053" i="1"/>
  <c r="AO4053" i="1" s="1"/>
  <c r="AG4053" i="1"/>
  <c r="AH4053" i="1"/>
  <c r="AI4053" i="1"/>
  <c r="AJ4053" i="1"/>
  <c r="AK4053" i="1"/>
  <c r="AT4053" i="1"/>
  <c r="AU4053" i="1"/>
  <c r="AV4053" i="1"/>
  <c r="AW4053" i="1"/>
  <c r="AX4053" i="1" s="1"/>
  <c r="AC4054" i="1"/>
  <c r="AD4054" i="1"/>
  <c r="AE4054" i="1"/>
  <c r="AF4054" i="1"/>
  <c r="AO4054" i="1" s="1"/>
  <c r="AG4054" i="1"/>
  <c r="AH4054" i="1"/>
  <c r="AI4054" i="1"/>
  <c r="AJ4054" i="1"/>
  <c r="AK4054" i="1"/>
  <c r="AT4054" i="1"/>
  <c r="AU4054" i="1"/>
  <c r="AV4054" i="1"/>
  <c r="AW4054" i="1"/>
  <c r="AX4054" i="1" s="1"/>
  <c r="AC4055" i="1"/>
  <c r="AD4055" i="1"/>
  <c r="AE4055" i="1"/>
  <c r="AF4055" i="1"/>
  <c r="AO4055" i="1" s="1"/>
  <c r="AG4055" i="1"/>
  <c r="AH4055" i="1"/>
  <c r="AI4055" i="1"/>
  <c r="AJ4055" i="1"/>
  <c r="AK4055" i="1"/>
  <c r="AT4055" i="1"/>
  <c r="AU4055" i="1"/>
  <c r="AV4055" i="1"/>
  <c r="AW4055" i="1"/>
  <c r="AX4055" i="1" s="1"/>
  <c r="AC4056" i="1"/>
  <c r="AD4056" i="1"/>
  <c r="AE4056" i="1"/>
  <c r="AF4056" i="1"/>
  <c r="AO4056" i="1" s="1"/>
  <c r="AG4056" i="1"/>
  <c r="AH4056" i="1"/>
  <c r="AI4056" i="1"/>
  <c r="AJ4056" i="1"/>
  <c r="AK4056" i="1"/>
  <c r="AT4056" i="1"/>
  <c r="AU4056" i="1"/>
  <c r="AV4056" i="1"/>
  <c r="AW4056" i="1"/>
  <c r="AX4056" i="1" s="1"/>
  <c r="AC4057" i="1"/>
  <c r="AD4057" i="1"/>
  <c r="AE4057" i="1"/>
  <c r="AF4057" i="1"/>
  <c r="AO4057" i="1" s="1"/>
  <c r="AG4057" i="1"/>
  <c r="AH4057" i="1"/>
  <c r="AI4057" i="1"/>
  <c r="AJ4057" i="1"/>
  <c r="AK4057" i="1"/>
  <c r="AT4057" i="1"/>
  <c r="AU4057" i="1"/>
  <c r="AV4057" i="1"/>
  <c r="AW4057" i="1"/>
  <c r="AX4057" i="1" s="1"/>
  <c r="AC4058" i="1"/>
  <c r="AD4058" i="1"/>
  <c r="AE4058" i="1"/>
  <c r="AF4058" i="1"/>
  <c r="AO4058" i="1" s="1"/>
  <c r="AG4058" i="1"/>
  <c r="AH4058" i="1"/>
  <c r="AI4058" i="1"/>
  <c r="AJ4058" i="1"/>
  <c r="AK4058" i="1"/>
  <c r="AT4058" i="1"/>
  <c r="AU4058" i="1"/>
  <c r="AV4058" i="1"/>
  <c r="AW4058" i="1"/>
  <c r="AX4058" i="1" s="1"/>
  <c r="AC4059" i="1"/>
  <c r="AD4059" i="1"/>
  <c r="AE4059" i="1"/>
  <c r="AF4059" i="1"/>
  <c r="AO4059" i="1" s="1"/>
  <c r="AG4059" i="1"/>
  <c r="AH4059" i="1"/>
  <c r="AI4059" i="1"/>
  <c r="AJ4059" i="1"/>
  <c r="AK4059" i="1"/>
  <c r="AT4059" i="1"/>
  <c r="AU4059" i="1"/>
  <c r="AV4059" i="1"/>
  <c r="AW4059" i="1"/>
  <c r="AX4059" i="1" s="1"/>
  <c r="AC4060" i="1"/>
  <c r="AD4060" i="1"/>
  <c r="AE4060" i="1"/>
  <c r="AF4060" i="1"/>
  <c r="AO4060" i="1" s="1"/>
  <c r="AG4060" i="1"/>
  <c r="AH4060" i="1"/>
  <c r="AI4060" i="1"/>
  <c r="AJ4060" i="1"/>
  <c r="AK4060" i="1"/>
  <c r="AN4060" i="1"/>
  <c r="AP4060" i="1"/>
  <c r="AT4060" i="1"/>
  <c r="AU4060" i="1"/>
  <c r="AV4060" i="1"/>
  <c r="AW4060" i="1"/>
  <c r="AC4061" i="1"/>
  <c r="AD4061" i="1"/>
  <c r="AE4061" i="1"/>
  <c r="AF4061" i="1"/>
  <c r="AO4061" i="1" s="1"/>
  <c r="AP4061" i="1" s="1"/>
  <c r="AG4061" i="1"/>
  <c r="AH4061" i="1"/>
  <c r="AI4061" i="1"/>
  <c r="AJ4061" i="1"/>
  <c r="AK4061" i="1"/>
  <c r="AN4061" i="1"/>
  <c r="AT4061" i="1"/>
  <c r="AU4061" i="1"/>
  <c r="AV4061" i="1"/>
  <c r="AW4061" i="1"/>
  <c r="AC4062" i="1"/>
  <c r="AD4062" i="1"/>
  <c r="AE4062" i="1"/>
  <c r="AF4062" i="1"/>
  <c r="AO4062" i="1" s="1"/>
  <c r="AP4062" i="1" s="1"/>
  <c r="AG4062" i="1"/>
  <c r="AH4062" i="1"/>
  <c r="AI4062" i="1"/>
  <c r="AJ4062" i="1"/>
  <c r="AK4062" i="1"/>
  <c r="AN4062" i="1"/>
  <c r="AT4062" i="1"/>
  <c r="AU4062" i="1"/>
  <c r="AV4062" i="1"/>
  <c r="AW4062" i="1"/>
  <c r="AC4063" i="1"/>
  <c r="AD4063" i="1"/>
  <c r="AE4063" i="1"/>
  <c r="AF4063" i="1"/>
  <c r="AO4063" i="1" s="1"/>
  <c r="AP4063" i="1" s="1"/>
  <c r="AG4063" i="1"/>
  <c r="AH4063" i="1"/>
  <c r="AI4063" i="1"/>
  <c r="AJ4063" i="1"/>
  <c r="AK4063" i="1"/>
  <c r="AN4063" i="1"/>
  <c r="AT4063" i="1"/>
  <c r="AU4063" i="1"/>
  <c r="AV4063" i="1"/>
  <c r="AW4063" i="1"/>
  <c r="AC4064" i="1"/>
  <c r="AD4064" i="1"/>
  <c r="AE4064" i="1"/>
  <c r="AF4064" i="1"/>
  <c r="AO4064" i="1" s="1"/>
  <c r="AG4064" i="1"/>
  <c r="AH4064" i="1"/>
  <c r="AI4064" i="1"/>
  <c r="AJ4064" i="1"/>
  <c r="AK4064" i="1"/>
  <c r="AN4064" i="1"/>
  <c r="AP4064" i="1"/>
  <c r="AT4064" i="1"/>
  <c r="AU4064" i="1"/>
  <c r="AV4064" i="1"/>
  <c r="AW4064" i="1"/>
  <c r="AC4065" i="1"/>
  <c r="AD4065" i="1"/>
  <c r="AE4065" i="1"/>
  <c r="AF4065" i="1"/>
  <c r="AG4065" i="1"/>
  <c r="AH4065" i="1"/>
  <c r="AI4065" i="1"/>
  <c r="AJ4065" i="1"/>
  <c r="AK4065" i="1"/>
  <c r="AO4065" i="1"/>
  <c r="AT4065" i="1"/>
  <c r="AU4065" i="1"/>
  <c r="AV4065" i="1"/>
  <c r="AW4065" i="1"/>
  <c r="AC4066" i="1"/>
  <c r="AD4066" i="1"/>
  <c r="AE4066" i="1"/>
  <c r="AF4066" i="1"/>
  <c r="AG4066" i="1"/>
  <c r="AH4066" i="1"/>
  <c r="AI4066" i="1"/>
  <c r="AJ4066" i="1"/>
  <c r="AK4066" i="1"/>
  <c r="AO4066" i="1"/>
  <c r="AT4066" i="1"/>
  <c r="AU4066" i="1"/>
  <c r="AV4066" i="1"/>
  <c r="AW4066" i="1"/>
  <c r="AC4067" i="1"/>
  <c r="AD4067" i="1"/>
  <c r="AE4067" i="1"/>
  <c r="AF4067" i="1"/>
  <c r="AG4067" i="1"/>
  <c r="AH4067" i="1"/>
  <c r="AI4067" i="1"/>
  <c r="AJ4067" i="1"/>
  <c r="AK4067" i="1"/>
  <c r="AO4067" i="1"/>
  <c r="AT4067" i="1"/>
  <c r="AU4067" i="1"/>
  <c r="AV4067" i="1"/>
  <c r="AW4067" i="1"/>
  <c r="AX4067" i="1" s="1"/>
  <c r="BB4067" i="1"/>
  <c r="BC4067" i="1" s="1"/>
  <c r="AC4068" i="1"/>
  <c r="AD4068" i="1"/>
  <c r="AE4068" i="1"/>
  <c r="AF4068" i="1"/>
  <c r="AG4068" i="1"/>
  <c r="AH4068" i="1"/>
  <c r="AI4068" i="1"/>
  <c r="AJ4068" i="1"/>
  <c r="AK4068" i="1"/>
  <c r="AO4068" i="1"/>
  <c r="AT4068" i="1"/>
  <c r="AU4068" i="1"/>
  <c r="AV4068" i="1"/>
  <c r="AW4068" i="1"/>
  <c r="AX4068" i="1" s="1"/>
  <c r="BB4068" i="1"/>
  <c r="BC4068" i="1" s="1"/>
  <c r="AC4069" i="1"/>
  <c r="AD4069" i="1"/>
  <c r="AE4069" i="1"/>
  <c r="AF4069" i="1"/>
  <c r="AG4069" i="1"/>
  <c r="AH4069" i="1"/>
  <c r="AI4069" i="1"/>
  <c r="AJ4069" i="1"/>
  <c r="AK4069" i="1"/>
  <c r="AO4069" i="1"/>
  <c r="AT4069" i="1"/>
  <c r="AU4069" i="1"/>
  <c r="AV4069" i="1"/>
  <c r="AW4069" i="1"/>
  <c r="AX4069" i="1" s="1"/>
  <c r="AC4070" i="1"/>
  <c r="AD4070" i="1"/>
  <c r="AE4070" i="1"/>
  <c r="AF4070" i="1"/>
  <c r="AG4070" i="1"/>
  <c r="AH4070" i="1"/>
  <c r="AI4070" i="1"/>
  <c r="AJ4070" i="1"/>
  <c r="AK4070" i="1"/>
  <c r="AO4070" i="1"/>
  <c r="AT4070" i="1"/>
  <c r="AU4070" i="1"/>
  <c r="AV4070" i="1"/>
  <c r="AW4070" i="1"/>
  <c r="AC4071" i="1"/>
  <c r="AD4071" i="1"/>
  <c r="AE4071" i="1"/>
  <c r="AF4071" i="1"/>
  <c r="AG4071" i="1"/>
  <c r="AH4071" i="1"/>
  <c r="AI4071" i="1"/>
  <c r="AJ4071" i="1"/>
  <c r="AK4071" i="1"/>
  <c r="AO4071" i="1"/>
  <c r="AT4071" i="1"/>
  <c r="AU4071" i="1"/>
  <c r="AV4071" i="1"/>
  <c r="AW4071" i="1"/>
  <c r="AC4072" i="1"/>
  <c r="AD4072" i="1"/>
  <c r="AE4072" i="1"/>
  <c r="AF4072" i="1"/>
  <c r="AG4072" i="1"/>
  <c r="AH4072" i="1"/>
  <c r="AI4072" i="1"/>
  <c r="AJ4072" i="1"/>
  <c r="AK4072" i="1"/>
  <c r="AO4072" i="1"/>
  <c r="AT4072" i="1"/>
  <c r="AU4072" i="1"/>
  <c r="AV4072" i="1"/>
  <c r="AW4072" i="1"/>
  <c r="AX4072" i="1" s="1"/>
  <c r="BB4072" i="1"/>
  <c r="BC4072" i="1" s="1"/>
  <c r="AC4073" i="1"/>
  <c r="AD4073" i="1"/>
  <c r="AE4073" i="1"/>
  <c r="AF4073" i="1"/>
  <c r="AG4073" i="1"/>
  <c r="AH4073" i="1"/>
  <c r="AI4073" i="1"/>
  <c r="AJ4073" i="1"/>
  <c r="AK4073" i="1"/>
  <c r="AO4073" i="1"/>
  <c r="AT4073" i="1"/>
  <c r="AU4073" i="1"/>
  <c r="AV4073" i="1"/>
  <c r="AW4073" i="1"/>
  <c r="AC4074" i="1"/>
  <c r="AD4074" i="1"/>
  <c r="AE4074" i="1"/>
  <c r="AF4074" i="1"/>
  <c r="AG4074" i="1"/>
  <c r="AH4074" i="1"/>
  <c r="AI4074" i="1"/>
  <c r="AJ4074" i="1"/>
  <c r="AK4074" i="1"/>
  <c r="AO4074" i="1"/>
  <c r="AT4074" i="1"/>
  <c r="AU4074" i="1"/>
  <c r="AV4074" i="1"/>
  <c r="AW4074" i="1"/>
  <c r="AC4075" i="1"/>
  <c r="AD4075" i="1"/>
  <c r="AE4075" i="1"/>
  <c r="AF4075" i="1"/>
  <c r="AG4075" i="1"/>
  <c r="AH4075" i="1"/>
  <c r="AI4075" i="1"/>
  <c r="AJ4075" i="1"/>
  <c r="AK4075" i="1"/>
  <c r="AO4075" i="1"/>
  <c r="AT4075" i="1"/>
  <c r="AU4075" i="1"/>
  <c r="AV4075" i="1"/>
  <c r="AW4075" i="1"/>
  <c r="AX4075" i="1" s="1"/>
  <c r="BB4075" i="1"/>
  <c r="BC4075" i="1" s="1"/>
  <c r="AC4076" i="1"/>
  <c r="AD4076" i="1"/>
  <c r="AE4076" i="1"/>
  <c r="AF4076" i="1"/>
  <c r="AG4076" i="1"/>
  <c r="AH4076" i="1"/>
  <c r="AI4076" i="1"/>
  <c r="AJ4076" i="1"/>
  <c r="AK4076" i="1"/>
  <c r="AO4076" i="1"/>
  <c r="AT4076" i="1"/>
  <c r="AU4076" i="1"/>
  <c r="AV4076" i="1"/>
  <c r="AW4076" i="1"/>
  <c r="AX4076" i="1" s="1"/>
  <c r="BB4076" i="1"/>
  <c r="AC4077" i="1"/>
  <c r="AD4077" i="1"/>
  <c r="AE4077" i="1"/>
  <c r="AF4077" i="1"/>
  <c r="AG4077" i="1"/>
  <c r="AH4077" i="1"/>
  <c r="AI4077" i="1"/>
  <c r="AJ4077" i="1"/>
  <c r="AK4077" i="1"/>
  <c r="AO4077" i="1"/>
  <c r="AT4077" i="1"/>
  <c r="AU4077" i="1"/>
  <c r="AV4077" i="1"/>
  <c r="AW4077" i="1"/>
  <c r="AX4077" i="1" s="1"/>
  <c r="AC4078" i="1"/>
  <c r="AD4078" i="1"/>
  <c r="AE4078" i="1"/>
  <c r="AF4078" i="1"/>
  <c r="AG4078" i="1"/>
  <c r="AH4078" i="1"/>
  <c r="AI4078" i="1"/>
  <c r="AJ4078" i="1"/>
  <c r="AK4078" i="1"/>
  <c r="AO4078" i="1"/>
  <c r="AT4078" i="1"/>
  <c r="AU4078" i="1"/>
  <c r="AV4078" i="1"/>
  <c r="AW4078" i="1"/>
  <c r="AC4079" i="1"/>
  <c r="AD4079" i="1"/>
  <c r="AE4079" i="1"/>
  <c r="AF4079" i="1"/>
  <c r="AG4079" i="1"/>
  <c r="AH4079" i="1"/>
  <c r="AI4079" i="1"/>
  <c r="AJ4079" i="1"/>
  <c r="AK4079" i="1"/>
  <c r="AO4079" i="1"/>
  <c r="AT4079" i="1"/>
  <c r="AU4079" i="1"/>
  <c r="AV4079" i="1"/>
  <c r="AW4079" i="1"/>
  <c r="AX4079" i="1" s="1"/>
  <c r="BB4079" i="1"/>
  <c r="BC4079" i="1" s="1"/>
  <c r="AC4080" i="1"/>
  <c r="AD4080" i="1"/>
  <c r="AE4080" i="1"/>
  <c r="AF4080" i="1"/>
  <c r="AG4080" i="1"/>
  <c r="AH4080" i="1"/>
  <c r="AI4080" i="1"/>
  <c r="AJ4080" i="1"/>
  <c r="AK4080" i="1"/>
  <c r="AO4080" i="1"/>
  <c r="AT4080" i="1"/>
  <c r="AU4080" i="1"/>
  <c r="AV4080" i="1"/>
  <c r="AW4080" i="1"/>
  <c r="AC4081" i="1"/>
  <c r="AD4081" i="1"/>
  <c r="AE4081" i="1"/>
  <c r="AF4081" i="1"/>
  <c r="AG4081" i="1"/>
  <c r="AH4081" i="1"/>
  <c r="AI4081" i="1"/>
  <c r="AJ4081" i="1"/>
  <c r="AK4081" i="1"/>
  <c r="AO4081" i="1"/>
  <c r="AT4081" i="1"/>
  <c r="AU4081" i="1"/>
  <c r="AV4081" i="1"/>
  <c r="AW4081" i="1"/>
  <c r="AC4082" i="1"/>
  <c r="AD4082" i="1"/>
  <c r="AE4082" i="1"/>
  <c r="AF4082" i="1"/>
  <c r="AG4082" i="1"/>
  <c r="AH4082" i="1"/>
  <c r="AI4082" i="1"/>
  <c r="AJ4082" i="1"/>
  <c r="AK4082" i="1"/>
  <c r="AO4082" i="1"/>
  <c r="AT4082" i="1"/>
  <c r="AU4082" i="1"/>
  <c r="AV4082" i="1"/>
  <c r="AW4082" i="1"/>
  <c r="AC4083" i="1"/>
  <c r="AD4083" i="1"/>
  <c r="AE4083" i="1"/>
  <c r="AF4083" i="1"/>
  <c r="AG4083" i="1"/>
  <c r="AH4083" i="1"/>
  <c r="AI4083" i="1"/>
  <c r="AJ4083" i="1"/>
  <c r="AK4083" i="1"/>
  <c r="AO4083" i="1"/>
  <c r="AT4083" i="1"/>
  <c r="BA4083" i="1" s="1"/>
  <c r="AU4083" i="1"/>
  <c r="AV4083" i="1"/>
  <c r="AW4083" i="1"/>
  <c r="AX4083" i="1"/>
  <c r="BB4083" i="1"/>
  <c r="BC4083" i="1" s="1"/>
  <c r="AC4084" i="1"/>
  <c r="AD4084" i="1"/>
  <c r="AE4084" i="1"/>
  <c r="AF4084" i="1"/>
  <c r="AG4084" i="1"/>
  <c r="AH4084" i="1"/>
  <c r="AI4084" i="1"/>
  <c r="AJ4084" i="1"/>
  <c r="AK4084" i="1"/>
  <c r="AO4084" i="1"/>
  <c r="AT4084" i="1"/>
  <c r="BA4084" i="1" s="1"/>
  <c r="AU4084" i="1"/>
  <c r="AV4084" i="1"/>
  <c r="AW4084" i="1"/>
  <c r="AX4084" i="1"/>
  <c r="BB4084" i="1"/>
  <c r="BC4084" i="1" s="1"/>
  <c r="AC4085" i="1"/>
  <c r="AD4085" i="1"/>
  <c r="AE4085" i="1"/>
  <c r="AF4085" i="1"/>
  <c r="AG4085" i="1"/>
  <c r="AH4085" i="1"/>
  <c r="AI4085" i="1"/>
  <c r="AJ4085" i="1"/>
  <c r="AK4085" i="1"/>
  <c r="AO4085" i="1"/>
  <c r="AT4085" i="1"/>
  <c r="AU4085" i="1"/>
  <c r="AV4085" i="1"/>
  <c r="AW4085" i="1"/>
  <c r="AX4085" i="1" s="1"/>
  <c r="BB4085" i="1"/>
  <c r="BC4085" i="1" s="1"/>
  <c r="AC4086" i="1"/>
  <c r="AD4086" i="1"/>
  <c r="AE4086" i="1"/>
  <c r="AF4086" i="1"/>
  <c r="AG4086" i="1"/>
  <c r="AH4086" i="1"/>
  <c r="AI4086" i="1"/>
  <c r="AJ4086" i="1"/>
  <c r="AK4086" i="1"/>
  <c r="AO4086" i="1"/>
  <c r="AT4086" i="1"/>
  <c r="AU4086" i="1"/>
  <c r="AV4086" i="1"/>
  <c r="AW4086" i="1"/>
  <c r="AC4087" i="1"/>
  <c r="AD4087" i="1"/>
  <c r="AE4087" i="1"/>
  <c r="AF4087" i="1"/>
  <c r="AG4087" i="1"/>
  <c r="AH4087" i="1"/>
  <c r="AI4087" i="1"/>
  <c r="AJ4087" i="1"/>
  <c r="AK4087" i="1"/>
  <c r="AO4087" i="1"/>
  <c r="AT4087" i="1"/>
  <c r="AU4087" i="1"/>
  <c r="AV4087" i="1"/>
  <c r="AW4087" i="1"/>
  <c r="AC4088" i="1"/>
  <c r="AD4088" i="1"/>
  <c r="AE4088" i="1"/>
  <c r="AF4088" i="1"/>
  <c r="AG4088" i="1"/>
  <c r="AH4088" i="1"/>
  <c r="AI4088" i="1"/>
  <c r="AJ4088" i="1"/>
  <c r="AK4088" i="1"/>
  <c r="AO4088" i="1"/>
  <c r="AT4088" i="1"/>
  <c r="AU4088" i="1"/>
  <c r="AV4088" i="1"/>
  <c r="AW4088" i="1"/>
  <c r="AX4088" i="1" s="1"/>
  <c r="AC4089" i="1"/>
  <c r="AD4089" i="1"/>
  <c r="AE4089" i="1"/>
  <c r="AF4089" i="1"/>
  <c r="AG4089" i="1"/>
  <c r="AH4089" i="1"/>
  <c r="AI4089" i="1"/>
  <c r="AJ4089" i="1"/>
  <c r="AK4089" i="1"/>
  <c r="AO4089" i="1"/>
  <c r="AT4089" i="1"/>
  <c r="AU4089" i="1"/>
  <c r="AV4089" i="1"/>
  <c r="AW4089" i="1"/>
  <c r="AC4090" i="1"/>
  <c r="AD4090" i="1"/>
  <c r="AE4090" i="1"/>
  <c r="AF4090" i="1"/>
  <c r="AG4090" i="1"/>
  <c r="AH4090" i="1"/>
  <c r="AI4090" i="1"/>
  <c r="AJ4090" i="1"/>
  <c r="AK4090" i="1"/>
  <c r="AO4090" i="1"/>
  <c r="AT4090" i="1"/>
  <c r="AU4090" i="1"/>
  <c r="AV4090" i="1"/>
  <c r="AW4090" i="1"/>
  <c r="AC4091" i="1"/>
  <c r="AD4091" i="1"/>
  <c r="AE4091" i="1"/>
  <c r="AF4091" i="1"/>
  <c r="AG4091" i="1"/>
  <c r="AH4091" i="1"/>
  <c r="AI4091" i="1"/>
  <c r="AJ4091" i="1"/>
  <c r="AK4091" i="1"/>
  <c r="AO4091" i="1"/>
  <c r="AT4091" i="1"/>
  <c r="BA4091" i="1" s="1"/>
  <c r="AU4091" i="1"/>
  <c r="AV4091" i="1"/>
  <c r="AW4091" i="1"/>
  <c r="AX4091" i="1"/>
  <c r="BB4091" i="1"/>
  <c r="BC4091" i="1" s="1"/>
  <c r="AC4092" i="1"/>
  <c r="AD4092" i="1"/>
  <c r="AE4092" i="1"/>
  <c r="AF4092" i="1"/>
  <c r="AG4092" i="1"/>
  <c r="AH4092" i="1"/>
  <c r="AI4092" i="1"/>
  <c r="AJ4092" i="1"/>
  <c r="AK4092" i="1"/>
  <c r="AO4092" i="1"/>
  <c r="AT4092" i="1"/>
  <c r="BA4092" i="1" s="1"/>
  <c r="AU4092" i="1"/>
  <c r="AV4092" i="1"/>
  <c r="AW4092" i="1"/>
  <c r="AX4092" i="1"/>
  <c r="BB4092" i="1"/>
  <c r="BC4092" i="1" s="1"/>
  <c r="AC4093" i="1"/>
  <c r="AD4093" i="1"/>
  <c r="AE4093" i="1"/>
  <c r="AF4093" i="1"/>
  <c r="AG4093" i="1"/>
  <c r="AH4093" i="1"/>
  <c r="AI4093" i="1"/>
  <c r="AJ4093" i="1"/>
  <c r="AK4093" i="1"/>
  <c r="AO4093" i="1"/>
  <c r="AT4093" i="1"/>
  <c r="AU4093" i="1"/>
  <c r="AV4093" i="1"/>
  <c r="AW4093" i="1"/>
  <c r="AX4093" i="1" s="1"/>
  <c r="BB4093" i="1"/>
  <c r="BC4093" i="1" s="1"/>
  <c r="AC4094" i="1"/>
  <c r="AD4094" i="1"/>
  <c r="AE4094" i="1"/>
  <c r="AF4094" i="1"/>
  <c r="AG4094" i="1"/>
  <c r="AH4094" i="1"/>
  <c r="AI4094" i="1"/>
  <c r="AJ4094" i="1"/>
  <c r="AK4094" i="1"/>
  <c r="AO4094" i="1"/>
  <c r="AT4094" i="1"/>
  <c r="AU4094" i="1"/>
  <c r="AV4094" i="1"/>
  <c r="AW4094" i="1"/>
  <c r="AC4095" i="1"/>
  <c r="AD4095" i="1"/>
  <c r="AE4095" i="1"/>
  <c r="AF4095" i="1"/>
  <c r="AG4095" i="1"/>
  <c r="AH4095" i="1"/>
  <c r="AI4095" i="1"/>
  <c r="AJ4095" i="1"/>
  <c r="AK4095" i="1"/>
  <c r="AO4095" i="1"/>
  <c r="AT4095" i="1"/>
  <c r="AU4095" i="1"/>
  <c r="AV4095" i="1"/>
  <c r="AW4095" i="1"/>
  <c r="AX4095" i="1" s="1"/>
  <c r="BB4095" i="1"/>
  <c r="BC4095" i="1" s="1"/>
  <c r="AC4096" i="1"/>
  <c r="AD4096" i="1"/>
  <c r="AE4096" i="1"/>
  <c r="AF4096" i="1"/>
  <c r="AG4096" i="1"/>
  <c r="AH4096" i="1"/>
  <c r="AI4096" i="1"/>
  <c r="AJ4096" i="1"/>
  <c r="AK4096" i="1"/>
  <c r="AO4096" i="1"/>
  <c r="AT4096" i="1"/>
  <c r="AU4096" i="1"/>
  <c r="AV4096" i="1"/>
  <c r="AW4096" i="1"/>
  <c r="AC4097" i="1"/>
  <c r="AD4097" i="1"/>
  <c r="AE4097" i="1"/>
  <c r="AF4097" i="1"/>
  <c r="AG4097" i="1"/>
  <c r="AH4097" i="1"/>
  <c r="AI4097" i="1"/>
  <c r="AJ4097" i="1"/>
  <c r="AK4097" i="1"/>
  <c r="AO4097" i="1"/>
  <c r="AT4097" i="1"/>
  <c r="AU4097" i="1"/>
  <c r="AV4097" i="1"/>
  <c r="AW4097" i="1"/>
  <c r="AC4098" i="1"/>
  <c r="AD4098" i="1"/>
  <c r="AE4098" i="1"/>
  <c r="AF4098" i="1"/>
  <c r="AG4098" i="1"/>
  <c r="AH4098" i="1"/>
  <c r="AI4098" i="1"/>
  <c r="AJ4098" i="1"/>
  <c r="AK4098" i="1"/>
  <c r="AO4098" i="1"/>
  <c r="AT4098" i="1"/>
  <c r="AU4098" i="1"/>
  <c r="AV4098" i="1"/>
  <c r="AW4098" i="1"/>
  <c r="AC4099" i="1"/>
  <c r="AD4099" i="1"/>
  <c r="AE4099" i="1"/>
  <c r="AF4099" i="1"/>
  <c r="AG4099" i="1"/>
  <c r="AH4099" i="1"/>
  <c r="AI4099" i="1"/>
  <c r="AJ4099" i="1"/>
  <c r="AK4099" i="1"/>
  <c r="AO4099" i="1"/>
  <c r="AT4099" i="1"/>
  <c r="BA4099" i="1" s="1"/>
  <c r="AU4099" i="1"/>
  <c r="AV4099" i="1"/>
  <c r="AW4099" i="1"/>
  <c r="AX4099" i="1"/>
  <c r="BB4099" i="1"/>
  <c r="BC4099" i="1" s="1"/>
  <c r="AC4100" i="1"/>
  <c r="AD4100" i="1"/>
  <c r="AE4100" i="1"/>
  <c r="AF4100" i="1"/>
  <c r="AG4100" i="1"/>
  <c r="AH4100" i="1"/>
  <c r="AI4100" i="1"/>
  <c r="AJ4100" i="1"/>
  <c r="AK4100" i="1"/>
  <c r="AO4100" i="1"/>
  <c r="AT4100" i="1"/>
  <c r="BA4100" i="1" s="1"/>
  <c r="AU4100" i="1"/>
  <c r="AV4100" i="1"/>
  <c r="AW4100" i="1"/>
  <c r="AX4100" i="1"/>
  <c r="BB4100" i="1"/>
  <c r="BC4100" i="1" s="1"/>
  <c r="AC4101" i="1"/>
  <c r="AD4101" i="1"/>
  <c r="AE4101" i="1"/>
  <c r="AF4101" i="1"/>
  <c r="AG4101" i="1"/>
  <c r="AH4101" i="1"/>
  <c r="AI4101" i="1"/>
  <c r="AJ4101" i="1"/>
  <c r="AK4101" i="1"/>
  <c r="AO4101" i="1"/>
  <c r="AT4101" i="1"/>
  <c r="AU4101" i="1"/>
  <c r="AV4101" i="1"/>
  <c r="AW4101" i="1"/>
  <c r="AX4101" i="1" s="1"/>
  <c r="BB4101" i="1"/>
  <c r="BC4101" i="1" s="1"/>
  <c r="AC4102" i="1"/>
  <c r="AD4102" i="1"/>
  <c r="AE4102" i="1"/>
  <c r="AF4102" i="1"/>
  <c r="AG4102" i="1"/>
  <c r="AH4102" i="1"/>
  <c r="AI4102" i="1"/>
  <c r="AJ4102" i="1"/>
  <c r="AK4102" i="1"/>
  <c r="AO4102" i="1"/>
  <c r="AT4102" i="1"/>
  <c r="AU4102" i="1"/>
  <c r="AV4102" i="1"/>
  <c r="AW4102" i="1"/>
  <c r="AC4103" i="1"/>
  <c r="AD4103" i="1"/>
  <c r="AE4103" i="1"/>
  <c r="AF4103" i="1"/>
  <c r="AG4103" i="1"/>
  <c r="AH4103" i="1"/>
  <c r="AI4103" i="1"/>
  <c r="AJ4103" i="1"/>
  <c r="AK4103" i="1"/>
  <c r="AO4103" i="1"/>
  <c r="AT4103" i="1"/>
  <c r="AU4103" i="1"/>
  <c r="AV4103" i="1"/>
  <c r="AW4103" i="1"/>
  <c r="AC4104" i="1"/>
  <c r="AD4104" i="1"/>
  <c r="AE4104" i="1"/>
  <c r="AF4104" i="1"/>
  <c r="AG4104" i="1"/>
  <c r="AH4104" i="1"/>
  <c r="AI4104" i="1"/>
  <c r="AJ4104" i="1"/>
  <c r="AK4104" i="1"/>
  <c r="AO4104" i="1"/>
  <c r="AT4104" i="1"/>
  <c r="AU4104" i="1"/>
  <c r="AV4104" i="1"/>
  <c r="AW4104" i="1"/>
  <c r="AX4104" i="1" s="1"/>
  <c r="BB4104" i="1"/>
  <c r="BC4104" i="1" s="1"/>
  <c r="AC4105" i="1"/>
  <c r="AD4105" i="1"/>
  <c r="AE4105" i="1"/>
  <c r="AF4105" i="1"/>
  <c r="AG4105" i="1"/>
  <c r="AH4105" i="1"/>
  <c r="AI4105" i="1"/>
  <c r="AJ4105" i="1"/>
  <c r="AK4105" i="1"/>
  <c r="AO4105" i="1"/>
  <c r="AT4105" i="1"/>
  <c r="AU4105" i="1"/>
  <c r="AV4105" i="1"/>
  <c r="AW4105" i="1"/>
  <c r="AC4106" i="1"/>
  <c r="AD4106" i="1"/>
  <c r="AE4106" i="1"/>
  <c r="AF4106" i="1"/>
  <c r="AG4106" i="1"/>
  <c r="AH4106" i="1"/>
  <c r="AI4106" i="1"/>
  <c r="AJ4106" i="1"/>
  <c r="AK4106" i="1"/>
  <c r="AO4106" i="1"/>
  <c r="AT4106" i="1"/>
  <c r="AU4106" i="1"/>
  <c r="AV4106" i="1"/>
  <c r="AW4106" i="1"/>
  <c r="AC4107" i="1"/>
  <c r="AD4107" i="1"/>
  <c r="AE4107" i="1"/>
  <c r="AF4107" i="1"/>
  <c r="AG4107" i="1"/>
  <c r="AH4107" i="1"/>
  <c r="AI4107" i="1"/>
  <c r="AJ4107" i="1"/>
  <c r="AK4107" i="1"/>
  <c r="AO4107" i="1"/>
  <c r="AT4107" i="1"/>
  <c r="AU4107" i="1"/>
  <c r="AV4107" i="1"/>
  <c r="AW4107" i="1"/>
  <c r="AC4108" i="1"/>
  <c r="AD4108" i="1"/>
  <c r="AE4108" i="1"/>
  <c r="AF4108" i="1"/>
  <c r="AG4108" i="1"/>
  <c r="AH4108" i="1"/>
  <c r="AI4108" i="1"/>
  <c r="AJ4108" i="1"/>
  <c r="AK4108" i="1"/>
  <c r="AO4108" i="1"/>
  <c r="AT4108" i="1"/>
  <c r="AU4108" i="1"/>
  <c r="AV4108" i="1"/>
  <c r="AW4108" i="1"/>
  <c r="AX4108" i="1" s="1"/>
  <c r="BB4108" i="1"/>
  <c r="BC4108" i="1" s="1"/>
  <c r="AC4109" i="1"/>
  <c r="AD4109" i="1"/>
  <c r="AE4109" i="1"/>
  <c r="AF4109" i="1"/>
  <c r="AG4109" i="1"/>
  <c r="AH4109" i="1"/>
  <c r="AI4109" i="1"/>
  <c r="AJ4109" i="1"/>
  <c r="AK4109" i="1"/>
  <c r="AO4109" i="1"/>
  <c r="AT4109" i="1"/>
  <c r="AU4109" i="1"/>
  <c r="AV4109" i="1"/>
  <c r="AW4109" i="1"/>
  <c r="AC4110" i="1"/>
  <c r="AD4110" i="1"/>
  <c r="AE4110" i="1"/>
  <c r="AF4110" i="1"/>
  <c r="AG4110" i="1"/>
  <c r="AH4110" i="1"/>
  <c r="AI4110" i="1"/>
  <c r="AJ4110" i="1"/>
  <c r="AK4110" i="1"/>
  <c r="AO4110" i="1"/>
  <c r="AT4110" i="1"/>
  <c r="AU4110" i="1"/>
  <c r="AV4110" i="1"/>
  <c r="AW4110" i="1"/>
  <c r="AC4111" i="1"/>
  <c r="AD4111" i="1"/>
  <c r="AE4111" i="1"/>
  <c r="AF4111" i="1"/>
  <c r="AG4111" i="1"/>
  <c r="AH4111" i="1"/>
  <c r="AI4111" i="1"/>
  <c r="AJ4111" i="1"/>
  <c r="AK4111" i="1"/>
  <c r="AO4111" i="1"/>
  <c r="AT4111" i="1"/>
  <c r="AU4111" i="1"/>
  <c r="AV4111" i="1"/>
  <c r="AW4111" i="1"/>
  <c r="AC4112" i="1"/>
  <c r="AD4112" i="1"/>
  <c r="AE4112" i="1"/>
  <c r="AF4112" i="1"/>
  <c r="AG4112" i="1"/>
  <c r="AH4112" i="1"/>
  <c r="AI4112" i="1"/>
  <c r="AJ4112" i="1"/>
  <c r="AK4112" i="1"/>
  <c r="AO4112" i="1"/>
  <c r="AT4112" i="1"/>
  <c r="AU4112" i="1"/>
  <c r="AV4112" i="1"/>
  <c r="AW4112" i="1"/>
  <c r="AX4112" i="1" s="1"/>
  <c r="BB4112" i="1"/>
  <c r="BC4112" i="1" s="1"/>
  <c r="AC4113" i="1"/>
  <c r="AD4113" i="1"/>
  <c r="AE4113" i="1"/>
  <c r="AF4113" i="1"/>
  <c r="AG4113" i="1"/>
  <c r="AH4113" i="1"/>
  <c r="AI4113" i="1"/>
  <c r="AJ4113" i="1"/>
  <c r="AK4113" i="1"/>
  <c r="AO4113" i="1"/>
  <c r="AT4113" i="1"/>
  <c r="AU4113" i="1"/>
  <c r="AV4113" i="1"/>
  <c r="AW4113" i="1"/>
  <c r="AC4114" i="1"/>
  <c r="AD4114" i="1"/>
  <c r="AE4114" i="1"/>
  <c r="AF4114" i="1"/>
  <c r="AG4114" i="1"/>
  <c r="AH4114" i="1"/>
  <c r="AI4114" i="1"/>
  <c r="AJ4114" i="1"/>
  <c r="AK4114" i="1"/>
  <c r="AO4114" i="1"/>
  <c r="AT4114" i="1"/>
  <c r="AU4114" i="1"/>
  <c r="AV4114" i="1"/>
  <c r="AW4114" i="1"/>
  <c r="AC4115" i="1"/>
  <c r="AD4115" i="1"/>
  <c r="AE4115" i="1"/>
  <c r="AF4115" i="1"/>
  <c r="AG4115" i="1"/>
  <c r="AH4115" i="1"/>
  <c r="AI4115" i="1"/>
  <c r="AJ4115" i="1"/>
  <c r="AK4115" i="1"/>
  <c r="AO4115" i="1"/>
  <c r="AT4115" i="1"/>
  <c r="AU4115" i="1"/>
  <c r="AV4115" i="1"/>
  <c r="AW4115" i="1"/>
  <c r="AC4116" i="1"/>
  <c r="AD4116" i="1"/>
  <c r="AE4116" i="1"/>
  <c r="AF4116" i="1"/>
  <c r="AG4116" i="1"/>
  <c r="AH4116" i="1"/>
  <c r="AI4116" i="1"/>
  <c r="AJ4116" i="1"/>
  <c r="AK4116" i="1"/>
  <c r="AO4116" i="1"/>
  <c r="AT4116" i="1"/>
  <c r="AU4116" i="1"/>
  <c r="AV4116" i="1"/>
  <c r="AW4116" i="1"/>
  <c r="AX4116" i="1" s="1"/>
  <c r="BB4116" i="1"/>
  <c r="BC4116" i="1" s="1"/>
  <c r="AC4117" i="1"/>
  <c r="AD4117" i="1"/>
  <c r="AE4117" i="1"/>
  <c r="AF4117" i="1"/>
  <c r="AG4117" i="1"/>
  <c r="AH4117" i="1"/>
  <c r="AI4117" i="1"/>
  <c r="AJ4117" i="1"/>
  <c r="AK4117" i="1"/>
  <c r="AO4117" i="1"/>
  <c r="AT4117" i="1"/>
  <c r="AU4117" i="1"/>
  <c r="AV4117" i="1"/>
  <c r="AW4117" i="1"/>
  <c r="AC4118" i="1"/>
  <c r="AD4118" i="1"/>
  <c r="AE4118" i="1"/>
  <c r="AF4118" i="1"/>
  <c r="AG4118" i="1"/>
  <c r="AH4118" i="1"/>
  <c r="AI4118" i="1"/>
  <c r="AJ4118" i="1"/>
  <c r="AK4118" i="1"/>
  <c r="AO4118" i="1"/>
  <c r="AT4118" i="1"/>
  <c r="AU4118" i="1"/>
  <c r="AV4118" i="1"/>
  <c r="AW4118" i="1"/>
  <c r="AC4119" i="1"/>
  <c r="AD4119" i="1"/>
  <c r="AE4119" i="1"/>
  <c r="AF4119" i="1"/>
  <c r="AG4119" i="1"/>
  <c r="AH4119" i="1"/>
  <c r="AI4119" i="1"/>
  <c r="AJ4119" i="1"/>
  <c r="AK4119" i="1"/>
  <c r="AO4119" i="1"/>
  <c r="AT4119" i="1"/>
  <c r="AU4119" i="1"/>
  <c r="AV4119" i="1"/>
  <c r="AW4119" i="1"/>
  <c r="AC4120" i="1"/>
  <c r="AD4120" i="1"/>
  <c r="AE4120" i="1"/>
  <c r="AF4120" i="1"/>
  <c r="AG4120" i="1"/>
  <c r="AH4120" i="1"/>
  <c r="AI4120" i="1"/>
  <c r="AJ4120" i="1"/>
  <c r="AK4120" i="1"/>
  <c r="AO4120" i="1"/>
  <c r="AT4120" i="1"/>
  <c r="AU4120" i="1"/>
  <c r="AV4120" i="1"/>
  <c r="AW4120" i="1"/>
  <c r="AX4120" i="1" s="1"/>
  <c r="BB4120" i="1"/>
  <c r="BC4120" i="1" s="1"/>
  <c r="AC4121" i="1"/>
  <c r="AD4121" i="1"/>
  <c r="AE4121" i="1"/>
  <c r="AF4121" i="1"/>
  <c r="AG4121" i="1"/>
  <c r="AH4121" i="1"/>
  <c r="AI4121" i="1"/>
  <c r="AJ4121" i="1"/>
  <c r="AK4121" i="1"/>
  <c r="AO4121" i="1"/>
  <c r="AT4121" i="1"/>
  <c r="AU4121" i="1"/>
  <c r="AV4121" i="1"/>
  <c r="AW4121" i="1"/>
  <c r="AC4122" i="1"/>
  <c r="AD4122" i="1"/>
  <c r="AE4122" i="1"/>
  <c r="AF4122" i="1"/>
  <c r="AG4122" i="1"/>
  <c r="AH4122" i="1"/>
  <c r="AI4122" i="1"/>
  <c r="AJ4122" i="1"/>
  <c r="AK4122" i="1"/>
  <c r="AO4122" i="1"/>
  <c r="AT4122" i="1"/>
  <c r="AU4122" i="1"/>
  <c r="AV4122" i="1"/>
  <c r="AW4122" i="1"/>
  <c r="AC4123" i="1"/>
  <c r="AD4123" i="1"/>
  <c r="AE4123" i="1"/>
  <c r="AF4123" i="1"/>
  <c r="AG4123" i="1"/>
  <c r="AH4123" i="1"/>
  <c r="AI4123" i="1"/>
  <c r="AJ4123" i="1"/>
  <c r="AK4123" i="1"/>
  <c r="AO4123" i="1"/>
  <c r="AT4123" i="1"/>
  <c r="AU4123" i="1"/>
  <c r="AV4123" i="1"/>
  <c r="AW4123" i="1"/>
  <c r="AC4124" i="1"/>
  <c r="AD4124" i="1"/>
  <c r="AE4124" i="1"/>
  <c r="AF4124" i="1"/>
  <c r="AG4124" i="1"/>
  <c r="AH4124" i="1"/>
  <c r="AI4124" i="1"/>
  <c r="AJ4124" i="1"/>
  <c r="AK4124" i="1"/>
  <c r="AO4124" i="1"/>
  <c r="AT4124" i="1"/>
  <c r="AU4124" i="1"/>
  <c r="AV4124" i="1"/>
  <c r="AW4124" i="1"/>
  <c r="AX4124" i="1" s="1"/>
  <c r="BB4124" i="1"/>
  <c r="BC4124" i="1" s="1"/>
  <c r="AC4125" i="1"/>
  <c r="AD4125" i="1"/>
  <c r="AE4125" i="1"/>
  <c r="AF4125" i="1"/>
  <c r="AG4125" i="1"/>
  <c r="AH4125" i="1"/>
  <c r="AI4125" i="1"/>
  <c r="AJ4125" i="1"/>
  <c r="AK4125" i="1"/>
  <c r="AO4125" i="1"/>
  <c r="AT4125" i="1"/>
  <c r="AU4125" i="1"/>
  <c r="AV4125" i="1"/>
  <c r="AW4125" i="1"/>
  <c r="AC4126" i="1"/>
  <c r="AD4126" i="1"/>
  <c r="AE4126" i="1"/>
  <c r="AF4126" i="1"/>
  <c r="AG4126" i="1"/>
  <c r="AH4126" i="1"/>
  <c r="AI4126" i="1"/>
  <c r="AJ4126" i="1"/>
  <c r="AK4126" i="1"/>
  <c r="AO4126" i="1"/>
  <c r="AT4126" i="1"/>
  <c r="AU4126" i="1"/>
  <c r="AV4126" i="1"/>
  <c r="AW4126" i="1"/>
  <c r="AC4127" i="1"/>
  <c r="AD4127" i="1"/>
  <c r="AE4127" i="1"/>
  <c r="AF4127" i="1"/>
  <c r="AG4127" i="1"/>
  <c r="AH4127" i="1"/>
  <c r="AI4127" i="1"/>
  <c r="AJ4127" i="1"/>
  <c r="AK4127" i="1"/>
  <c r="AO4127" i="1"/>
  <c r="AT4127" i="1"/>
  <c r="AU4127" i="1"/>
  <c r="AV4127" i="1"/>
  <c r="AW4127" i="1"/>
  <c r="AC4128" i="1"/>
  <c r="AD4128" i="1"/>
  <c r="AE4128" i="1"/>
  <c r="AF4128" i="1"/>
  <c r="AG4128" i="1"/>
  <c r="AH4128" i="1"/>
  <c r="AI4128" i="1"/>
  <c r="AJ4128" i="1"/>
  <c r="AK4128" i="1"/>
  <c r="AO4128" i="1"/>
  <c r="AT4128" i="1"/>
  <c r="AU4128" i="1"/>
  <c r="AV4128" i="1"/>
  <c r="AW4128" i="1"/>
  <c r="AX4128" i="1" s="1"/>
  <c r="BB4128" i="1"/>
  <c r="BC4128" i="1" s="1"/>
  <c r="AC4129" i="1"/>
  <c r="AD4129" i="1"/>
  <c r="AE4129" i="1"/>
  <c r="AF4129" i="1"/>
  <c r="AG4129" i="1"/>
  <c r="AH4129" i="1"/>
  <c r="AI4129" i="1"/>
  <c r="AJ4129" i="1"/>
  <c r="AK4129" i="1"/>
  <c r="AO4129" i="1"/>
  <c r="AT4129" i="1"/>
  <c r="AU4129" i="1"/>
  <c r="AV4129" i="1"/>
  <c r="AW4129" i="1"/>
  <c r="AC4130" i="1"/>
  <c r="AD4130" i="1"/>
  <c r="AE4130" i="1"/>
  <c r="AF4130" i="1"/>
  <c r="AG4130" i="1"/>
  <c r="AH4130" i="1"/>
  <c r="AI4130" i="1"/>
  <c r="AJ4130" i="1"/>
  <c r="AK4130" i="1"/>
  <c r="AO4130" i="1"/>
  <c r="AT4130" i="1"/>
  <c r="AU4130" i="1"/>
  <c r="AV4130" i="1"/>
  <c r="AW4130" i="1"/>
  <c r="AC4131" i="1"/>
  <c r="AD4131" i="1"/>
  <c r="AE4131" i="1"/>
  <c r="AF4131" i="1"/>
  <c r="AG4131" i="1"/>
  <c r="AH4131" i="1"/>
  <c r="AI4131" i="1"/>
  <c r="AJ4131" i="1"/>
  <c r="AK4131" i="1"/>
  <c r="AO4131" i="1"/>
  <c r="AT4131" i="1"/>
  <c r="AU4131" i="1"/>
  <c r="AV4131" i="1"/>
  <c r="AW4131" i="1"/>
  <c r="AX4131" i="1" s="1"/>
  <c r="BB4131" i="1"/>
  <c r="BC4131" i="1" s="1"/>
  <c r="AC4132" i="1"/>
  <c r="AD4132" i="1"/>
  <c r="AE4132" i="1"/>
  <c r="AF4132" i="1"/>
  <c r="AG4132" i="1"/>
  <c r="AH4132" i="1"/>
  <c r="AI4132" i="1"/>
  <c r="AJ4132" i="1"/>
  <c r="AK4132" i="1"/>
  <c r="AO4132" i="1"/>
  <c r="AT4132" i="1"/>
  <c r="AU4132" i="1"/>
  <c r="AV4132" i="1"/>
  <c r="AW4132" i="1"/>
  <c r="AX4132" i="1" s="1"/>
  <c r="AC4133" i="1"/>
  <c r="AD4133" i="1"/>
  <c r="AE4133" i="1"/>
  <c r="AF4133" i="1"/>
  <c r="AG4133" i="1"/>
  <c r="AH4133" i="1"/>
  <c r="AI4133" i="1"/>
  <c r="AJ4133" i="1"/>
  <c r="AK4133" i="1"/>
  <c r="AO4133" i="1"/>
  <c r="AT4133" i="1"/>
  <c r="AU4133" i="1"/>
  <c r="AV4133" i="1"/>
  <c r="AW4133" i="1"/>
  <c r="AC4134" i="1"/>
  <c r="AD4134" i="1"/>
  <c r="AE4134" i="1"/>
  <c r="AF4134" i="1"/>
  <c r="AG4134" i="1"/>
  <c r="AH4134" i="1"/>
  <c r="AI4134" i="1"/>
  <c r="AJ4134" i="1"/>
  <c r="AK4134" i="1"/>
  <c r="AO4134" i="1"/>
  <c r="AT4134" i="1"/>
  <c r="AU4134" i="1"/>
  <c r="AV4134" i="1"/>
  <c r="AW4134" i="1"/>
  <c r="AC4135" i="1"/>
  <c r="AD4135" i="1"/>
  <c r="AE4135" i="1"/>
  <c r="AF4135" i="1"/>
  <c r="AG4135" i="1"/>
  <c r="AH4135" i="1"/>
  <c r="AI4135" i="1"/>
  <c r="AJ4135" i="1"/>
  <c r="AK4135" i="1"/>
  <c r="AO4135" i="1"/>
  <c r="AT4135" i="1"/>
  <c r="AU4135" i="1"/>
  <c r="AV4135" i="1"/>
  <c r="AW4135" i="1"/>
  <c r="AX4135" i="1" s="1"/>
  <c r="BB4135" i="1"/>
  <c r="BC4135" i="1" s="1"/>
  <c r="AC4136" i="1"/>
  <c r="AD4136" i="1"/>
  <c r="AE4136" i="1"/>
  <c r="AF4136" i="1"/>
  <c r="AG4136" i="1"/>
  <c r="AH4136" i="1"/>
  <c r="AI4136" i="1"/>
  <c r="AJ4136" i="1"/>
  <c r="AK4136" i="1"/>
  <c r="AO4136" i="1"/>
  <c r="AT4136" i="1"/>
  <c r="AU4136" i="1"/>
  <c r="AV4136" i="1"/>
  <c r="AW4136" i="1"/>
  <c r="AX4136" i="1" s="1"/>
  <c r="AC4137" i="1"/>
  <c r="AD4137" i="1"/>
  <c r="AE4137" i="1"/>
  <c r="AF4137" i="1"/>
  <c r="AG4137" i="1"/>
  <c r="AH4137" i="1"/>
  <c r="AI4137" i="1"/>
  <c r="AJ4137" i="1"/>
  <c r="AK4137" i="1"/>
  <c r="AO4137" i="1"/>
  <c r="AT4137" i="1"/>
  <c r="AU4137" i="1"/>
  <c r="AV4137" i="1"/>
  <c r="AW4137" i="1"/>
  <c r="AC4138" i="1"/>
  <c r="AD4138" i="1"/>
  <c r="AE4138" i="1"/>
  <c r="AF4138" i="1"/>
  <c r="AG4138" i="1"/>
  <c r="AH4138" i="1"/>
  <c r="AI4138" i="1"/>
  <c r="AJ4138" i="1"/>
  <c r="AK4138" i="1"/>
  <c r="AO4138" i="1"/>
  <c r="AT4138" i="1"/>
  <c r="AU4138" i="1"/>
  <c r="AV4138" i="1"/>
  <c r="AW4138" i="1"/>
  <c r="AC4139" i="1"/>
  <c r="AD4139" i="1"/>
  <c r="AE4139" i="1"/>
  <c r="AF4139" i="1"/>
  <c r="AG4139" i="1"/>
  <c r="AH4139" i="1"/>
  <c r="AI4139" i="1"/>
  <c r="AJ4139" i="1"/>
  <c r="AK4139" i="1"/>
  <c r="AO4139" i="1"/>
  <c r="AT4139" i="1"/>
  <c r="AU4139" i="1"/>
  <c r="AV4139" i="1"/>
  <c r="AW4139" i="1"/>
  <c r="AX4139" i="1" s="1"/>
  <c r="BB4139" i="1"/>
  <c r="BC4139" i="1" s="1"/>
  <c r="AC4140" i="1"/>
  <c r="AD4140" i="1"/>
  <c r="AE4140" i="1"/>
  <c r="AF4140" i="1"/>
  <c r="AG4140" i="1"/>
  <c r="AH4140" i="1"/>
  <c r="AI4140" i="1"/>
  <c r="AJ4140" i="1"/>
  <c r="AK4140" i="1"/>
  <c r="AO4140" i="1"/>
  <c r="AT4140" i="1"/>
  <c r="AU4140" i="1"/>
  <c r="AV4140" i="1"/>
  <c r="AW4140" i="1"/>
  <c r="AX4140" i="1" s="1"/>
  <c r="AC4141" i="1"/>
  <c r="AD4141" i="1"/>
  <c r="AE4141" i="1"/>
  <c r="AF4141" i="1"/>
  <c r="AG4141" i="1"/>
  <c r="AH4141" i="1"/>
  <c r="AI4141" i="1"/>
  <c r="AJ4141" i="1"/>
  <c r="AK4141" i="1"/>
  <c r="AO4141" i="1"/>
  <c r="AT4141" i="1"/>
  <c r="AU4141" i="1"/>
  <c r="AV4141" i="1"/>
  <c r="AW4141" i="1"/>
  <c r="AC4142" i="1"/>
  <c r="AD4142" i="1"/>
  <c r="AE4142" i="1"/>
  <c r="AF4142" i="1"/>
  <c r="AG4142" i="1"/>
  <c r="AH4142" i="1"/>
  <c r="AI4142" i="1"/>
  <c r="AJ4142" i="1"/>
  <c r="AK4142" i="1"/>
  <c r="AO4142" i="1"/>
  <c r="AT4142" i="1"/>
  <c r="AU4142" i="1"/>
  <c r="AV4142" i="1"/>
  <c r="AW4142" i="1"/>
  <c r="AC4143" i="1"/>
  <c r="AD4143" i="1"/>
  <c r="AE4143" i="1"/>
  <c r="AF4143" i="1"/>
  <c r="AG4143" i="1"/>
  <c r="AH4143" i="1"/>
  <c r="AI4143" i="1"/>
  <c r="AJ4143" i="1"/>
  <c r="AK4143" i="1"/>
  <c r="AO4143" i="1"/>
  <c r="AT4143" i="1"/>
  <c r="AU4143" i="1"/>
  <c r="AV4143" i="1"/>
  <c r="AW4143" i="1"/>
  <c r="AX4143" i="1" s="1"/>
  <c r="BB4143" i="1"/>
  <c r="BC4143" i="1" s="1"/>
  <c r="AC4144" i="1"/>
  <c r="AD4144" i="1"/>
  <c r="AE4144" i="1"/>
  <c r="AF4144" i="1"/>
  <c r="AG4144" i="1"/>
  <c r="AH4144" i="1"/>
  <c r="AI4144" i="1"/>
  <c r="AJ4144" i="1"/>
  <c r="AK4144" i="1"/>
  <c r="AO4144" i="1"/>
  <c r="AT4144" i="1"/>
  <c r="AU4144" i="1"/>
  <c r="AV4144" i="1"/>
  <c r="AW4144" i="1"/>
  <c r="AX4144" i="1" s="1"/>
  <c r="AC4145" i="1"/>
  <c r="AD4145" i="1"/>
  <c r="AE4145" i="1"/>
  <c r="AF4145" i="1"/>
  <c r="AG4145" i="1"/>
  <c r="AH4145" i="1"/>
  <c r="AI4145" i="1"/>
  <c r="AJ4145" i="1"/>
  <c r="AK4145" i="1"/>
  <c r="AO4145" i="1"/>
  <c r="AT4145" i="1"/>
  <c r="AU4145" i="1"/>
  <c r="AV4145" i="1"/>
  <c r="AW4145" i="1"/>
  <c r="AC4146" i="1"/>
  <c r="AD4146" i="1"/>
  <c r="AE4146" i="1"/>
  <c r="AF4146" i="1"/>
  <c r="AG4146" i="1"/>
  <c r="AH4146" i="1"/>
  <c r="AI4146" i="1"/>
  <c r="AJ4146" i="1"/>
  <c r="AK4146" i="1"/>
  <c r="AO4146" i="1"/>
  <c r="AT4146" i="1"/>
  <c r="AU4146" i="1"/>
  <c r="AV4146" i="1"/>
  <c r="AW4146" i="1"/>
  <c r="AC4147" i="1"/>
  <c r="AD4147" i="1"/>
  <c r="AE4147" i="1"/>
  <c r="AF4147" i="1"/>
  <c r="AG4147" i="1"/>
  <c r="AH4147" i="1"/>
  <c r="AI4147" i="1"/>
  <c r="AJ4147" i="1"/>
  <c r="AK4147" i="1"/>
  <c r="AO4147" i="1"/>
  <c r="AT4147" i="1"/>
  <c r="AU4147" i="1"/>
  <c r="AV4147" i="1"/>
  <c r="AW4147" i="1"/>
  <c r="AX4147" i="1" s="1"/>
  <c r="BB4147" i="1"/>
  <c r="BC4147" i="1" s="1"/>
  <c r="AC4148" i="1"/>
  <c r="AD4148" i="1"/>
  <c r="AE4148" i="1"/>
  <c r="AF4148" i="1"/>
  <c r="AG4148" i="1"/>
  <c r="AH4148" i="1"/>
  <c r="AI4148" i="1"/>
  <c r="AJ4148" i="1"/>
  <c r="AK4148" i="1"/>
  <c r="AO4148" i="1"/>
  <c r="AT4148" i="1"/>
  <c r="AU4148" i="1"/>
  <c r="AV4148" i="1"/>
  <c r="AW4148" i="1"/>
  <c r="AX4148" i="1" s="1"/>
  <c r="AC4149" i="1"/>
  <c r="AD4149" i="1"/>
  <c r="AE4149" i="1"/>
  <c r="AF4149" i="1"/>
  <c r="AG4149" i="1"/>
  <c r="AH4149" i="1"/>
  <c r="AI4149" i="1"/>
  <c r="AJ4149" i="1"/>
  <c r="AK4149" i="1"/>
  <c r="AO4149" i="1"/>
  <c r="AT4149" i="1"/>
  <c r="AU4149" i="1"/>
  <c r="AV4149" i="1"/>
  <c r="AW4149" i="1"/>
  <c r="AC4150" i="1"/>
  <c r="AD4150" i="1"/>
  <c r="AE4150" i="1"/>
  <c r="AF4150" i="1"/>
  <c r="AG4150" i="1"/>
  <c r="AH4150" i="1"/>
  <c r="AI4150" i="1"/>
  <c r="AJ4150" i="1"/>
  <c r="AK4150" i="1"/>
  <c r="AO4150" i="1"/>
  <c r="AT4150" i="1"/>
  <c r="AU4150" i="1"/>
  <c r="AV4150" i="1"/>
  <c r="AW4150" i="1"/>
  <c r="AC4151" i="1"/>
  <c r="AD4151" i="1"/>
  <c r="AE4151" i="1"/>
  <c r="AF4151" i="1"/>
  <c r="AG4151" i="1"/>
  <c r="AH4151" i="1"/>
  <c r="AI4151" i="1"/>
  <c r="AJ4151" i="1"/>
  <c r="AK4151" i="1"/>
  <c r="AO4151" i="1"/>
  <c r="AT4151" i="1"/>
  <c r="AU4151" i="1"/>
  <c r="AV4151" i="1"/>
  <c r="AW4151" i="1"/>
  <c r="AX4151" i="1" s="1"/>
  <c r="BB4151" i="1"/>
  <c r="BC4151" i="1" s="1"/>
  <c r="AC4152" i="1"/>
  <c r="AD4152" i="1"/>
  <c r="AE4152" i="1"/>
  <c r="AF4152" i="1"/>
  <c r="AG4152" i="1"/>
  <c r="AH4152" i="1"/>
  <c r="AI4152" i="1"/>
  <c r="AJ4152" i="1"/>
  <c r="AK4152" i="1"/>
  <c r="AO4152" i="1"/>
  <c r="AT4152" i="1"/>
  <c r="AU4152" i="1"/>
  <c r="AV4152" i="1"/>
  <c r="AW4152" i="1"/>
  <c r="AX4152" i="1" s="1"/>
  <c r="AC4153" i="1"/>
  <c r="AD4153" i="1"/>
  <c r="AE4153" i="1"/>
  <c r="AF4153" i="1"/>
  <c r="AG4153" i="1"/>
  <c r="AH4153" i="1"/>
  <c r="AI4153" i="1"/>
  <c r="AJ4153" i="1"/>
  <c r="AK4153" i="1"/>
  <c r="AO4153" i="1"/>
  <c r="AT4153" i="1"/>
  <c r="AU4153" i="1"/>
  <c r="AV4153" i="1"/>
  <c r="AW4153" i="1"/>
  <c r="AC4154" i="1"/>
  <c r="AD4154" i="1"/>
  <c r="AE4154" i="1"/>
  <c r="AF4154" i="1"/>
  <c r="AG4154" i="1"/>
  <c r="AH4154" i="1"/>
  <c r="AI4154" i="1"/>
  <c r="AJ4154" i="1"/>
  <c r="AK4154" i="1"/>
  <c r="AO4154" i="1"/>
  <c r="AT4154" i="1"/>
  <c r="AU4154" i="1"/>
  <c r="AV4154" i="1"/>
  <c r="AW4154" i="1"/>
  <c r="AC4155" i="1"/>
  <c r="AD4155" i="1"/>
  <c r="AE4155" i="1"/>
  <c r="AF4155" i="1"/>
  <c r="AG4155" i="1"/>
  <c r="AH4155" i="1"/>
  <c r="AI4155" i="1"/>
  <c r="AJ4155" i="1"/>
  <c r="AK4155" i="1"/>
  <c r="AO4155" i="1"/>
  <c r="AT4155" i="1"/>
  <c r="AU4155" i="1"/>
  <c r="AV4155" i="1"/>
  <c r="AW4155" i="1"/>
  <c r="AX4155" i="1" s="1"/>
  <c r="BB4155" i="1"/>
  <c r="BC4155" i="1" s="1"/>
  <c r="AC4156" i="1"/>
  <c r="AD4156" i="1"/>
  <c r="AE4156" i="1"/>
  <c r="AF4156" i="1"/>
  <c r="AG4156" i="1"/>
  <c r="AH4156" i="1"/>
  <c r="AI4156" i="1"/>
  <c r="AJ4156" i="1"/>
  <c r="AK4156" i="1"/>
  <c r="AO4156" i="1"/>
  <c r="AT4156" i="1"/>
  <c r="AU4156" i="1"/>
  <c r="AV4156" i="1"/>
  <c r="AW4156" i="1"/>
  <c r="AX4156" i="1" s="1"/>
  <c r="AC4157" i="1"/>
  <c r="AD4157" i="1"/>
  <c r="AE4157" i="1"/>
  <c r="AF4157" i="1"/>
  <c r="AG4157" i="1"/>
  <c r="AH4157" i="1"/>
  <c r="AI4157" i="1"/>
  <c r="AJ4157" i="1"/>
  <c r="AK4157" i="1"/>
  <c r="AO4157" i="1"/>
  <c r="AT4157" i="1"/>
  <c r="AU4157" i="1"/>
  <c r="AV4157" i="1"/>
  <c r="AW4157" i="1"/>
  <c r="AC4158" i="1"/>
  <c r="AD4158" i="1"/>
  <c r="AE4158" i="1"/>
  <c r="AF4158" i="1"/>
  <c r="AG4158" i="1"/>
  <c r="AH4158" i="1"/>
  <c r="AI4158" i="1"/>
  <c r="AJ4158" i="1"/>
  <c r="AK4158" i="1"/>
  <c r="AO4158" i="1"/>
  <c r="AT4158" i="1"/>
  <c r="AU4158" i="1"/>
  <c r="AV4158" i="1"/>
  <c r="AW4158" i="1"/>
  <c r="AC4159" i="1"/>
  <c r="AD4159" i="1"/>
  <c r="AE4159" i="1"/>
  <c r="AF4159" i="1"/>
  <c r="AG4159" i="1"/>
  <c r="AH4159" i="1"/>
  <c r="AI4159" i="1"/>
  <c r="AJ4159" i="1"/>
  <c r="AK4159" i="1"/>
  <c r="AO4159" i="1"/>
  <c r="AT4159" i="1"/>
  <c r="AU4159" i="1"/>
  <c r="AV4159" i="1"/>
  <c r="AW4159" i="1"/>
  <c r="AX4159" i="1" s="1"/>
  <c r="BB4159" i="1"/>
  <c r="BC4159" i="1" s="1"/>
  <c r="AC4160" i="1"/>
  <c r="AD4160" i="1"/>
  <c r="AE4160" i="1"/>
  <c r="AF4160" i="1"/>
  <c r="AG4160" i="1"/>
  <c r="AH4160" i="1"/>
  <c r="AI4160" i="1"/>
  <c r="AJ4160" i="1"/>
  <c r="AK4160" i="1"/>
  <c r="AO4160" i="1"/>
  <c r="AT4160" i="1"/>
  <c r="AU4160" i="1"/>
  <c r="AV4160" i="1"/>
  <c r="AW4160" i="1"/>
  <c r="AX4160" i="1" s="1"/>
  <c r="AC4161" i="1"/>
  <c r="AD4161" i="1"/>
  <c r="AE4161" i="1"/>
  <c r="AF4161" i="1"/>
  <c r="AG4161" i="1"/>
  <c r="AH4161" i="1"/>
  <c r="AI4161" i="1"/>
  <c r="AJ4161" i="1"/>
  <c r="AK4161" i="1"/>
  <c r="AO4161" i="1"/>
  <c r="AT4161" i="1"/>
  <c r="AU4161" i="1"/>
  <c r="AV4161" i="1"/>
  <c r="AW4161" i="1"/>
  <c r="AX4161" i="1" s="1"/>
  <c r="AC4162" i="1"/>
  <c r="AD4162" i="1"/>
  <c r="AE4162" i="1"/>
  <c r="AF4162" i="1"/>
  <c r="AG4162" i="1"/>
  <c r="AH4162" i="1"/>
  <c r="AI4162" i="1"/>
  <c r="AJ4162" i="1"/>
  <c r="AK4162" i="1"/>
  <c r="AO4162" i="1"/>
  <c r="AT4162" i="1"/>
  <c r="AU4162" i="1"/>
  <c r="AV4162" i="1"/>
  <c r="AW4162" i="1"/>
  <c r="AC4163" i="1"/>
  <c r="AD4163" i="1"/>
  <c r="AE4163" i="1"/>
  <c r="AF4163" i="1"/>
  <c r="AG4163" i="1"/>
  <c r="AH4163" i="1"/>
  <c r="AI4163" i="1"/>
  <c r="AJ4163" i="1"/>
  <c r="AK4163" i="1"/>
  <c r="AO4163" i="1"/>
  <c r="AT4163" i="1"/>
  <c r="AU4163" i="1"/>
  <c r="AV4163" i="1"/>
  <c r="AW4163" i="1"/>
  <c r="AX4163" i="1" s="1"/>
  <c r="BB4163" i="1"/>
  <c r="BC4163" i="1" s="1"/>
  <c r="AC4164" i="1"/>
  <c r="AD4164" i="1"/>
  <c r="AE4164" i="1"/>
  <c r="AF4164" i="1"/>
  <c r="AG4164" i="1"/>
  <c r="AH4164" i="1"/>
  <c r="AI4164" i="1"/>
  <c r="AJ4164" i="1"/>
  <c r="AK4164" i="1"/>
  <c r="AO4164" i="1"/>
  <c r="AT4164" i="1"/>
  <c r="AU4164" i="1"/>
  <c r="AV4164" i="1"/>
  <c r="AW4164" i="1"/>
  <c r="AX4164" i="1" s="1"/>
  <c r="AC4165" i="1"/>
  <c r="AD4165" i="1"/>
  <c r="AE4165" i="1"/>
  <c r="AF4165" i="1"/>
  <c r="AG4165" i="1"/>
  <c r="AH4165" i="1"/>
  <c r="AI4165" i="1"/>
  <c r="AJ4165" i="1"/>
  <c r="AK4165" i="1"/>
  <c r="AO4165" i="1"/>
  <c r="AT4165" i="1"/>
  <c r="AU4165" i="1"/>
  <c r="AV4165" i="1"/>
  <c r="AW4165" i="1"/>
  <c r="AX4165" i="1" s="1"/>
  <c r="AC4166" i="1"/>
  <c r="AD4166" i="1"/>
  <c r="AE4166" i="1"/>
  <c r="AF4166" i="1"/>
  <c r="AG4166" i="1"/>
  <c r="AH4166" i="1"/>
  <c r="AI4166" i="1"/>
  <c r="AJ4166" i="1"/>
  <c r="AK4166" i="1"/>
  <c r="AO4166" i="1"/>
  <c r="AT4166" i="1"/>
  <c r="AU4166" i="1"/>
  <c r="AV4166" i="1"/>
  <c r="AW4166" i="1"/>
  <c r="AC4167" i="1"/>
  <c r="AD4167" i="1"/>
  <c r="AE4167" i="1"/>
  <c r="AF4167" i="1"/>
  <c r="AG4167" i="1"/>
  <c r="AH4167" i="1"/>
  <c r="AI4167" i="1"/>
  <c r="AJ4167" i="1"/>
  <c r="AK4167" i="1"/>
  <c r="AO4167" i="1"/>
  <c r="AT4167" i="1"/>
  <c r="AU4167" i="1"/>
  <c r="AV4167" i="1"/>
  <c r="AW4167" i="1"/>
  <c r="AX4167" i="1" s="1"/>
  <c r="BB4167" i="1"/>
  <c r="BC4167" i="1" s="1"/>
  <c r="AC4168" i="1"/>
  <c r="AD4168" i="1"/>
  <c r="AE4168" i="1"/>
  <c r="AF4168" i="1"/>
  <c r="AG4168" i="1"/>
  <c r="AH4168" i="1"/>
  <c r="AI4168" i="1"/>
  <c r="AJ4168" i="1"/>
  <c r="AK4168" i="1"/>
  <c r="AO4168" i="1"/>
  <c r="AT4168" i="1"/>
  <c r="AU4168" i="1"/>
  <c r="AV4168" i="1"/>
  <c r="AW4168" i="1"/>
  <c r="AX4168" i="1" s="1"/>
  <c r="AC4169" i="1"/>
  <c r="AD4169" i="1"/>
  <c r="AE4169" i="1"/>
  <c r="AF4169" i="1"/>
  <c r="AG4169" i="1"/>
  <c r="AH4169" i="1"/>
  <c r="AI4169" i="1"/>
  <c r="AJ4169" i="1"/>
  <c r="AK4169" i="1"/>
  <c r="AO4169" i="1"/>
  <c r="AT4169" i="1"/>
  <c r="AU4169" i="1"/>
  <c r="AV4169" i="1"/>
  <c r="AW4169" i="1"/>
  <c r="AX4169" i="1" s="1"/>
  <c r="AC4170" i="1"/>
  <c r="AD4170" i="1"/>
  <c r="AE4170" i="1"/>
  <c r="AF4170" i="1"/>
  <c r="AG4170" i="1"/>
  <c r="AH4170" i="1"/>
  <c r="AI4170" i="1"/>
  <c r="AJ4170" i="1"/>
  <c r="AK4170" i="1"/>
  <c r="AO4170" i="1"/>
  <c r="AT4170" i="1"/>
  <c r="AU4170" i="1"/>
  <c r="AV4170" i="1"/>
  <c r="AW4170" i="1"/>
  <c r="AC4171" i="1"/>
  <c r="AD4171" i="1"/>
  <c r="AE4171" i="1"/>
  <c r="AF4171" i="1"/>
  <c r="AG4171" i="1"/>
  <c r="AH4171" i="1"/>
  <c r="AI4171" i="1"/>
  <c r="AJ4171" i="1"/>
  <c r="AK4171" i="1"/>
  <c r="AO4171" i="1"/>
  <c r="AT4171" i="1"/>
  <c r="AU4171" i="1"/>
  <c r="AV4171" i="1"/>
  <c r="AW4171" i="1"/>
  <c r="AX4171" i="1" s="1"/>
  <c r="BB4171" i="1"/>
  <c r="BC4171" i="1" s="1"/>
  <c r="AC4172" i="1"/>
  <c r="AD4172" i="1"/>
  <c r="AE4172" i="1"/>
  <c r="AF4172" i="1"/>
  <c r="AG4172" i="1"/>
  <c r="AH4172" i="1"/>
  <c r="AI4172" i="1"/>
  <c r="AJ4172" i="1"/>
  <c r="AK4172" i="1"/>
  <c r="AO4172" i="1"/>
  <c r="AT4172" i="1"/>
  <c r="AU4172" i="1"/>
  <c r="AV4172" i="1"/>
  <c r="AW4172" i="1"/>
  <c r="AX4172" i="1" s="1"/>
  <c r="AC4173" i="1"/>
  <c r="AD4173" i="1"/>
  <c r="AE4173" i="1"/>
  <c r="AF4173" i="1"/>
  <c r="AG4173" i="1"/>
  <c r="AH4173" i="1"/>
  <c r="AI4173" i="1"/>
  <c r="AJ4173" i="1"/>
  <c r="AK4173" i="1"/>
  <c r="AO4173" i="1"/>
  <c r="AT4173" i="1"/>
  <c r="AU4173" i="1"/>
  <c r="AV4173" i="1"/>
  <c r="AW4173" i="1"/>
  <c r="AX4173" i="1" s="1"/>
  <c r="AC4174" i="1"/>
  <c r="AD4174" i="1"/>
  <c r="AE4174" i="1"/>
  <c r="AF4174" i="1"/>
  <c r="AG4174" i="1"/>
  <c r="AH4174" i="1"/>
  <c r="AI4174" i="1"/>
  <c r="AJ4174" i="1"/>
  <c r="AK4174" i="1"/>
  <c r="AO4174" i="1"/>
  <c r="AT4174" i="1"/>
  <c r="AU4174" i="1"/>
  <c r="AV4174" i="1"/>
  <c r="AW4174" i="1"/>
  <c r="AC4175" i="1"/>
  <c r="AD4175" i="1"/>
  <c r="AE4175" i="1"/>
  <c r="AF4175" i="1"/>
  <c r="AG4175" i="1"/>
  <c r="AH4175" i="1"/>
  <c r="AI4175" i="1"/>
  <c r="AJ4175" i="1"/>
  <c r="AK4175" i="1"/>
  <c r="AO4175" i="1"/>
  <c r="AT4175" i="1"/>
  <c r="AU4175" i="1"/>
  <c r="AV4175" i="1"/>
  <c r="AW4175" i="1"/>
  <c r="AX4175" i="1" s="1"/>
  <c r="BB4175" i="1"/>
  <c r="BC4175" i="1" s="1"/>
  <c r="AC4176" i="1"/>
  <c r="AD4176" i="1"/>
  <c r="AE4176" i="1"/>
  <c r="AF4176" i="1"/>
  <c r="AG4176" i="1"/>
  <c r="AH4176" i="1"/>
  <c r="AI4176" i="1"/>
  <c r="AJ4176" i="1"/>
  <c r="AK4176" i="1"/>
  <c r="AO4176" i="1"/>
  <c r="AT4176" i="1"/>
  <c r="AU4176" i="1"/>
  <c r="AV4176" i="1"/>
  <c r="AW4176" i="1"/>
  <c r="AX4176" i="1" s="1"/>
  <c r="AC4177" i="1"/>
  <c r="AD4177" i="1"/>
  <c r="AE4177" i="1"/>
  <c r="AF4177" i="1"/>
  <c r="AG4177" i="1"/>
  <c r="AH4177" i="1"/>
  <c r="AI4177" i="1"/>
  <c r="AJ4177" i="1"/>
  <c r="AK4177" i="1"/>
  <c r="AO4177" i="1"/>
  <c r="AT4177" i="1"/>
  <c r="AU4177" i="1"/>
  <c r="AV4177" i="1"/>
  <c r="AW4177" i="1"/>
  <c r="AX4177" i="1" s="1"/>
  <c r="AC4178" i="1"/>
  <c r="AD4178" i="1"/>
  <c r="AE4178" i="1"/>
  <c r="AF4178" i="1"/>
  <c r="AG4178" i="1"/>
  <c r="AH4178" i="1"/>
  <c r="AI4178" i="1"/>
  <c r="AJ4178" i="1"/>
  <c r="AK4178" i="1"/>
  <c r="AO4178" i="1"/>
  <c r="AT4178" i="1"/>
  <c r="AU4178" i="1"/>
  <c r="AV4178" i="1"/>
  <c r="AW4178" i="1"/>
  <c r="AC4179" i="1"/>
  <c r="AD4179" i="1"/>
  <c r="AE4179" i="1"/>
  <c r="AF4179" i="1"/>
  <c r="AG4179" i="1"/>
  <c r="AH4179" i="1"/>
  <c r="AI4179" i="1"/>
  <c r="AJ4179" i="1"/>
  <c r="AK4179" i="1"/>
  <c r="AO4179" i="1"/>
  <c r="AT4179" i="1"/>
  <c r="AU4179" i="1"/>
  <c r="AV4179" i="1"/>
  <c r="AW4179" i="1"/>
  <c r="AX4179" i="1" s="1"/>
  <c r="BB4179" i="1"/>
  <c r="BC4179" i="1" s="1"/>
  <c r="AC4180" i="1"/>
  <c r="AD4180" i="1"/>
  <c r="AE4180" i="1"/>
  <c r="AF4180" i="1"/>
  <c r="AG4180" i="1"/>
  <c r="AH4180" i="1"/>
  <c r="AI4180" i="1"/>
  <c r="AJ4180" i="1"/>
  <c r="AK4180" i="1"/>
  <c r="AO4180" i="1"/>
  <c r="AT4180" i="1"/>
  <c r="AU4180" i="1"/>
  <c r="AV4180" i="1"/>
  <c r="AW4180" i="1"/>
  <c r="AX4180" i="1" s="1"/>
  <c r="AC4181" i="1"/>
  <c r="AD4181" i="1"/>
  <c r="AE4181" i="1"/>
  <c r="AF4181" i="1"/>
  <c r="AG4181" i="1"/>
  <c r="AH4181" i="1"/>
  <c r="AI4181" i="1"/>
  <c r="AJ4181" i="1"/>
  <c r="AK4181" i="1"/>
  <c r="AO4181" i="1"/>
  <c r="AT4181" i="1"/>
  <c r="AU4181" i="1"/>
  <c r="AV4181" i="1"/>
  <c r="AW4181" i="1"/>
  <c r="AX4181" i="1" s="1"/>
  <c r="AC4182" i="1"/>
  <c r="AD4182" i="1"/>
  <c r="AE4182" i="1"/>
  <c r="AF4182" i="1"/>
  <c r="AG4182" i="1"/>
  <c r="AH4182" i="1"/>
  <c r="AI4182" i="1"/>
  <c r="AJ4182" i="1"/>
  <c r="AK4182" i="1"/>
  <c r="AO4182" i="1"/>
  <c r="AT4182" i="1"/>
  <c r="AU4182" i="1"/>
  <c r="AV4182" i="1"/>
  <c r="AW4182" i="1"/>
  <c r="AC4183" i="1"/>
  <c r="AD4183" i="1"/>
  <c r="AE4183" i="1"/>
  <c r="AF4183" i="1"/>
  <c r="AG4183" i="1"/>
  <c r="AH4183" i="1"/>
  <c r="AI4183" i="1"/>
  <c r="AJ4183" i="1"/>
  <c r="AK4183" i="1"/>
  <c r="AO4183" i="1"/>
  <c r="AT4183" i="1"/>
  <c r="AU4183" i="1"/>
  <c r="AV4183" i="1"/>
  <c r="AW4183" i="1"/>
  <c r="AX4183" i="1" s="1"/>
  <c r="BB4183" i="1"/>
  <c r="BC4183" i="1" s="1"/>
  <c r="AC4184" i="1"/>
  <c r="AD4184" i="1"/>
  <c r="AE4184" i="1"/>
  <c r="AF4184" i="1"/>
  <c r="AG4184" i="1"/>
  <c r="AH4184" i="1"/>
  <c r="AI4184" i="1"/>
  <c r="AJ4184" i="1"/>
  <c r="AK4184" i="1"/>
  <c r="AO4184" i="1"/>
  <c r="AT4184" i="1"/>
  <c r="AU4184" i="1"/>
  <c r="AV4184" i="1"/>
  <c r="AW4184" i="1"/>
  <c r="AX4184" i="1" s="1"/>
  <c r="AC4185" i="1"/>
  <c r="AD4185" i="1"/>
  <c r="AE4185" i="1"/>
  <c r="AF4185" i="1"/>
  <c r="AG4185" i="1"/>
  <c r="AH4185" i="1"/>
  <c r="AI4185" i="1"/>
  <c r="AJ4185" i="1"/>
  <c r="AK4185" i="1"/>
  <c r="AO4185" i="1"/>
  <c r="AT4185" i="1"/>
  <c r="AU4185" i="1"/>
  <c r="AV4185" i="1"/>
  <c r="AW4185" i="1"/>
  <c r="AX4185" i="1" s="1"/>
  <c r="AC4186" i="1"/>
  <c r="AD4186" i="1"/>
  <c r="AE4186" i="1"/>
  <c r="AF4186" i="1"/>
  <c r="AG4186" i="1"/>
  <c r="AH4186" i="1"/>
  <c r="AI4186" i="1"/>
  <c r="AJ4186" i="1"/>
  <c r="AK4186" i="1"/>
  <c r="AO4186" i="1"/>
  <c r="AT4186" i="1"/>
  <c r="AU4186" i="1"/>
  <c r="AV4186" i="1"/>
  <c r="AW4186" i="1"/>
  <c r="AC4187" i="1"/>
  <c r="AD4187" i="1"/>
  <c r="AE4187" i="1"/>
  <c r="AF4187" i="1"/>
  <c r="AG4187" i="1"/>
  <c r="AH4187" i="1"/>
  <c r="AI4187" i="1"/>
  <c r="AJ4187" i="1"/>
  <c r="AK4187" i="1"/>
  <c r="AO4187" i="1"/>
  <c r="AT4187" i="1"/>
  <c r="AU4187" i="1"/>
  <c r="AV4187" i="1"/>
  <c r="AW4187" i="1"/>
  <c r="AX4187" i="1" s="1"/>
  <c r="BB4187" i="1"/>
  <c r="BC4187" i="1" s="1"/>
  <c r="AC4188" i="1"/>
  <c r="AD4188" i="1"/>
  <c r="AE4188" i="1"/>
  <c r="AF4188" i="1"/>
  <c r="AG4188" i="1"/>
  <c r="AH4188" i="1"/>
  <c r="AI4188" i="1"/>
  <c r="AJ4188" i="1"/>
  <c r="AK4188" i="1"/>
  <c r="AO4188" i="1"/>
  <c r="AT4188" i="1"/>
  <c r="AU4188" i="1"/>
  <c r="AV4188" i="1"/>
  <c r="AW4188" i="1"/>
  <c r="AX4188" i="1" s="1"/>
  <c r="AC4189" i="1"/>
  <c r="AD4189" i="1"/>
  <c r="AE4189" i="1"/>
  <c r="AF4189" i="1"/>
  <c r="AG4189" i="1"/>
  <c r="AH4189" i="1"/>
  <c r="AI4189" i="1"/>
  <c r="AJ4189" i="1"/>
  <c r="AK4189" i="1"/>
  <c r="AO4189" i="1"/>
  <c r="AT4189" i="1"/>
  <c r="AU4189" i="1"/>
  <c r="AV4189" i="1"/>
  <c r="AW4189" i="1"/>
  <c r="AX4189" i="1" s="1"/>
  <c r="AC4190" i="1"/>
  <c r="AD4190" i="1"/>
  <c r="AE4190" i="1"/>
  <c r="AF4190" i="1"/>
  <c r="AG4190" i="1"/>
  <c r="AH4190" i="1"/>
  <c r="AI4190" i="1"/>
  <c r="AJ4190" i="1"/>
  <c r="AK4190" i="1"/>
  <c r="AO4190" i="1"/>
  <c r="AT4190" i="1"/>
  <c r="AU4190" i="1"/>
  <c r="AV4190" i="1"/>
  <c r="AW4190" i="1"/>
  <c r="AC4191" i="1"/>
  <c r="AD4191" i="1"/>
  <c r="AE4191" i="1"/>
  <c r="AF4191" i="1"/>
  <c r="AG4191" i="1"/>
  <c r="AH4191" i="1"/>
  <c r="AI4191" i="1"/>
  <c r="AJ4191" i="1"/>
  <c r="AK4191" i="1"/>
  <c r="AO4191" i="1"/>
  <c r="AT4191" i="1"/>
  <c r="AU4191" i="1"/>
  <c r="AV4191" i="1"/>
  <c r="AW4191" i="1"/>
  <c r="AX4191" i="1" s="1"/>
  <c r="BB4191" i="1"/>
  <c r="BC4191" i="1" s="1"/>
  <c r="AC4192" i="1"/>
  <c r="AD4192" i="1"/>
  <c r="AE4192" i="1"/>
  <c r="AF4192" i="1"/>
  <c r="AG4192" i="1"/>
  <c r="AH4192" i="1"/>
  <c r="AI4192" i="1"/>
  <c r="AJ4192" i="1"/>
  <c r="AK4192" i="1"/>
  <c r="AO4192" i="1"/>
  <c r="AT4192" i="1"/>
  <c r="AU4192" i="1"/>
  <c r="AV4192" i="1"/>
  <c r="AW4192" i="1"/>
  <c r="AX4192" i="1" s="1"/>
  <c r="AC4193" i="1"/>
  <c r="AD4193" i="1"/>
  <c r="AE4193" i="1"/>
  <c r="AF4193" i="1"/>
  <c r="AG4193" i="1"/>
  <c r="AH4193" i="1"/>
  <c r="AI4193" i="1"/>
  <c r="AJ4193" i="1"/>
  <c r="AK4193" i="1"/>
  <c r="AO4193" i="1"/>
  <c r="AT4193" i="1"/>
  <c r="AU4193" i="1"/>
  <c r="AV4193" i="1"/>
  <c r="AW4193" i="1"/>
  <c r="AX4193" i="1" s="1"/>
  <c r="AC4194" i="1"/>
  <c r="AD4194" i="1"/>
  <c r="AE4194" i="1"/>
  <c r="AF4194" i="1"/>
  <c r="AG4194" i="1"/>
  <c r="AH4194" i="1"/>
  <c r="AI4194" i="1"/>
  <c r="AJ4194" i="1"/>
  <c r="AK4194" i="1"/>
  <c r="AO4194" i="1"/>
  <c r="AT4194" i="1"/>
  <c r="AU4194" i="1"/>
  <c r="AV4194" i="1"/>
  <c r="AW4194" i="1"/>
  <c r="AC4195" i="1"/>
  <c r="AD4195" i="1"/>
  <c r="AE4195" i="1"/>
  <c r="AF4195" i="1"/>
  <c r="AG4195" i="1"/>
  <c r="AH4195" i="1"/>
  <c r="AI4195" i="1"/>
  <c r="AJ4195" i="1"/>
  <c r="AK4195" i="1"/>
  <c r="AO4195" i="1"/>
  <c r="AT4195" i="1"/>
  <c r="AU4195" i="1"/>
  <c r="AV4195" i="1"/>
  <c r="AW4195" i="1"/>
  <c r="AX4195" i="1" s="1"/>
  <c r="BB4195" i="1"/>
  <c r="BC4195" i="1" s="1"/>
  <c r="AC4196" i="1"/>
  <c r="AD4196" i="1"/>
  <c r="AE4196" i="1"/>
  <c r="AF4196" i="1"/>
  <c r="AG4196" i="1"/>
  <c r="AH4196" i="1"/>
  <c r="AI4196" i="1"/>
  <c r="AJ4196" i="1"/>
  <c r="AK4196" i="1"/>
  <c r="AO4196" i="1"/>
  <c r="AT4196" i="1"/>
  <c r="AU4196" i="1"/>
  <c r="AV4196" i="1"/>
  <c r="AW4196" i="1"/>
  <c r="AX4196" i="1" s="1"/>
  <c r="AC4197" i="1"/>
  <c r="AD4197" i="1"/>
  <c r="AE4197" i="1"/>
  <c r="AF4197" i="1"/>
  <c r="AG4197" i="1"/>
  <c r="AH4197" i="1"/>
  <c r="AI4197" i="1"/>
  <c r="AJ4197" i="1"/>
  <c r="AK4197" i="1"/>
  <c r="AO4197" i="1"/>
  <c r="AT4197" i="1"/>
  <c r="AU4197" i="1"/>
  <c r="AV4197" i="1"/>
  <c r="AW4197" i="1"/>
  <c r="AX4197" i="1" s="1"/>
  <c r="AC4198" i="1"/>
  <c r="AD4198" i="1"/>
  <c r="AE4198" i="1"/>
  <c r="AF4198" i="1"/>
  <c r="AG4198" i="1"/>
  <c r="AH4198" i="1"/>
  <c r="AI4198" i="1"/>
  <c r="AJ4198" i="1"/>
  <c r="AK4198" i="1"/>
  <c r="AO4198" i="1"/>
  <c r="AT4198" i="1"/>
  <c r="AU4198" i="1"/>
  <c r="AV4198" i="1"/>
  <c r="AW4198" i="1"/>
  <c r="AC4199" i="1"/>
  <c r="AD4199" i="1"/>
  <c r="AE4199" i="1"/>
  <c r="AF4199" i="1"/>
  <c r="AG4199" i="1"/>
  <c r="AH4199" i="1"/>
  <c r="AI4199" i="1"/>
  <c r="AJ4199" i="1"/>
  <c r="AK4199" i="1"/>
  <c r="AO4199" i="1"/>
  <c r="AT4199" i="1"/>
  <c r="AU4199" i="1"/>
  <c r="AV4199" i="1"/>
  <c r="AW4199" i="1"/>
  <c r="AX4199" i="1" s="1"/>
  <c r="BB4199" i="1"/>
  <c r="BC4199" i="1" s="1"/>
  <c r="AC4200" i="1"/>
  <c r="AD4200" i="1"/>
  <c r="AE4200" i="1"/>
  <c r="AF4200" i="1"/>
  <c r="AG4200" i="1"/>
  <c r="AH4200" i="1"/>
  <c r="AI4200" i="1"/>
  <c r="AJ4200" i="1"/>
  <c r="AK4200" i="1"/>
  <c r="AO4200" i="1"/>
  <c r="AT4200" i="1"/>
  <c r="AU4200" i="1"/>
  <c r="AV4200" i="1"/>
  <c r="AW4200" i="1"/>
  <c r="AX4200" i="1" s="1"/>
  <c r="BB4200" i="1"/>
  <c r="BC4200" i="1" s="1"/>
  <c r="AC4201" i="1"/>
  <c r="AD4201" i="1"/>
  <c r="AE4201" i="1"/>
  <c r="AF4201" i="1"/>
  <c r="AG4201" i="1"/>
  <c r="AH4201" i="1"/>
  <c r="AI4201" i="1"/>
  <c r="AJ4201" i="1"/>
  <c r="AK4201" i="1"/>
  <c r="AO4201" i="1"/>
  <c r="AT4201" i="1"/>
  <c r="AU4201" i="1"/>
  <c r="AV4201" i="1"/>
  <c r="AW4201" i="1"/>
  <c r="AX4201" i="1" s="1"/>
  <c r="AC4202" i="1"/>
  <c r="AD4202" i="1"/>
  <c r="AE4202" i="1"/>
  <c r="AF4202" i="1"/>
  <c r="AG4202" i="1"/>
  <c r="AH4202" i="1"/>
  <c r="AI4202" i="1"/>
  <c r="AJ4202" i="1"/>
  <c r="AK4202" i="1"/>
  <c r="AO4202" i="1"/>
  <c r="AT4202" i="1"/>
  <c r="AU4202" i="1"/>
  <c r="AV4202" i="1"/>
  <c r="AW4202" i="1"/>
  <c r="AC4203" i="1"/>
  <c r="AD4203" i="1"/>
  <c r="AE4203" i="1"/>
  <c r="AF4203" i="1"/>
  <c r="AG4203" i="1"/>
  <c r="AH4203" i="1"/>
  <c r="AI4203" i="1"/>
  <c r="AJ4203" i="1"/>
  <c r="AK4203" i="1"/>
  <c r="AO4203" i="1"/>
  <c r="AT4203" i="1"/>
  <c r="AU4203" i="1"/>
  <c r="AV4203" i="1"/>
  <c r="AW4203" i="1"/>
  <c r="AX4203" i="1" s="1"/>
  <c r="BB4203" i="1"/>
  <c r="BC4203" i="1" s="1"/>
  <c r="AC4204" i="1"/>
  <c r="AD4204" i="1"/>
  <c r="AE4204" i="1"/>
  <c r="AF4204" i="1"/>
  <c r="AG4204" i="1"/>
  <c r="AH4204" i="1"/>
  <c r="AI4204" i="1"/>
  <c r="AJ4204" i="1"/>
  <c r="AK4204" i="1"/>
  <c r="AO4204" i="1"/>
  <c r="AT4204" i="1"/>
  <c r="AU4204" i="1"/>
  <c r="AV4204" i="1"/>
  <c r="AW4204" i="1"/>
  <c r="AX4204" i="1" s="1"/>
  <c r="BB4204" i="1"/>
  <c r="BC4204" i="1" s="1"/>
  <c r="AC4205" i="1"/>
  <c r="AD4205" i="1"/>
  <c r="AE4205" i="1"/>
  <c r="AF4205" i="1"/>
  <c r="AG4205" i="1"/>
  <c r="AH4205" i="1"/>
  <c r="AI4205" i="1"/>
  <c r="AJ4205" i="1"/>
  <c r="AK4205" i="1"/>
  <c r="AO4205" i="1"/>
  <c r="AT4205" i="1"/>
  <c r="AU4205" i="1"/>
  <c r="AV4205" i="1"/>
  <c r="AW4205" i="1"/>
  <c r="AX4205" i="1" s="1"/>
  <c r="AC4206" i="1"/>
  <c r="AD4206" i="1"/>
  <c r="AE4206" i="1"/>
  <c r="AF4206" i="1"/>
  <c r="AG4206" i="1"/>
  <c r="AH4206" i="1"/>
  <c r="AI4206" i="1"/>
  <c r="AJ4206" i="1"/>
  <c r="AK4206" i="1"/>
  <c r="AO4206" i="1"/>
  <c r="AT4206" i="1"/>
  <c r="AU4206" i="1"/>
  <c r="AV4206" i="1"/>
  <c r="AW4206" i="1"/>
  <c r="AC4207" i="1"/>
  <c r="AD4207" i="1"/>
  <c r="AE4207" i="1"/>
  <c r="AF4207" i="1"/>
  <c r="AG4207" i="1"/>
  <c r="AH4207" i="1"/>
  <c r="AI4207" i="1"/>
  <c r="AJ4207" i="1"/>
  <c r="AK4207" i="1"/>
  <c r="AO4207" i="1"/>
  <c r="AT4207" i="1"/>
  <c r="AU4207" i="1"/>
  <c r="AV4207" i="1"/>
  <c r="AW4207" i="1"/>
  <c r="AX4207" i="1" s="1"/>
  <c r="BB4207" i="1"/>
  <c r="BC4207" i="1" s="1"/>
  <c r="AC4208" i="1"/>
  <c r="AD4208" i="1"/>
  <c r="AE4208" i="1"/>
  <c r="AF4208" i="1"/>
  <c r="AG4208" i="1"/>
  <c r="AH4208" i="1"/>
  <c r="AI4208" i="1"/>
  <c r="AJ4208" i="1"/>
  <c r="AK4208" i="1"/>
  <c r="AO4208" i="1"/>
  <c r="AT4208" i="1"/>
  <c r="AU4208" i="1"/>
  <c r="AV4208" i="1"/>
  <c r="AW4208" i="1"/>
  <c r="AX4208" i="1" s="1"/>
  <c r="BB4208" i="1"/>
  <c r="BC4208" i="1" s="1"/>
  <c r="AC4209" i="1"/>
  <c r="AD4209" i="1"/>
  <c r="AE4209" i="1"/>
  <c r="AF4209" i="1"/>
  <c r="AG4209" i="1"/>
  <c r="AH4209" i="1"/>
  <c r="AI4209" i="1"/>
  <c r="AJ4209" i="1"/>
  <c r="AK4209" i="1"/>
  <c r="AO4209" i="1"/>
  <c r="AT4209" i="1"/>
  <c r="AU4209" i="1"/>
  <c r="AV4209" i="1"/>
  <c r="AW4209" i="1"/>
  <c r="AX4209" i="1" s="1"/>
  <c r="AC4210" i="1"/>
  <c r="AD4210" i="1"/>
  <c r="AE4210" i="1"/>
  <c r="AF4210" i="1"/>
  <c r="AG4210" i="1"/>
  <c r="AH4210" i="1"/>
  <c r="AI4210" i="1"/>
  <c r="AJ4210" i="1"/>
  <c r="AK4210" i="1"/>
  <c r="AO4210" i="1"/>
  <c r="AT4210" i="1"/>
  <c r="AU4210" i="1"/>
  <c r="BA4210" i="1" s="1"/>
  <c r="AV4210" i="1"/>
  <c r="AW4210" i="1"/>
  <c r="AX4210" i="1" s="1"/>
  <c r="AC4211" i="1"/>
  <c r="AD4211" i="1"/>
  <c r="AE4211" i="1"/>
  <c r="AF4211" i="1"/>
  <c r="AG4211" i="1"/>
  <c r="AH4211" i="1"/>
  <c r="AI4211" i="1"/>
  <c r="AJ4211" i="1"/>
  <c r="AK4211" i="1"/>
  <c r="AO4211" i="1"/>
  <c r="AT4211" i="1"/>
  <c r="AU4211" i="1"/>
  <c r="AV4211" i="1"/>
  <c r="AW4211" i="1"/>
  <c r="AC4212" i="1"/>
  <c r="AD4212" i="1"/>
  <c r="AE4212" i="1"/>
  <c r="AF4212" i="1"/>
  <c r="AG4212" i="1"/>
  <c r="AH4212" i="1"/>
  <c r="AI4212" i="1"/>
  <c r="AJ4212" i="1"/>
  <c r="AK4212" i="1"/>
  <c r="AO4212" i="1"/>
  <c r="AT4212" i="1"/>
  <c r="BA4212" i="1" s="1"/>
  <c r="AU4212" i="1"/>
  <c r="AV4212" i="1"/>
  <c r="AW4212" i="1"/>
  <c r="AX4212" i="1"/>
  <c r="BB4212" i="1"/>
  <c r="BC4212" i="1" s="1"/>
  <c r="AC4213" i="1"/>
  <c r="AD4213" i="1"/>
  <c r="AE4213" i="1"/>
  <c r="AF4213" i="1"/>
  <c r="AG4213" i="1"/>
  <c r="AH4213" i="1"/>
  <c r="AI4213" i="1"/>
  <c r="AJ4213" i="1"/>
  <c r="AK4213" i="1"/>
  <c r="AO4213" i="1"/>
  <c r="AT4213" i="1"/>
  <c r="BA4213" i="1" s="1"/>
  <c r="AU4213" i="1"/>
  <c r="AV4213" i="1"/>
  <c r="AW4213" i="1"/>
  <c r="AX4213" i="1"/>
  <c r="BB4213" i="1"/>
  <c r="BC4213" i="1" s="1"/>
  <c r="AC4214" i="1"/>
  <c r="AD4214" i="1"/>
  <c r="AE4214" i="1"/>
  <c r="AF4214" i="1"/>
  <c r="AG4214" i="1"/>
  <c r="AH4214" i="1"/>
  <c r="AI4214" i="1"/>
  <c r="AJ4214" i="1"/>
  <c r="AK4214" i="1"/>
  <c r="AO4214" i="1"/>
  <c r="AT4214" i="1"/>
  <c r="AU4214" i="1"/>
  <c r="AV4214" i="1"/>
  <c r="AW4214" i="1"/>
  <c r="AX4214" i="1" s="1"/>
  <c r="AC4215" i="1"/>
  <c r="AD4215" i="1"/>
  <c r="AE4215" i="1"/>
  <c r="AF4215" i="1"/>
  <c r="AG4215" i="1"/>
  <c r="AH4215" i="1"/>
  <c r="AI4215" i="1"/>
  <c r="AJ4215" i="1"/>
  <c r="AK4215" i="1"/>
  <c r="AO4215" i="1"/>
  <c r="AT4215" i="1"/>
  <c r="AU4215" i="1"/>
  <c r="AV4215" i="1"/>
  <c r="AW4215" i="1"/>
  <c r="AC4216" i="1"/>
  <c r="AD4216" i="1"/>
  <c r="AE4216" i="1"/>
  <c r="AF4216" i="1"/>
  <c r="AG4216" i="1"/>
  <c r="AH4216" i="1"/>
  <c r="AI4216" i="1"/>
  <c r="AJ4216" i="1"/>
  <c r="AK4216" i="1"/>
  <c r="AO4216" i="1"/>
  <c r="AT4216" i="1"/>
  <c r="BA4216" i="1" s="1"/>
  <c r="AU4216" i="1"/>
  <c r="AV4216" i="1"/>
  <c r="AW4216" i="1"/>
  <c r="AX4216" i="1"/>
  <c r="BB4216" i="1"/>
  <c r="BC4216" i="1" s="1"/>
  <c r="AC4217" i="1"/>
  <c r="AD4217" i="1"/>
  <c r="AE4217" i="1"/>
  <c r="AF4217" i="1"/>
  <c r="AG4217" i="1"/>
  <c r="AH4217" i="1"/>
  <c r="AI4217" i="1"/>
  <c r="AJ4217" i="1"/>
  <c r="AK4217" i="1"/>
  <c r="AO4217" i="1"/>
  <c r="AT4217" i="1"/>
  <c r="BA4217" i="1" s="1"/>
  <c r="AU4217" i="1"/>
  <c r="AV4217" i="1"/>
  <c r="AW4217" i="1"/>
  <c r="AX4217" i="1"/>
  <c r="BB4217" i="1"/>
  <c r="BC4217" i="1" s="1"/>
  <c r="AC4218" i="1"/>
  <c r="AD4218" i="1"/>
  <c r="AE4218" i="1"/>
  <c r="AF4218" i="1"/>
  <c r="AG4218" i="1"/>
  <c r="AH4218" i="1"/>
  <c r="AI4218" i="1"/>
  <c r="AJ4218" i="1"/>
  <c r="AK4218" i="1"/>
  <c r="AO4218" i="1"/>
  <c r="AT4218" i="1"/>
  <c r="AU4218" i="1"/>
  <c r="AV4218" i="1"/>
  <c r="AW4218" i="1"/>
  <c r="AX4218" i="1" s="1"/>
  <c r="AC4219" i="1"/>
  <c r="AD4219" i="1"/>
  <c r="AE4219" i="1"/>
  <c r="AF4219" i="1"/>
  <c r="AG4219" i="1"/>
  <c r="AH4219" i="1"/>
  <c r="AI4219" i="1"/>
  <c r="AJ4219" i="1"/>
  <c r="AK4219" i="1"/>
  <c r="AO4219" i="1"/>
  <c r="AT4219" i="1"/>
  <c r="AU4219" i="1"/>
  <c r="AV4219" i="1"/>
  <c r="AW4219" i="1"/>
  <c r="AC4220" i="1"/>
  <c r="AD4220" i="1"/>
  <c r="AE4220" i="1"/>
  <c r="AF4220" i="1"/>
  <c r="AG4220" i="1"/>
  <c r="AH4220" i="1"/>
  <c r="AI4220" i="1"/>
  <c r="AJ4220" i="1"/>
  <c r="AK4220" i="1"/>
  <c r="AO4220" i="1"/>
  <c r="AT4220" i="1"/>
  <c r="BA4220" i="1" s="1"/>
  <c r="AU4220" i="1"/>
  <c r="AV4220" i="1"/>
  <c r="AW4220" i="1"/>
  <c r="AX4220" i="1"/>
  <c r="BB4220" i="1"/>
  <c r="BC4220" i="1" s="1"/>
  <c r="AC4221" i="1"/>
  <c r="AD4221" i="1"/>
  <c r="AE4221" i="1"/>
  <c r="AF4221" i="1"/>
  <c r="AG4221" i="1"/>
  <c r="AH4221" i="1"/>
  <c r="AI4221" i="1"/>
  <c r="AJ4221" i="1"/>
  <c r="AK4221" i="1"/>
  <c r="AO4221" i="1"/>
  <c r="AT4221" i="1"/>
  <c r="BA4221" i="1" s="1"/>
  <c r="AU4221" i="1"/>
  <c r="AV4221" i="1"/>
  <c r="AW4221" i="1"/>
  <c r="AX4221" i="1"/>
  <c r="BB4221" i="1"/>
  <c r="BC4221" i="1" s="1"/>
  <c r="AC4222" i="1"/>
  <c r="AD4222" i="1"/>
  <c r="AE4222" i="1"/>
  <c r="AF4222" i="1"/>
  <c r="AG4222" i="1"/>
  <c r="AH4222" i="1"/>
  <c r="AI4222" i="1"/>
  <c r="AJ4222" i="1"/>
  <c r="AK4222" i="1"/>
  <c r="AO4222" i="1"/>
  <c r="AT4222" i="1"/>
  <c r="AU4222" i="1"/>
  <c r="AV4222" i="1"/>
  <c r="AW4222" i="1"/>
  <c r="AX4222" i="1" s="1"/>
  <c r="AC4223" i="1"/>
  <c r="AD4223" i="1"/>
  <c r="AE4223" i="1"/>
  <c r="AF4223" i="1"/>
  <c r="AG4223" i="1"/>
  <c r="AH4223" i="1"/>
  <c r="AI4223" i="1"/>
  <c r="AJ4223" i="1"/>
  <c r="AK4223" i="1"/>
  <c r="AO4223" i="1"/>
  <c r="AT4223" i="1"/>
  <c r="AU4223" i="1"/>
  <c r="AV4223" i="1"/>
  <c r="AW4223" i="1"/>
  <c r="AC4224" i="1"/>
  <c r="AD4224" i="1"/>
  <c r="AE4224" i="1"/>
  <c r="AF4224" i="1"/>
  <c r="AG4224" i="1"/>
  <c r="AH4224" i="1"/>
  <c r="AI4224" i="1"/>
  <c r="AJ4224" i="1"/>
  <c r="AK4224" i="1"/>
  <c r="AO4224" i="1"/>
  <c r="AT4224" i="1"/>
  <c r="BA4224" i="1" s="1"/>
  <c r="AU4224" i="1"/>
  <c r="AV4224" i="1"/>
  <c r="AW4224" i="1"/>
  <c r="AX4224" i="1"/>
  <c r="BB4224" i="1"/>
  <c r="BC4224" i="1" s="1"/>
  <c r="AC4225" i="1"/>
  <c r="AD4225" i="1"/>
  <c r="AE4225" i="1"/>
  <c r="AF4225" i="1"/>
  <c r="AG4225" i="1"/>
  <c r="AH4225" i="1"/>
  <c r="AI4225" i="1"/>
  <c r="AJ4225" i="1"/>
  <c r="AK4225" i="1"/>
  <c r="AO4225" i="1"/>
  <c r="AT4225" i="1"/>
  <c r="BA4225" i="1" s="1"/>
  <c r="AU4225" i="1"/>
  <c r="AV4225" i="1"/>
  <c r="AW4225" i="1"/>
  <c r="AX4225" i="1"/>
  <c r="BB4225" i="1"/>
  <c r="BC4225" i="1" s="1"/>
  <c r="AC4226" i="1"/>
  <c r="AD4226" i="1"/>
  <c r="AE4226" i="1"/>
  <c r="AF4226" i="1"/>
  <c r="AG4226" i="1"/>
  <c r="AH4226" i="1"/>
  <c r="AI4226" i="1"/>
  <c r="AJ4226" i="1"/>
  <c r="AK4226" i="1"/>
  <c r="AO4226" i="1"/>
  <c r="AT4226" i="1"/>
  <c r="AU4226" i="1"/>
  <c r="AV4226" i="1"/>
  <c r="AW4226" i="1"/>
  <c r="AX4226" i="1" s="1"/>
  <c r="AC4227" i="1"/>
  <c r="AD4227" i="1"/>
  <c r="AE4227" i="1"/>
  <c r="AF4227" i="1"/>
  <c r="AG4227" i="1"/>
  <c r="AH4227" i="1"/>
  <c r="AI4227" i="1"/>
  <c r="AJ4227" i="1"/>
  <c r="AK4227" i="1"/>
  <c r="AO4227" i="1"/>
  <c r="AT4227" i="1"/>
  <c r="AU4227" i="1"/>
  <c r="AV4227" i="1"/>
  <c r="AW4227" i="1"/>
  <c r="AC4228" i="1"/>
  <c r="AD4228" i="1"/>
  <c r="AE4228" i="1"/>
  <c r="AF4228" i="1"/>
  <c r="AG4228" i="1"/>
  <c r="AH4228" i="1"/>
  <c r="AI4228" i="1"/>
  <c r="AJ4228" i="1"/>
  <c r="AK4228" i="1"/>
  <c r="AO4228" i="1"/>
  <c r="AT4228" i="1"/>
  <c r="BA4228" i="1" s="1"/>
  <c r="AU4228" i="1"/>
  <c r="AV4228" i="1"/>
  <c r="AW4228" i="1"/>
  <c r="AX4228" i="1"/>
  <c r="BB4228" i="1"/>
  <c r="BC4228" i="1" s="1"/>
  <c r="AC4229" i="1"/>
  <c r="AD4229" i="1"/>
  <c r="AE4229" i="1"/>
  <c r="AF4229" i="1"/>
  <c r="AG4229" i="1"/>
  <c r="AH4229" i="1"/>
  <c r="AI4229" i="1"/>
  <c r="AJ4229" i="1"/>
  <c r="AK4229" i="1"/>
  <c r="AO4229" i="1"/>
  <c r="AT4229" i="1"/>
  <c r="BA4229" i="1" s="1"/>
  <c r="AU4229" i="1"/>
  <c r="AV4229" i="1"/>
  <c r="AW4229" i="1"/>
  <c r="AX4229" i="1"/>
  <c r="BB4229" i="1"/>
  <c r="BC4229" i="1" s="1"/>
  <c r="AC4230" i="1"/>
  <c r="AD4230" i="1"/>
  <c r="AE4230" i="1"/>
  <c r="AF4230" i="1"/>
  <c r="AG4230" i="1"/>
  <c r="AH4230" i="1"/>
  <c r="AI4230" i="1"/>
  <c r="AJ4230" i="1"/>
  <c r="AK4230" i="1"/>
  <c r="AO4230" i="1"/>
  <c r="AT4230" i="1"/>
  <c r="AU4230" i="1"/>
  <c r="AV4230" i="1"/>
  <c r="AW4230" i="1"/>
  <c r="AX4230" i="1" s="1"/>
  <c r="AC4231" i="1"/>
  <c r="AD4231" i="1"/>
  <c r="AE4231" i="1"/>
  <c r="AF4231" i="1"/>
  <c r="AG4231" i="1"/>
  <c r="AH4231" i="1"/>
  <c r="AI4231" i="1"/>
  <c r="AJ4231" i="1"/>
  <c r="AK4231" i="1"/>
  <c r="AO4231" i="1"/>
  <c r="AT4231" i="1"/>
  <c r="AU4231" i="1"/>
  <c r="AV4231" i="1"/>
  <c r="AW4231" i="1"/>
  <c r="AC4232" i="1"/>
  <c r="AD4232" i="1"/>
  <c r="AE4232" i="1"/>
  <c r="AF4232" i="1"/>
  <c r="AG4232" i="1"/>
  <c r="AH4232" i="1"/>
  <c r="AI4232" i="1"/>
  <c r="AJ4232" i="1"/>
  <c r="AK4232" i="1"/>
  <c r="AO4232" i="1"/>
  <c r="AT4232" i="1"/>
  <c r="BA4232" i="1" s="1"/>
  <c r="AU4232" i="1"/>
  <c r="AV4232" i="1"/>
  <c r="AW4232" i="1"/>
  <c r="AX4232" i="1"/>
  <c r="BB4232" i="1"/>
  <c r="BC4232" i="1" s="1"/>
  <c r="AC4233" i="1"/>
  <c r="AD4233" i="1"/>
  <c r="AE4233" i="1"/>
  <c r="AF4233" i="1"/>
  <c r="AG4233" i="1"/>
  <c r="AH4233" i="1"/>
  <c r="AI4233" i="1"/>
  <c r="AJ4233" i="1"/>
  <c r="AK4233" i="1"/>
  <c r="AO4233" i="1"/>
  <c r="AT4233" i="1"/>
  <c r="BA4233" i="1" s="1"/>
  <c r="AU4233" i="1"/>
  <c r="AV4233" i="1"/>
  <c r="AW4233" i="1"/>
  <c r="AX4233" i="1"/>
  <c r="BB4233" i="1"/>
  <c r="BC4233" i="1" s="1"/>
  <c r="AC4234" i="1"/>
  <c r="AD4234" i="1"/>
  <c r="AE4234" i="1"/>
  <c r="AF4234" i="1"/>
  <c r="AG4234" i="1"/>
  <c r="AH4234" i="1"/>
  <c r="AI4234" i="1"/>
  <c r="AJ4234" i="1"/>
  <c r="AK4234" i="1"/>
  <c r="AO4234" i="1"/>
  <c r="AT4234" i="1"/>
  <c r="AU4234" i="1"/>
  <c r="AV4234" i="1"/>
  <c r="AW4234" i="1"/>
  <c r="AX4234" i="1" s="1"/>
  <c r="BB4234" i="1"/>
  <c r="BC4234" i="1" s="1"/>
  <c r="AC4235" i="1"/>
  <c r="AD4235" i="1"/>
  <c r="AE4235" i="1"/>
  <c r="AF4235" i="1"/>
  <c r="AG4235" i="1"/>
  <c r="AH4235" i="1"/>
  <c r="AI4235" i="1"/>
  <c r="AJ4235" i="1"/>
  <c r="AK4235" i="1"/>
  <c r="AO4235" i="1"/>
  <c r="AT4235" i="1"/>
  <c r="AU4235" i="1"/>
  <c r="AV4235" i="1"/>
  <c r="AW4235" i="1"/>
  <c r="AX4235" i="1" s="1"/>
  <c r="AC4236" i="1"/>
  <c r="AD4236" i="1"/>
  <c r="AE4236" i="1"/>
  <c r="AF4236" i="1"/>
  <c r="AG4236" i="1"/>
  <c r="AH4236" i="1"/>
  <c r="AI4236" i="1"/>
  <c r="AJ4236" i="1"/>
  <c r="AK4236" i="1"/>
  <c r="AO4236" i="1"/>
  <c r="AT4236" i="1"/>
  <c r="AU4236" i="1"/>
  <c r="AV4236" i="1"/>
  <c r="AW4236" i="1"/>
  <c r="AX4236" i="1" s="1"/>
  <c r="BB4236" i="1"/>
  <c r="BC4236" i="1" s="1"/>
  <c r="AC4237" i="1"/>
  <c r="AD4237" i="1"/>
  <c r="AE4237" i="1"/>
  <c r="AF4237" i="1"/>
  <c r="AG4237" i="1"/>
  <c r="AH4237" i="1"/>
  <c r="AI4237" i="1"/>
  <c r="AJ4237" i="1"/>
  <c r="AK4237" i="1"/>
  <c r="AO4237" i="1"/>
  <c r="AT4237" i="1"/>
  <c r="AU4237" i="1"/>
  <c r="AV4237" i="1"/>
  <c r="AW4237" i="1"/>
  <c r="AX4237" i="1" s="1"/>
  <c r="BB4237" i="1"/>
  <c r="BC4237" i="1" s="1"/>
  <c r="AC4238" i="1"/>
  <c r="AD4238" i="1"/>
  <c r="AE4238" i="1"/>
  <c r="AF4238" i="1"/>
  <c r="AG4238" i="1"/>
  <c r="AH4238" i="1"/>
  <c r="AI4238" i="1"/>
  <c r="AJ4238" i="1"/>
  <c r="AK4238" i="1"/>
  <c r="AO4238" i="1"/>
  <c r="AT4238" i="1"/>
  <c r="AU4238" i="1"/>
  <c r="AV4238" i="1"/>
  <c r="AW4238" i="1"/>
  <c r="AX4238" i="1" s="1"/>
  <c r="AC4239" i="1"/>
  <c r="AD4239" i="1"/>
  <c r="AE4239" i="1"/>
  <c r="AF4239" i="1"/>
  <c r="AG4239" i="1"/>
  <c r="AH4239" i="1"/>
  <c r="AI4239" i="1"/>
  <c r="AJ4239" i="1"/>
  <c r="AK4239" i="1"/>
  <c r="AO4239" i="1"/>
  <c r="AT4239" i="1"/>
  <c r="AU4239" i="1"/>
  <c r="AV4239" i="1"/>
  <c r="AW4239" i="1"/>
  <c r="AX4239" i="1" s="1"/>
  <c r="AC4240" i="1"/>
  <c r="AD4240" i="1"/>
  <c r="AE4240" i="1"/>
  <c r="AF4240" i="1"/>
  <c r="AG4240" i="1"/>
  <c r="AH4240" i="1"/>
  <c r="AI4240" i="1"/>
  <c r="AJ4240" i="1"/>
  <c r="AK4240" i="1"/>
  <c r="AO4240" i="1"/>
  <c r="AT4240" i="1"/>
  <c r="BA4240" i="1" s="1"/>
  <c r="AU4240" i="1"/>
  <c r="AV4240" i="1"/>
  <c r="AW4240" i="1"/>
  <c r="AX4240" i="1"/>
  <c r="BB4240" i="1"/>
  <c r="BC4240" i="1" s="1"/>
  <c r="AC4241" i="1"/>
  <c r="AD4241" i="1"/>
  <c r="AE4241" i="1"/>
  <c r="AF4241" i="1"/>
  <c r="AG4241" i="1"/>
  <c r="AH4241" i="1"/>
  <c r="AI4241" i="1"/>
  <c r="AJ4241" i="1"/>
  <c r="AK4241" i="1"/>
  <c r="AO4241" i="1"/>
  <c r="AT4241" i="1"/>
  <c r="BA4241" i="1" s="1"/>
  <c r="AU4241" i="1"/>
  <c r="AV4241" i="1"/>
  <c r="AW4241" i="1"/>
  <c r="AX4241" i="1"/>
  <c r="BB4241" i="1"/>
  <c r="BC4241" i="1" s="1"/>
  <c r="AC4242" i="1"/>
  <c r="AD4242" i="1"/>
  <c r="AE4242" i="1"/>
  <c r="AF4242" i="1"/>
  <c r="AG4242" i="1"/>
  <c r="AH4242" i="1"/>
  <c r="AI4242" i="1"/>
  <c r="AJ4242" i="1"/>
  <c r="AK4242" i="1"/>
  <c r="AO4242" i="1"/>
  <c r="AT4242" i="1"/>
  <c r="AU4242" i="1"/>
  <c r="AV4242" i="1"/>
  <c r="AW4242" i="1"/>
  <c r="AX4242" i="1" s="1"/>
  <c r="BB4242" i="1"/>
  <c r="BC4242" i="1" s="1"/>
  <c r="AC4243" i="1"/>
  <c r="AD4243" i="1"/>
  <c r="AE4243" i="1"/>
  <c r="AF4243" i="1"/>
  <c r="AG4243" i="1"/>
  <c r="AH4243" i="1"/>
  <c r="AI4243" i="1"/>
  <c r="AJ4243" i="1"/>
  <c r="AK4243" i="1"/>
  <c r="AO4243" i="1"/>
  <c r="AT4243" i="1"/>
  <c r="AU4243" i="1"/>
  <c r="AV4243" i="1"/>
  <c r="AW4243" i="1"/>
  <c r="AX4243" i="1" s="1"/>
  <c r="AC4244" i="1"/>
  <c r="AD4244" i="1"/>
  <c r="AE4244" i="1"/>
  <c r="AF4244" i="1"/>
  <c r="AG4244" i="1"/>
  <c r="AH4244" i="1"/>
  <c r="AI4244" i="1"/>
  <c r="AJ4244" i="1"/>
  <c r="AK4244" i="1"/>
  <c r="AO4244" i="1"/>
  <c r="AT4244" i="1"/>
  <c r="AU4244" i="1"/>
  <c r="AV4244" i="1"/>
  <c r="AW4244" i="1"/>
  <c r="AX4244" i="1" s="1"/>
  <c r="BB4244" i="1"/>
  <c r="BC4244" i="1" s="1"/>
  <c r="AC4245" i="1"/>
  <c r="AD4245" i="1"/>
  <c r="AE4245" i="1"/>
  <c r="AF4245" i="1"/>
  <c r="AG4245" i="1"/>
  <c r="AH4245" i="1"/>
  <c r="AI4245" i="1"/>
  <c r="AJ4245" i="1"/>
  <c r="AK4245" i="1"/>
  <c r="AO4245" i="1"/>
  <c r="AT4245" i="1"/>
  <c r="AU4245" i="1"/>
  <c r="AV4245" i="1"/>
  <c r="AW4245" i="1"/>
  <c r="AX4245" i="1" s="1"/>
  <c r="BB4245" i="1"/>
  <c r="BC4245" i="1" s="1"/>
  <c r="AC4246" i="1"/>
  <c r="AD4246" i="1"/>
  <c r="AE4246" i="1"/>
  <c r="AF4246" i="1"/>
  <c r="AG4246" i="1"/>
  <c r="AH4246" i="1"/>
  <c r="AI4246" i="1"/>
  <c r="AJ4246" i="1"/>
  <c r="AK4246" i="1"/>
  <c r="AO4246" i="1"/>
  <c r="AT4246" i="1"/>
  <c r="AU4246" i="1"/>
  <c r="AV4246" i="1"/>
  <c r="AW4246" i="1"/>
  <c r="AX4246" i="1" s="1"/>
  <c r="AC4247" i="1"/>
  <c r="AD4247" i="1"/>
  <c r="AE4247" i="1"/>
  <c r="AF4247" i="1"/>
  <c r="AG4247" i="1"/>
  <c r="AH4247" i="1"/>
  <c r="AI4247" i="1"/>
  <c r="AJ4247" i="1"/>
  <c r="AK4247" i="1"/>
  <c r="AO4247" i="1"/>
  <c r="AT4247" i="1"/>
  <c r="AU4247" i="1"/>
  <c r="AV4247" i="1"/>
  <c r="AW4247" i="1"/>
  <c r="AX4247" i="1" s="1"/>
  <c r="AC4248" i="1"/>
  <c r="AD4248" i="1"/>
  <c r="AE4248" i="1"/>
  <c r="AF4248" i="1"/>
  <c r="AG4248" i="1"/>
  <c r="AH4248" i="1"/>
  <c r="AI4248" i="1"/>
  <c r="AJ4248" i="1"/>
  <c r="AK4248" i="1"/>
  <c r="AO4248" i="1"/>
  <c r="AT4248" i="1"/>
  <c r="BA4248" i="1" s="1"/>
  <c r="AU4248" i="1"/>
  <c r="AV4248" i="1"/>
  <c r="AW4248" i="1"/>
  <c r="AX4248" i="1"/>
  <c r="BB4248" i="1"/>
  <c r="BC4248" i="1" s="1"/>
  <c r="AC4249" i="1"/>
  <c r="AD4249" i="1"/>
  <c r="AE4249" i="1"/>
  <c r="AF4249" i="1"/>
  <c r="AG4249" i="1"/>
  <c r="AH4249" i="1"/>
  <c r="AI4249" i="1"/>
  <c r="AJ4249" i="1"/>
  <c r="AK4249" i="1"/>
  <c r="AO4249" i="1"/>
  <c r="AT4249" i="1"/>
  <c r="BA4249" i="1" s="1"/>
  <c r="AU4249" i="1"/>
  <c r="AV4249" i="1"/>
  <c r="AW4249" i="1"/>
  <c r="AX4249" i="1"/>
  <c r="BB4249" i="1"/>
  <c r="BC4249" i="1" s="1"/>
  <c r="AC4250" i="1"/>
  <c r="AD4250" i="1"/>
  <c r="AE4250" i="1"/>
  <c r="AF4250" i="1"/>
  <c r="AG4250" i="1"/>
  <c r="AH4250" i="1"/>
  <c r="AI4250" i="1"/>
  <c r="AJ4250" i="1"/>
  <c r="AK4250" i="1"/>
  <c r="AO4250" i="1"/>
  <c r="AT4250" i="1"/>
  <c r="AU4250" i="1"/>
  <c r="AV4250" i="1"/>
  <c r="AW4250" i="1"/>
  <c r="AX4250" i="1" s="1"/>
  <c r="BB4250" i="1"/>
  <c r="BC4250" i="1" s="1"/>
  <c r="AC4251" i="1"/>
  <c r="AD4251" i="1"/>
  <c r="AE4251" i="1"/>
  <c r="AF4251" i="1"/>
  <c r="AG4251" i="1"/>
  <c r="AH4251" i="1"/>
  <c r="AI4251" i="1"/>
  <c r="AJ4251" i="1"/>
  <c r="AK4251" i="1"/>
  <c r="AO4251" i="1"/>
  <c r="AT4251" i="1"/>
  <c r="AU4251" i="1"/>
  <c r="AV4251" i="1"/>
  <c r="AW4251" i="1"/>
  <c r="AX4251" i="1" s="1"/>
  <c r="AC4252" i="1"/>
  <c r="AD4252" i="1"/>
  <c r="AE4252" i="1"/>
  <c r="AF4252" i="1"/>
  <c r="AG4252" i="1"/>
  <c r="AH4252" i="1"/>
  <c r="AI4252" i="1"/>
  <c r="AJ4252" i="1"/>
  <c r="AK4252" i="1"/>
  <c r="AO4252" i="1"/>
  <c r="AT4252" i="1"/>
  <c r="AU4252" i="1"/>
  <c r="AV4252" i="1"/>
  <c r="AW4252" i="1"/>
  <c r="AX4252" i="1" s="1"/>
  <c r="BB4252" i="1"/>
  <c r="BC4252" i="1" s="1"/>
  <c r="AC4253" i="1"/>
  <c r="AD4253" i="1"/>
  <c r="AE4253" i="1"/>
  <c r="AF4253" i="1"/>
  <c r="AG4253" i="1"/>
  <c r="AH4253" i="1"/>
  <c r="AI4253" i="1"/>
  <c r="AJ4253" i="1"/>
  <c r="AK4253" i="1"/>
  <c r="AO4253" i="1"/>
  <c r="AT4253" i="1"/>
  <c r="AU4253" i="1"/>
  <c r="AV4253" i="1"/>
  <c r="AW4253" i="1"/>
  <c r="AX4253" i="1" s="1"/>
  <c r="BB4253" i="1"/>
  <c r="BC4253" i="1" s="1"/>
  <c r="AC4254" i="1"/>
  <c r="AD4254" i="1"/>
  <c r="AE4254" i="1"/>
  <c r="AF4254" i="1"/>
  <c r="AG4254" i="1"/>
  <c r="AH4254" i="1"/>
  <c r="AI4254" i="1"/>
  <c r="AJ4254" i="1"/>
  <c r="AK4254" i="1"/>
  <c r="AO4254" i="1"/>
  <c r="AT4254" i="1"/>
  <c r="AU4254" i="1"/>
  <c r="AV4254" i="1"/>
  <c r="AW4254" i="1"/>
  <c r="AX4254" i="1" s="1"/>
  <c r="AC4255" i="1"/>
  <c r="AD4255" i="1"/>
  <c r="AE4255" i="1"/>
  <c r="AF4255" i="1"/>
  <c r="AG4255" i="1"/>
  <c r="AH4255" i="1"/>
  <c r="AI4255" i="1"/>
  <c r="AJ4255" i="1"/>
  <c r="AK4255" i="1"/>
  <c r="AO4255" i="1"/>
  <c r="AT4255" i="1"/>
  <c r="AU4255" i="1"/>
  <c r="AV4255" i="1"/>
  <c r="AW4255" i="1"/>
  <c r="AX4255" i="1" s="1"/>
  <c r="AC4256" i="1"/>
  <c r="AD4256" i="1"/>
  <c r="AE4256" i="1"/>
  <c r="AF4256" i="1"/>
  <c r="AG4256" i="1"/>
  <c r="AH4256" i="1"/>
  <c r="AI4256" i="1"/>
  <c r="AJ4256" i="1"/>
  <c r="AK4256" i="1"/>
  <c r="AO4256" i="1"/>
  <c r="AT4256" i="1"/>
  <c r="BA4256" i="1" s="1"/>
  <c r="AU4256" i="1"/>
  <c r="AV4256" i="1"/>
  <c r="AW4256" i="1"/>
  <c r="AX4256" i="1"/>
  <c r="BB4256" i="1"/>
  <c r="BC4256" i="1" s="1"/>
  <c r="AC4257" i="1"/>
  <c r="AD4257" i="1"/>
  <c r="AE4257" i="1"/>
  <c r="AF4257" i="1"/>
  <c r="AG4257" i="1"/>
  <c r="AH4257" i="1"/>
  <c r="AI4257" i="1"/>
  <c r="AJ4257" i="1"/>
  <c r="AK4257" i="1"/>
  <c r="AO4257" i="1"/>
  <c r="AT4257" i="1"/>
  <c r="BA4257" i="1" s="1"/>
  <c r="AU4257" i="1"/>
  <c r="AV4257" i="1"/>
  <c r="AW4257" i="1"/>
  <c r="AX4257" i="1"/>
  <c r="BB4257" i="1"/>
  <c r="BC4257" i="1" s="1"/>
  <c r="AC4258" i="1"/>
  <c r="AD4258" i="1"/>
  <c r="AE4258" i="1"/>
  <c r="AF4258" i="1"/>
  <c r="AG4258" i="1"/>
  <c r="AH4258" i="1"/>
  <c r="AI4258" i="1"/>
  <c r="AJ4258" i="1"/>
  <c r="AK4258" i="1"/>
  <c r="AO4258" i="1"/>
  <c r="AT4258" i="1"/>
  <c r="AU4258" i="1"/>
  <c r="AV4258" i="1"/>
  <c r="AW4258" i="1"/>
  <c r="AX4258" i="1" s="1"/>
  <c r="BB4258" i="1"/>
  <c r="BC4258" i="1" s="1"/>
  <c r="AC4259" i="1"/>
  <c r="AD4259" i="1"/>
  <c r="AE4259" i="1"/>
  <c r="AF4259" i="1"/>
  <c r="AG4259" i="1"/>
  <c r="AH4259" i="1"/>
  <c r="AI4259" i="1"/>
  <c r="AJ4259" i="1"/>
  <c r="AK4259" i="1"/>
  <c r="AO4259" i="1"/>
  <c r="AT4259" i="1"/>
  <c r="AU4259" i="1"/>
  <c r="AV4259" i="1"/>
  <c r="AW4259" i="1"/>
  <c r="AX4259" i="1" s="1"/>
  <c r="AC4260" i="1"/>
  <c r="AD4260" i="1"/>
  <c r="AE4260" i="1"/>
  <c r="AF4260" i="1"/>
  <c r="AG4260" i="1"/>
  <c r="AH4260" i="1"/>
  <c r="AI4260" i="1"/>
  <c r="AJ4260" i="1"/>
  <c r="AK4260" i="1"/>
  <c r="AO4260" i="1"/>
  <c r="AT4260" i="1"/>
  <c r="AU4260" i="1"/>
  <c r="AV4260" i="1"/>
  <c r="AW4260" i="1"/>
  <c r="AX4260" i="1" s="1"/>
  <c r="BB4260" i="1"/>
  <c r="BC4260" i="1" s="1"/>
  <c r="AC4261" i="1"/>
  <c r="AD4261" i="1"/>
  <c r="AE4261" i="1"/>
  <c r="AF4261" i="1"/>
  <c r="AG4261" i="1"/>
  <c r="AH4261" i="1"/>
  <c r="AI4261" i="1"/>
  <c r="AJ4261" i="1"/>
  <c r="AK4261" i="1"/>
  <c r="AO4261" i="1"/>
  <c r="AT4261" i="1"/>
  <c r="AU4261" i="1"/>
  <c r="AV4261" i="1"/>
  <c r="AW4261" i="1"/>
  <c r="AX4261" i="1" s="1"/>
  <c r="BB4261" i="1"/>
  <c r="BC4261" i="1" s="1"/>
  <c r="AC4262" i="1"/>
  <c r="AD4262" i="1"/>
  <c r="AE4262" i="1"/>
  <c r="AF4262" i="1"/>
  <c r="AG4262" i="1"/>
  <c r="AH4262" i="1"/>
  <c r="AI4262" i="1"/>
  <c r="AJ4262" i="1"/>
  <c r="AK4262" i="1"/>
  <c r="AO4262" i="1"/>
  <c r="AT4262" i="1"/>
  <c r="AU4262" i="1"/>
  <c r="AV4262" i="1"/>
  <c r="AW4262" i="1"/>
  <c r="AX4262" i="1" s="1"/>
  <c r="AC4263" i="1"/>
  <c r="AD4263" i="1"/>
  <c r="AE4263" i="1"/>
  <c r="AF4263" i="1"/>
  <c r="AG4263" i="1"/>
  <c r="AH4263" i="1"/>
  <c r="AI4263" i="1"/>
  <c r="AJ4263" i="1"/>
  <c r="AK4263" i="1"/>
  <c r="AO4263" i="1"/>
  <c r="AT4263" i="1"/>
  <c r="AU4263" i="1"/>
  <c r="AV4263" i="1"/>
  <c r="AW4263" i="1"/>
  <c r="AX4263" i="1" s="1"/>
  <c r="AC4264" i="1"/>
  <c r="AD4264" i="1"/>
  <c r="AE4264" i="1"/>
  <c r="AF4264" i="1"/>
  <c r="AG4264" i="1"/>
  <c r="AH4264" i="1"/>
  <c r="AI4264" i="1"/>
  <c r="AJ4264" i="1"/>
  <c r="AK4264" i="1"/>
  <c r="AO4264" i="1"/>
  <c r="AT4264" i="1"/>
  <c r="BA4264" i="1" s="1"/>
  <c r="AU4264" i="1"/>
  <c r="AV4264" i="1"/>
  <c r="AW4264" i="1"/>
  <c r="AX4264" i="1"/>
  <c r="BB4264" i="1"/>
  <c r="BC4264" i="1" s="1"/>
  <c r="AC4265" i="1"/>
  <c r="AD4265" i="1"/>
  <c r="AE4265" i="1"/>
  <c r="AF4265" i="1"/>
  <c r="AG4265" i="1"/>
  <c r="AH4265" i="1"/>
  <c r="AI4265" i="1"/>
  <c r="AJ4265" i="1"/>
  <c r="AK4265" i="1"/>
  <c r="AO4265" i="1"/>
  <c r="AT4265" i="1"/>
  <c r="BA4265" i="1" s="1"/>
  <c r="AU4265" i="1"/>
  <c r="AV4265" i="1"/>
  <c r="AW4265" i="1"/>
  <c r="AX4265" i="1"/>
  <c r="BB4265" i="1"/>
  <c r="BC4265" i="1" s="1"/>
  <c r="AC4266" i="1"/>
  <c r="AD4266" i="1"/>
  <c r="AE4266" i="1"/>
  <c r="AF4266" i="1"/>
  <c r="AG4266" i="1"/>
  <c r="AH4266" i="1"/>
  <c r="AI4266" i="1"/>
  <c r="AJ4266" i="1"/>
  <c r="AK4266" i="1"/>
  <c r="AO4266" i="1"/>
  <c r="AT4266" i="1"/>
  <c r="AU4266" i="1"/>
  <c r="AV4266" i="1"/>
  <c r="AW4266" i="1"/>
  <c r="AX4266" i="1" s="1"/>
  <c r="BB4266" i="1"/>
  <c r="BC4266" i="1" s="1"/>
  <c r="AC4267" i="1"/>
  <c r="AD4267" i="1"/>
  <c r="AE4267" i="1"/>
  <c r="AF4267" i="1"/>
  <c r="AG4267" i="1"/>
  <c r="AH4267" i="1"/>
  <c r="AI4267" i="1"/>
  <c r="AJ4267" i="1"/>
  <c r="AK4267" i="1"/>
  <c r="AO4267" i="1"/>
  <c r="AT4267" i="1"/>
  <c r="AU4267" i="1"/>
  <c r="AV4267" i="1"/>
  <c r="AW4267" i="1"/>
  <c r="AX4267" i="1" s="1"/>
  <c r="AC4268" i="1"/>
  <c r="AD4268" i="1"/>
  <c r="AE4268" i="1"/>
  <c r="AF4268" i="1"/>
  <c r="AG4268" i="1"/>
  <c r="AH4268" i="1"/>
  <c r="AI4268" i="1"/>
  <c r="AJ4268" i="1"/>
  <c r="AK4268" i="1"/>
  <c r="AO4268" i="1"/>
  <c r="AT4268" i="1"/>
  <c r="AU4268" i="1"/>
  <c r="AV4268" i="1"/>
  <c r="AW4268" i="1"/>
  <c r="AX4268" i="1" s="1"/>
  <c r="BB4268" i="1"/>
  <c r="BC4268" i="1" s="1"/>
  <c r="AC4269" i="1"/>
  <c r="AD4269" i="1"/>
  <c r="AE4269" i="1"/>
  <c r="AF4269" i="1"/>
  <c r="AG4269" i="1"/>
  <c r="AH4269" i="1"/>
  <c r="AI4269" i="1"/>
  <c r="AJ4269" i="1"/>
  <c r="AK4269" i="1"/>
  <c r="AO4269" i="1"/>
  <c r="AT4269" i="1"/>
  <c r="AU4269" i="1"/>
  <c r="AV4269" i="1"/>
  <c r="AW4269" i="1"/>
  <c r="AX4269" i="1" s="1"/>
  <c r="BB4269" i="1"/>
  <c r="BC4269" i="1" s="1"/>
  <c r="AC4270" i="1"/>
  <c r="AD4270" i="1"/>
  <c r="AE4270" i="1"/>
  <c r="AF4270" i="1"/>
  <c r="AG4270" i="1"/>
  <c r="AH4270" i="1"/>
  <c r="AI4270" i="1"/>
  <c r="AJ4270" i="1"/>
  <c r="AK4270" i="1"/>
  <c r="AO4270" i="1"/>
  <c r="AT4270" i="1"/>
  <c r="AU4270" i="1"/>
  <c r="AV4270" i="1"/>
  <c r="AW4270" i="1"/>
  <c r="AX4270" i="1" s="1"/>
  <c r="AC4271" i="1"/>
  <c r="AD4271" i="1"/>
  <c r="AE4271" i="1"/>
  <c r="AF4271" i="1"/>
  <c r="AG4271" i="1"/>
  <c r="AH4271" i="1"/>
  <c r="AI4271" i="1"/>
  <c r="AJ4271" i="1"/>
  <c r="AK4271" i="1"/>
  <c r="AO4271" i="1"/>
  <c r="AT4271" i="1"/>
  <c r="AU4271" i="1"/>
  <c r="AV4271" i="1"/>
  <c r="AW4271" i="1"/>
  <c r="AX4271" i="1" s="1"/>
  <c r="AC4272" i="1"/>
  <c r="AD4272" i="1"/>
  <c r="AE4272" i="1"/>
  <c r="AF4272" i="1"/>
  <c r="AG4272" i="1"/>
  <c r="AH4272" i="1"/>
  <c r="AI4272" i="1"/>
  <c r="AJ4272" i="1"/>
  <c r="AK4272" i="1"/>
  <c r="AO4272" i="1"/>
  <c r="AT4272" i="1"/>
  <c r="BA4272" i="1" s="1"/>
  <c r="AU4272" i="1"/>
  <c r="AV4272" i="1"/>
  <c r="AW4272" i="1"/>
  <c r="AX4272" i="1"/>
  <c r="BB4272" i="1"/>
  <c r="BC4272" i="1" s="1"/>
  <c r="AC4273" i="1"/>
  <c r="AD4273" i="1"/>
  <c r="AE4273" i="1"/>
  <c r="AF4273" i="1"/>
  <c r="AG4273" i="1"/>
  <c r="AH4273" i="1"/>
  <c r="AI4273" i="1"/>
  <c r="AJ4273" i="1"/>
  <c r="AK4273" i="1"/>
  <c r="AO4273" i="1"/>
  <c r="AT4273" i="1"/>
  <c r="BA4273" i="1" s="1"/>
  <c r="AU4273" i="1"/>
  <c r="AV4273" i="1"/>
  <c r="AW4273" i="1"/>
  <c r="AX4273" i="1"/>
  <c r="BB4273" i="1"/>
  <c r="BC4273" i="1" s="1"/>
  <c r="AC4274" i="1"/>
  <c r="AD4274" i="1"/>
  <c r="AE4274" i="1"/>
  <c r="AF4274" i="1"/>
  <c r="AG4274" i="1"/>
  <c r="AH4274" i="1"/>
  <c r="AI4274" i="1"/>
  <c r="AJ4274" i="1"/>
  <c r="AK4274" i="1"/>
  <c r="AO4274" i="1"/>
  <c r="AT4274" i="1"/>
  <c r="AU4274" i="1"/>
  <c r="AV4274" i="1"/>
  <c r="AW4274" i="1"/>
  <c r="AX4274" i="1" s="1"/>
  <c r="BB4274" i="1"/>
  <c r="BC4274" i="1" s="1"/>
  <c r="AC4275" i="1"/>
  <c r="AD4275" i="1"/>
  <c r="AE4275" i="1"/>
  <c r="AF4275" i="1"/>
  <c r="AG4275" i="1"/>
  <c r="AH4275" i="1"/>
  <c r="AI4275" i="1"/>
  <c r="AJ4275" i="1"/>
  <c r="AK4275" i="1"/>
  <c r="AO4275" i="1"/>
  <c r="AT4275" i="1"/>
  <c r="AU4275" i="1"/>
  <c r="AV4275" i="1"/>
  <c r="AW4275" i="1"/>
  <c r="AX4275" i="1" s="1"/>
  <c r="AC4276" i="1"/>
  <c r="AD4276" i="1"/>
  <c r="AE4276" i="1"/>
  <c r="AF4276" i="1"/>
  <c r="AG4276" i="1"/>
  <c r="AH4276" i="1"/>
  <c r="AI4276" i="1"/>
  <c r="AJ4276" i="1"/>
  <c r="AK4276" i="1"/>
  <c r="AO4276" i="1"/>
  <c r="AT4276" i="1"/>
  <c r="AU4276" i="1"/>
  <c r="AV4276" i="1"/>
  <c r="AW4276" i="1"/>
  <c r="AX4276" i="1" s="1"/>
  <c r="BB4276" i="1"/>
  <c r="BC4276" i="1" s="1"/>
  <c r="AC4277" i="1"/>
  <c r="AD4277" i="1"/>
  <c r="AE4277" i="1"/>
  <c r="AF4277" i="1"/>
  <c r="AG4277" i="1"/>
  <c r="AH4277" i="1"/>
  <c r="AI4277" i="1"/>
  <c r="AJ4277" i="1"/>
  <c r="AK4277" i="1"/>
  <c r="AO4277" i="1"/>
  <c r="AT4277" i="1"/>
  <c r="AU4277" i="1"/>
  <c r="AV4277" i="1"/>
  <c r="AW4277" i="1"/>
  <c r="AX4277" i="1" s="1"/>
  <c r="BB4277" i="1"/>
  <c r="BC4277" i="1" s="1"/>
  <c r="AC4278" i="1"/>
  <c r="AD4278" i="1"/>
  <c r="AE4278" i="1"/>
  <c r="AF4278" i="1"/>
  <c r="AG4278" i="1"/>
  <c r="AH4278" i="1"/>
  <c r="AI4278" i="1"/>
  <c r="AJ4278" i="1"/>
  <c r="AK4278" i="1"/>
  <c r="AO4278" i="1"/>
  <c r="AT4278" i="1"/>
  <c r="AU4278" i="1"/>
  <c r="AV4278" i="1"/>
  <c r="AW4278" i="1"/>
  <c r="AX4278" i="1" s="1"/>
  <c r="AC4279" i="1"/>
  <c r="AD4279" i="1"/>
  <c r="AE4279" i="1"/>
  <c r="AF4279" i="1"/>
  <c r="AG4279" i="1"/>
  <c r="AH4279" i="1"/>
  <c r="AI4279" i="1"/>
  <c r="AJ4279" i="1"/>
  <c r="AK4279" i="1"/>
  <c r="AO4279" i="1"/>
  <c r="AT4279" i="1"/>
  <c r="AU4279" i="1"/>
  <c r="AV4279" i="1"/>
  <c r="AW4279" i="1"/>
  <c r="AX4279" i="1" s="1"/>
  <c r="AC4280" i="1"/>
  <c r="AD4280" i="1"/>
  <c r="AE4280" i="1"/>
  <c r="AF4280" i="1"/>
  <c r="AG4280" i="1"/>
  <c r="AH4280" i="1"/>
  <c r="AI4280" i="1"/>
  <c r="AJ4280" i="1"/>
  <c r="AK4280" i="1"/>
  <c r="AO4280" i="1"/>
  <c r="AT4280" i="1"/>
  <c r="BA4280" i="1" s="1"/>
  <c r="AU4280" i="1"/>
  <c r="AV4280" i="1"/>
  <c r="AW4280" i="1"/>
  <c r="AX4280" i="1"/>
  <c r="BB4280" i="1"/>
  <c r="BC4280" i="1" s="1"/>
  <c r="AC4281" i="1"/>
  <c r="AD4281" i="1"/>
  <c r="AE4281" i="1"/>
  <c r="AF4281" i="1"/>
  <c r="AG4281" i="1"/>
  <c r="AH4281" i="1"/>
  <c r="AI4281" i="1"/>
  <c r="AJ4281" i="1"/>
  <c r="AK4281" i="1"/>
  <c r="AO4281" i="1"/>
  <c r="AT4281" i="1"/>
  <c r="BA4281" i="1" s="1"/>
  <c r="AU4281" i="1"/>
  <c r="AV4281" i="1"/>
  <c r="AW4281" i="1"/>
  <c r="AX4281" i="1"/>
  <c r="BB4281" i="1"/>
  <c r="BC4281" i="1" s="1"/>
  <c r="AC4282" i="1"/>
  <c r="AD4282" i="1"/>
  <c r="AE4282" i="1"/>
  <c r="AF4282" i="1"/>
  <c r="AG4282" i="1"/>
  <c r="AH4282" i="1"/>
  <c r="AI4282" i="1"/>
  <c r="AJ4282" i="1"/>
  <c r="AK4282" i="1"/>
  <c r="AO4282" i="1"/>
  <c r="AT4282" i="1"/>
  <c r="AU4282" i="1"/>
  <c r="AV4282" i="1"/>
  <c r="AW4282" i="1"/>
  <c r="AX4282" i="1" s="1"/>
  <c r="BB4282" i="1"/>
  <c r="BC4282" i="1" s="1"/>
  <c r="AC4283" i="1"/>
  <c r="AD4283" i="1"/>
  <c r="AE4283" i="1"/>
  <c r="AF4283" i="1"/>
  <c r="AG4283" i="1"/>
  <c r="AH4283" i="1"/>
  <c r="AI4283" i="1"/>
  <c r="AJ4283" i="1"/>
  <c r="AK4283" i="1"/>
  <c r="AO4283" i="1"/>
  <c r="AT4283" i="1"/>
  <c r="AU4283" i="1"/>
  <c r="AV4283" i="1"/>
  <c r="AW4283" i="1"/>
  <c r="AX4283" i="1" s="1"/>
  <c r="AC4284" i="1"/>
  <c r="AD4284" i="1"/>
  <c r="AE4284" i="1"/>
  <c r="AF4284" i="1"/>
  <c r="AG4284" i="1"/>
  <c r="AH4284" i="1"/>
  <c r="AI4284" i="1"/>
  <c r="AJ4284" i="1"/>
  <c r="AK4284" i="1"/>
  <c r="AO4284" i="1"/>
  <c r="AT4284" i="1"/>
  <c r="AU4284" i="1"/>
  <c r="AV4284" i="1"/>
  <c r="AW4284" i="1"/>
  <c r="AX4284" i="1" s="1"/>
  <c r="BB4284" i="1"/>
  <c r="BC4284" i="1" s="1"/>
  <c r="AC4285" i="1"/>
  <c r="AD4285" i="1"/>
  <c r="AE4285" i="1"/>
  <c r="AF4285" i="1"/>
  <c r="AG4285" i="1"/>
  <c r="AH4285" i="1"/>
  <c r="AI4285" i="1"/>
  <c r="AJ4285" i="1"/>
  <c r="AK4285" i="1"/>
  <c r="AO4285" i="1"/>
  <c r="AT4285" i="1"/>
  <c r="AU4285" i="1"/>
  <c r="AV4285" i="1"/>
  <c r="AW4285" i="1"/>
  <c r="AX4285" i="1" s="1"/>
  <c r="BB4285" i="1"/>
  <c r="BC4285" i="1" s="1"/>
  <c r="AC4286" i="1"/>
  <c r="AD4286" i="1"/>
  <c r="AE4286" i="1"/>
  <c r="AF4286" i="1"/>
  <c r="AG4286" i="1"/>
  <c r="AH4286" i="1"/>
  <c r="AI4286" i="1"/>
  <c r="AJ4286" i="1"/>
  <c r="AK4286" i="1"/>
  <c r="AO4286" i="1"/>
  <c r="AT4286" i="1"/>
  <c r="AU4286" i="1"/>
  <c r="AV4286" i="1"/>
  <c r="AW4286" i="1"/>
  <c r="AX4286" i="1" s="1"/>
  <c r="AC4287" i="1"/>
  <c r="AD4287" i="1"/>
  <c r="AE4287" i="1"/>
  <c r="AF4287" i="1"/>
  <c r="AG4287" i="1"/>
  <c r="AH4287" i="1"/>
  <c r="AI4287" i="1"/>
  <c r="AJ4287" i="1"/>
  <c r="AK4287" i="1"/>
  <c r="AO4287" i="1"/>
  <c r="AT4287" i="1"/>
  <c r="AU4287" i="1"/>
  <c r="AV4287" i="1"/>
  <c r="AW4287" i="1"/>
  <c r="AX4287" i="1" s="1"/>
  <c r="AC4288" i="1"/>
  <c r="AD4288" i="1"/>
  <c r="AE4288" i="1"/>
  <c r="AF4288" i="1"/>
  <c r="AG4288" i="1"/>
  <c r="AH4288" i="1"/>
  <c r="AI4288" i="1"/>
  <c r="AJ4288" i="1"/>
  <c r="AK4288" i="1"/>
  <c r="AO4288" i="1"/>
  <c r="AT4288" i="1"/>
  <c r="BA4288" i="1" s="1"/>
  <c r="AU4288" i="1"/>
  <c r="AV4288" i="1"/>
  <c r="AW4288" i="1"/>
  <c r="AX4288" i="1"/>
  <c r="BB4288" i="1"/>
  <c r="BC4288" i="1" s="1"/>
  <c r="AC4289" i="1"/>
  <c r="AD4289" i="1"/>
  <c r="AE4289" i="1"/>
  <c r="AF4289" i="1"/>
  <c r="AG4289" i="1"/>
  <c r="AH4289" i="1"/>
  <c r="AI4289" i="1"/>
  <c r="AJ4289" i="1"/>
  <c r="AK4289" i="1"/>
  <c r="AO4289" i="1"/>
  <c r="AT4289" i="1"/>
  <c r="BA4289" i="1" s="1"/>
  <c r="AU4289" i="1"/>
  <c r="AV4289" i="1"/>
  <c r="AW4289" i="1"/>
  <c r="AX4289" i="1"/>
  <c r="BB4289" i="1"/>
  <c r="BC4289" i="1" s="1"/>
  <c r="AC4290" i="1"/>
  <c r="AD4290" i="1"/>
  <c r="AE4290" i="1"/>
  <c r="AF4290" i="1"/>
  <c r="AG4290" i="1"/>
  <c r="AH4290" i="1"/>
  <c r="AI4290" i="1"/>
  <c r="AJ4290" i="1"/>
  <c r="AK4290" i="1"/>
  <c r="AO4290" i="1"/>
  <c r="AT4290" i="1"/>
  <c r="AU4290" i="1"/>
  <c r="AV4290" i="1"/>
  <c r="AW4290" i="1"/>
  <c r="AX4290" i="1" s="1"/>
  <c r="BB4290" i="1"/>
  <c r="BC4290" i="1" s="1"/>
  <c r="AC4291" i="1"/>
  <c r="AD4291" i="1"/>
  <c r="AE4291" i="1"/>
  <c r="AF4291" i="1"/>
  <c r="AG4291" i="1"/>
  <c r="AH4291" i="1"/>
  <c r="AI4291" i="1"/>
  <c r="AJ4291" i="1"/>
  <c r="AK4291" i="1"/>
  <c r="AO4291" i="1"/>
  <c r="AT4291" i="1"/>
  <c r="AU4291" i="1"/>
  <c r="AV4291" i="1"/>
  <c r="AW4291" i="1"/>
  <c r="AX4291" i="1" s="1"/>
  <c r="AC4292" i="1"/>
  <c r="AD4292" i="1"/>
  <c r="AE4292" i="1"/>
  <c r="AF4292" i="1"/>
  <c r="AG4292" i="1"/>
  <c r="AH4292" i="1"/>
  <c r="AI4292" i="1"/>
  <c r="AJ4292" i="1"/>
  <c r="AK4292" i="1"/>
  <c r="AO4292" i="1"/>
  <c r="AT4292" i="1"/>
  <c r="AU4292" i="1"/>
  <c r="AV4292" i="1"/>
  <c r="AW4292" i="1"/>
  <c r="AX4292" i="1" s="1"/>
  <c r="BB4292" i="1"/>
  <c r="BC4292" i="1" s="1"/>
  <c r="AC4293" i="1"/>
  <c r="AD4293" i="1"/>
  <c r="AE4293" i="1"/>
  <c r="AF4293" i="1"/>
  <c r="AG4293" i="1"/>
  <c r="AH4293" i="1"/>
  <c r="AI4293" i="1"/>
  <c r="AJ4293" i="1"/>
  <c r="AK4293" i="1"/>
  <c r="AO4293" i="1"/>
  <c r="AT4293" i="1"/>
  <c r="AU4293" i="1"/>
  <c r="AV4293" i="1"/>
  <c r="AW4293" i="1"/>
  <c r="AX4293" i="1" s="1"/>
  <c r="BB4293" i="1"/>
  <c r="BC4293" i="1" s="1"/>
  <c r="AC4294" i="1"/>
  <c r="AD4294" i="1"/>
  <c r="AE4294" i="1"/>
  <c r="AF4294" i="1"/>
  <c r="AG4294" i="1"/>
  <c r="AH4294" i="1"/>
  <c r="AI4294" i="1"/>
  <c r="AJ4294" i="1"/>
  <c r="AK4294" i="1"/>
  <c r="AO4294" i="1"/>
  <c r="AT4294" i="1"/>
  <c r="AU4294" i="1"/>
  <c r="AV4294" i="1"/>
  <c r="AW4294" i="1"/>
  <c r="AX4294" i="1" s="1"/>
  <c r="AC4295" i="1"/>
  <c r="AD4295" i="1"/>
  <c r="AE4295" i="1"/>
  <c r="AF4295" i="1"/>
  <c r="AG4295" i="1"/>
  <c r="AH4295" i="1"/>
  <c r="AI4295" i="1"/>
  <c r="AJ4295" i="1"/>
  <c r="AK4295" i="1"/>
  <c r="AO4295" i="1"/>
  <c r="AT4295" i="1"/>
  <c r="AU4295" i="1"/>
  <c r="AV4295" i="1"/>
  <c r="AW4295" i="1"/>
  <c r="AX4295" i="1" s="1"/>
  <c r="AC4296" i="1"/>
  <c r="AD4296" i="1"/>
  <c r="AE4296" i="1"/>
  <c r="AF4296" i="1"/>
  <c r="AG4296" i="1"/>
  <c r="AH4296" i="1"/>
  <c r="AI4296" i="1"/>
  <c r="AJ4296" i="1"/>
  <c r="AK4296" i="1"/>
  <c r="AO4296" i="1"/>
  <c r="AT4296" i="1"/>
  <c r="BA4296" i="1" s="1"/>
  <c r="AU4296" i="1"/>
  <c r="AV4296" i="1"/>
  <c r="AW4296" i="1"/>
  <c r="AX4296" i="1"/>
  <c r="BB4296" i="1"/>
  <c r="BC4296" i="1" s="1"/>
  <c r="AC4297" i="1"/>
  <c r="AD4297" i="1"/>
  <c r="AE4297" i="1"/>
  <c r="AF4297" i="1"/>
  <c r="AG4297" i="1"/>
  <c r="AH4297" i="1"/>
  <c r="AI4297" i="1"/>
  <c r="AJ4297" i="1"/>
  <c r="AK4297" i="1"/>
  <c r="AO4297" i="1"/>
  <c r="AT4297" i="1"/>
  <c r="BA4297" i="1" s="1"/>
  <c r="AU4297" i="1"/>
  <c r="AV4297" i="1"/>
  <c r="AW4297" i="1"/>
  <c r="AX4297" i="1"/>
  <c r="BB4297" i="1"/>
  <c r="BC4297" i="1" s="1"/>
  <c r="AC4298" i="1"/>
  <c r="AD4298" i="1"/>
  <c r="AE4298" i="1"/>
  <c r="AF4298" i="1"/>
  <c r="AG4298" i="1"/>
  <c r="AH4298" i="1"/>
  <c r="AI4298" i="1"/>
  <c r="AJ4298" i="1"/>
  <c r="AK4298" i="1"/>
  <c r="AO4298" i="1"/>
  <c r="AT4298" i="1"/>
  <c r="AU4298" i="1"/>
  <c r="AV4298" i="1"/>
  <c r="AW4298" i="1"/>
  <c r="AX4298" i="1" s="1"/>
  <c r="BB4298" i="1"/>
  <c r="BC4298" i="1" s="1"/>
  <c r="AC4299" i="1"/>
  <c r="AD4299" i="1"/>
  <c r="AE4299" i="1"/>
  <c r="AF4299" i="1"/>
  <c r="AG4299" i="1"/>
  <c r="AH4299" i="1"/>
  <c r="AI4299" i="1"/>
  <c r="AJ4299" i="1"/>
  <c r="AK4299" i="1"/>
  <c r="AO4299" i="1"/>
  <c r="AT4299" i="1"/>
  <c r="AU4299" i="1"/>
  <c r="AV4299" i="1"/>
  <c r="AW4299" i="1"/>
  <c r="AX4299" i="1" s="1"/>
  <c r="AC4300" i="1"/>
  <c r="AD4300" i="1"/>
  <c r="AE4300" i="1"/>
  <c r="AF4300" i="1"/>
  <c r="AG4300" i="1"/>
  <c r="AH4300" i="1"/>
  <c r="AI4300" i="1"/>
  <c r="AJ4300" i="1"/>
  <c r="AK4300" i="1"/>
  <c r="AO4300" i="1"/>
  <c r="AT4300" i="1"/>
  <c r="AU4300" i="1"/>
  <c r="AV4300" i="1"/>
  <c r="AW4300" i="1"/>
  <c r="AX4300" i="1" s="1"/>
  <c r="BB4300" i="1"/>
  <c r="BC4300" i="1" s="1"/>
  <c r="AC4301" i="1"/>
  <c r="AD4301" i="1"/>
  <c r="AE4301" i="1"/>
  <c r="AF4301" i="1"/>
  <c r="AG4301" i="1"/>
  <c r="AH4301" i="1"/>
  <c r="AI4301" i="1"/>
  <c r="AJ4301" i="1"/>
  <c r="AK4301" i="1"/>
  <c r="AO4301" i="1"/>
  <c r="AT4301" i="1"/>
  <c r="AU4301" i="1"/>
  <c r="AV4301" i="1"/>
  <c r="AW4301" i="1"/>
  <c r="AX4301" i="1" s="1"/>
  <c r="BB4301" i="1"/>
  <c r="BC4301" i="1" s="1"/>
  <c r="AC4302" i="1"/>
  <c r="AD4302" i="1"/>
  <c r="AE4302" i="1"/>
  <c r="AF4302" i="1"/>
  <c r="AG4302" i="1"/>
  <c r="AH4302" i="1"/>
  <c r="AI4302" i="1"/>
  <c r="AJ4302" i="1"/>
  <c r="AK4302" i="1"/>
  <c r="AO4302" i="1"/>
  <c r="AT4302" i="1"/>
  <c r="AU4302" i="1"/>
  <c r="AV4302" i="1"/>
  <c r="AW4302" i="1"/>
  <c r="AX4302" i="1" s="1"/>
  <c r="AC4303" i="1"/>
  <c r="AD4303" i="1"/>
  <c r="AE4303" i="1"/>
  <c r="AF4303" i="1"/>
  <c r="AG4303" i="1"/>
  <c r="AH4303" i="1"/>
  <c r="AI4303" i="1"/>
  <c r="AJ4303" i="1"/>
  <c r="AK4303" i="1"/>
  <c r="AO4303" i="1"/>
  <c r="AT4303" i="1"/>
  <c r="AU4303" i="1"/>
  <c r="AV4303" i="1"/>
  <c r="AW4303" i="1"/>
  <c r="AX4303" i="1" s="1"/>
  <c r="AC4304" i="1"/>
  <c r="AD4304" i="1"/>
  <c r="AE4304" i="1"/>
  <c r="AF4304" i="1"/>
  <c r="AG4304" i="1"/>
  <c r="AH4304" i="1"/>
  <c r="AI4304" i="1"/>
  <c r="AJ4304" i="1"/>
  <c r="AK4304" i="1"/>
  <c r="AO4304" i="1"/>
  <c r="AT4304" i="1"/>
  <c r="BA4304" i="1" s="1"/>
  <c r="AU4304" i="1"/>
  <c r="AV4304" i="1"/>
  <c r="AW4304" i="1"/>
  <c r="AX4304" i="1"/>
  <c r="BB4304" i="1"/>
  <c r="BC4304" i="1" s="1"/>
  <c r="AC4305" i="1"/>
  <c r="AD4305" i="1"/>
  <c r="AE4305" i="1"/>
  <c r="AF4305" i="1"/>
  <c r="AG4305" i="1"/>
  <c r="AH4305" i="1"/>
  <c r="AI4305" i="1"/>
  <c r="AJ4305" i="1"/>
  <c r="AK4305" i="1"/>
  <c r="AO4305" i="1"/>
  <c r="AT4305" i="1"/>
  <c r="BA4305" i="1" s="1"/>
  <c r="AU4305" i="1"/>
  <c r="AV4305" i="1"/>
  <c r="AW4305" i="1"/>
  <c r="AX4305" i="1"/>
  <c r="BB4305" i="1"/>
  <c r="BC4305" i="1" s="1"/>
  <c r="AC4306" i="1"/>
  <c r="AD4306" i="1"/>
  <c r="AE4306" i="1"/>
  <c r="AF4306" i="1"/>
  <c r="AG4306" i="1"/>
  <c r="AH4306" i="1"/>
  <c r="AI4306" i="1"/>
  <c r="AJ4306" i="1"/>
  <c r="AK4306" i="1"/>
  <c r="AO4306" i="1"/>
  <c r="AT4306" i="1"/>
  <c r="AU4306" i="1"/>
  <c r="AV4306" i="1"/>
  <c r="AW4306" i="1"/>
  <c r="AX4306" i="1" s="1"/>
  <c r="BB4306" i="1"/>
  <c r="BC4306" i="1" s="1"/>
  <c r="AC4307" i="1"/>
  <c r="AD4307" i="1"/>
  <c r="AE4307" i="1"/>
  <c r="AF4307" i="1"/>
  <c r="AG4307" i="1"/>
  <c r="AH4307" i="1"/>
  <c r="AI4307" i="1"/>
  <c r="AJ4307" i="1"/>
  <c r="AK4307" i="1"/>
  <c r="AO4307" i="1"/>
  <c r="AT4307" i="1"/>
  <c r="AU4307" i="1"/>
  <c r="AV4307" i="1"/>
  <c r="AW4307" i="1"/>
  <c r="AX4307" i="1" s="1"/>
  <c r="AC4308" i="1"/>
  <c r="AD4308" i="1"/>
  <c r="AE4308" i="1"/>
  <c r="AF4308" i="1"/>
  <c r="AG4308" i="1"/>
  <c r="AH4308" i="1"/>
  <c r="AI4308" i="1"/>
  <c r="AJ4308" i="1"/>
  <c r="AK4308" i="1"/>
  <c r="AO4308" i="1"/>
  <c r="AT4308" i="1"/>
  <c r="AU4308" i="1"/>
  <c r="AV4308" i="1"/>
  <c r="AW4308" i="1"/>
  <c r="AX4308" i="1" s="1"/>
  <c r="BB4308" i="1"/>
  <c r="BC4308" i="1" s="1"/>
  <c r="AC4309" i="1"/>
  <c r="AD4309" i="1"/>
  <c r="AE4309" i="1"/>
  <c r="AF4309" i="1"/>
  <c r="AG4309" i="1"/>
  <c r="AH4309" i="1"/>
  <c r="AI4309" i="1"/>
  <c r="AJ4309" i="1"/>
  <c r="AK4309" i="1"/>
  <c r="AO4309" i="1"/>
  <c r="AT4309" i="1"/>
  <c r="AU4309" i="1"/>
  <c r="AV4309" i="1"/>
  <c r="AW4309" i="1"/>
  <c r="AX4309" i="1" s="1"/>
  <c r="BB4309" i="1"/>
  <c r="BC4309" i="1" s="1"/>
  <c r="AC4310" i="1"/>
  <c r="AD4310" i="1"/>
  <c r="AE4310" i="1"/>
  <c r="AF4310" i="1"/>
  <c r="AG4310" i="1"/>
  <c r="AH4310" i="1"/>
  <c r="AI4310" i="1"/>
  <c r="AJ4310" i="1"/>
  <c r="AK4310" i="1"/>
  <c r="AO4310" i="1"/>
  <c r="AT4310" i="1"/>
  <c r="AU4310" i="1"/>
  <c r="AV4310" i="1"/>
  <c r="AW4310" i="1"/>
  <c r="AX4310" i="1" s="1"/>
  <c r="AC4311" i="1"/>
  <c r="AD4311" i="1"/>
  <c r="AE4311" i="1"/>
  <c r="AF4311" i="1"/>
  <c r="AG4311" i="1"/>
  <c r="AH4311" i="1"/>
  <c r="AI4311" i="1"/>
  <c r="AJ4311" i="1"/>
  <c r="AK4311" i="1"/>
  <c r="AO4311" i="1"/>
  <c r="AT4311" i="1"/>
  <c r="AU4311" i="1"/>
  <c r="AV4311" i="1"/>
  <c r="AW4311" i="1"/>
  <c r="AC4312" i="1"/>
  <c r="AD4312" i="1"/>
  <c r="AE4312" i="1"/>
  <c r="AF4312" i="1"/>
  <c r="AG4312" i="1"/>
  <c r="AH4312" i="1"/>
  <c r="AI4312" i="1"/>
  <c r="AJ4312" i="1"/>
  <c r="AK4312" i="1"/>
  <c r="AO4312" i="1"/>
  <c r="AT4312" i="1"/>
  <c r="BA4312" i="1" s="1"/>
  <c r="AU4312" i="1"/>
  <c r="AV4312" i="1"/>
  <c r="AW4312" i="1"/>
  <c r="AX4312" i="1"/>
  <c r="BB4312" i="1"/>
  <c r="BC4312" i="1" s="1"/>
  <c r="AC4313" i="1"/>
  <c r="AD4313" i="1"/>
  <c r="AE4313" i="1"/>
  <c r="AF4313" i="1"/>
  <c r="AG4313" i="1"/>
  <c r="AH4313" i="1"/>
  <c r="AI4313" i="1"/>
  <c r="AJ4313" i="1"/>
  <c r="AK4313" i="1"/>
  <c r="AO4313" i="1"/>
  <c r="AT4313" i="1"/>
  <c r="BA4313" i="1" s="1"/>
  <c r="AU4313" i="1"/>
  <c r="AV4313" i="1"/>
  <c r="AW4313" i="1"/>
  <c r="AX4313" i="1"/>
  <c r="BB4313" i="1"/>
  <c r="BC4313" i="1" s="1"/>
  <c r="AC4314" i="1"/>
  <c r="AD4314" i="1"/>
  <c r="AE4314" i="1"/>
  <c r="AF4314" i="1"/>
  <c r="AG4314" i="1"/>
  <c r="AH4314" i="1"/>
  <c r="AI4314" i="1"/>
  <c r="AJ4314" i="1"/>
  <c r="AK4314" i="1"/>
  <c r="AO4314" i="1"/>
  <c r="AT4314" i="1"/>
  <c r="AU4314" i="1"/>
  <c r="AV4314" i="1"/>
  <c r="AW4314" i="1"/>
  <c r="AX4314" i="1" s="1"/>
  <c r="BB4314" i="1"/>
  <c r="BC4314" i="1" s="1"/>
  <c r="AC4315" i="1"/>
  <c r="AD4315" i="1"/>
  <c r="AE4315" i="1"/>
  <c r="AF4315" i="1"/>
  <c r="AG4315" i="1"/>
  <c r="AH4315" i="1"/>
  <c r="AI4315" i="1"/>
  <c r="AJ4315" i="1"/>
  <c r="AK4315" i="1"/>
  <c r="AO4315" i="1"/>
  <c r="AT4315" i="1"/>
  <c r="AU4315" i="1"/>
  <c r="AV4315" i="1"/>
  <c r="AW4315" i="1"/>
  <c r="AC4316" i="1"/>
  <c r="AD4316" i="1"/>
  <c r="AE4316" i="1"/>
  <c r="AF4316" i="1"/>
  <c r="AG4316" i="1"/>
  <c r="AH4316" i="1"/>
  <c r="AI4316" i="1"/>
  <c r="AJ4316" i="1"/>
  <c r="AK4316" i="1"/>
  <c r="AO4316" i="1"/>
  <c r="AT4316" i="1"/>
  <c r="AU4316" i="1"/>
  <c r="AV4316" i="1"/>
  <c r="AW4316" i="1"/>
  <c r="AX4316" i="1" s="1"/>
  <c r="BB4316" i="1"/>
  <c r="BC4316" i="1" s="1"/>
  <c r="AC4317" i="1"/>
  <c r="AD4317" i="1"/>
  <c r="AE4317" i="1"/>
  <c r="AF4317" i="1"/>
  <c r="AG4317" i="1"/>
  <c r="AH4317" i="1"/>
  <c r="AI4317" i="1"/>
  <c r="AJ4317" i="1"/>
  <c r="AK4317" i="1"/>
  <c r="AO4317" i="1"/>
  <c r="AT4317" i="1"/>
  <c r="AU4317" i="1"/>
  <c r="AV4317" i="1"/>
  <c r="AW4317" i="1"/>
  <c r="AX4317" i="1" s="1"/>
  <c r="BB4317" i="1"/>
  <c r="BC4317" i="1" s="1"/>
  <c r="AC4318" i="1"/>
  <c r="AD4318" i="1"/>
  <c r="AE4318" i="1"/>
  <c r="AF4318" i="1"/>
  <c r="AG4318" i="1"/>
  <c r="AH4318" i="1"/>
  <c r="AI4318" i="1"/>
  <c r="AJ4318" i="1"/>
  <c r="AK4318" i="1"/>
  <c r="AO4318" i="1"/>
  <c r="AT4318" i="1"/>
  <c r="AU4318" i="1"/>
  <c r="AV4318" i="1"/>
  <c r="AW4318" i="1"/>
  <c r="AX4318" i="1" s="1"/>
  <c r="AC4319" i="1"/>
  <c r="AD4319" i="1"/>
  <c r="AE4319" i="1"/>
  <c r="AF4319" i="1"/>
  <c r="AG4319" i="1"/>
  <c r="AH4319" i="1"/>
  <c r="AI4319" i="1"/>
  <c r="AJ4319" i="1"/>
  <c r="AK4319" i="1"/>
  <c r="AO4319" i="1"/>
  <c r="AT4319" i="1"/>
  <c r="AU4319" i="1"/>
  <c r="AV4319" i="1"/>
  <c r="AW4319" i="1"/>
  <c r="AC4320" i="1"/>
  <c r="AD4320" i="1"/>
  <c r="AE4320" i="1"/>
  <c r="AF4320" i="1"/>
  <c r="AG4320" i="1"/>
  <c r="AH4320" i="1"/>
  <c r="AI4320" i="1"/>
  <c r="AJ4320" i="1"/>
  <c r="AK4320" i="1"/>
  <c r="AO4320" i="1"/>
  <c r="AT4320" i="1"/>
  <c r="BA4320" i="1" s="1"/>
  <c r="AU4320" i="1"/>
  <c r="AV4320" i="1"/>
  <c r="AW4320" i="1"/>
  <c r="AX4320" i="1"/>
  <c r="BB4320" i="1"/>
  <c r="BC4320" i="1" s="1"/>
  <c r="AC4321" i="1"/>
  <c r="AD4321" i="1"/>
  <c r="AE4321" i="1"/>
  <c r="AF4321" i="1"/>
  <c r="AG4321" i="1"/>
  <c r="AH4321" i="1"/>
  <c r="AI4321" i="1"/>
  <c r="AJ4321" i="1"/>
  <c r="AK4321" i="1"/>
  <c r="AO4321" i="1"/>
  <c r="AT4321" i="1"/>
  <c r="BA4321" i="1" s="1"/>
  <c r="AU4321" i="1"/>
  <c r="AV4321" i="1"/>
  <c r="AW4321" i="1"/>
  <c r="AX4321" i="1"/>
  <c r="BB4321" i="1"/>
  <c r="BC4321" i="1" s="1"/>
  <c r="AC4322" i="1"/>
  <c r="AD4322" i="1"/>
  <c r="AE4322" i="1"/>
  <c r="AF4322" i="1"/>
  <c r="AG4322" i="1"/>
  <c r="AH4322" i="1"/>
  <c r="AI4322" i="1"/>
  <c r="AJ4322" i="1"/>
  <c r="AK4322" i="1"/>
  <c r="AO4322" i="1"/>
  <c r="AT4322" i="1"/>
  <c r="AU4322" i="1"/>
  <c r="AV4322" i="1"/>
  <c r="AW4322" i="1"/>
  <c r="AX4322" i="1" s="1"/>
  <c r="BB4322" i="1"/>
  <c r="BC4322" i="1" s="1"/>
  <c r="AC4323" i="1"/>
  <c r="AD4323" i="1"/>
  <c r="AE4323" i="1"/>
  <c r="AF4323" i="1"/>
  <c r="AG4323" i="1"/>
  <c r="AH4323" i="1"/>
  <c r="AI4323" i="1"/>
  <c r="AJ4323" i="1"/>
  <c r="AK4323" i="1"/>
  <c r="AO4323" i="1"/>
  <c r="AT4323" i="1"/>
  <c r="AU4323" i="1"/>
  <c r="AV4323" i="1"/>
  <c r="AW4323" i="1"/>
  <c r="AC4324" i="1"/>
  <c r="AD4324" i="1"/>
  <c r="AE4324" i="1"/>
  <c r="AF4324" i="1"/>
  <c r="AG4324" i="1"/>
  <c r="AH4324" i="1"/>
  <c r="AI4324" i="1"/>
  <c r="AJ4324" i="1"/>
  <c r="AK4324" i="1"/>
  <c r="AO4324" i="1"/>
  <c r="AT4324" i="1"/>
  <c r="AU4324" i="1"/>
  <c r="AV4324" i="1"/>
  <c r="AW4324" i="1"/>
  <c r="AX4324" i="1" s="1"/>
  <c r="BB4324" i="1"/>
  <c r="BC4324" i="1" s="1"/>
  <c r="AC4325" i="1"/>
  <c r="AD4325" i="1"/>
  <c r="AE4325" i="1"/>
  <c r="AF4325" i="1"/>
  <c r="AG4325" i="1"/>
  <c r="AH4325" i="1"/>
  <c r="AI4325" i="1"/>
  <c r="AJ4325" i="1"/>
  <c r="AK4325" i="1"/>
  <c r="AO4325" i="1"/>
  <c r="AT4325" i="1"/>
  <c r="AU4325" i="1"/>
  <c r="AV4325" i="1"/>
  <c r="AW4325" i="1"/>
  <c r="AX4325" i="1" s="1"/>
  <c r="BB4325" i="1"/>
  <c r="BC4325" i="1" s="1"/>
  <c r="AC4326" i="1"/>
  <c r="AD4326" i="1"/>
  <c r="AE4326" i="1"/>
  <c r="AF4326" i="1"/>
  <c r="AG4326" i="1"/>
  <c r="AH4326" i="1"/>
  <c r="AI4326" i="1"/>
  <c r="AJ4326" i="1"/>
  <c r="AK4326" i="1"/>
  <c r="AO4326" i="1"/>
  <c r="AT4326" i="1"/>
  <c r="AU4326" i="1"/>
  <c r="AV4326" i="1"/>
  <c r="AW4326" i="1"/>
  <c r="AX4326" i="1" s="1"/>
  <c r="AC4327" i="1"/>
  <c r="AD4327" i="1"/>
  <c r="AE4327" i="1"/>
  <c r="AF4327" i="1"/>
  <c r="AG4327" i="1"/>
  <c r="AH4327" i="1"/>
  <c r="AI4327" i="1"/>
  <c r="AJ4327" i="1"/>
  <c r="AK4327" i="1"/>
  <c r="AO4327" i="1"/>
  <c r="AT4327" i="1"/>
  <c r="AU4327" i="1"/>
  <c r="AV4327" i="1"/>
  <c r="AW4327" i="1"/>
  <c r="AC4328" i="1"/>
  <c r="AD4328" i="1"/>
  <c r="AE4328" i="1"/>
  <c r="AF4328" i="1"/>
  <c r="AG4328" i="1"/>
  <c r="AH4328" i="1"/>
  <c r="AI4328" i="1"/>
  <c r="AJ4328" i="1"/>
  <c r="AK4328" i="1"/>
  <c r="AO4328" i="1"/>
  <c r="AT4328" i="1"/>
  <c r="BA4328" i="1" s="1"/>
  <c r="AU4328" i="1"/>
  <c r="AV4328" i="1"/>
  <c r="AW4328" i="1"/>
  <c r="AX4328" i="1"/>
  <c r="BB4328" i="1"/>
  <c r="BC4328" i="1" s="1"/>
  <c r="AC4329" i="1"/>
  <c r="AD4329" i="1"/>
  <c r="AE4329" i="1"/>
  <c r="AF4329" i="1"/>
  <c r="AG4329" i="1"/>
  <c r="AH4329" i="1"/>
  <c r="AI4329" i="1"/>
  <c r="AJ4329" i="1"/>
  <c r="AK4329" i="1"/>
  <c r="AO4329" i="1"/>
  <c r="AT4329" i="1"/>
  <c r="BA4329" i="1" s="1"/>
  <c r="AU4329" i="1"/>
  <c r="AV4329" i="1"/>
  <c r="AW4329" i="1"/>
  <c r="AX4329" i="1"/>
  <c r="BB4329" i="1"/>
  <c r="BC4329" i="1" s="1"/>
  <c r="AC4330" i="1"/>
  <c r="AD4330" i="1"/>
  <c r="AE4330" i="1"/>
  <c r="AF4330" i="1"/>
  <c r="AG4330" i="1"/>
  <c r="AH4330" i="1"/>
  <c r="AI4330" i="1"/>
  <c r="AJ4330" i="1"/>
  <c r="AK4330" i="1"/>
  <c r="AO4330" i="1"/>
  <c r="AT4330" i="1"/>
  <c r="AU4330" i="1"/>
  <c r="AV4330" i="1"/>
  <c r="AW4330" i="1"/>
  <c r="AX4330" i="1" s="1"/>
  <c r="BB4330" i="1"/>
  <c r="BC4330" i="1" s="1"/>
  <c r="AC4331" i="1"/>
  <c r="AD4331" i="1"/>
  <c r="AE4331" i="1"/>
  <c r="AF4331" i="1"/>
  <c r="AG4331" i="1"/>
  <c r="AH4331" i="1"/>
  <c r="AI4331" i="1"/>
  <c r="AJ4331" i="1"/>
  <c r="AK4331" i="1"/>
  <c r="AO4331" i="1"/>
  <c r="AT4331" i="1"/>
  <c r="AU4331" i="1"/>
  <c r="AV4331" i="1"/>
  <c r="AW4331" i="1"/>
  <c r="AC4332" i="1"/>
  <c r="AD4332" i="1"/>
  <c r="AE4332" i="1"/>
  <c r="AF4332" i="1"/>
  <c r="AG4332" i="1"/>
  <c r="AH4332" i="1"/>
  <c r="AI4332" i="1"/>
  <c r="AJ4332" i="1"/>
  <c r="AK4332" i="1"/>
  <c r="AO4332" i="1"/>
  <c r="AT4332" i="1"/>
  <c r="AU4332" i="1"/>
  <c r="AV4332" i="1"/>
  <c r="AW4332" i="1"/>
  <c r="AX4332" i="1" s="1"/>
  <c r="BB4332" i="1"/>
  <c r="BC4332" i="1" s="1"/>
  <c r="AC4333" i="1"/>
  <c r="AD4333" i="1"/>
  <c r="AE4333" i="1"/>
  <c r="AF4333" i="1"/>
  <c r="AG4333" i="1"/>
  <c r="AH4333" i="1"/>
  <c r="AI4333" i="1"/>
  <c r="AJ4333" i="1"/>
  <c r="AK4333" i="1"/>
  <c r="AO4333" i="1"/>
  <c r="AT4333" i="1"/>
  <c r="AU4333" i="1"/>
  <c r="AV4333" i="1"/>
  <c r="AW4333" i="1"/>
  <c r="AX4333" i="1" s="1"/>
  <c r="BB4333" i="1"/>
  <c r="BC4333" i="1" s="1"/>
  <c r="AC4334" i="1"/>
  <c r="AD4334" i="1"/>
  <c r="AE4334" i="1"/>
  <c r="AF4334" i="1"/>
  <c r="AG4334" i="1"/>
  <c r="AH4334" i="1"/>
  <c r="AI4334" i="1"/>
  <c r="AJ4334" i="1"/>
  <c r="AK4334" i="1"/>
  <c r="AO4334" i="1"/>
  <c r="AT4334" i="1"/>
  <c r="AU4334" i="1"/>
  <c r="AV4334" i="1"/>
  <c r="AW4334" i="1"/>
  <c r="AX4334" i="1" s="1"/>
  <c r="AC4335" i="1"/>
  <c r="AD4335" i="1"/>
  <c r="AE4335" i="1"/>
  <c r="AF4335" i="1"/>
  <c r="AG4335" i="1"/>
  <c r="AH4335" i="1"/>
  <c r="AI4335" i="1"/>
  <c r="AJ4335" i="1"/>
  <c r="AK4335" i="1"/>
  <c r="AO4335" i="1"/>
  <c r="AT4335" i="1"/>
  <c r="AU4335" i="1"/>
  <c r="AV4335" i="1"/>
  <c r="AW4335" i="1"/>
  <c r="AC4336" i="1"/>
  <c r="AD4336" i="1"/>
  <c r="AE4336" i="1"/>
  <c r="AF4336" i="1"/>
  <c r="AG4336" i="1"/>
  <c r="AH4336" i="1"/>
  <c r="AI4336" i="1"/>
  <c r="AJ4336" i="1"/>
  <c r="AK4336" i="1"/>
  <c r="AO4336" i="1"/>
  <c r="AT4336" i="1"/>
  <c r="BA4336" i="1" s="1"/>
  <c r="AU4336" i="1"/>
  <c r="AV4336" i="1"/>
  <c r="AW4336" i="1"/>
  <c r="AX4336" i="1"/>
  <c r="BB4336" i="1"/>
  <c r="BC4336" i="1" s="1"/>
  <c r="AC4337" i="1"/>
  <c r="AD4337" i="1"/>
  <c r="AE4337" i="1"/>
  <c r="AF4337" i="1"/>
  <c r="AG4337" i="1"/>
  <c r="AH4337" i="1"/>
  <c r="AI4337" i="1"/>
  <c r="AJ4337" i="1"/>
  <c r="AK4337" i="1"/>
  <c r="AO4337" i="1"/>
  <c r="AT4337" i="1"/>
  <c r="BA4337" i="1" s="1"/>
  <c r="AU4337" i="1"/>
  <c r="AV4337" i="1"/>
  <c r="AW4337" i="1"/>
  <c r="AX4337" i="1"/>
  <c r="BB4337" i="1"/>
  <c r="BC4337" i="1" s="1"/>
  <c r="AC4338" i="1"/>
  <c r="AD4338" i="1"/>
  <c r="AE4338" i="1"/>
  <c r="AF4338" i="1"/>
  <c r="AG4338" i="1"/>
  <c r="AH4338" i="1"/>
  <c r="AI4338" i="1"/>
  <c r="AJ4338" i="1"/>
  <c r="AK4338" i="1"/>
  <c r="AO4338" i="1"/>
  <c r="AT4338" i="1"/>
  <c r="AU4338" i="1"/>
  <c r="AV4338" i="1"/>
  <c r="AW4338" i="1"/>
  <c r="AX4338" i="1" s="1"/>
  <c r="BB4338" i="1"/>
  <c r="BC4338" i="1" s="1"/>
  <c r="AC4339" i="1"/>
  <c r="AD4339" i="1"/>
  <c r="AE4339" i="1"/>
  <c r="AF4339" i="1"/>
  <c r="AG4339" i="1"/>
  <c r="AH4339" i="1"/>
  <c r="AI4339" i="1"/>
  <c r="AJ4339" i="1"/>
  <c r="AK4339" i="1"/>
  <c r="AO4339" i="1"/>
  <c r="AT4339" i="1"/>
  <c r="AU4339" i="1"/>
  <c r="AV4339" i="1"/>
  <c r="AW4339" i="1"/>
  <c r="AC4340" i="1"/>
  <c r="AD4340" i="1"/>
  <c r="AE4340" i="1"/>
  <c r="AF4340" i="1"/>
  <c r="AG4340" i="1"/>
  <c r="AH4340" i="1"/>
  <c r="AI4340" i="1"/>
  <c r="AJ4340" i="1"/>
  <c r="AK4340" i="1"/>
  <c r="AO4340" i="1"/>
  <c r="AT4340" i="1"/>
  <c r="AU4340" i="1"/>
  <c r="AV4340" i="1"/>
  <c r="AW4340" i="1"/>
  <c r="AX4340" i="1" s="1"/>
  <c r="BB4340" i="1"/>
  <c r="BC4340" i="1" s="1"/>
  <c r="AC4341" i="1"/>
  <c r="AD4341" i="1"/>
  <c r="AE4341" i="1"/>
  <c r="AF4341" i="1"/>
  <c r="AG4341" i="1"/>
  <c r="AH4341" i="1"/>
  <c r="AI4341" i="1"/>
  <c r="AJ4341" i="1"/>
  <c r="AK4341" i="1"/>
  <c r="AO4341" i="1"/>
  <c r="AT4341" i="1"/>
  <c r="AU4341" i="1"/>
  <c r="AV4341" i="1"/>
  <c r="AW4341" i="1"/>
  <c r="AX4341" i="1" s="1"/>
  <c r="BB4341" i="1"/>
  <c r="BC4341" i="1" s="1"/>
  <c r="AC4342" i="1"/>
  <c r="AD4342" i="1"/>
  <c r="AE4342" i="1"/>
  <c r="AF4342" i="1"/>
  <c r="AG4342" i="1"/>
  <c r="AH4342" i="1"/>
  <c r="AI4342" i="1"/>
  <c r="AJ4342" i="1"/>
  <c r="AK4342" i="1"/>
  <c r="AO4342" i="1"/>
  <c r="AT4342" i="1"/>
  <c r="AU4342" i="1"/>
  <c r="AV4342" i="1"/>
  <c r="AW4342" i="1"/>
  <c r="AX4342" i="1" s="1"/>
  <c r="AC4343" i="1"/>
  <c r="AD4343" i="1"/>
  <c r="AE4343" i="1"/>
  <c r="AF4343" i="1"/>
  <c r="AG4343" i="1"/>
  <c r="AH4343" i="1"/>
  <c r="AI4343" i="1"/>
  <c r="AJ4343" i="1"/>
  <c r="AK4343" i="1"/>
  <c r="AO4343" i="1"/>
  <c r="AT4343" i="1"/>
  <c r="AU4343" i="1"/>
  <c r="AV4343" i="1"/>
  <c r="AW4343" i="1"/>
  <c r="AC4344" i="1"/>
  <c r="AD4344" i="1"/>
  <c r="AE4344" i="1"/>
  <c r="AF4344" i="1"/>
  <c r="AG4344" i="1"/>
  <c r="AH4344" i="1"/>
  <c r="AI4344" i="1"/>
  <c r="AJ4344" i="1"/>
  <c r="AK4344" i="1"/>
  <c r="AO4344" i="1"/>
  <c r="AT4344" i="1"/>
  <c r="BA4344" i="1" s="1"/>
  <c r="AU4344" i="1"/>
  <c r="AV4344" i="1"/>
  <c r="AW4344" i="1"/>
  <c r="AX4344" i="1"/>
  <c r="BB4344" i="1"/>
  <c r="BC4344" i="1" s="1"/>
  <c r="AC4345" i="1"/>
  <c r="AD4345" i="1"/>
  <c r="AE4345" i="1"/>
  <c r="AF4345" i="1"/>
  <c r="AG4345" i="1"/>
  <c r="AH4345" i="1"/>
  <c r="AI4345" i="1"/>
  <c r="AJ4345" i="1"/>
  <c r="AK4345" i="1"/>
  <c r="AO4345" i="1"/>
  <c r="AT4345" i="1"/>
  <c r="BA4345" i="1" s="1"/>
  <c r="AU4345" i="1"/>
  <c r="AV4345" i="1"/>
  <c r="AW4345" i="1"/>
  <c r="AX4345" i="1"/>
  <c r="BB4345" i="1"/>
  <c r="BC4345" i="1" s="1"/>
  <c r="AC4346" i="1"/>
  <c r="AD4346" i="1"/>
  <c r="AE4346" i="1"/>
  <c r="AF4346" i="1"/>
  <c r="AG4346" i="1"/>
  <c r="AH4346" i="1"/>
  <c r="AI4346" i="1"/>
  <c r="AJ4346" i="1"/>
  <c r="AK4346" i="1"/>
  <c r="AO4346" i="1"/>
  <c r="AT4346" i="1"/>
  <c r="AU4346" i="1"/>
  <c r="AV4346" i="1"/>
  <c r="AW4346" i="1"/>
  <c r="AX4346" i="1" s="1"/>
  <c r="BB4346" i="1"/>
  <c r="BC4346" i="1" s="1"/>
  <c r="AC4347" i="1"/>
  <c r="AD4347" i="1"/>
  <c r="AE4347" i="1"/>
  <c r="AF4347" i="1"/>
  <c r="AG4347" i="1"/>
  <c r="AH4347" i="1"/>
  <c r="AI4347" i="1"/>
  <c r="AJ4347" i="1"/>
  <c r="AK4347" i="1"/>
  <c r="AO4347" i="1"/>
  <c r="AT4347" i="1"/>
  <c r="AU4347" i="1"/>
  <c r="AV4347" i="1"/>
  <c r="AW4347" i="1"/>
  <c r="AC4348" i="1"/>
  <c r="AD4348" i="1"/>
  <c r="AE4348" i="1"/>
  <c r="AF4348" i="1"/>
  <c r="AG4348" i="1"/>
  <c r="AH4348" i="1"/>
  <c r="AI4348" i="1"/>
  <c r="AJ4348" i="1"/>
  <c r="AK4348" i="1"/>
  <c r="AO4348" i="1"/>
  <c r="AT4348" i="1"/>
  <c r="AU4348" i="1"/>
  <c r="AV4348" i="1"/>
  <c r="AW4348" i="1"/>
  <c r="AX4348" i="1" s="1"/>
  <c r="BB4348" i="1"/>
  <c r="BC4348" i="1" s="1"/>
  <c r="AC4349" i="1"/>
  <c r="AD4349" i="1"/>
  <c r="AE4349" i="1"/>
  <c r="AF4349" i="1"/>
  <c r="AG4349" i="1"/>
  <c r="AH4349" i="1"/>
  <c r="AI4349" i="1"/>
  <c r="AJ4349" i="1"/>
  <c r="AK4349" i="1"/>
  <c r="AO4349" i="1"/>
  <c r="AT4349" i="1"/>
  <c r="AU4349" i="1"/>
  <c r="AV4349" i="1"/>
  <c r="AW4349" i="1"/>
  <c r="AX4349" i="1" s="1"/>
  <c r="BB4349" i="1"/>
  <c r="BC4349" i="1" s="1"/>
  <c r="AC4350" i="1"/>
  <c r="AD4350" i="1"/>
  <c r="AE4350" i="1"/>
  <c r="AF4350" i="1"/>
  <c r="AG4350" i="1"/>
  <c r="AH4350" i="1"/>
  <c r="AI4350" i="1"/>
  <c r="AJ4350" i="1"/>
  <c r="AK4350" i="1"/>
  <c r="AO4350" i="1"/>
  <c r="AT4350" i="1"/>
  <c r="AU4350" i="1"/>
  <c r="AV4350" i="1"/>
  <c r="AW4350" i="1"/>
  <c r="AX4350" i="1" s="1"/>
  <c r="AC4351" i="1"/>
  <c r="AD4351" i="1"/>
  <c r="AE4351" i="1"/>
  <c r="AF4351" i="1"/>
  <c r="AG4351" i="1"/>
  <c r="AH4351" i="1"/>
  <c r="AI4351" i="1"/>
  <c r="AJ4351" i="1"/>
  <c r="AK4351" i="1"/>
  <c r="AO4351" i="1"/>
  <c r="AT4351" i="1"/>
  <c r="AU4351" i="1"/>
  <c r="AV4351" i="1"/>
  <c r="AW4351" i="1"/>
  <c r="AC4352" i="1"/>
  <c r="AD4352" i="1"/>
  <c r="AE4352" i="1"/>
  <c r="AF4352" i="1"/>
  <c r="AG4352" i="1"/>
  <c r="AH4352" i="1"/>
  <c r="AI4352" i="1"/>
  <c r="AJ4352" i="1"/>
  <c r="AK4352" i="1"/>
  <c r="AO4352" i="1"/>
  <c r="AT4352" i="1"/>
  <c r="BA4352" i="1" s="1"/>
  <c r="AU4352" i="1"/>
  <c r="AV4352" i="1"/>
  <c r="AW4352" i="1"/>
  <c r="AX4352" i="1"/>
  <c r="BB4352" i="1"/>
  <c r="BC4352" i="1" s="1"/>
  <c r="AC4353" i="1"/>
  <c r="AD4353" i="1"/>
  <c r="AE4353" i="1"/>
  <c r="AF4353" i="1"/>
  <c r="AG4353" i="1"/>
  <c r="AH4353" i="1"/>
  <c r="AI4353" i="1"/>
  <c r="AJ4353" i="1"/>
  <c r="AK4353" i="1"/>
  <c r="AO4353" i="1"/>
  <c r="AT4353" i="1"/>
  <c r="BA4353" i="1" s="1"/>
  <c r="AU4353" i="1"/>
  <c r="AV4353" i="1"/>
  <c r="AW4353" i="1"/>
  <c r="AX4353" i="1"/>
  <c r="BB4353" i="1"/>
  <c r="BC4353" i="1" s="1"/>
  <c r="AC4354" i="1"/>
  <c r="AD4354" i="1"/>
  <c r="AE4354" i="1"/>
  <c r="AF4354" i="1"/>
  <c r="AG4354" i="1"/>
  <c r="AH4354" i="1"/>
  <c r="AI4354" i="1"/>
  <c r="AJ4354" i="1"/>
  <c r="AK4354" i="1"/>
  <c r="AO4354" i="1"/>
  <c r="AT4354" i="1"/>
  <c r="AU4354" i="1"/>
  <c r="AV4354" i="1"/>
  <c r="AW4354" i="1"/>
  <c r="AX4354" i="1" s="1"/>
  <c r="BB4354" i="1"/>
  <c r="BC4354" i="1" s="1"/>
  <c r="AC4355" i="1"/>
  <c r="AD4355" i="1"/>
  <c r="AE4355" i="1"/>
  <c r="AF4355" i="1"/>
  <c r="AG4355" i="1"/>
  <c r="AH4355" i="1"/>
  <c r="AI4355" i="1"/>
  <c r="AJ4355" i="1"/>
  <c r="AK4355" i="1"/>
  <c r="AO4355" i="1"/>
  <c r="AT4355" i="1"/>
  <c r="AU4355" i="1"/>
  <c r="AV4355" i="1"/>
  <c r="AW4355" i="1"/>
  <c r="AC4356" i="1"/>
  <c r="AD4356" i="1"/>
  <c r="AE4356" i="1"/>
  <c r="AF4356" i="1"/>
  <c r="AG4356" i="1"/>
  <c r="AH4356" i="1"/>
  <c r="AI4356" i="1"/>
  <c r="AJ4356" i="1"/>
  <c r="AK4356" i="1"/>
  <c r="AO4356" i="1"/>
  <c r="AT4356" i="1"/>
  <c r="AU4356" i="1"/>
  <c r="AV4356" i="1"/>
  <c r="AW4356" i="1"/>
  <c r="AX4356" i="1" s="1"/>
  <c r="BB4356" i="1"/>
  <c r="BC4356" i="1" s="1"/>
  <c r="AC4357" i="1"/>
  <c r="AD4357" i="1"/>
  <c r="AE4357" i="1"/>
  <c r="AF4357" i="1"/>
  <c r="AG4357" i="1"/>
  <c r="AH4357" i="1"/>
  <c r="AI4357" i="1"/>
  <c r="AJ4357" i="1"/>
  <c r="AK4357" i="1"/>
  <c r="AO4357" i="1"/>
  <c r="AT4357" i="1"/>
  <c r="AU4357" i="1"/>
  <c r="AV4357" i="1"/>
  <c r="AW4357" i="1"/>
  <c r="AX4357" i="1" s="1"/>
  <c r="BB4357" i="1"/>
  <c r="BC4357" i="1" s="1"/>
  <c r="AC4358" i="1"/>
  <c r="AD4358" i="1"/>
  <c r="AE4358" i="1"/>
  <c r="AF4358" i="1"/>
  <c r="AG4358" i="1"/>
  <c r="AH4358" i="1"/>
  <c r="AI4358" i="1"/>
  <c r="AJ4358" i="1"/>
  <c r="AK4358" i="1"/>
  <c r="AO4358" i="1"/>
  <c r="AT4358" i="1"/>
  <c r="AU4358" i="1"/>
  <c r="AV4358" i="1"/>
  <c r="AW4358" i="1"/>
  <c r="AX4358" i="1" s="1"/>
  <c r="AC4359" i="1"/>
  <c r="AD4359" i="1"/>
  <c r="AE4359" i="1"/>
  <c r="AF4359" i="1"/>
  <c r="AG4359" i="1"/>
  <c r="AH4359" i="1"/>
  <c r="AI4359" i="1"/>
  <c r="AJ4359" i="1"/>
  <c r="AK4359" i="1"/>
  <c r="AO4359" i="1"/>
  <c r="AT4359" i="1"/>
  <c r="AU4359" i="1"/>
  <c r="AV4359" i="1"/>
  <c r="AW4359" i="1"/>
  <c r="AC4360" i="1"/>
  <c r="AD4360" i="1"/>
  <c r="AE4360" i="1"/>
  <c r="AF4360" i="1"/>
  <c r="AG4360" i="1"/>
  <c r="AH4360" i="1"/>
  <c r="AI4360" i="1"/>
  <c r="AJ4360" i="1"/>
  <c r="AK4360" i="1"/>
  <c r="AO4360" i="1"/>
  <c r="AT4360" i="1"/>
  <c r="BA4360" i="1" s="1"/>
  <c r="AU4360" i="1"/>
  <c r="AV4360" i="1"/>
  <c r="AW4360" i="1"/>
  <c r="AX4360" i="1"/>
  <c r="BB4360" i="1"/>
  <c r="BC4360" i="1" s="1"/>
  <c r="AC4361" i="1"/>
  <c r="AD4361" i="1"/>
  <c r="AE4361" i="1"/>
  <c r="AF4361" i="1"/>
  <c r="AG4361" i="1"/>
  <c r="AH4361" i="1"/>
  <c r="AI4361" i="1"/>
  <c r="AJ4361" i="1"/>
  <c r="AK4361" i="1"/>
  <c r="AO4361" i="1"/>
  <c r="AT4361" i="1"/>
  <c r="BA4361" i="1" s="1"/>
  <c r="AU4361" i="1"/>
  <c r="AV4361" i="1"/>
  <c r="AW4361" i="1"/>
  <c r="AX4361" i="1"/>
  <c r="BB4361" i="1"/>
  <c r="BC4361" i="1" s="1"/>
  <c r="AC4362" i="1"/>
  <c r="AD4362" i="1"/>
  <c r="AE4362" i="1"/>
  <c r="AF4362" i="1"/>
  <c r="AG4362" i="1"/>
  <c r="AH4362" i="1"/>
  <c r="AI4362" i="1"/>
  <c r="AJ4362" i="1"/>
  <c r="AK4362" i="1"/>
  <c r="AO4362" i="1"/>
  <c r="AT4362" i="1"/>
  <c r="AU4362" i="1"/>
  <c r="AV4362" i="1"/>
  <c r="AW4362" i="1"/>
  <c r="AX4362" i="1" s="1"/>
  <c r="BB4362" i="1"/>
  <c r="BC4362" i="1" s="1"/>
  <c r="AC4363" i="1"/>
  <c r="AD4363" i="1"/>
  <c r="AE4363" i="1"/>
  <c r="AF4363" i="1"/>
  <c r="AG4363" i="1"/>
  <c r="AH4363" i="1"/>
  <c r="AI4363" i="1"/>
  <c r="AJ4363" i="1"/>
  <c r="AK4363" i="1"/>
  <c r="AO4363" i="1"/>
  <c r="AT4363" i="1"/>
  <c r="AU4363" i="1"/>
  <c r="AV4363" i="1"/>
  <c r="AW4363" i="1"/>
  <c r="AC4364" i="1"/>
  <c r="AD4364" i="1"/>
  <c r="AE4364" i="1"/>
  <c r="AF4364" i="1"/>
  <c r="AG4364" i="1"/>
  <c r="AH4364" i="1"/>
  <c r="AI4364" i="1"/>
  <c r="AJ4364" i="1"/>
  <c r="AK4364" i="1"/>
  <c r="AO4364" i="1"/>
  <c r="AT4364" i="1"/>
  <c r="AU4364" i="1"/>
  <c r="AV4364" i="1"/>
  <c r="AW4364" i="1"/>
  <c r="AX4364" i="1" s="1"/>
  <c r="BB4364" i="1"/>
  <c r="BC4364" i="1" s="1"/>
  <c r="AC4365" i="1"/>
  <c r="AD4365" i="1"/>
  <c r="AE4365" i="1"/>
  <c r="AF4365" i="1"/>
  <c r="AG4365" i="1"/>
  <c r="AH4365" i="1"/>
  <c r="AI4365" i="1"/>
  <c r="AJ4365" i="1"/>
  <c r="AK4365" i="1"/>
  <c r="AO4365" i="1"/>
  <c r="AT4365" i="1"/>
  <c r="AU4365" i="1"/>
  <c r="AV4365" i="1"/>
  <c r="AW4365" i="1"/>
  <c r="AX4365" i="1" s="1"/>
  <c r="BB4365" i="1"/>
  <c r="BC4365" i="1" s="1"/>
  <c r="AC4366" i="1"/>
  <c r="AD4366" i="1"/>
  <c r="AE4366" i="1"/>
  <c r="AF4366" i="1"/>
  <c r="AG4366" i="1"/>
  <c r="AH4366" i="1"/>
  <c r="AI4366" i="1"/>
  <c r="AJ4366" i="1"/>
  <c r="AK4366" i="1"/>
  <c r="AO4366" i="1"/>
  <c r="AT4366" i="1"/>
  <c r="AU4366" i="1"/>
  <c r="AV4366" i="1"/>
  <c r="AW4366" i="1"/>
  <c r="AX4366" i="1" s="1"/>
  <c r="AC4367" i="1"/>
  <c r="AD4367" i="1"/>
  <c r="AE4367" i="1"/>
  <c r="AF4367" i="1"/>
  <c r="AG4367" i="1"/>
  <c r="AH4367" i="1"/>
  <c r="AI4367" i="1"/>
  <c r="AJ4367" i="1"/>
  <c r="AK4367" i="1"/>
  <c r="AO4367" i="1"/>
  <c r="AT4367" i="1"/>
  <c r="AU4367" i="1"/>
  <c r="AV4367" i="1"/>
  <c r="AW4367" i="1"/>
  <c r="AC4368" i="1"/>
  <c r="AD4368" i="1"/>
  <c r="AE4368" i="1"/>
  <c r="AF4368" i="1"/>
  <c r="AG4368" i="1"/>
  <c r="AH4368" i="1"/>
  <c r="AI4368" i="1"/>
  <c r="AJ4368" i="1"/>
  <c r="AK4368" i="1"/>
  <c r="AO4368" i="1"/>
  <c r="AT4368" i="1"/>
  <c r="BA4368" i="1" s="1"/>
  <c r="AU4368" i="1"/>
  <c r="AV4368" i="1"/>
  <c r="AW4368" i="1"/>
  <c r="AX4368" i="1"/>
  <c r="BB4368" i="1"/>
  <c r="BC4368" i="1" s="1"/>
  <c r="AC4369" i="1"/>
  <c r="AD4369" i="1"/>
  <c r="AE4369" i="1"/>
  <c r="AF4369" i="1"/>
  <c r="AG4369" i="1"/>
  <c r="AH4369" i="1"/>
  <c r="AI4369" i="1"/>
  <c r="AJ4369" i="1"/>
  <c r="AK4369" i="1"/>
  <c r="AO4369" i="1"/>
  <c r="AT4369" i="1"/>
  <c r="BA4369" i="1" s="1"/>
  <c r="AU4369" i="1"/>
  <c r="AV4369" i="1"/>
  <c r="AW4369" i="1"/>
  <c r="AX4369" i="1"/>
  <c r="BB4369" i="1"/>
  <c r="BC4369" i="1" s="1"/>
  <c r="AC4370" i="1"/>
  <c r="AD4370" i="1"/>
  <c r="AE4370" i="1"/>
  <c r="AF4370" i="1"/>
  <c r="AG4370" i="1"/>
  <c r="AH4370" i="1"/>
  <c r="AI4370" i="1"/>
  <c r="AJ4370" i="1"/>
  <c r="AK4370" i="1"/>
  <c r="AO4370" i="1"/>
  <c r="AT4370" i="1"/>
  <c r="AU4370" i="1"/>
  <c r="AV4370" i="1"/>
  <c r="AW4370" i="1"/>
  <c r="AX4370" i="1" s="1"/>
  <c r="BB4370" i="1"/>
  <c r="BC4370" i="1" s="1"/>
  <c r="AC4371" i="1"/>
  <c r="AD4371" i="1"/>
  <c r="AE4371" i="1"/>
  <c r="AF4371" i="1"/>
  <c r="AG4371" i="1"/>
  <c r="AH4371" i="1"/>
  <c r="AI4371" i="1"/>
  <c r="AJ4371" i="1"/>
  <c r="AK4371" i="1"/>
  <c r="AO4371" i="1"/>
  <c r="AT4371" i="1"/>
  <c r="AU4371" i="1"/>
  <c r="AV4371" i="1"/>
  <c r="AW4371" i="1"/>
  <c r="AC4372" i="1"/>
  <c r="AD4372" i="1"/>
  <c r="AE4372" i="1"/>
  <c r="AF4372" i="1"/>
  <c r="AG4372" i="1"/>
  <c r="AH4372" i="1"/>
  <c r="AI4372" i="1"/>
  <c r="AJ4372" i="1"/>
  <c r="AK4372" i="1"/>
  <c r="AO4372" i="1"/>
  <c r="AT4372" i="1"/>
  <c r="AU4372" i="1"/>
  <c r="AV4372" i="1"/>
  <c r="AW4372" i="1"/>
  <c r="AX4372" i="1" s="1"/>
  <c r="BB4372" i="1"/>
  <c r="BC4372" i="1" s="1"/>
  <c r="AC4373" i="1"/>
  <c r="AD4373" i="1"/>
  <c r="AE4373" i="1"/>
  <c r="AF4373" i="1"/>
  <c r="AG4373" i="1"/>
  <c r="AH4373" i="1"/>
  <c r="AI4373" i="1"/>
  <c r="AJ4373" i="1"/>
  <c r="AK4373" i="1"/>
  <c r="AO4373" i="1"/>
  <c r="AT4373" i="1"/>
  <c r="AU4373" i="1"/>
  <c r="AV4373" i="1"/>
  <c r="AW4373" i="1"/>
  <c r="AX4373" i="1" s="1"/>
  <c r="BB4373" i="1"/>
  <c r="BC4373" i="1" s="1"/>
  <c r="AC4374" i="1"/>
  <c r="AD4374" i="1"/>
  <c r="AE4374" i="1"/>
  <c r="AF4374" i="1"/>
  <c r="AG4374" i="1"/>
  <c r="AH4374" i="1"/>
  <c r="AI4374" i="1"/>
  <c r="AJ4374" i="1"/>
  <c r="AK4374" i="1"/>
  <c r="AO4374" i="1"/>
  <c r="AT4374" i="1"/>
  <c r="AU4374" i="1"/>
  <c r="AV4374" i="1"/>
  <c r="AW4374" i="1"/>
  <c r="AX4374" i="1" s="1"/>
  <c r="AC4375" i="1"/>
  <c r="AD4375" i="1"/>
  <c r="AE4375" i="1"/>
  <c r="AF4375" i="1"/>
  <c r="AG4375" i="1"/>
  <c r="AH4375" i="1"/>
  <c r="AI4375" i="1"/>
  <c r="AJ4375" i="1"/>
  <c r="AK4375" i="1"/>
  <c r="AO4375" i="1"/>
  <c r="AT4375" i="1"/>
  <c r="AU4375" i="1"/>
  <c r="AV4375" i="1"/>
  <c r="AW4375" i="1"/>
  <c r="AC4376" i="1"/>
  <c r="AD4376" i="1"/>
  <c r="AE4376" i="1"/>
  <c r="AF4376" i="1"/>
  <c r="AG4376" i="1"/>
  <c r="AH4376" i="1"/>
  <c r="AI4376" i="1"/>
  <c r="AJ4376" i="1"/>
  <c r="AK4376" i="1"/>
  <c r="AO4376" i="1"/>
  <c r="AT4376" i="1"/>
  <c r="BA4376" i="1" s="1"/>
  <c r="AU4376" i="1"/>
  <c r="AV4376" i="1"/>
  <c r="AW4376" i="1"/>
  <c r="AX4376" i="1"/>
  <c r="BB4376" i="1"/>
  <c r="BC4376" i="1" s="1"/>
  <c r="AC4377" i="1"/>
  <c r="AD4377" i="1"/>
  <c r="AE4377" i="1"/>
  <c r="AF4377" i="1"/>
  <c r="AG4377" i="1"/>
  <c r="AH4377" i="1"/>
  <c r="AI4377" i="1"/>
  <c r="AJ4377" i="1"/>
  <c r="AK4377" i="1"/>
  <c r="AO4377" i="1"/>
  <c r="AT4377" i="1"/>
  <c r="BA4377" i="1" s="1"/>
  <c r="AU4377" i="1"/>
  <c r="AV4377" i="1"/>
  <c r="AW4377" i="1"/>
  <c r="AX4377" i="1"/>
  <c r="BB4377" i="1"/>
  <c r="BC4377" i="1" s="1"/>
  <c r="AC4378" i="1"/>
  <c r="AD4378" i="1"/>
  <c r="AE4378" i="1"/>
  <c r="AF4378" i="1"/>
  <c r="AG4378" i="1"/>
  <c r="AH4378" i="1"/>
  <c r="AI4378" i="1"/>
  <c r="AJ4378" i="1"/>
  <c r="AK4378" i="1"/>
  <c r="AO4378" i="1"/>
  <c r="AT4378" i="1"/>
  <c r="AU4378" i="1"/>
  <c r="AV4378" i="1"/>
  <c r="AW4378" i="1"/>
  <c r="AX4378" i="1" s="1"/>
  <c r="BB4378" i="1"/>
  <c r="BC4378" i="1" s="1"/>
  <c r="AC4379" i="1"/>
  <c r="AD4379" i="1"/>
  <c r="AE4379" i="1"/>
  <c r="AF4379" i="1"/>
  <c r="AG4379" i="1"/>
  <c r="AH4379" i="1"/>
  <c r="AI4379" i="1"/>
  <c r="AJ4379" i="1"/>
  <c r="AK4379" i="1"/>
  <c r="AO4379" i="1"/>
  <c r="AT4379" i="1"/>
  <c r="AU4379" i="1"/>
  <c r="AV4379" i="1"/>
  <c r="AW4379" i="1"/>
  <c r="AC4380" i="1"/>
  <c r="AD4380" i="1"/>
  <c r="AE4380" i="1"/>
  <c r="AF4380" i="1"/>
  <c r="AG4380" i="1"/>
  <c r="AH4380" i="1"/>
  <c r="AI4380" i="1"/>
  <c r="AJ4380" i="1"/>
  <c r="AK4380" i="1"/>
  <c r="AO4380" i="1"/>
  <c r="AT4380" i="1"/>
  <c r="AU4380" i="1"/>
  <c r="AV4380" i="1"/>
  <c r="AW4380" i="1"/>
  <c r="AX4380" i="1" s="1"/>
  <c r="BB4380" i="1"/>
  <c r="BC4380" i="1" s="1"/>
  <c r="AC4381" i="1"/>
  <c r="AD4381" i="1"/>
  <c r="AE4381" i="1"/>
  <c r="AF4381" i="1"/>
  <c r="AG4381" i="1"/>
  <c r="AH4381" i="1"/>
  <c r="AI4381" i="1"/>
  <c r="AJ4381" i="1"/>
  <c r="AK4381" i="1"/>
  <c r="AO4381" i="1"/>
  <c r="AT4381" i="1"/>
  <c r="AU4381" i="1"/>
  <c r="AV4381" i="1"/>
  <c r="AW4381" i="1"/>
  <c r="AX4381" i="1" s="1"/>
  <c r="BB4381" i="1"/>
  <c r="BC4381" i="1" s="1"/>
  <c r="AC4382" i="1"/>
  <c r="AD4382" i="1"/>
  <c r="AE4382" i="1"/>
  <c r="AF4382" i="1"/>
  <c r="AG4382" i="1"/>
  <c r="AH4382" i="1"/>
  <c r="AI4382" i="1"/>
  <c r="AJ4382" i="1"/>
  <c r="AK4382" i="1"/>
  <c r="AO4382" i="1"/>
  <c r="AT4382" i="1"/>
  <c r="AU4382" i="1"/>
  <c r="AV4382" i="1"/>
  <c r="AW4382" i="1"/>
  <c r="AX4382" i="1" s="1"/>
  <c r="AC4383" i="1"/>
  <c r="AD4383" i="1"/>
  <c r="AE4383" i="1"/>
  <c r="AF4383" i="1"/>
  <c r="AG4383" i="1"/>
  <c r="AH4383" i="1"/>
  <c r="AI4383" i="1"/>
  <c r="AJ4383" i="1"/>
  <c r="AK4383" i="1"/>
  <c r="AO4383" i="1"/>
  <c r="AT4383" i="1"/>
  <c r="AU4383" i="1"/>
  <c r="AV4383" i="1"/>
  <c r="AW4383" i="1"/>
  <c r="AC4384" i="1"/>
  <c r="AD4384" i="1"/>
  <c r="AE4384" i="1"/>
  <c r="AF4384" i="1"/>
  <c r="AG4384" i="1"/>
  <c r="AH4384" i="1"/>
  <c r="AI4384" i="1"/>
  <c r="AJ4384" i="1"/>
  <c r="AK4384" i="1"/>
  <c r="AO4384" i="1"/>
  <c r="AT4384" i="1"/>
  <c r="BA4384" i="1" s="1"/>
  <c r="AU4384" i="1"/>
  <c r="AV4384" i="1"/>
  <c r="AW4384" i="1"/>
  <c r="AX4384" i="1"/>
  <c r="BB4384" i="1"/>
  <c r="BC4384" i="1" s="1"/>
  <c r="AC4385" i="1"/>
  <c r="AD4385" i="1"/>
  <c r="AE4385" i="1"/>
  <c r="AF4385" i="1"/>
  <c r="AG4385" i="1"/>
  <c r="AH4385" i="1"/>
  <c r="AI4385" i="1"/>
  <c r="AJ4385" i="1"/>
  <c r="AK4385" i="1"/>
  <c r="AO4385" i="1"/>
  <c r="AT4385" i="1"/>
  <c r="BA4385" i="1" s="1"/>
  <c r="AU4385" i="1"/>
  <c r="AV4385" i="1"/>
  <c r="AW4385" i="1"/>
  <c r="AX4385" i="1"/>
  <c r="BB4385" i="1"/>
  <c r="BC4385" i="1" s="1"/>
  <c r="AC4386" i="1"/>
  <c r="AD4386" i="1"/>
  <c r="AE4386" i="1"/>
  <c r="AF4386" i="1"/>
  <c r="AG4386" i="1"/>
  <c r="AH4386" i="1"/>
  <c r="AI4386" i="1"/>
  <c r="AJ4386" i="1"/>
  <c r="AK4386" i="1"/>
  <c r="AO4386" i="1"/>
  <c r="AT4386" i="1"/>
  <c r="AU4386" i="1"/>
  <c r="AV4386" i="1"/>
  <c r="AW4386" i="1"/>
  <c r="AX4386" i="1" s="1"/>
  <c r="BB4386" i="1"/>
  <c r="BC4386" i="1" s="1"/>
  <c r="AC4387" i="1"/>
  <c r="AD4387" i="1"/>
  <c r="AE4387" i="1"/>
  <c r="AF4387" i="1"/>
  <c r="AG4387" i="1"/>
  <c r="AH4387" i="1"/>
  <c r="AI4387" i="1"/>
  <c r="AJ4387" i="1"/>
  <c r="AK4387" i="1"/>
  <c r="AO4387" i="1"/>
  <c r="AT4387" i="1"/>
  <c r="AU4387" i="1"/>
  <c r="AV4387" i="1"/>
  <c r="AW4387" i="1"/>
  <c r="AC4388" i="1"/>
  <c r="AD4388" i="1"/>
  <c r="AE4388" i="1"/>
  <c r="AF4388" i="1"/>
  <c r="AG4388" i="1"/>
  <c r="AH4388" i="1"/>
  <c r="AI4388" i="1"/>
  <c r="AJ4388" i="1"/>
  <c r="AK4388" i="1"/>
  <c r="AO4388" i="1"/>
  <c r="AT4388" i="1"/>
  <c r="AU4388" i="1"/>
  <c r="AV4388" i="1"/>
  <c r="AW4388" i="1"/>
  <c r="AX4388" i="1" s="1"/>
  <c r="BB4388" i="1"/>
  <c r="BC4388" i="1" s="1"/>
  <c r="AC4389" i="1"/>
  <c r="AD4389" i="1"/>
  <c r="AE4389" i="1"/>
  <c r="AF4389" i="1"/>
  <c r="AG4389" i="1"/>
  <c r="AH4389" i="1"/>
  <c r="AI4389" i="1"/>
  <c r="AJ4389" i="1"/>
  <c r="AK4389" i="1"/>
  <c r="AO4389" i="1"/>
  <c r="AT4389" i="1"/>
  <c r="AU4389" i="1"/>
  <c r="AV4389" i="1"/>
  <c r="AW4389" i="1"/>
  <c r="AX4389" i="1" s="1"/>
  <c r="BB4389" i="1"/>
  <c r="BC4389" i="1" s="1"/>
  <c r="AC4390" i="1"/>
  <c r="AD4390" i="1"/>
  <c r="AE4390" i="1"/>
  <c r="AF4390" i="1"/>
  <c r="AG4390" i="1"/>
  <c r="AH4390" i="1"/>
  <c r="AI4390" i="1"/>
  <c r="AJ4390" i="1"/>
  <c r="AK4390" i="1"/>
  <c r="AO4390" i="1"/>
  <c r="AT4390" i="1"/>
  <c r="AU4390" i="1"/>
  <c r="AV4390" i="1"/>
  <c r="AW4390" i="1"/>
  <c r="AX4390" i="1" s="1"/>
  <c r="AC4391" i="1"/>
  <c r="AD4391" i="1"/>
  <c r="AE4391" i="1"/>
  <c r="AF4391" i="1"/>
  <c r="AG4391" i="1"/>
  <c r="AH4391" i="1"/>
  <c r="AI4391" i="1"/>
  <c r="AJ4391" i="1"/>
  <c r="AK4391" i="1"/>
  <c r="AO4391" i="1"/>
  <c r="AT4391" i="1"/>
  <c r="AU4391" i="1"/>
  <c r="AV4391" i="1"/>
  <c r="AW4391" i="1"/>
  <c r="AC4392" i="1"/>
  <c r="AD4392" i="1"/>
  <c r="AE4392" i="1"/>
  <c r="AF4392" i="1"/>
  <c r="AG4392" i="1"/>
  <c r="AH4392" i="1"/>
  <c r="AI4392" i="1"/>
  <c r="AJ4392" i="1"/>
  <c r="AK4392" i="1"/>
  <c r="AO4392" i="1"/>
  <c r="AT4392" i="1"/>
  <c r="BA4392" i="1" s="1"/>
  <c r="AU4392" i="1"/>
  <c r="AV4392" i="1"/>
  <c r="AW4392" i="1"/>
  <c r="AX4392" i="1"/>
  <c r="BB4392" i="1"/>
  <c r="BC4392" i="1" s="1"/>
  <c r="AC4393" i="1"/>
  <c r="AD4393" i="1"/>
  <c r="AE4393" i="1"/>
  <c r="AF4393" i="1"/>
  <c r="AG4393" i="1"/>
  <c r="AH4393" i="1"/>
  <c r="AI4393" i="1"/>
  <c r="AJ4393" i="1"/>
  <c r="AK4393" i="1"/>
  <c r="AO4393" i="1"/>
  <c r="AT4393" i="1"/>
  <c r="BA4393" i="1" s="1"/>
  <c r="AU4393" i="1"/>
  <c r="AV4393" i="1"/>
  <c r="AW4393" i="1"/>
  <c r="AX4393" i="1"/>
  <c r="BB4393" i="1"/>
  <c r="BC4393" i="1" s="1"/>
  <c r="AC4394" i="1"/>
  <c r="AD4394" i="1"/>
  <c r="AE4394" i="1"/>
  <c r="AF4394" i="1"/>
  <c r="AG4394" i="1"/>
  <c r="AH4394" i="1"/>
  <c r="AI4394" i="1"/>
  <c r="AJ4394" i="1"/>
  <c r="AK4394" i="1"/>
  <c r="AO4394" i="1"/>
  <c r="AT4394" i="1"/>
  <c r="AU4394" i="1"/>
  <c r="AV4394" i="1"/>
  <c r="AW4394" i="1"/>
  <c r="AX4394" i="1" s="1"/>
  <c r="BB4394" i="1"/>
  <c r="BC4394" i="1" s="1"/>
  <c r="AC4395" i="1"/>
  <c r="AD4395" i="1"/>
  <c r="AE4395" i="1"/>
  <c r="AF4395" i="1"/>
  <c r="AG4395" i="1"/>
  <c r="AH4395" i="1"/>
  <c r="AI4395" i="1"/>
  <c r="AJ4395" i="1"/>
  <c r="AK4395" i="1"/>
  <c r="AO4395" i="1"/>
  <c r="AT4395" i="1"/>
  <c r="AU4395" i="1"/>
  <c r="AV4395" i="1"/>
  <c r="AW4395" i="1"/>
  <c r="AC4396" i="1"/>
  <c r="AD4396" i="1"/>
  <c r="AE4396" i="1"/>
  <c r="AF4396" i="1"/>
  <c r="AG4396" i="1"/>
  <c r="AH4396" i="1"/>
  <c r="AI4396" i="1"/>
  <c r="AJ4396" i="1"/>
  <c r="AK4396" i="1"/>
  <c r="AO4396" i="1"/>
  <c r="AT4396" i="1"/>
  <c r="AU4396" i="1"/>
  <c r="AV4396" i="1"/>
  <c r="AW4396" i="1"/>
  <c r="AX4396" i="1" s="1"/>
  <c r="BB4396" i="1"/>
  <c r="BC4396" i="1" s="1"/>
  <c r="AC4397" i="1"/>
  <c r="AD4397" i="1"/>
  <c r="AE4397" i="1"/>
  <c r="AF4397" i="1"/>
  <c r="AG4397" i="1"/>
  <c r="AH4397" i="1"/>
  <c r="AI4397" i="1"/>
  <c r="AJ4397" i="1"/>
  <c r="AK4397" i="1"/>
  <c r="AO4397" i="1"/>
  <c r="AT4397" i="1"/>
  <c r="AU4397" i="1"/>
  <c r="AV4397" i="1"/>
  <c r="AW4397" i="1"/>
  <c r="AX4397" i="1" s="1"/>
  <c r="BB4397" i="1"/>
  <c r="BC4397" i="1" s="1"/>
  <c r="AC4398" i="1"/>
  <c r="AD4398" i="1"/>
  <c r="AE4398" i="1"/>
  <c r="AF4398" i="1"/>
  <c r="AG4398" i="1"/>
  <c r="AH4398" i="1"/>
  <c r="AI4398" i="1"/>
  <c r="AJ4398" i="1"/>
  <c r="AK4398" i="1"/>
  <c r="AO4398" i="1"/>
  <c r="AT4398" i="1"/>
  <c r="AU4398" i="1"/>
  <c r="AV4398" i="1"/>
  <c r="AW4398" i="1"/>
  <c r="AX4398" i="1" s="1"/>
  <c r="AC4399" i="1"/>
  <c r="AD4399" i="1"/>
  <c r="AE4399" i="1"/>
  <c r="AF4399" i="1"/>
  <c r="AG4399" i="1"/>
  <c r="AH4399" i="1"/>
  <c r="AI4399" i="1"/>
  <c r="AJ4399" i="1"/>
  <c r="AK4399" i="1"/>
  <c r="AO4399" i="1"/>
  <c r="AT4399" i="1"/>
  <c r="AU4399" i="1"/>
  <c r="AV4399" i="1"/>
  <c r="AW4399" i="1"/>
  <c r="AC4400" i="1"/>
  <c r="AD4400" i="1"/>
  <c r="AE4400" i="1"/>
  <c r="AF4400" i="1"/>
  <c r="AG4400" i="1"/>
  <c r="AH4400" i="1"/>
  <c r="AI4400" i="1"/>
  <c r="AJ4400" i="1"/>
  <c r="AK4400" i="1"/>
  <c r="AO4400" i="1"/>
  <c r="AT4400" i="1"/>
  <c r="BA4400" i="1" s="1"/>
  <c r="AU4400" i="1"/>
  <c r="AV4400" i="1"/>
  <c r="AW4400" i="1"/>
  <c r="AX4400" i="1"/>
  <c r="BB4400" i="1"/>
  <c r="BC4400" i="1" s="1"/>
  <c r="AC4401" i="1"/>
  <c r="AD4401" i="1"/>
  <c r="AE4401" i="1"/>
  <c r="AF4401" i="1"/>
  <c r="AG4401" i="1"/>
  <c r="AH4401" i="1"/>
  <c r="AI4401" i="1"/>
  <c r="AJ4401" i="1"/>
  <c r="AK4401" i="1"/>
  <c r="AO4401" i="1"/>
  <c r="AT4401" i="1"/>
  <c r="BA4401" i="1" s="1"/>
  <c r="AU4401" i="1"/>
  <c r="AV4401" i="1"/>
  <c r="AW4401" i="1"/>
  <c r="AX4401" i="1"/>
  <c r="BB4401" i="1"/>
  <c r="BC4401" i="1" s="1"/>
  <c r="AC4402" i="1"/>
  <c r="AD4402" i="1"/>
  <c r="AE4402" i="1"/>
  <c r="AF4402" i="1"/>
  <c r="AG4402" i="1"/>
  <c r="AH4402" i="1"/>
  <c r="AI4402" i="1"/>
  <c r="AJ4402" i="1"/>
  <c r="AK4402" i="1"/>
  <c r="AO4402" i="1"/>
  <c r="AT4402" i="1"/>
  <c r="AU4402" i="1"/>
  <c r="AV4402" i="1"/>
  <c r="AW4402" i="1"/>
  <c r="AX4402" i="1" s="1"/>
  <c r="BB4402" i="1"/>
  <c r="BC4402" i="1" s="1"/>
  <c r="AC4403" i="1"/>
  <c r="AD4403" i="1"/>
  <c r="AE4403" i="1"/>
  <c r="AF4403" i="1"/>
  <c r="AG4403" i="1"/>
  <c r="AH4403" i="1"/>
  <c r="AI4403" i="1"/>
  <c r="AJ4403" i="1"/>
  <c r="AK4403" i="1"/>
  <c r="AO4403" i="1"/>
  <c r="AT4403" i="1"/>
  <c r="AU4403" i="1"/>
  <c r="AV4403" i="1"/>
  <c r="AW4403" i="1"/>
  <c r="AC4404" i="1"/>
  <c r="AD4404" i="1"/>
  <c r="AE4404" i="1"/>
  <c r="AF4404" i="1"/>
  <c r="AG4404" i="1"/>
  <c r="AH4404" i="1"/>
  <c r="AI4404" i="1"/>
  <c r="AJ4404" i="1"/>
  <c r="AK4404" i="1"/>
  <c r="AO4404" i="1"/>
  <c r="AT4404" i="1"/>
  <c r="AU4404" i="1"/>
  <c r="AV4404" i="1"/>
  <c r="AW4404" i="1"/>
  <c r="AX4404" i="1" s="1"/>
  <c r="BB4404" i="1"/>
  <c r="BC4404" i="1" s="1"/>
  <c r="AC4405" i="1"/>
  <c r="AD4405" i="1"/>
  <c r="AE4405" i="1"/>
  <c r="AF4405" i="1"/>
  <c r="AG4405" i="1"/>
  <c r="AH4405" i="1"/>
  <c r="AI4405" i="1"/>
  <c r="AJ4405" i="1"/>
  <c r="AK4405" i="1"/>
  <c r="AO4405" i="1"/>
  <c r="AT4405" i="1"/>
  <c r="AU4405" i="1"/>
  <c r="AV4405" i="1"/>
  <c r="AW4405" i="1"/>
  <c r="AX4405" i="1" s="1"/>
  <c r="BB4405" i="1"/>
  <c r="BC4405" i="1" s="1"/>
  <c r="AC4406" i="1"/>
  <c r="AD4406" i="1"/>
  <c r="AE4406" i="1"/>
  <c r="AF4406" i="1"/>
  <c r="AG4406" i="1"/>
  <c r="AH4406" i="1"/>
  <c r="AI4406" i="1"/>
  <c r="AJ4406" i="1"/>
  <c r="AK4406" i="1"/>
  <c r="AO4406" i="1"/>
  <c r="AN4406" i="1" s="1"/>
  <c r="AT4406" i="1"/>
  <c r="AU4406" i="1"/>
  <c r="AV4406" i="1"/>
  <c r="AW4406" i="1"/>
  <c r="AX4406" i="1" s="1"/>
  <c r="AC4407" i="1"/>
  <c r="AD4407" i="1"/>
  <c r="AE4407" i="1"/>
  <c r="AF4407" i="1"/>
  <c r="AG4407" i="1"/>
  <c r="AH4407" i="1"/>
  <c r="AI4407" i="1"/>
  <c r="AJ4407" i="1"/>
  <c r="AK4407" i="1"/>
  <c r="AO4407" i="1"/>
  <c r="AN4407" i="1" s="1"/>
  <c r="AT4407" i="1"/>
  <c r="AU4407" i="1"/>
  <c r="AV4407" i="1"/>
  <c r="AW4407" i="1"/>
  <c r="AX4407" i="1" s="1"/>
  <c r="AC4408" i="1"/>
  <c r="AD4408" i="1"/>
  <c r="AE4408" i="1"/>
  <c r="AF4408" i="1"/>
  <c r="AG4408" i="1"/>
  <c r="AH4408" i="1"/>
  <c r="AI4408" i="1"/>
  <c r="AJ4408" i="1"/>
  <c r="AK4408" i="1"/>
  <c r="AO4408" i="1"/>
  <c r="AN4408" i="1" s="1"/>
  <c r="AT4408" i="1"/>
  <c r="AU4408" i="1"/>
  <c r="AV4408" i="1"/>
  <c r="AW4408" i="1"/>
  <c r="AX4408" i="1" s="1"/>
  <c r="BB4408" i="1"/>
  <c r="BC4408" i="1" s="1"/>
  <c r="AC4409" i="1"/>
  <c r="AD4409" i="1"/>
  <c r="AE4409" i="1"/>
  <c r="AF4409" i="1"/>
  <c r="AG4409" i="1"/>
  <c r="AH4409" i="1"/>
  <c r="AI4409" i="1"/>
  <c r="AJ4409" i="1"/>
  <c r="AK4409" i="1"/>
  <c r="AO4409" i="1"/>
  <c r="AN4409" i="1" s="1"/>
  <c r="AT4409" i="1"/>
  <c r="AU4409" i="1"/>
  <c r="AV4409" i="1"/>
  <c r="AW4409" i="1"/>
  <c r="AX4409" i="1" s="1"/>
  <c r="AC4410" i="1"/>
  <c r="AD4410" i="1"/>
  <c r="AE4410" i="1"/>
  <c r="AF4410" i="1"/>
  <c r="AG4410" i="1"/>
  <c r="AH4410" i="1"/>
  <c r="AI4410" i="1"/>
  <c r="AJ4410" i="1"/>
  <c r="AK4410" i="1"/>
  <c r="AO4410" i="1"/>
  <c r="AN4410" i="1" s="1"/>
  <c r="AT4410" i="1"/>
  <c r="AU4410" i="1"/>
  <c r="AV4410" i="1"/>
  <c r="AW4410" i="1"/>
  <c r="AX4410" i="1" s="1"/>
  <c r="AC4411" i="1"/>
  <c r="AD4411" i="1"/>
  <c r="AE4411" i="1"/>
  <c r="AF4411" i="1"/>
  <c r="AG4411" i="1"/>
  <c r="AH4411" i="1"/>
  <c r="AI4411" i="1"/>
  <c r="AJ4411" i="1"/>
  <c r="AK4411" i="1"/>
  <c r="AO4411" i="1"/>
  <c r="AN4411" i="1" s="1"/>
  <c r="AT4411" i="1"/>
  <c r="AU4411" i="1"/>
  <c r="AV4411" i="1"/>
  <c r="AW4411" i="1"/>
  <c r="AX4411" i="1" s="1"/>
  <c r="AC4412" i="1"/>
  <c r="AD4412" i="1"/>
  <c r="AE4412" i="1"/>
  <c r="AF4412" i="1"/>
  <c r="AG4412" i="1"/>
  <c r="AH4412" i="1"/>
  <c r="AI4412" i="1"/>
  <c r="AJ4412" i="1"/>
  <c r="AK4412" i="1"/>
  <c r="AO4412" i="1"/>
  <c r="AN4412" i="1" s="1"/>
  <c r="AT4412" i="1"/>
  <c r="AU4412" i="1"/>
  <c r="AV4412" i="1"/>
  <c r="AW4412" i="1"/>
  <c r="AX4412" i="1"/>
  <c r="BB4412" i="1"/>
  <c r="BC4412" i="1" s="1"/>
  <c r="AC4413" i="1"/>
  <c r="AD4413" i="1"/>
  <c r="AE4413" i="1"/>
  <c r="AF4413" i="1"/>
  <c r="AG4413" i="1"/>
  <c r="AH4413" i="1"/>
  <c r="AI4413" i="1"/>
  <c r="AJ4413" i="1"/>
  <c r="AK4413" i="1"/>
  <c r="AO4413" i="1"/>
  <c r="AN4413" i="1" s="1"/>
  <c r="AT4413" i="1"/>
  <c r="BA4413" i="1" s="1"/>
  <c r="AU4413" i="1"/>
  <c r="AV4413" i="1"/>
  <c r="AW4413" i="1"/>
  <c r="AX4413" i="1"/>
  <c r="BB4413" i="1"/>
  <c r="BC4413" i="1" s="1"/>
  <c r="AC4414" i="1"/>
  <c r="AD4414" i="1"/>
  <c r="AE4414" i="1"/>
  <c r="AF4414" i="1"/>
  <c r="AG4414" i="1"/>
  <c r="AH4414" i="1"/>
  <c r="AI4414" i="1"/>
  <c r="AJ4414" i="1"/>
  <c r="AK4414" i="1"/>
  <c r="AO4414" i="1"/>
  <c r="AN4414" i="1" s="1"/>
  <c r="AT4414" i="1"/>
  <c r="BA4414" i="1" s="1"/>
  <c r="AU4414" i="1"/>
  <c r="AV4414" i="1"/>
  <c r="AW4414" i="1"/>
  <c r="AX4414" i="1"/>
  <c r="BB4414" i="1"/>
  <c r="BC4414" i="1" s="1"/>
  <c r="AC4415" i="1"/>
  <c r="AD4415" i="1"/>
  <c r="AE4415" i="1"/>
  <c r="AF4415" i="1"/>
  <c r="AG4415" i="1"/>
  <c r="AH4415" i="1"/>
  <c r="AI4415" i="1"/>
  <c r="AJ4415" i="1"/>
  <c r="AK4415" i="1"/>
  <c r="AO4415" i="1"/>
  <c r="AN4415" i="1" s="1"/>
  <c r="AT4415" i="1"/>
  <c r="BA4415" i="1" s="1"/>
  <c r="AU4415" i="1"/>
  <c r="AV4415" i="1"/>
  <c r="AW4415" i="1"/>
  <c r="AX4415" i="1"/>
  <c r="BB4415" i="1"/>
  <c r="BC4415" i="1" s="1"/>
  <c r="AC4416" i="1"/>
  <c r="AD4416" i="1"/>
  <c r="AE4416" i="1"/>
  <c r="AF4416" i="1"/>
  <c r="AG4416" i="1"/>
  <c r="AH4416" i="1"/>
  <c r="AI4416" i="1"/>
  <c r="AJ4416" i="1"/>
  <c r="AK4416" i="1"/>
  <c r="AO4416" i="1"/>
  <c r="AN4416" i="1" s="1"/>
  <c r="AT4416" i="1"/>
  <c r="BA4416" i="1" s="1"/>
  <c r="AU4416" i="1"/>
  <c r="AV4416" i="1"/>
  <c r="AW4416" i="1"/>
  <c r="AX4416" i="1"/>
  <c r="BB4416" i="1"/>
  <c r="BC4416" i="1" s="1"/>
  <c r="AC4417" i="1"/>
  <c r="AD4417" i="1"/>
  <c r="AE4417" i="1"/>
  <c r="AF4417" i="1"/>
  <c r="AG4417" i="1"/>
  <c r="AH4417" i="1"/>
  <c r="AI4417" i="1"/>
  <c r="AJ4417" i="1"/>
  <c r="AK4417" i="1"/>
  <c r="AO4417" i="1"/>
  <c r="AN4417" i="1" s="1"/>
  <c r="AT4417" i="1"/>
  <c r="BA4417" i="1" s="1"/>
  <c r="AU4417" i="1"/>
  <c r="AV4417" i="1"/>
  <c r="AW4417" i="1"/>
  <c r="AX4417" i="1"/>
  <c r="BB4417" i="1"/>
  <c r="BC4417" i="1" s="1"/>
  <c r="AC4418" i="1"/>
  <c r="AD4418" i="1"/>
  <c r="AE4418" i="1"/>
  <c r="AF4418" i="1"/>
  <c r="AG4418" i="1"/>
  <c r="AH4418" i="1"/>
  <c r="AI4418" i="1"/>
  <c r="AJ4418" i="1"/>
  <c r="AK4418" i="1"/>
  <c r="AO4418" i="1"/>
  <c r="AN4418" i="1" s="1"/>
  <c r="AT4418" i="1"/>
  <c r="BA4418" i="1" s="1"/>
  <c r="AU4418" i="1"/>
  <c r="AV4418" i="1"/>
  <c r="AW4418" i="1"/>
  <c r="AX4418" i="1"/>
  <c r="BB4418" i="1"/>
  <c r="BC4418" i="1" s="1"/>
  <c r="AC4419" i="1"/>
  <c r="AD4419" i="1"/>
  <c r="AE4419" i="1"/>
  <c r="AF4419" i="1"/>
  <c r="AG4419" i="1"/>
  <c r="AH4419" i="1"/>
  <c r="AI4419" i="1"/>
  <c r="AJ4419" i="1"/>
  <c r="AK4419" i="1"/>
  <c r="AO4419" i="1"/>
  <c r="AN4419" i="1" s="1"/>
  <c r="AT4419" i="1"/>
  <c r="BA4419" i="1" s="1"/>
  <c r="AU4419" i="1"/>
  <c r="AV4419" i="1"/>
  <c r="AW4419" i="1"/>
  <c r="AX4419" i="1"/>
  <c r="BB4419" i="1"/>
  <c r="BC4419" i="1" s="1"/>
  <c r="AC4420" i="1"/>
  <c r="AD4420" i="1"/>
  <c r="AE4420" i="1"/>
  <c r="AF4420" i="1"/>
  <c r="AG4420" i="1"/>
  <c r="AH4420" i="1"/>
  <c r="AI4420" i="1"/>
  <c r="AJ4420" i="1"/>
  <c r="AK4420" i="1"/>
  <c r="AO4420" i="1"/>
  <c r="AN4420" i="1" s="1"/>
  <c r="AT4420" i="1"/>
  <c r="BA4420" i="1" s="1"/>
  <c r="AU4420" i="1"/>
  <c r="AV4420" i="1"/>
  <c r="AW4420" i="1"/>
  <c r="AX4420" i="1"/>
  <c r="BB4420" i="1"/>
  <c r="BC4420" i="1" s="1"/>
  <c r="AC4421" i="1"/>
  <c r="AD4421" i="1"/>
  <c r="AE4421" i="1"/>
  <c r="AF4421" i="1"/>
  <c r="AG4421" i="1"/>
  <c r="AH4421" i="1"/>
  <c r="AI4421" i="1"/>
  <c r="AJ4421" i="1"/>
  <c r="AK4421" i="1"/>
  <c r="AO4421" i="1"/>
  <c r="AN4421" i="1" s="1"/>
  <c r="AT4421" i="1"/>
  <c r="BA4421" i="1" s="1"/>
  <c r="AU4421" i="1"/>
  <c r="AV4421" i="1"/>
  <c r="AW4421" i="1"/>
  <c r="AX4421" i="1"/>
  <c r="BB4421" i="1"/>
  <c r="BC4421" i="1" s="1"/>
  <c r="AC4422" i="1"/>
  <c r="AD4422" i="1"/>
  <c r="AE4422" i="1"/>
  <c r="AF4422" i="1"/>
  <c r="AG4422" i="1"/>
  <c r="AH4422" i="1"/>
  <c r="AI4422" i="1"/>
  <c r="AJ4422" i="1"/>
  <c r="AK4422" i="1"/>
  <c r="AO4422" i="1"/>
  <c r="AN4422" i="1" s="1"/>
  <c r="AT4422" i="1"/>
  <c r="BA4422" i="1" s="1"/>
  <c r="AU4422" i="1"/>
  <c r="AV4422" i="1"/>
  <c r="AW4422" i="1"/>
  <c r="AX4422" i="1"/>
  <c r="BB4422" i="1"/>
  <c r="BC4422" i="1" s="1"/>
  <c r="AC4423" i="1"/>
  <c r="AD4423" i="1"/>
  <c r="AE4423" i="1"/>
  <c r="AF4423" i="1"/>
  <c r="AG4423" i="1"/>
  <c r="AH4423" i="1"/>
  <c r="AI4423" i="1"/>
  <c r="AJ4423" i="1"/>
  <c r="AK4423" i="1"/>
  <c r="AO4423" i="1"/>
  <c r="AN4423" i="1" s="1"/>
  <c r="AT4423" i="1"/>
  <c r="BA4423" i="1" s="1"/>
  <c r="AU4423" i="1"/>
  <c r="AV4423" i="1"/>
  <c r="AW4423" i="1"/>
  <c r="AX4423" i="1"/>
  <c r="BB4423" i="1"/>
  <c r="BC4423" i="1" s="1"/>
  <c r="AC4424" i="1"/>
  <c r="AD4424" i="1"/>
  <c r="AE4424" i="1"/>
  <c r="AF4424" i="1"/>
  <c r="AG4424" i="1"/>
  <c r="AH4424" i="1"/>
  <c r="AI4424" i="1"/>
  <c r="AJ4424" i="1"/>
  <c r="AK4424" i="1"/>
  <c r="AO4424" i="1"/>
  <c r="AN4424" i="1" s="1"/>
  <c r="AT4424" i="1"/>
  <c r="BA4424" i="1" s="1"/>
  <c r="AU4424" i="1"/>
  <c r="AV4424" i="1"/>
  <c r="AW4424" i="1"/>
  <c r="AX4424" i="1"/>
  <c r="BB4424" i="1"/>
  <c r="BC4424" i="1" s="1"/>
  <c r="AC4425" i="1"/>
  <c r="AD4425" i="1"/>
  <c r="AE4425" i="1"/>
  <c r="AF4425" i="1"/>
  <c r="AG4425" i="1"/>
  <c r="AH4425" i="1"/>
  <c r="AI4425" i="1"/>
  <c r="AJ4425" i="1"/>
  <c r="AK4425" i="1"/>
  <c r="AO4425" i="1"/>
  <c r="AN4425" i="1" s="1"/>
  <c r="AT4425" i="1"/>
  <c r="BA4425" i="1" s="1"/>
  <c r="AU4425" i="1"/>
  <c r="AV4425" i="1"/>
  <c r="AW4425" i="1"/>
  <c r="AX4425" i="1"/>
  <c r="BB4425" i="1"/>
  <c r="BC4425" i="1" s="1"/>
  <c r="AC4426" i="1"/>
  <c r="AD4426" i="1"/>
  <c r="AE4426" i="1"/>
  <c r="AF4426" i="1"/>
  <c r="AG4426" i="1"/>
  <c r="AH4426" i="1"/>
  <c r="AI4426" i="1"/>
  <c r="AJ4426" i="1"/>
  <c r="AK4426" i="1"/>
  <c r="AO4426" i="1"/>
  <c r="AN4426" i="1" s="1"/>
  <c r="AT4426" i="1"/>
  <c r="BA4426" i="1" s="1"/>
  <c r="AU4426" i="1"/>
  <c r="AV4426" i="1"/>
  <c r="AW4426" i="1"/>
  <c r="AX4426" i="1"/>
  <c r="BB4426" i="1"/>
  <c r="BC4426" i="1" s="1"/>
  <c r="AC4427" i="1"/>
  <c r="AD4427" i="1"/>
  <c r="AE4427" i="1"/>
  <c r="AF4427" i="1"/>
  <c r="AG4427" i="1"/>
  <c r="AH4427" i="1"/>
  <c r="AI4427" i="1"/>
  <c r="AJ4427" i="1"/>
  <c r="AK4427" i="1"/>
  <c r="AO4427" i="1"/>
  <c r="AN4427" i="1" s="1"/>
  <c r="AT4427" i="1"/>
  <c r="BA4427" i="1" s="1"/>
  <c r="AU4427" i="1"/>
  <c r="AV4427" i="1"/>
  <c r="AW4427" i="1"/>
  <c r="AX4427" i="1"/>
  <c r="BB4427" i="1"/>
  <c r="BC4427" i="1" s="1"/>
  <c r="AC4428" i="1"/>
  <c r="AD4428" i="1"/>
  <c r="AE4428" i="1"/>
  <c r="AF4428" i="1"/>
  <c r="AG4428" i="1"/>
  <c r="AH4428" i="1"/>
  <c r="AI4428" i="1"/>
  <c r="AJ4428" i="1"/>
  <c r="AK4428" i="1"/>
  <c r="AO4428" i="1"/>
  <c r="AN4428" i="1" s="1"/>
  <c r="AT4428" i="1"/>
  <c r="BA4428" i="1" s="1"/>
  <c r="AU4428" i="1"/>
  <c r="AV4428" i="1"/>
  <c r="AW4428" i="1"/>
  <c r="AX4428" i="1"/>
  <c r="BB4428" i="1"/>
  <c r="BC4428" i="1" s="1"/>
  <c r="AC4429" i="1"/>
  <c r="AD4429" i="1"/>
  <c r="AE4429" i="1"/>
  <c r="AF4429" i="1"/>
  <c r="AG4429" i="1"/>
  <c r="AH4429" i="1"/>
  <c r="AI4429" i="1"/>
  <c r="AJ4429" i="1"/>
  <c r="AK4429" i="1"/>
  <c r="AO4429" i="1"/>
  <c r="AN4429" i="1" s="1"/>
  <c r="AT4429" i="1"/>
  <c r="BA4429" i="1" s="1"/>
  <c r="AU4429" i="1"/>
  <c r="AV4429" i="1"/>
  <c r="AW4429" i="1"/>
  <c r="AX4429" i="1"/>
  <c r="BB4429" i="1"/>
  <c r="BC4429" i="1" s="1"/>
  <c r="AC4430" i="1"/>
  <c r="AD4430" i="1"/>
  <c r="AE4430" i="1"/>
  <c r="AF4430" i="1"/>
  <c r="AG4430" i="1"/>
  <c r="AH4430" i="1"/>
  <c r="AI4430" i="1"/>
  <c r="AJ4430" i="1"/>
  <c r="AK4430" i="1"/>
  <c r="AO4430" i="1"/>
  <c r="AN4430" i="1" s="1"/>
  <c r="AT4430" i="1"/>
  <c r="BA4430" i="1" s="1"/>
  <c r="AU4430" i="1"/>
  <c r="AV4430" i="1"/>
  <c r="AW4430" i="1"/>
  <c r="AX4430" i="1"/>
  <c r="BB4430" i="1"/>
  <c r="BC4430" i="1" s="1"/>
  <c r="AC4431" i="1"/>
  <c r="AD4431" i="1"/>
  <c r="AE4431" i="1"/>
  <c r="AF4431" i="1"/>
  <c r="AG4431" i="1"/>
  <c r="AH4431" i="1"/>
  <c r="AI4431" i="1"/>
  <c r="AJ4431" i="1"/>
  <c r="AK4431" i="1"/>
  <c r="AO4431" i="1"/>
  <c r="AN4431" i="1" s="1"/>
  <c r="AT4431" i="1"/>
  <c r="BA4431" i="1" s="1"/>
  <c r="AU4431" i="1"/>
  <c r="AV4431" i="1"/>
  <c r="AW4431" i="1"/>
  <c r="AX4431" i="1"/>
  <c r="BB4431" i="1"/>
  <c r="BC4431" i="1" s="1"/>
  <c r="AC4432" i="1"/>
  <c r="AD4432" i="1"/>
  <c r="AE4432" i="1"/>
  <c r="AF4432" i="1"/>
  <c r="AG4432" i="1"/>
  <c r="AH4432" i="1"/>
  <c r="AI4432" i="1"/>
  <c r="AJ4432" i="1"/>
  <c r="AK4432" i="1"/>
  <c r="AO4432" i="1"/>
  <c r="AN4432" i="1" s="1"/>
  <c r="AT4432" i="1"/>
  <c r="BA4432" i="1" s="1"/>
  <c r="AU4432" i="1"/>
  <c r="AV4432" i="1"/>
  <c r="AW4432" i="1"/>
  <c r="AX4432" i="1"/>
  <c r="BB4432" i="1"/>
  <c r="BC4432" i="1" s="1"/>
  <c r="AC4433" i="1"/>
  <c r="AD4433" i="1"/>
  <c r="AE4433" i="1"/>
  <c r="AF4433" i="1"/>
  <c r="AG4433" i="1"/>
  <c r="AH4433" i="1"/>
  <c r="AI4433" i="1"/>
  <c r="AJ4433" i="1"/>
  <c r="AK4433" i="1"/>
  <c r="AO4433" i="1"/>
  <c r="AN4433" i="1" s="1"/>
  <c r="AT4433" i="1"/>
  <c r="BA4433" i="1" s="1"/>
  <c r="AU4433" i="1"/>
  <c r="AV4433" i="1"/>
  <c r="AW4433" i="1"/>
  <c r="AX4433" i="1"/>
  <c r="BB4433" i="1"/>
  <c r="BC4433" i="1" s="1"/>
  <c r="AC4434" i="1"/>
  <c r="AD4434" i="1"/>
  <c r="AE4434" i="1"/>
  <c r="AF4434" i="1"/>
  <c r="AG4434" i="1"/>
  <c r="AH4434" i="1"/>
  <c r="AI4434" i="1"/>
  <c r="AJ4434" i="1"/>
  <c r="AK4434" i="1"/>
  <c r="AO4434" i="1"/>
  <c r="AN4434" i="1" s="1"/>
  <c r="AT4434" i="1"/>
  <c r="BA4434" i="1" s="1"/>
  <c r="AU4434" i="1"/>
  <c r="AV4434" i="1"/>
  <c r="AW4434" i="1"/>
  <c r="AX4434" i="1"/>
  <c r="BB4434" i="1"/>
  <c r="BC4434" i="1" s="1"/>
  <c r="AC4435" i="1"/>
  <c r="AD4435" i="1"/>
  <c r="AE4435" i="1"/>
  <c r="AF4435" i="1"/>
  <c r="AG4435" i="1"/>
  <c r="AH4435" i="1"/>
  <c r="AI4435" i="1"/>
  <c r="AJ4435" i="1"/>
  <c r="AK4435" i="1"/>
  <c r="AO4435" i="1"/>
  <c r="AN4435" i="1" s="1"/>
  <c r="AT4435" i="1"/>
  <c r="BA4435" i="1" s="1"/>
  <c r="AU4435" i="1"/>
  <c r="AV4435" i="1"/>
  <c r="AW4435" i="1"/>
  <c r="AX4435" i="1"/>
  <c r="BB4435" i="1"/>
  <c r="BC4435" i="1" s="1"/>
  <c r="AC4436" i="1"/>
  <c r="AD4436" i="1"/>
  <c r="AE4436" i="1"/>
  <c r="AF4436" i="1"/>
  <c r="AG4436" i="1"/>
  <c r="AH4436" i="1"/>
  <c r="AI4436" i="1"/>
  <c r="AJ4436" i="1"/>
  <c r="AK4436" i="1"/>
  <c r="AO4436" i="1"/>
  <c r="AN4436" i="1" s="1"/>
  <c r="AT4436" i="1"/>
  <c r="BA4436" i="1" s="1"/>
  <c r="AU4436" i="1"/>
  <c r="AV4436" i="1"/>
  <c r="AW4436" i="1"/>
  <c r="AX4436" i="1"/>
  <c r="BB4436" i="1"/>
  <c r="BC4436" i="1" s="1"/>
  <c r="AC4437" i="1"/>
  <c r="AD4437" i="1"/>
  <c r="AE4437" i="1"/>
  <c r="AF4437" i="1"/>
  <c r="AG4437" i="1"/>
  <c r="AH4437" i="1"/>
  <c r="AI4437" i="1"/>
  <c r="AJ4437" i="1"/>
  <c r="AK4437" i="1"/>
  <c r="AO4437" i="1"/>
  <c r="AN4437" i="1" s="1"/>
  <c r="AT4437" i="1"/>
  <c r="BA4437" i="1" s="1"/>
  <c r="AU4437" i="1"/>
  <c r="AV4437" i="1"/>
  <c r="AW4437" i="1"/>
  <c r="AX4437" i="1"/>
  <c r="BB4437" i="1"/>
  <c r="BC4437" i="1" s="1"/>
  <c r="AC4438" i="1"/>
  <c r="AD4438" i="1"/>
  <c r="AE4438" i="1"/>
  <c r="AF4438" i="1"/>
  <c r="AG4438" i="1"/>
  <c r="AH4438" i="1"/>
  <c r="AI4438" i="1"/>
  <c r="AJ4438" i="1"/>
  <c r="AK4438" i="1"/>
  <c r="AO4438" i="1"/>
  <c r="AN4438" i="1" s="1"/>
  <c r="AT4438" i="1"/>
  <c r="BA4438" i="1" s="1"/>
  <c r="AU4438" i="1"/>
  <c r="AV4438" i="1"/>
  <c r="AW4438" i="1"/>
  <c r="AX4438" i="1"/>
  <c r="BB4438" i="1"/>
  <c r="BC4438" i="1" s="1"/>
  <c r="AC4439" i="1"/>
  <c r="AD4439" i="1"/>
  <c r="AE4439" i="1"/>
  <c r="AF4439" i="1"/>
  <c r="AG4439" i="1"/>
  <c r="AH4439" i="1"/>
  <c r="AI4439" i="1"/>
  <c r="AJ4439" i="1"/>
  <c r="AK4439" i="1"/>
  <c r="AO4439" i="1"/>
  <c r="AN4439" i="1" s="1"/>
  <c r="AT4439" i="1"/>
  <c r="BA4439" i="1" s="1"/>
  <c r="AU4439" i="1"/>
  <c r="AV4439" i="1"/>
  <c r="AW4439" i="1"/>
  <c r="AX4439" i="1"/>
  <c r="BB4439" i="1"/>
  <c r="BC4439" i="1" s="1"/>
  <c r="AC4440" i="1"/>
  <c r="AD4440" i="1"/>
  <c r="AE4440" i="1"/>
  <c r="AF4440" i="1"/>
  <c r="AG4440" i="1"/>
  <c r="AH4440" i="1"/>
  <c r="AI4440" i="1"/>
  <c r="AJ4440" i="1"/>
  <c r="AK4440" i="1"/>
  <c r="AO4440" i="1"/>
  <c r="AN4440" i="1" s="1"/>
  <c r="AT4440" i="1"/>
  <c r="BA4440" i="1" s="1"/>
  <c r="AU4440" i="1"/>
  <c r="AV4440" i="1"/>
  <c r="AW4440" i="1"/>
  <c r="AX4440" i="1"/>
  <c r="BB4440" i="1"/>
  <c r="BC4440" i="1" s="1"/>
  <c r="AC4441" i="1"/>
  <c r="AD4441" i="1"/>
  <c r="AE4441" i="1"/>
  <c r="AF4441" i="1"/>
  <c r="AG4441" i="1"/>
  <c r="AH4441" i="1"/>
  <c r="AI4441" i="1"/>
  <c r="AJ4441" i="1"/>
  <c r="AK4441" i="1"/>
  <c r="AO4441" i="1"/>
  <c r="AN4441" i="1" s="1"/>
  <c r="AT4441" i="1"/>
  <c r="BA4441" i="1" s="1"/>
  <c r="AU4441" i="1"/>
  <c r="AV4441" i="1"/>
  <c r="AW4441" i="1"/>
  <c r="AX4441" i="1"/>
  <c r="BB4441" i="1"/>
  <c r="BC4441" i="1" s="1"/>
  <c r="AC4442" i="1"/>
  <c r="AD4442" i="1"/>
  <c r="AE4442" i="1"/>
  <c r="AF4442" i="1"/>
  <c r="AG4442" i="1"/>
  <c r="AH4442" i="1"/>
  <c r="AI4442" i="1"/>
  <c r="AJ4442" i="1"/>
  <c r="AK4442" i="1"/>
  <c r="AO4442" i="1"/>
  <c r="AN4442" i="1" s="1"/>
  <c r="AT4442" i="1"/>
  <c r="BA4442" i="1" s="1"/>
  <c r="AU4442" i="1"/>
  <c r="AV4442" i="1"/>
  <c r="AW4442" i="1"/>
  <c r="AX4442" i="1"/>
  <c r="BB4442" i="1"/>
  <c r="BC4442" i="1" s="1"/>
  <c r="AC4443" i="1"/>
  <c r="AD4443" i="1"/>
  <c r="AE4443" i="1"/>
  <c r="AF4443" i="1"/>
  <c r="AG4443" i="1"/>
  <c r="AH4443" i="1"/>
  <c r="AI4443" i="1"/>
  <c r="AJ4443" i="1"/>
  <c r="AK4443" i="1"/>
  <c r="AO4443" i="1"/>
  <c r="AN4443" i="1" s="1"/>
  <c r="AT4443" i="1"/>
  <c r="BA4443" i="1" s="1"/>
  <c r="AU4443" i="1"/>
  <c r="AV4443" i="1"/>
  <c r="AW4443" i="1"/>
  <c r="AX4443" i="1"/>
  <c r="BB4443" i="1"/>
  <c r="BC4443" i="1" s="1"/>
  <c r="AC4444" i="1"/>
  <c r="AD4444" i="1"/>
  <c r="AE4444" i="1"/>
  <c r="AF4444" i="1"/>
  <c r="AG4444" i="1"/>
  <c r="AH4444" i="1"/>
  <c r="AI4444" i="1"/>
  <c r="AJ4444" i="1"/>
  <c r="AK4444" i="1"/>
  <c r="AO4444" i="1"/>
  <c r="AN4444" i="1" s="1"/>
  <c r="AT4444" i="1"/>
  <c r="BA4444" i="1" s="1"/>
  <c r="AU4444" i="1"/>
  <c r="AV4444" i="1"/>
  <c r="AW4444" i="1"/>
  <c r="AX4444" i="1"/>
  <c r="BB4444" i="1"/>
  <c r="BC4444" i="1" s="1"/>
  <c r="AC4445" i="1"/>
  <c r="AD4445" i="1"/>
  <c r="AE4445" i="1"/>
  <c r="AF4445" i="1"/>
  <c r="AG4445" i="1"/>
  <c r="AH4445" i="1"/>
  <c r="AI4445" i="1"/>
  <c r="AJ4445" i="1"/>
  <c r="AK4445" i="1"/>
  <c r="AO4445" i="1"/>
  <c r="AN4445" i="1" s="1"/>
  <c r="AT4445" i="1"/>
  <c r="BA4445" i="1" s="1"/>
  <c r="AU4445" i="1"/>
  <c r="AV4445" i="1"/>
  <c r="AW4445" i="1"/>
  <c r="AX4445" i="1"/>
  <c r="BB4445" i="1"/>
  <c r="BC4445" i="1" s="1"/>
  <c r="AC4446" i="1"/>
  <c r="AD4446" i="1"/>
  <c r="AE4446" i="1"/>
  <c r="AF4446" i="1"/>
  <c r="AG4446" i="1"/>
  <c r="AH4446" i="1"/>
  <c r="AI4446" i="1"/>
  <c r="AJ4446" i="1"/>
  <c r="AK4446" i="1"/>
  <c r="AO4446" i="1"/>
  <c r="AN4446" i="1" s="1"/>
  <c r="AT4446" i="1"/>
  <c r="BA4446" i="1" s="1"/>
  <c r="AU4446" i="1"/>
  <c r="AV4446" i="1"/>
  <c r="AW4446" i="1"/>
  <c r="AX4446" i="1"/>
  <c r="BB4446" i="1"/>
  <c r="BC4446" i="1" s="1"/>
  <c r="AC4447" i="1"/>
  <c r="AD4447" i="1"/>
  <c r="AE4447" i="1"/>
  <c r="AF4447" i="1"/>
  <c r="AG4447" i="1"/>
  <c r="AH4447" i="1"/>
  <c r="AI4447" i="1"/>
  <c r="AJ4447" i="1"/>
  <c r="AK4447" i="1"/>
  <c r="AO4447" i="1"/>
  <c r="AN4447" i="1" s="1"/>
  <c r="AT4447" i="1"/>
  <c r="BA4447" i="1" s="1"/>
  <c r="AU4447" i="1"/>
  <c r="AV4447" i="1"/>
  <c r="AW4447" i="1"/>
  <c r="AX4447" i="1"/>
  <c r="BB4447" i="1"/>
  <c r="BC4447" i="1" s="1"/>
  <c r="AC4448" i="1"/>
  <c r="AD4448" i="1"/>
  <c r="AE4448" i="1"/>
  <c r="AF4448" i="1"/>
  <c r="AG4448" i="1"/>
  <c r="AH4448" i="1"/>
  <c r="AI4448" i="1"/>
  <c r="AJ4448" i="1"/>
  <c r="AK4448" i="1"/>
  <c r="AO4448" i="1"/>
  <c r="AN4448" i="1" s="1"/>
  <c r="AT4448" i="1"/>
  <c r="BA4448" i="1" s="1"/>
  <c r="AU4448" i="1"/>
  <c r="AV4448" i="1"/>
  <c r="AW4448" i="1"/>
  <c r="AX4448" i="1"/>
  <c r="BB4448" i="1"/>
  <c r="BC4448" i="1" s="1"/>
  <c r="AC4449" i="1"/>
  <c r="AD4449" i="1"/>
  <c r="AE4449" i="1"/>
  <c r="AF4449" i="1"/>
  <c r="AG4449" i="1"/>
  <c r="AH4449" i="1"/>
  <c r="AI4449" i="1"/>
  <c r="AJ4449" i="1"/>
  <c r="AK4449" i="1"/>
  <c r="AO4449" i="1"/>
  <c r="AN4449" i="1" s="1"/>
  <c r="AT4449" i="1"/>
  <c r="BA4449" i="1" s="1"/>
  <c r="AU4449" i="1"/>
  <c r="AV4449" i="1"/>
  <c r="AW4449" i="1"/>
  <c r="AX4449" i="1"/>
  <c r="BB4449" i="1"/>
  <c r="BC4449" i="1" s="1"/>
  <c r="AC4450" i="1"/>
  <c r="AD4450" i="1"/>
  <c r="AE4450" i="1"/>
  <c r="AF4450" i="1"/>
  <c r="AG4450" i="1"/>
  <c r="AH4450" i="1"/>
  <c r="AI4450" i="1"/>
  <c r="AJ4450" i="1"/>
  <c r="AK4450" i="1"/>
  <c r="AO4450" i="1"/>
  <c r="AN4450" i="1" s="1"/>
  <c r="AT4450" i="1"/>
  <c r="BA4450" i="1" s="1"/>
  <c r="AU4450" i="1"/>
  <c r="AV4450" i="1"/>
  <c r="AW4450" i="1"/>
  <c r="AX4450" i="1"/>
  <c r="BB4450" i="1"/>
  <c r="BC4450" i="1" s="1"/>
  <c r="AC4451" i="1"/>
  <c r="AD4451" i="1"/>
  <c r="AE4451" i="1"/>
  <c r="AF4451" i="1"/>
  <c r="AG4451" i="1"/>
  <c r="AH4451" i="1"/>
  <c r="AI4451" i="1"/>
  <c r="AJ4451" i="1"/>
  <c r="AK4451" i="1"/>
  <c r="AO4451" i="1"/>
  <c r="AN4451" i="1" s="1"/>
  <c r="AT4451" i="1"/>
  <c r="BA4451" i="1" s="1"/>
  <c r="AU4451" i="1"/>
  <c r="AV4451" i="1"/>
  <c r="AW4451" i="1"/>
  <c r="AX4451" i="1"/>
  <c r="BB4451" i="1"/>
  <c r="BC4451" i="1" s="1"/>
  <c r="AC4452" i="1"/>
  <c r="AD4452" i="1"/>
  <c r="AE4452" i="1"/>
  <c r="AF4452" i="1"/>
  <c r="AG4452" i="1"/>
  <c r="AH4452" i="1"/>
  <c r="AI4452" i="1"/>
  <c r="AJ4452" i="1"/>
  <c r="AK4452" i="1"/>
  <c r="AO4452" i="1"/>
  <c r="AN4452" i="1" s="1"/>
  <c r="AT4452" i="1"/>
  <c r="BA4452" i="1" s="1"/>
  <c r="AU4452" i="1"/>
  <c r="AV4452" i="1"/>
  <c r="AW4452" i="1"/>
  <c r="AX4452" i="1"/>
  <c r="BB4452" i="1"/>
  <c r="BC4452" i="1" s="1"/>
  <c r="AC4453" i="1"/>
  <c r="AD4453" i="1"/>
  <c r="AE4453" i="1"/>
  <c r="AF4453" i="1"/>
  <c r="AG4453" i="1"/>
  <c r="AH4453" i="1"/>
  <c r="AI4453" i="1"/>
  <c r="AJ4453" i="1"/>
  <c r="AK4453" i="1"/>
  <c r="AO4453" i="1"/>
  <c r="AN4453" i="1" s="1"/>
  <c r="AT4453" i="1"/>
  <c r="BA4453" i="1" s="1"/>
  <c r="AU4453" i="1"/>
  <c r="AV4453" i="1"/>
  <c r="AW4453" i="1"/>
  <c r="AX4453" i="1"/>
  <c r="BB4453" i="1"/>
  <c r="BC4453" i="1" s="1"/>
  <c r="AC4454" i="1"/>
  <c r="AD4454" i="1"/>
  <c r="AE4454" i="1"/>
  <c r="AF4454" i="1"/>
  <c r="AG4454" i="1"/>
  <c r="AH4454" i="1"/>
  <c r="AI4454" i="1"/>
  <c r="AJ4454" i="1"/>
  <c r="AK4454" i="1"/>
  <c r="AO4454" i="1"/>
  <c r="AN4454" i="1" s="1"/>
  <c r="AT4454" i="1"/>
  <c r="BA4454" i="1" s="1"/>
  <c r="AU4454" i="1"/>
  <c r="AV4454" i="1"/>
  <c r="AW4454" i="1"/>
  <c r="AX4454" i="1"/>
  <c r="BB4454" i="1"/>
  <c r="BC4454" i="1" s="1"/>
  <c r="AC4455" i="1"/>
  <c r="AD4455" i="1"/>
  <c r="AE4455" i="1"/>
  <c r="AF4455" i="1"/>
  <c r="AG4455" i="1"/>
  <c r="AH4455" i="1"/>
  <c r="AI4455" i="1"/>
  <c r="AJ4455" i="1"/>
  <c r="AK4455" i="1"/>
  <c r="AO4455" i="1"/>
  <c r="AN4455" i="1" s="1"/>
  <c r="AT4455" i="1"/>
  <c r="BA4455" i="1" s="1"/>
  <c r="AU4455" i="1"/>
  <c r="AV4455" i="1"/>
  <c r="AW4455" i="1"/>
  <c r="AX4455" i="1"/>
  <c r="BB4455" i="1"/>
  <c r="BC4455" i="1" s="1"/>
  <c r="AC4456" i="1"/>
  <c r="AD4456" i="1"/>
  <c r="AE4456" i="1"/>
  <c r="AF4456" i="1"/>
  <c r="AG4456" i="1"/>
  <c r="AH4456" i="1"/>
  <c r="AI4456" i="1"/>
  <c r="AJ4456" i="1"/>
  <c r="AK4456" i="1"/>
  <c r="AO4456" i="1"/>
  <c r="AN4456" i="1" s="1"/>
  <c r="AT4456" i="1"/>
  <c r="BA4456" i="1" s="1"/>
  <c r="AU4456" i="1"/>
  <c r="AV4456" i="1"/>
  <c r="AW4456" i="1"/>
  <c r="AX4456" i="1"/>
  <c r="BB4456" i="1"/>
  <c r="BC4456" i="1" s="1"/>
  <c r="AC4457" i="1"/>
  <c r="AD4457" i="1"/>
  <c r="AE4457" i="1"/>
  <c r="AF4457" i="1"/>
  <c r="AG4457" i="1"/>
  <c r="AH4457" i="1"/>
  <c r="AI4457" i="1"/>
  <c r="AJ4457" i="1"/>
  <c r="AK4457" i="1"/>
  <c r="AO4457" i="1"/>
  <c r="AN4457" i="1" s="1"/>
  <c r="AT4457" i="1"/>
  <c r="BA4457" i="1" s="1"/>
  <c r="AU4457" i="1"/>
  <c r="AV4457" i="1"/>
  <c r="AW4457" i="1"/>
  <c r="AX4457" i="1"/>
  <c r="BB4457" i="1"/>
  <c r="BC4457" i="1" s="1"/>
  <c r="AC4458" i="1"/>
  <c r="AD4458" i="1"/>
  <c r="AE4458" i="1"/>
  <c r="AF4458" i="1"/>
  <c r="AG4458" i="1"/>
  <c r="AH4458" i="1"/>
  <c r="AI4458" i="1"/>
  <c r="AJ4458" i="1"/>
  <c r="AK4458" i="1"/>
  <c r="AO4458" i="1"/>
  <c r="AN4458" i="1" s="1"/>
  <c r="AT4458" i="1"/>
  <c r="BA4458" i="1" s="1"/>
  <c r="AU4458" i="1"/>
  <c r="AV4458" i="1"/>
  <c r="AW4458" i="1"/>
  <c r="AX4458" i="1"/>
  <c r="BB4458" i="1"/>
  <c r="BC4458" i="1" s="1"/>
  <c r="AC4459" i="1"/>
  <c r="AD4459" i="1"/>
  <c r="AE4459" i="1"/>
  <c r="AF4459" i="1"/>
  <c r="AG4459" i="1"/>
  <c r="AH4459" i="1"/>
  <c r="AI4459" i="1"/>
  <c r="AJ4459" i="1"/>
  <c r="AK4459" i="1"/>
  <c r="AO4459" i="1"/>
  <c r="AN4459" i="1" s="1"/>
  <c r="AT4459" i="1"/>
  <c r="BA4459" i="1" s="1"/>
  <c r="AU4459" i="1"/>
  <c r="AV4459" i="1"/>
  <c r="AW4459" i="1"/>
  <c r="AX4459" i="1"/>
  <c r="BB4459" i="1"/>
  <c r="BC4459" i="1" s="1"/>
  <c r="AC4460" i="1"/>
  <c r="AD4460" i="1"/>
  <c r="AE4460" i="1"/>
  <c r="AF4460" i="1"/>
  <c r="AG4460" i="1"/>
  <c r="AH4460" i="1"/>
  <c r="AI4460" i="1"/>
  <c r="AJ4460" i="1"/>
  <c r="AK4460" i="1"/>
  <c r="AO4460" i="1"/>
  <c r="AN4460" i="1" s="1"/>
  <c r="AT4460" i="1"/>
  <c r="BA4460" i="1" s="1"/>
  <c r="AU4460" i="1"/>
  <c r="AV4460" i="1"/>
  <c r="AW4460" i="1"/>
  <c r="AX4460" i="1"/>
  <c r="BB4460" i="1"/>
  <c r="BC4460" i="1" s="1"/>
  <c r="AC4461" i="1"/>
  <c r="AD4461" i="1"/>
  <c r="AE4461" i="1"/>
  <c r="AF4461" i="1"/>
  <c r="AG4461" i="1"/>
  <c r="AH4461" i="1"/>
  <c r="AI4461" i="1"/>
  <c r="AJ4461" i="1"/>
  <c r="AK4461" i="1"/>
  <c r="AO4461" i="1"/>
  <c r="AN4461" i="1" s="1"/>
  <c r="AT4461" i="1"/>
  <c r="BA4461" i="1" s="1"/>
  <c r="AU4461" i="1"/>
  <c r="AV4461" i="1"/>
  <c r="AW4461" i="1"/>
  <c r="AX4461" i="1"/>
  <c r="BB4461" i="1"/>
  <c r="BC4461" i="1" s="1"/>
  <c r="AC4462" i="1"/>
  <c r="AD4462" i="1"/>
  <c r="AE4462" i="1"/>
  <c r="AF4462" i="1"/>
  <c r="AG4462" i="1"/>
  <c r="AH4462" i="1"/>
  <c r="AI4462" i="1"/>
  <c r="AJ4462" i="1"/>
  <c r="AK4462" i="1"/>
  <c r="AO4462" i="1"/>
  <c r="AN4462" i="1" s="1"/>
  <c r="AT4462" i="1"/>
  <c r="BA4462" i="1" s="1"/>
  <c r="AU4462" i="1"/>
  <c r="AV4462" i="1"/>
  <c r="AW4462" i="1"/>
  <c r="AX4462" i="1"/>
  <c r="BB4462" i="1"/>
  <c r="BC4462" i="1" s="1"/>
  <c r="AC4463" i="1"/>
  <c r="AD4463" i="1"/>
  <c r="AE4463" i="1"/>
  <c r="AF4463" i="1"/>
  <c r="AG4463" i="1"/>
  <c r="AH4463" i="1"/>
  <c r="AI4463" i="1"/>
  <c r="AJ4463" i="1"/>
  <c r="AK4463" i="1"/>
  <c r="AO4463" i="1"/>
  <c r="AN4463" i="1" s="1"/>
  <c r="AT4463" i="1"/>
  <c r="BA4463" i="1" s="1"/>
  <c r="AU4463" i="1"/>
  <c r="AV4463" i="1"/>
  <c r="AW4463" i="1"/>
  <c r="AX4463" i="1"/>
  <c r="BB4463" i="1"/>
  <c r="BC4463" i="1" s="1"/>
  <c r="AC4464" i="1"/>
  <c r="AD4464" i="1"/>
  <c r="AE4464" i="1"/>
  <c r="AF4464" i="1"/>
  <c r="AG4464" i="1"/>
  <c r="AH4464" i="1"/>
  <c r="AI4464" i="1"/>
  <c r="AJ4464" i="1"/>
  <c r="AK4464" i="1"/>
  <c r="AO4464" i="1"/>
  <c r="AN4464" i="1" s="1"/>
  <c r="AT4464" i="1"/>
  <c r="BA4464" i="1" s="1"/>
  <c r="AU4464" i="1"/>
  <c r="AV4464" i="1"/>
  <c r="AW4464" i="1"/>
  <c r="AX4464" i="1"/>
  <c r="BB4464" i="1"/>
  <c r="BC4464" i="1" s="1"/>
  <c r="AC4465" i="1"/>
  <c r="AD4465" i="1"/>
  <c r="AE4465" i="1"/>
  <c r="AF4465" i="1"/>
  <c r="AG4465" i="1"/>
  <c r="AH4465" i="1"/>
  <c r="AI4465" i="1"/>
  <c r="AJ4465" i="1"/>
  <c r="AK4465" i="1"/>
  <c r="AO4465" i="1"/>
  <c r="AN4465" i="1" s="1"/>
  <c r="AT4465" i="1"/>
  <c r="BA4465" i="1" s="1"/>
  <c r="AU4465" i="1"/>
  <c r="AV4465" i="1"/>
  <c r="AW4465" i="1"/>
  <c r="AX4465" i="1"/>
  <c r="BB4465" i="1"/>
  <c r="BC4465" i="1" s="1"/>
  <c r="AC4466" i="1"/>
  <c r="AD4466" i="1"/>
  <c r="AE4466" i="1"/>
  <c r="AF4466" i="1"/>
  <c r="AG4466" i="1"/>
  <c r="AH4466" i="1"/>
  <c r="AI4466" i="1"/>
  <c r="AJ4466" i="1"/>
  <c r="AK4466" i="1"/>
  <c r="AO4466" i="1"/>
  <c r="AN4466" i="1" s="1"/>
  <c r="AT4466" i="1"/>
  <c r="BA4466" i="1" s="1"/>
  <c r="AU4466" i="1"/>
  <c r="AV4466" i="1"/>
  <c r="AW4466" i="1"/>
  <c r="AX4466" i="1"/>
  <c r="BB4466" i="1"/>
  <c r="BC4466" i="1" s="1"/>
  <c r="AC4467" i="1"/>
  <c r="AD4467" i="1"/>
  <c r="AE4467" i="1"/>
  <c r="AF4467" i="1"/>
  <c r="AG4467" i="1"/>
  <c r="AH4467" i="1"/>
  <c r="AI4467" i="1"/>
  <c r="AJ4467" i="1"/>
  <c r="AK4467" i="1"/>
  <c r="AO4467" i="1"/>
  <c r="AN4467" i="1" s="1"/>
  <c r="AT4467" i="1"/>
  <c r="BA4467" i="1" s="1"/>
  <c r="AU4467" i="1"/>
  <c r="AV4467" i="1"/>
  <c r="AW4467" i="1"/>
  <c r="AX4467" i="1"/>
  <c r="BB4467" i="1"/>
  <c r="BC4467" i="1" s="1"/>
  <c r="AC4468" i="1"/>
  <c r="AD4468" i="1"/>
  <c r="AE4468" i="1"/>
  <c r="AF4468" i="1"/>
  <c r="AG4468" i="1"/>
  <c r="AH4468" i="1"/>
  <c r="AI4468" i="1"/>
  <c r="AJ4468" i="1"/>
  <c r="AK4468" i="1"/>
  <c r="AO4468" i="1"/>
  <c r="AN4468" i="1" s="1"/>
  <c r="AT4468" i="1"/>
  <c r="BA4468" i="1" s="1"/>
  <c r="AU4468" i="1"/>
  <c r="AV4468" i="1"/>
  <c r="AW4468" i="1"/>
  <c r="AX4468" i="1"/>
  <c r="BB4468" i="1"/>
  <c r="BC4468" i="1" s="1"/>
  <c r="AC4469" i="1"/>
  <c r="AD4469" i="1"/>
  <c r="AE4469" i="1"/>
  <c r="AF4469" i="1"/>
  <c r="AG4469" i="1"/>
  <c r="AH4469" i="1"/>
  <c r="AI4469" i="1"/>
  <c r="AJ4469" i="1"/>
  <c r="AK4469" i="1"/>
  <c r="AO4469" i="1"/>
  <c r="AN4469" i="1" s="1"/>
  <c r="AT4469" i="1"/>
  <c r="BA4469" i="1" s="1"/>
  <c r="AU4469" i="1"/>
  <c r="AV4469" i="1"/>
  <c r="AW4469" i="1"/>
  <c r="AX4469" i="1"/>
  <c r="BB4469" i="1"/>
  <c r="BC4469" i="1" s="1"/>
  <c r="AC4470" i="1"/>
  <c r="AD4470" i="1"/>
  <c r="AE4470" i="1"/>
  <c r="AF4470" i="1"/>
  <c r="AG4470" i="1"/>
  <c r="AH4470" i="1"/>
  <c r="AI4470" i="1"/>
  <c r="AJ4470" i="1"/>
  <c r="AK4470" i="1"/>
  <c r="AO4470" i="1"/>
  <c r="AN4470" i="1" s="1"/>
  <c r="AT4470" i="1"/>
  <c r="BA4470" i="1" s="1"/>
  <c r="AU4470" i="1"/>
  <c r="AV4470" i="1"/>
  <c r="AW4470" i="1"/>
  <c r="AX4470" i="1"/>
  <c r="BB4470" i="1"/>
  <c r="BC4470" i="1" s="1"/>
  <c r="AC4471" i="1"/>
  <c r="AD4471" i="1"/>
  <c r="AE4471" i="1"/>
  <c r="AF4471" i="1"/>
  <c r="AG4471" i="1"/>
  <c r="AH4471" i="1"/>
  <c r="AI4471" i="1"/>
  <c r="AJ4471" i="1"/>
  <c r="AK4471" i="1"/>
  <c r="AO4471" i="1"/>
  <c r="AN4471" i="1" s="1"/>
  <c r="AT4471" i="1"/>
  <c r="BA4471" i="1" s="1"/>
  <c r="AU4471" i="1"/>
  <c r="AV4471" i="1"/>
  <c r="AW4471" i="1"/>
  <c r="AX4471" i="1"/>
  <c r="BB4471" i="1"/>
  <c r="BC4471" i="1" s="1"/>
  <c r="AC4472" i="1"/>
  <c r="AD4472" i="1"/>
  <c r="AE4472" i="1"/>
  <c r="AF4472" i="1"/>
  <c r="AG4472" i="1"/>
  <c r="AH4472" i="1"/>
  <c r="AI4472" i="1"/>
  <c r="AJ4472" i="1"/>
  <c r="AK4472" i="1"/>
  <c r="AO4472" i="1"/>
  <c r="AN4472" i="1" s="1"/>
  <c r="AT4472" i="1"/>
  <c r="BA4472" i="1" s="1"/>
  <c r="AU4472" i="1"/>
  <c r="AV4472" i="1"/>
  <c r="AW4472" i="1"/>
  <c r="AX4472" i="1"/>
  <c r="BB4472" i="1"/>
  <c r="BC4472" i="1" s="1"/>
  <c r="AC4473" i="1"/>
  <c r="AD4473" i="1"/>
  <c r="AE4473" i="1"/>
  <c r="AF4473" i="1"/>
  <c r="AG4473" i="1"/>
  <c r="AH4473" i="1"/>
  <c r="AI4473" i="1"/>
  <c r="AJ4473" i="1"/>
  <c r="AK4473" i="1"/>
  <c r="AO4473" i="1"/>
  <c r="AN4473" i="1" s="1"/>
  <c r="AT4473" i="1"/>
  <c r="BA4473" i="1" s="1"/>
  <c r="AU4473" i="1"/>
  <c r="AV4473" i="1"/>
  <c r="AW4473" i="1"/>
  <c r="AX4473" i="1"/>
  <c r="BB4473" i="1"/>
  <c r="BC4473" i="1" s="1"/>
  <c r="AC4474" i="1"/>
  <c r="AD4474" i="1"/>
  <c r="AE4474" i="1"/>
  <c r="AF4474" i="1"/>
  <c r="AG4474" i="1"/>
  <c r="AH4474" i="1"/>
  <c r="AI4474" i="1"/>
  <c r="AJ4474" i="1"/>
  <c r="AK4474" i="1"/>
  <c r="AO4474" i="1"/>
  <c r="AN4474" i="1" s="1"/>
  <c r="AT4474" i="1"/>
  <c r="BA4474" i="1" s="1"/>
  <c r="AU4474" i="1"/>
  <c r="AV4474" i="1"/>
  <c r="AW4474" i="1"/>
  <c r="AX4474" i="1"/>
  <c r="BB4474" i="1"/>
  <c r="BC4474" i="1" s="1"/>
  <c r="AC4475" i="1"/>
  <c r="AD4475" i="1"/>
  <c r="AE4475" i="1"/>
  <c r="AF4475" i="1"/>
  <c r="AG4475" i="1"/>
  <c r="AH4475" i="1"/>
  <c r="AI4475" i="1"/>
  <c r="AJ4475" i="1"/>
  <c r="AK4475" i="1"/>
  <c r="AO4475" i="1"/>
  <c r="AN4475" i="1" s="1"/>
  <c r="AT4475" i="1"/>
  <c r="BA4475" i="1" s="1"/>
  <c r="AU4475" i="1"/>
  <c r="AV4475" i="1"/>
  <c r="AW4475" i="1"/>
  <c r="AX4475" i="1"/>
  <c r="BB4475" i="1"/>
  <c r="BC4475" i="1" s="1"/>
  <c r="AC4476" i="1"/>
  <c r="AD4476" i="1"/>
  <c r="AE4476" i="1"/>
  <c r="AF4476" i="1"/>
  <c r="AG4476" i="1"/>
  <c r="AH4476" i="1"/>
  <c r="AI4476" i="1"/>
  <c r="AJ4476" i="1"/>
  <c r="AK4476" i="1"/>
  <c r="AO4476" i="1"/>
  <c r="AN4476" i="1" s="1"/>
  <c r="AT4476" i="1"/>
  <c r="BA4476" i="1" s="1"/>
  <c r="AU4476" i="1"/>
  <c r="AV4476" i="1"/>
  <c r="AW4476" i="1"/>
  <c r="AX4476" i="1"/>
  <c r="BB4476" i="1"/>
  <c r="BC4476" i="1" s="1"/>
  <c r="AC4477" i="1"/>
  <c r="AD4477" i="1"/>
  <c r="AE4477" i="1"/>
  <c r="AF4477" i="1"/>
  <c r="AG4477" i="1"/>
  <c r="AH4477" i="1"/>
  <c r="AI4477" i="1"/>
  <c r="AJ4477" i="1"/>
  <c r="AK4477" i="1"/>
  <c r="AO4477" i="1"/>
  <c r="AN4477" i="1" s="1"/>
  <c r="AT4477" i="1"/>
  <c r="BA4477" i="1" s="1"/>
  <c r="AU4477" i="1"/>
  <c r="AV4477" i="1"/>
  <c r="AW4477" i="1"/>
  <c r="AX4477" i="1"/>
  <c r="BB4477" i="1"/>
  <c r="BC4477" i="1" s="1"/>
  <c r="AC4478" i="1"/>
  <c r="AD4478" i="1"/>
  <c r="AE4478" i="1"/>
  <c r="AF4478" i="1"/>
  <c r="AG4478" i="1"/>
  <c r="AH4478" i="1"/>
  <c r="AI4478" i="1"/>
  <c r="AJ4478" i="1"/>
  <c r="AK4478" i="1"/>
  <c r="AO4478" i="1"/>
  <c r="AN4478" i="1" s="1"/>
  <c r="AT4478" i="1"/>
  <c r="BA4478" i="1" s="1"/>
  <c r="AU4478" i="1"/>
  <c r="AV4478" i="1"/>
  <c r="AW4478" i="1"/>
  <c r="AX4478" i="1"/>
  <c r="BB4478" i="1"/>
  <c r="BC4478" i="1" s="1"/>
  <c r="AC4479" i="1"/>
  <c r="AD4479" i="1"/>
  <c r="AE4479" i="1"/>
  <c r="AF4479" i="1"/>
  <c r="AG4479" i="1"/>
  <c r="AH4479" i="1"/>
  <c r="AI4479" i="1"/>
  <c r="AJ4479" i="1"/>
  <c r="AK4479" i="1"/>
  <c r="AO4479" i="1"/>
  <c r="AN4479" i="1" s="1"/>
  <c r="AT4479" i="1"/>
  <c r="BA4479" i="1" s="1"/>
  <c r="AU4479" i="1"/>
  <c r="AV4479" i="1"/>
  <c r="AW4479" i="1"/>
  <c r="AX4479" i="1"/>
  <c r="BB4479" i="1"/>
  <c r="BC4479" i="1" s="1"/>
  <c r="AC4480" i="1"/>
  <c r="AD4480" i="1"/>
  <c r="AE4480" i="1"/>
  <c r="AF4480" i="1"/>
  <c r="AG4480" i="1"/>
  <c r="AH4480" i="1"/>
  <c r="AI4480" i="1"/>
  <c r="AJ4480" i="1"/>
  <c r="AK4480" i="1"/>
  <c r="AO4480" i="1"/>
  <c r="AN4480" i="1" s="1"/>
  <c r="AT4480" i="1"/>
  <c r="BA4480" i="1" s="1"/>
  <c r="AU4480" i="1"/>
  <c r="AV4480" i="1"/>
  <c r="AW4480" i="1"/>
  <c r="AX4480" i="1"/>
  <c r="BB4480" i="1"/>
  <c r="BC4480" i="1" s="1"/>
  <c r="AC4481" i="1"/>
  <c r="AD4481" i="1"/>
  <c r="AE4481" i="1"/>
  <c r="AF4481" i="1"/>
  <c r="AG4481" i="1"/>
  <c r="AH4481" i="1"/>
  <c r="AI4481" i="1"/>
  <c r="AJ4481" i="1"/>
  <c r="AK4481" i="1"/>
  <c r="AO4481" i="1"/>
  <c r="AN4481" i="1" s="1"/>
  <c r="AT4481" i="1"/>
  <c r="BA4481" i="1" s="1"/>
  <c r="AU4481" i="1"/>
  <c r="AV4481" i="1"/>
  <c r="AW4481" i="1"/>
  <c r="AX4481" i="1"/>
  <c r="BB4481" i="1"/>
  <c r="BC4481" i="1" s="1"/>
  <c r="AC4482" i="1"/>
  <c r="AD4482" i="1"/>
  <c r="AE4482" i="1"/>
  <c r="AF4482" i="1"/>
  <c r="AG4482" i="1"/>
  <c r="AH4482" i="1"/>
  <c r="AI4482" i="1"/>
  <c r="AJ4482" i="1"/>
  <c r="AK4482" i="1"/>
  <c r="AO4482" i="1"/>
  <c r="AN4482" i="1" s="1"/>
  <c r="AT4482" i="1"/>
  <c r="BA4482" i="1" s="1"/>
  <c r="AU4482" i="1"/>
  <c r="AV4482" i="1"/>
  <c r="AW4482" i="1"/>
  <c r="AX4482" i="1"/>
  <c r="BB4482" i="1"/>
  <c r="BC4482" i="1" s="1"/>
  <c r="AC4483" i="1"/>
  <c r="AD4483" i="1"/>
  <c r="AE4483" i="1"/>
  <c r="AF4483" i="1"/>
  <c r="AG4483" i="1"/>
  <c r="AH4483" i="1"/>
  <c r="AI4483" i="1"/>
  <c r="AJ4483" i="1"/>
  <c r="AK4483" i="1"/>
  <c r="AO4483" i="1"/>
  <c r="AN4483" i="1" s="1"/>
  <c r="AT4483" i="1"/>
  <c r="BA4483" i="1" s="1"/>
  <c r="AU4483" i="1"/>
  <c r="AV4483" i="1"/>
  <c r="AW4483" i="1"/>
  <c r="AX4483" i="1"/>
  <c r="BB4483" i="1"/>
  <c r="BC4483" i="1" s="1"/>
  <c r="AC4484" i="1"/>
  <c r="AD4484" i="1"/>
  <c r="AE4484" i="1"/>
  <c r="AF4484" i="1"/>
  <c r="AG4484" i="1"/>
  <c r="AH4484" i="1"/>
  <c r="AI4484" i="1"/>
  <c r="AJ4484" i="1"/>
  <c r="AK4484" i="1"/>
  <c r="AO4484" i="1"/>
  <c r="AN4484" i="1" s="1"/>
  <c r="AT4484" i="1"/>
  <c r="BA4484" i="1" s="1"/>
  <c r="AU4484" i="1"/>
  <c r="AV4484" i="1"/>
  <c r="AW4484" i="1"/>
  <c r="AX4484" i="1"/>
  <c r="BB4484" i="1"/>
  <c r="BC4484" i="1" s="1"/>
  <c r="AC4485" i="1"/>
  <c r="AD4485" i="1"/>
  <c r="AE4485" i="1"/>
  <c r="AF4485" i="1"/>
  <c r="AG4485" i="1"/>
  <c r="AH4485" i="1"/>
  <c r="AI4485" i="1"/>
  <c r="AJ4485" i="1"/>
  <c r="AK4485" i="1"/>
  <c r="AO4485" i="1"/>
  <c r="AN4485" i="1" s="1"/>
  <c r="AT4485" i="1"/>
  <c r="BA4485" i="1" s="1"/>
  <c r="AU4485" i="1"/>
  <c r="AV4485" i="1"/>
  <c r="AW4485" i="1"/>
  <c r="AX4485" i="1"/>
  <c r="BB4485" i="1"/>
  <c r="BC4485" i="1" s="1"/>
  <c r="AC4486" i="1"/>
  <c r="AD4486" i="1"/>
  <c r="AE4486" i="1"/>
  <c r="AF4486" i="1"/>
  <c r="AG4486" i="1"/>
  <c r="AH4486" i="1"/>
  <c r="AI4486" i="1"/>
  <c r="AJ4486" i="1"/>
  <c r="AK4486" i="1"/>
  <c r="AO4486" i="1"/>
  <c r="AN4486" i="1" s="1"/>
  <c r="AT4486" i="1"/>
  <c r="BA4486" i="1" s="1"/>
  <c r="AU4486" i="1"/>
  <c r="AV4486" i="1"/>
  <c r="AW4486" i="1"/>
  <c r="AX4486" i="1"/>
  <c r="BB4486" i="1"/>
  <c r="BC4486" i="1" s="1"/>
  <c r="AC4487" i="1"/>
  <c r="AD4487" i="1"/>
  <c r="AE4487" i="1"/>
  <c r="AF4487" i="1"/>
  <c r="AG4487" i="1"/>
  <c r="AH4487" i="1"/>
  <c r="AI4487" i="1"/>
  <c r="AJ4487" i="1"/>
  <c r="AK4487" i="1"/>
  <c r="AO4487" i="1"/>
  <c r="AN4487" i="1" s="1"/>
  <c r="AT4487" i="1"/>
  <c r="BA4487" i="1" s="1"/>
  <c r="AU4487" i="1"/>
  <c r="AV4487" i="1"/>
  <c r="AW4487" i="1"/>
  <c r="AX4487" i="1"/>
  <c r="BB4487" i="1"/>
  <c r="BC4487" i="1" s="1"/>
  <c r="AC4488" i="1"/>
  <c r="AD4488" i="1"/>
  <c r="AE4488" i="1"/>
  <c r="AF4488" i="1"/>
  <c r="AG4488" i="1"/>
  <c r="AH4488" i="1"/>
  <c r="AI4488" i="1"/>
  <c r="AJ4488" i="1"/>
  <c r="AK4488" i="1"/>
  <c r="AO4488" i="1"/>
  <c r="AN4488" i="1" s="1"/>
  <c r="AT4488" i="1"/>
  <c r="BA4488" i="1" s="1"/>
  <c r="AU4488" i="1"/>
  <c r="AV4488" i="1"/>
  <c r="AW4488" i="1"/>
  <c r="AX4488" i="1"/>
  <c r="BB4488" i="1"/>
  <c r="BC4488" i="1" s="1"/>
  <c r="AC4489" i="1"/>
  <c r="AD4489" i="1"/>
  <c r="AE4489" i="1"/>
  <c r="AF4489" i="1"/>
  <c r="AG4489" i="1"/>
  <c r="AH4489" i="1"/>
  <c r="AI4489" i="1"/>
  <c r="AJ4489" i="1"/>
  <c r="AK4489" i="1"/>
  <c r="AO4489" i="1"/>
  <c r="AN4489" i="1" s="1"/>
  <c r="AT4489" i="1"/>
  <c r="BA4489" i="1" s="1"/>
  <c r="AU4489" i="1"/>
  <c r="AV4489" i="1"/>
  <c r="AW4489" i="1"/>
  <c r="AX4489" i="1"/>
  <c r="BB4489" i="1"/>
  <c r="BC4489" i="1" s="1"/>
  <c r="AC4490" i="1"/>
  <c r="AD4490" i="1"/>
  <c r="AE4490" i="1"/>
  <c r="AF4490" i="1"/>
  <c r="AG4490" i="1"/>
  <c r="AH4490" i="1"/>
  <c r="AI4490" i="1"/>
  <c r="AJ4490" i="1"/>
  <c r="AK4490" i="1"/>
  <c r="AO4490" i="1"/>
  <c r="AN4490" i="1" s="1"/>
  <c r="AT4490" i="1"/>
  <c r="BA4490" i="1" s="1"/>
  <c r="AU4490" i="1"/>
  <c r="AV4490" i="1"/>
  <c r="AW4490" i="1"/>
  <c r="AX4490" i="1"/>
  <c r="BB4490" i="1"/>
  <c r="BC4490" i="1" s="1"/>
  <c r="AC4491" i="1"/>
  <c r="AD4491" i="1"/>
  <c r="AE4491" i="1"/>
  <c r="AF4491" i="1"/>
  <c r="AG4491" i="1"/>
  <c r="AH4491" i="1"/>
  <c r="AI4491" i="1"/>
  <c r="AJ4491" i="1"/>
  <c r="AK4491" i="1"/>
  <c r="AO4491" i="1"/>
  <c r="AN4491" i="1" s="1"/>
  <c r="AT4491" i="1"/>
  <c r="BA4491" i="1" s="1"/>
  <c r="AU4491" i="1"/>
  <c r="AV4491" i="1"/>
  <c r="AW4491" i="1"/>
  <c r="AX4491" i="1"/>
  <c r="BB4491" i="1"/>
  <c r="BC4491" i="1" s="1"/>
  <c r="AC4492" i="1"/>
  <c r="AD4492" i="1"/>
  <c r="AE4492" i="1"/>
  <c r="AF4492" i="1"/>
  <c r="AG4492" i="1"/>
  <c r="AH4492" i="1"/>
  <c r="AI4492" i="1"/>
  <c r="AJ4492" i="1"/>
  <c r="AK4492" i="1"/>
  <c r="AO4492" i="1"/>
  <c r="AN4492" i="1" s="1"/>
  <c r="AT4492" i="1"/>
  <c r="BA4492" i="1" s="1"/>
  <c r="AU4492" i="1"/>
  <c r="AV4492" i="1"/>
  <c r="AW4492" i="1"/>
  <c r="AX4492" i="1"/>
  <c r="BB4492" i="1"/>
  <c r="BC4492" i="1" s="1"/>
  <c r="AC4493" i="1"/>
  <c r="AD4493" i="1"/>
  <c r="AE4493" i="1"/>
  <c r="AF4493" i="1"/>
  <c r="AG4493" i="1"/>
  <c r="AH4493" i="1"/>
  <c r="AI4493" i="1"/>
  <c r="AJ4493" i="1"/>
  <c r="AK4493" i="1"/>
  <c r="AO4493" i="1"/>
  <c r="AN4493" i="1" s="1"/>
  <c r="AT4493" i="1"/>
  <c r="BA4493" i="1" s="1"/>
  <c r="AU4493" i="1"/>
  <c r="AV4493" i="1"/>
  <c r="AW4493" i="1"/>
  <c r="AX4493" i="1"/>
  <c r="BB4493" i="1"/>
  <c r="BC4493" i="1" s="1"/>
  <c r="AC4494" i="1"/>
  <c r="AD4494" i="1"/>
  <c r="AE4494" i="1"/>
  <c r="AF4494" i="1"/>
  <c r="AG4494" i="1"/>
  <c r="AH4494" i="1"/>
  <c r="AI4494" i="1"/>
  <c r="AJ4494" i="1"/>
  <c r="AK4494" i="1"/>
  <c r="AO4494" i="1"/>
  <c r="AN4494" i="1" s="1"/>
  <c r="AT4494" i="1"/>
  <c r="BA4494" i="1" s="1"/>
  <c r="AU4494" i="1"/>
  <c r="AV4494" i="1"/>
  <c r="AW4494" i="1"/>
  <c r="AX4494" i="1"/>
  <c r="BB4494" i="1"/>
  <c r="BC4494" i="1" s="1"/>
  <c r="AC4495" i="1"/>
  <c r="AD4495" i="1"/>
  <c r="AE4495" i="1"/>
  <c r="AF4495" i="1"/>
  <c r="AG4495" i="1"/>
  <c r="AH4495" i="1"/>
  <c r="AI4495" i="1"/>
  <c r="AJ4495" i="1"/>
  <c r="AK4495" i="1"/>
  <c r="AO4495" i="1"/>
  <c r="AN4495" i="1" s="1"/>
  <c r="AT4495" i="1"/>
  <c r="BA4495" i="1" s="1"/>
  <c r="AU4495" i="1"/>
  <c r="AV4495" i="1"/>
  <c r="AW4495" i="1"/>
  <c r="AX4495" i="1"/>
  <c r="BB4495" i="1"/>
  <c r="BC4495" i="1" s="1"/>
  <c r="AC4496" i="1"/>
  <c r="AD4496" i="1"/>
  <c r="AE4496" i="1"/>
  <c r="AF4496" i="1"/>
  <c r="AG4496" i="1"/>
  <c r="AH4496" i="1"/>
  <c r="AI4496" i="1"/>
  <c r="AJ4496" i="1"/>
  <c r="AK4496" i="1"/>
  <c r="AO4496" i="1"/>
  <c r="AN4496" i="1" s="1"/>
  <c r="AT4496" i="1"/>
  <c r="BA4496" i="1" s="1"/>
  <c r="AU4496" i="1"/>
  <c r="AV4496" i="1"/>
  <c r="AW4496" i="1"/>
  <c r="AX4496" i="1"/>
  <c r="BB4496" i="1"/>
  <c r="BC4496" i="1" s="1"/>
  <c r="AC4497" i="1"/>
  <c r="AD4497" i="1"/>
  <c r="AE4497" i="1"/>
  <c r="AF4497" i="1"/>
  <c r="AG4497" i="1"/>
  <c r="AH4497" i="1"/>
  <c r="AI4497" i="1"/>
  <c r="AJ4497" i="1"/>
  <c r="AK4497" i="1"/>
  <c r="AO4497" i="1"/>
  <c r="AN4497" i="1" s="1"/>
  <c r="AT4497" i="1"/>
  <c r="BA4497" i="1" s="1"/>
  <c r="AU4497" i="1"/>
  <c r="AV4497" i="1"/>
  <c r="AW4497" i="1"/>
  <c r="AX4497" i="1"/>
  <c r="BB4497" i="1"/>
  <c r="BC4497" i="1" s="1"/>
  <c r="AC4498" i="1"/>
  <c r="AD4498" i="1"/>
  <c r="AE4498" i="1"/>
  <c r="AF4498" i="1"/>
  <c r="AG4498" i="1"/>
  <c r="AH4498" i="1"/>
  <c r="AI4498" i="1"/>
  <c r="AJ4498" i="1"/>
  <c r="AK4498" i="1"/>
  <c r="AO4498" i="1"/>
  <c r="AN4498" i="1" s="1"/>
  <c r="AT4498" i="1"/>
  <c r="BA4498" i="1" s="1"/>
  <c r="AU4498" i="1"/>
  <c r="AV4498" i="1"/>
  <c r="AW4498" i="1"/>
  <c r="AX4498" i="1"/>
  <c r="BB4498" i="1"/>
  <c r="BC4498" i="1" s="1"/>
  <c r="AC4499" i="1"/>
  <c r="AD4499" i="1"/>
  <c r="AE4499" i="1"/>
  <c r="AF4499" i="1"/>
  <c r="AG4499" i="1"/>
  <c r="AH4499" i="1"/>
  <c r="AI4499" i="1"/>
  <c r="AJ4499" i="1"/>
  <c r="AK4499" i="1"/>
  <c r="AO4499" i="1"/>
  <c r="AN4499" i="1" s="1"/>
  <c r="AT4499" i="1"/>
  <c r="BA4499" i="1" s="1"/>
  <c r="AU4499" i="1"/>
  <c r="AV4499" i="1"/>
  <c r="AW4499" i="1"/>
  <c r="AX4499" i="1"/>
  <c r="BB4499" i="1"/>
  <c r="BC4499" i="1" s="1"/>
  <c r="AC4500" i="1"/>
  <c r="AD4500" i="1"/>
  <c r="AE4500" i="1"/>
  <c r="AF4500" i="1"/>
  <c r="AG4500" i="1"/>
  <c r="AH4500" i="1"/>
  <c r="AI4500" i="1"/>
  <c r="AJ4500" i="1"/>
  <c r="AK4500" i="1"/>
  <c r="AO4500" i="1"/>
  <c r="AN4500" i="1" s="1"/>
  <c r="AT4500" i="1"/>
  <c r="BA4500" i="1" s="1"/>
  <c r="AU4500" i="1"/>
  <c r="AV4500" i="1"/>
  <c r="AW4500" i="1"/>
  <c r="AX4500" i="1"/>
  <c r="BB4500" i="1"/>
  <c r="BC4500" i="1" s="1"/>
  <c r="AC4501" i="1"/>
  <c r="AD4501" i="1"/>
  <c r="AE4501" i="1"/>
  <c r="AF4501" i="1"/>
  <c r="AG4501" i="1"/>
  <c r="AH4501" i="1"/>
  <c r="AI4501" i="1"/>
  <c r="AJ4501" i="1"/>
  <c r="AK4501" i="1"/>
  <c r="AO4501" i="1"/>
  <c r="AN4501" i="1" s="1"/>
  <c r="AT4501" i="1"/>
  <c r="BA4501" i="1" s="1"/>
  <c r="AU4501" i="1"/>
  <c r="AV4501" i="1"/>
  <c r="AW4501" i="1"/>
  <c r="AX4501" i="1"/>
  <c r="BB4501" i="1"/>
  <c r="BC4501" i="1" s="1"/>
  <c r="AC4502" i="1"/>
  <c r="AD4502" i="1"/>
  <c r="AE4502" i="1"/>
  <c r="AF4502" i="1"/>
  <c r="AG4502" i="1"/>
  <c r="AH4502" i="1"/>
  <c r="AI4502" i="1"/>
  <c r="AJ4502" i="1"/>
  <c r="AK4502" i="1"/>
  <c r="AO4502" i="1"/>
  <c r="AN4502" i="1" s="1"/>
  <c r="AT4502" i="1"/>
  <c r="BA4502" i="1" s="1"/>
  <c r="AU4502" i="1"/>
  <c r="AV4502" i="1"/>
  <c r="AW4502" i="1"/>
  <c r="AX4502" i="1"/>
  <c r="BB4502" i="1"/>
  <c r="BC4502" i="1" s="1"/>
  <c r="AC4503" i="1"/>
  <c r="AD4503" i="1"/>
  <c r="AE4503" i="1"/>
  <c r="AF4503" i="1"/>
  <c r="AG4503" i="1"/>
  <c r="AH4503" i="1"/>
  <c r="AI4503" i="1"/>
  <c r="AJ4503" i="1"/>
  <c r="AK4503" i="1"/>
  <c r="AO4503" i="1"/>
  <c r="AN4503" i="1" s="1"/>
  <c r="AT4503" i="1"/>
  <c r="BA4503" i="1" s="1"/>
  <c r="AU4503" i="1"/>
  <c r="AV4503" i="1"/>
  <c r="AW4503" i="1"/>
  <c r="AX4503" i="1"/>
  <c r="BB4503" i="1"/>
  <c r="BC4503" i="1" s="1"/>
  <c r="AC4504" i="1"/>
  <c r="AD4504" i="1"/>
  <c r="AE4504" i="1"/>
  <c r="AF4504" i="1"/>
  <c r="AG4504" i="1"/>
  <c r="AH4504" i="1"/>
  <c r="AI4504" i="1"/>
  <c r="AJ4504" i="1"/>
  <c r="AK4504" i="1"/>
  <c r="AO4504" i="1"/>
  <c r="AN4504" i="1" s="1"/>
  <c r="AT4504" i="1"/>
  <c r="BA4504" i="1" s="1"/>
  <c r="AU4504" i="1"/>
  <c r="AV4504" i="1"/>
  <c r="AW4504" i="1"/>
  <c r="AX4504" i="1"/>
  <c r="BB4504" i="1"/>
  <c r="BC4504" i="1" s="1"/>
  <c r="AC4505" i="1"/>
  <c r="AD4505" i="1"/>
  <c r="AE4505" i="1"/>
  <c r="AF4505" i="1"/>
  <c r="AG4505" i="1"/>
  <c r="AH4505" i="1"/>
  <c r="AI4505" i="1"/>
  <c r="AJ4505" i="1"/>
  <c r="AK4505" i="1"/>
  <c r="AO4505" i="1"/>
  <c r="AN4505" i="1" s="1"/>
  <c r="AT4505" i="1"/>
  <c r="BA4505" i="1" s="1"/>
  <c r="AU4505" i="1"/>
  <c r="AV4505" i="1"/>
  <c r="AW4505" i="1"/>
  <c r="AX4505" i="1"/>
  <c r="BB4505" i="1"/>
  <c r="BC4505" i="1" s="1"/>
  <c r="AC4506" i="1"/>
  <c r="AD4506" i="1"/>
  <c r="AE4506" i="1"/>
  <c r="AF4506" i="1"/>
  <c r="AG4506" i="1"/>
  <c r="AH4506" i="1"/>
  <c r="AI4506" i="1"/>
  <c r="AJ4506" i="1"/>
  <c r="AK4506" i="1"/>
  <c r="AO4506" i="1"/>
  <c r="AN4506" i="1" s="1"/>
  <c r="AT4506" i="1"/>
  <c r="BA4506" i="1" s="1"/>
  <c r="AU4506" i="1"/>
  <c r="AV4506" i="1"/>
  <c r="AW4506" i="1"/>
  <c r="AX4506" i="1"/>
  <c r="BB4506" i="1"/>
  <c r="BC4506" i="1" s="1"/>
  <c r="AC4507" i="1"/>
  <c r="AD4507" i="1"/>
  <c r="AE4507" i="1"/>
  <c r="AF4507" i="1"/>
  <c r="AG4507" i="1"/>
  <c r="AH4507" i="1"/>
  <c r="AI4507" i="1"/>
  <c r="AJ4507" i="1"/>
  <c r="AK4507" i="1"/>
  <c r="AO4507" i="1"/>
  <c r="AN4507" i="1" s="1"/>
  <c r="AT4507" i="1"/>
  <c r="BA4507" i="1" s="1"/>
  <c r="AU4507" i="1"/>
  <c r="AV4507" i="1"/>
  <c r="AW4507" i="1"/>
  <c r="AX4507" i="1"/>
  <c r="BB4507" i="1"/>
  <c r="BC4507" i="1" s="1"/>
  <c r="AC4508" i="1"/>
  <c r="AD4508" i="1"/>
  <c r="AE4508" i="1"/>
  <c r="AF4508" i="1"/>
  <c r="AG4508" i="1"/>
  <c r="AH4508" i="1"/>
  <c r="AI4508" i="1"/>
  <c r="AJ4508" i="1"/>
  <c r="AK4508" i="1"/>
  <c r="AO4508" i="1"/>
  <c r="AN4508" i="1" s="1"/>
  <c r="AT4508" i="1"/>
  <c r="BA4508" i="1" s="1"/>
  <c r="AU4508" i="1"/>
  <c r="AV4508" i="1"/>
  <c r="AW4508" i="1"/>
  <c r="AX4508" i="1"/>
  <c r="BB4508" i="1"/>
  <c r="BC4508" i="1" s="1"/>
  <c r="AC4509" i="1"/>
  <c r="AD4509" i="1"/>
  <c r="AE4509" i="1"/>
  <c r="AF4509" i="1"/>
  <c r="AG4509" i="1"/>
  <c r="AH4509" i="1"/>
  <c r="AI4509" i="1"/>
  <c r="AJ4509" i="1"/>
  <c r="AK4509" i="1"/>
  <c r="AO4509" i="1"/>
  <c r="AN4509" i="1" s="1"/>
  <c r="AT4509" i="1"/>
  <c r="BA4509" i="1" s="1"/>
  <c r="AU4509" i="1"/>
  <c r="AV4509" i="1"/>
  <c r="AW4509" i="1"/>
  <c r="AX4509" i="1"/>
  <c r="BB4509" i="1"/>
  <c r="BC4509" i="1" s="1"/>
  <c r="AC4510" i="1"/>
  <c r="AD4510" i="1"/>
  <c r="AE4510" i="1"/>
  <c r="AF4510" i="1"/>
  <c r="AG4510" i="1"/>
  <c r="AH4510" i="1"/>
  <c r="AI4510" i="1"/>
  <c r="AJ4510" i="1"/>
  <c r="AK4510" i="1"/>
  <c r="AO4510" i="1"/>
  <c r="AN4510" i="1" s="1"/>
  <c r="AT4510" i="1"/>
  <c r="BA4510" i="1" s="1"/>
  <c r="AU4510" i="1"/>
  <c r="AV4510" i="1"/>
  <c r="AW4510" i="1"/>
  <c r="AX4510" i="1"/>
  <c r="BB4510" i="1"/>
  <c r="BC4510" i="1" s="1"/>
  <c r="AC4511" i="1"/>
  <c r="AD4511" i="1"/>
  <c r="AE4511" i="1"/>
  <c r="AF4511" i="1"/>
  <c r="AG4511" i="1"/>
  <c r="AH4511" i="1"/>
  <c r="AI4511" i="1"/>
  <c r="AJ4511" i="1"/>
  <c r="AK4511" i="1"/>
  <c r="AO4511" i="1"/>
  <c r="AN4511" i="1" s="1"/>
  <c r="AT4511" i="1"/>
  <c r="BA4511" i="1" s="1"/>
  <c r="AU4511" i="1"/>
  <c r="AV4511" i="1"/>
  <c r="AW4511" i="1"/>
  <c r="AX4511" i="1"/>
  <c r="BB4511" i="1"/>
  <c r="BC4511" i="1" s="1"/>
  <c r="AC4512" i="1"/>
  <c r="AD4512" i="1"/>
  <c r="AE4512" i="1"/>
  <c r="AF4512" i="1"/>
  <c r="AG4512" i="1"/>
  <c r="AH4512" i="1"/>
  <c r="AI4512" i="1"/>
  <c r="AJ4512" i="1"/>
  <c r="AK4512" i="1"/>
  <c r="AO4512" i="1"/>
  <c r="AN4512" i="1" s="1"/>
  <c r="AT4512" i="1"/>
  <c r="BA4512" i="1" s="1"/>
  <c r="AU4512" i="1"/>
  <c r="AV4512" i="1"/>
  <c r="AW4512" i="1"/>
  <c r="AX4512" i="1"/>
  <c r="BB4512" i="1"/>
  <c r="BC4512" i="1" s="1"/>
  <c r="AC4513" i="1"/>
  <c r="AD4513" i="1"/>
  <c r="AE4513" i="1"/>
  <c r="AF4513" i="1"/>
  <c r="AG4513" i="1"/>
  <c r="AH4513" i="1"/>
  <c r="AI4513" i="1"/>
  <c r="AJ4513" i="1"/>
  <c r="AK4513" i="1"/>
  <c r="AO4513" i="1"/>
  <c r="AN4513" i="1" s="1"/>
  <c r="AT4513" i="1"/>
  <c r="BA4513" i="1" s="1"/>
  <c r="AU4513" i="1"/>
  <c r="AV4513" i="1"/>
  <c r="AW4513" i="1"/>
  <c r="AX4513" i="1"/>
  <c r="BB4513" i="1"/>
  <c r="BC4513" i="1" s="1"/>
  <c r="AC4514" i="1"/>
  <c r="AD4514" i="1"/>
  <c r="AE4514" i="1"/>
  <c r="AF4514" i="1"/>
  <c r="AG4514" i="1"/>
  <c r="AH4514" i="1"/>
  <c r="AI4514" i="1"/>
  <c r="AJ4514" i="1"/>
  <c r="AK4514" i="1"/>
  <c r="AO4514" i="1"/>
  <c r="AN4514" i="1" s="1"/>
  <c r="AT4514" i="1"/>
  <c r="BA4514" i="1" s="1"/>
  <c r="AU4514" i="1"/>
  <c r="AV4514" i="1"/>
  <c r="AW4514" i="1"/>
  <c r="AX4514" i="1"/>
  <c r="BB4514" i="1"/>
  <c r="BC4514" i="1" s="1"/>
  <c r="AC4515" i="1"/>
  <c r="AD4515" i="1"/>
  <c r="AE4515" i="1"/>
  <c r="AF4515" i="1"/>
  <c r="AG4515" i="1"/>
  <c r="AH4515" i="1"/>
  <c r="AI4515" i="1"/>
  <c r="AJ4515" i="1"/>
  <c r="AK4515" i="1"/>
  <c r="AO4515" i="1"/>
  <c r="AN4515" i="1" s="1"/>
  <c r="AT4515" i="1"/>
  <c r="BA4515" i="1" s="1"/>
  <c r="AU4515" i="1"/>
  <c r="AV4515" i="1"/>
  <c r="AW4515" i="1"/>
  <c r="AX4515" i="1"/>
  <c r="BB4515" i="1"/>
  <c r="BC4515" i="1" s="1"/>
  <c r="AC4516" i="1"/>
  <c r="AD4516" i="1"/>
  <c r="AE4516" i="1"/>
  <c r="AF4516" i="1"/>
  <c r="AG4516" i="1"/>
  <c r="AH4516" i="1"/>
  <c r="AI4516" i="1"/>
  <c r="AJ4516" i="1"/>
  <c r="AK4516" i="1"/>
  <c r="AO4516" i="1"/>
  <c r="AN4516" i="1" s="1"/>
  <c r="AT4516" i="1"/>
  <c r="BA4516" i="1" s="1"/>
  <c r="AU4516" i="1"/>
  <c r="AV4516" i="1"/>
  <c r="AW4516" i="1"/>
  <c r="AX4516" i="1"/>
  <c r="BB4516" i="1"/>
  <c r="BC4516" i="1" s="1"/>
  <c r="AC4517" i="1"/>
  <c r="AD4517" i="1"/>
  <c r="AE4517" i="1"/>
  <c r="AF4517" i="1"/>
  <c r="AG4517" i="1"/>
  <c r="AH4517" i="1"/>
  <c r="AI4517" i="1"/>
  <c r="AJ4517" i="1"/>
  <c r="AK4517" i="1"/>
  <c r="AO4517" i="1"/>
  <c r="AN4517" i="1" s="1"/>
  <c r="AT4517" i="1"/>
  <c r="BA4517" i="1" s="1"/>
  <c r="AU4517" i="1"/>
  <c r="AV4517" i="1"/>
  <c r="AW4517" i="1"/>
  <c r="AX4517" i="1"/>
  <c r="BB4517" i="1"/>
  <c r="BC4517" i="1" s="1"/>
  <c r="AC4518" i="1"/>
  <c r="AD4518" i="1"/>
  <c r="AE4518" i="1"/>
  <c r="AF4518" i="1"/>
  <c r="AG4518" i="1"/>
  <c r="AH4518" i="1"/>
  <c r="AI4518" i="1"/>
  <c r="AJ4518" i="1"/>
  <c r="AK4518" i="1"/>
  <c r="AO4518" i="1"/>
  <c r="AN4518" i="1" s="1"/>
  <c r="AT4518" i="1"/>
  <c r="BA4518" i="1" s="1"/>
  <c r="AU4518" i="1"/>
  <c r="AV4518" i="1"/>
  <c r="AW4518" i="1"/>
  <c r="AX4518" i="1"/>
  <c r="BB4518" i="1"/>
  <c r="BC4518" i="1" s="1"/>
  <c r="AC4519" i="1"/>
  <c r="AD4519" i="1"/>
  <c r="AE4519" i="1"/>
  <c r="AF4519" i="1"/>
  <c r="AG4519" i="1"/>
  <c r="AH4519" i="1"/>
  <c r="AI4519" i="1"/>
  <c r="AJ4519" i="1"/>
  <c r="AK4519" i="1"/>
  <c r="AO4519" i="1"/>
  <c r="AN4519" i="1" s="1"/>
  <c r="AT4519" i="1"/>
  <c r="BA4519" i="1" s="1"/>
  <c r="AU4519" i="1"/>
  <c r="AV4519" i="1"/>
  <c r="AW4519" i="1"/>
  <c r="AX4519" i="1"/>
  <c r="BB4519" i="1"/>
  <c r="BC4519" i="1" s="1"/>
  <c r="AC4520" i="1"/>
  <c r="AD4520" i="1"/>
  <c r="AE4520" i="1"/>
  <c r="AF4520" i="1"/>
  <c r="AG4520" i="1"/>
  <c r="AH4520" i="1"/>
  <c r="AI4520" i="1"/>
  <c r="AJ4520" i="1"/>
  <c r="AK4520" i="1"/>
  <c r="AO4520" i="1"/>
  <c r="AN4520" i="1" s="1"/>
  <c r="AT4520" i="1"/>
  <c r="BA4520" i="1" s="1"/>
  <c r="AU4520" i="1"/>
  <c r="AV4520" i="1"/>
  <c r="AW4520" i="1"/>
  <c r="AX4520" i="1"/>
  <c r="BB4520" i="1"/>
  <c r="BC4520" i="1" s="1"/>
  <c r="AC4521" i="1"/>
  <c r="AD4521" i="1"/>
  <c r="AE4521" i="1"/>
  <c r="AF4521" i="1"/>
  <c r="AG4521" i="1"/>
  <c r="AH4521" i="1"/>
  <c r="AI4521" i="1"/>
  <c r="AJ4521" i="1"/>
  <c r="AK4521" i="1"/>
  <c r="AO4521" i="1"/>
  <c r="AN4521" i="1" s="1"/>
  <c r="AT4521" i="1"/>
  <c r="BA4521" i="1" s="1"/>
  <c r="AU4521" i="1"/>
  <c r="AV4521" i="1"/>
  <c r="AW4521" i="1"/>
  <c r="AX4521" i="1"/>
  <c r="BB4521" i="1"/>
  <c r="BC4521" i="1" s="1"/>
  <c r="AC4522" i="1"/>
  <c r="AD4522" i="1"/>
  <c r="AE4522" i="1"/>
  <c r="AF4522" i="1"/>
  <c r="AG4522" i="1"/>
  <c r="AH4522" i="1"/>
  <c r="AI4522" i="1"/>
  <c r="AJ4522" i="1"/>
  <c r="AK4522" i="1"/>
  <c r="AO4522" i="1"/>
  <c r="AN4522" i="1" s="1"/>
  <c r="AT4522" i="1"/>
  <c r="BA4522" i="1" s="1"/>
  <c r="AU4522" i="1"/>
  <c r="AV4522" i="1"/>
  <c r="AW4522" i="1"/>
  <c r="AX4522" i="1"/>
  <c r="BB4522" i="1"/>
  <c r="BC4522" i="1" s="1"/>
  <c r="AC4523" i="1"/>
  <c r="AD4523" i="1"/>
  <c r="AE4523" i="1"/>
  <c r="AF4523" i="1"/>
  <c r="AG4523" i="1"/>
  <c r="AH4523" i="1"/>
  <c r="AI4523" i="1"/>
  <c r="AJ4523" i="1"/>
  <c r="AK4523" i="1"/>
  <c r="AO4523" i="1"/>
  <c r="AN4523" i="1" s="1"/>
  <c r="AT4523" i="1"/>
  <c r="BA4523" i="1" s="1"/>
  <c r="AU4523" i="1"/>
  <c r="AV4523" i="1"/>
  <c r="AW4523" i="1"/>
  <c r="AX4523" i="1"/>
  <c r="BB4523" i="1"/>
  <c r="BC4523" i="1" s="1"/>
  <c r="AC4524" i="1"/>
  <c r="AD4524" i="1"/>
  <c r="AE4524" i="1"/>
  <c r="AF4524" i="1"/>
  <c r="AG4524" i="1"/>
  <c r="AH4524" i="1"/>
  <c r="AI4524" i="1"/>
  <c r="AJ4524" i="1"/>
  <c r="AK4524" i="1"/>
  <c r="AO4524" i="1"/>
  <c r="AN4524" i="1" s="1"/>
  <c r="AT4524" i="1"/>
  <c r="BA4524" i="1" s="1"/>
  <c r="AU4524" i="1"/>
  <c r="AV4524" i="1"/>
  <c r="AW4524" i="1"/>
  <c r="AX4524" i="1"/>
  <c r="BB4524" i="1"/>
  <c r="BC4524" i="1" s="1"/>
  <c r="AC4525" i="1"/>
  <c r="AD4525" i="1"/>
  <c r="AE4525" i="1"/>
  <c r="AF4525" i="1"/>
  <c r="AG4525" i="1"/>
  <c r="AH4525" i="1"/>
  <c r="AI4525" i="1"/>
  <c r="AJ4525" i="1"/>
  <c r="AK4525" i="1"/>
  <c r="AO4525" i="1"/>
  <c r="AN4525" i="1" s="1"/>
  <c r="AT4525" i="1"/>
  <c r="BA4525" i="1" s="1"/>
  <c r="AU4525" i="1"/>
  <c r="AV4525" i="1"/>
  <c r="AW4525" i="1"/>
  <c r="AX4525" i="1"/>
  <c r="BB4525" i="1"/>
  <c r="BC4525" i="1" s="1"/>
  <c r="AC4526" i="1"/>
  <c r="AD4526" i="1"/>
  <c r="AE4526" i="1"/>
  <c r="AF4526" i="1"/>
  <c r="AG4526" i="1"/>
  <c r="AH4526" i="1"/>
  <c r="AI4526" i="1"/>
  <c r="AJ4526" i="1"/>
  <c r="AK4526" i="1"/>
  <c r="AO4526" i="1"/>
  <c r="AN4526" i="1" s="1"/>
  <c r="AT4526" i="1"/>
  <c r="BA4526" i="1" s="1"/>
  <c r="AU4526" i="1"/>
  <c r="AV4526" i="1"/>
  <c r="AW4526" i="1"/>
  <c r="AX4526" i="1"/>
  <c r="BB4526" i="1"/>
  <c r="BC4526" i="1" s="1"/>
  <c r="AC4527" i="1"/>
  <c r="AD4527" i="1"/>
  <c r="AE4527" i="1"/>
  <c r="AF4527" i="1"/>
  <c r="AG4527" i="1"/>
  <c r="AH4527" i="1"/>
  <c r="AI4527" i="1"/>
  <c r="AJ4527" i="1"/>
  <c r="AK4527" i="1"/>
  <c r="AO4527" i="1"/>
  <c r="AN4527" i="1" s="1"/>
  <c r="AT4527" i="1"/>
  <c r="BA4527" i="1" s="1"/>
  <c r="AU4527" i="1"/>
  <c r="AV4527" i="1"/>
  <c r="AW4527" i="1"/>
  <c r="AX4527" i="1"/>
  <c r="BB4527" i="1"/>
  <c r="BC4527" i="1" s="1"/>
  <c r="AC4528" i="1"/>
  <c r="AD4528" i="1"/>
  <c r="AE4528" i="1"/>
  <c r="AF4528" i="1"/>
  <c r="AG4528" i="1"/>
  <c r="AH4528" i="1"/>
  <c r="AI4528" i="1"/>
  <c r="AJ4528" i="1"/>
  <c r="AK4528" i="1"/>
  <c r="AO4528" i="1"/>
  <c r="AN4528" i="1" s="1"/>
  <c r="AT4528" i="1"/>
  <c r="BA4528" i="1" s="1"/>
  <c r="AU4528" i="1"/>
  <c r="AV4528" i="1"/>
  <c r="AW4528" i="1"/>
  <c r="AX4528" i="1"/>
  <c r="BB4528" i="1"/>
  <c r="BC4528" i="1" s="1"/>
  <c r="AC4529" i="1"/>
  <c r="AD4529" i="1"/>
  <c r="AE4529" i="1"/>
  <c r="AF4529" i="1"/>
  <c r="AG4529" i="1"/>
  <c r="AH4529" i="1"/>
  <c r="AI4529" i="1"/>
  <c r="AJ4529" i="1"/>
  <c r="AK4529" i="1"/>
  <c r="AO4529" i="1"/>
  <c r="AN4529" i="1" s="1"/>
  <c r="AT4529" i="1"/>
  <c r="BA4529" i="1" s="1"/>
  <c r="AU4529" i="1"/>
  <c r="AV4529" i="1"/>
  <c r="AW4529" i="1"/>
  <c r="AX4529" i="1"/>
  <c r="BB4529" i="1"/>
  <c r="BC4529" i="1" s="1"/>
  <c r="AC4530" i="1"/>
  <c r="AD4530" i="1"/>
  <c r="AE4530" i="1"/>
  <c r="AF4530" i="1"/>
  <c r="AG4530" i="1"/>
  <c r="AH4530" i="1"/>
  <c r="AI4530" i="1"/>
  <c r="AJ4530" i="1"/>
  <c r="AK4530" i="1"/>
  <c r="AO4530" i="1"/>
  <c r="AN4530" i="1" s="1"/>
  <c r="AT4530" i="1"/>
  <c r="BA4530" i="1" s="1"/>
  <c r="AU4530" i="1"/>
  <c r="AV4530" i="1"/>
  <c r="AW4530" i="1"/>
  <c r="AX4530" i="1"/>
  <c r="BB4530" i="1"/>
  <c r="BC4530" i="1" s="1"/>
  <c r="AC4531" i="1"/>
  <c r="AD4531" i="1"/>
  <c r="AE4531" i="1"/>
  <c r="AF4531" i="1"/>
  <c r="AG4531" i="1"/>
  <c r="AH4531" i="1"/>
  <c r="AI4531" i="1"/>
  <c r="AJ4531" i="1"/>
  <c r="AK4531" i="1"/>
  <c r="AO4531" i="1"/>
  <c r="AN4531" i="1" s="1"/>
  <c r="AT4531" i="1"/>
  <c r="BA4531" i="1" s="1"/>
  <c r="AU4531" i="1"/>
  <c r="AV4531" i="1"/>
  <c r="AW4531" i="1"/>
  <c r="AX4531" i="1"/>
  <c r="BB4531" i="1"/>
  <c r="BC4531" i="1" s="1"/>
  <c r="AC4532" i="1"/>
  <c r="AD4532" i="1"/>
  <c r="AE4532" i="1"/>
  <c r="AF4532" i="1"/>
  <c r="AG4532" i="1"/>
  <c r="AH4532" i="1"/>
  <c r="AI4532" i="1"/>
  <c r="AJ4532" i="1"/>
  <c r="AK4532" i="1"/>
  <c r="AO4532" i="1"/>
  <c r="AN4532" i="1" s="1"/>
  <c r="AT4532" i="1"/>
  <c r="BA4532" i="1" s="1"/>
  <c r="AU4532" i="1"/>
  <c r="AV4532" i="1"/>
  <c r="AW4532" i="1"/>
  <c r="AX4532" i="1"/>
  <c r="BB4532" i="1"/>
  <c r="BC4532" i="1" s="1"/>
  <c r="AC4533" i="1"/>
  <c r="AD4533" i="1"/>
  <c r="AE4533" i="1"/>
  <c r="AF4533" i="1"/>
  <c r="AG4533" i="1"/>
  <c r="AH4533" i="1"/>
  <c r="AI4533" i="1"/>
  <c r="AJ4533" i="1"/>
  <c r="AK4533" i="1"/>
  <c r="AO4533" i="1"/>
  <c r="AN4533" i="1" s="1"/>
  <c r="AT4533" i="1"/>
  <c r="BA4533" i="1" s="1"/>
  <c r="AU4533" i="1"/>
  <c r="AV4533" i="1"/>
  <c r="AW4533" i="1"/>
  <c r="AX4533" i="1"/>
  <c r="BB4533" i="1"/>
  <c r="BC4533" i="1" s="1"/>
  <c r="AC4534" i="1"/>
  <c r="AD4534" i="1"/>
  <c r="AE4534" i="1"/>
  <c r="AF4534" i="1"/>
  <c r="AG4534" i="1"/>
  <c r="AH4534" i="1"/>
  <c r="AI4534" i="1"/>
  <c r="AJ4534" i="1"/>
  <c r="AK4534" i="1"/>
  <c r="AO4534" i="1"/>
  <c r="AN4534" i="1" s="1"/>
  <c r="AT4534" i="1"/>
  <c r="BA4534" i="1" s="1"/>
  <c r="AU4534" i="1"/>
  <c r="AV4534" i="1"/>
  <c r="AW4534" i="1"/>
  <c r="AX4534" i="1"/>
  <c r="BB4534" i="1"/>
  <c r="BC4534" i="1" s="1"/>
  <c r="AC4535" i="1"/>
  <c r="AD4535" i="1"/>
  <c r="AE4535" i="1"/>
  <c r="AF4535" i="1"/>
  <c r="AG4535" i="1"/>
  <c r="AH4535" i="1"/>
  <c r="AI4535" i="1"/>
  <c r="AJ4535" i="1"/>
  <c r="AK4535" i="1"/>
  <c r="AO4535" i="1"/>
  <c r="AN4535" i="1" s="1"/>
  <c r="AT4535" i="1"/>
  <c r="BA4535" i="1" s="1"/>
  <c r="AU4535" i="1"/>
  <c r="AV4535" i="1"/>
  <c r="AW4535" i="1"/>
  <c r="AX4535" i="1"/>
  <c r="BB4535" i="1"/>
  <c r="BC4535" i="1" s="1"/>
  <c r="AC4536" i="1"/>
  <c r="AD4536" i="1"/>
  <c r="AE4536" i="1"/>
  <c r="AF4536" i="1"/>
  <c r="AG4536" i="1"/>
  <c r="AH4536" i="1"/>
  <c r="AI4536" i="1"/>
  <c r="AJ4536" i="1"/>
  <c r="AK4536" i="1"/>
  <c r="AO4536" i="1"/>
  <c r="AN4536" i="1" s="1"/>
  <c r="AT4536" i="1"/>
  <c r="BA4536" i="1" s="1"/>
  <c r="AU4536" i="1"/>
  <c r="AV4536" i="1"/>
  <c r="AW4536" i="1"/>
  <c r="AX4536" i="1"/>
  <c r="BB4536" i="1"/>
  <c r="BC4536" i="1" s="1"/>
  <c r="AC4537" i="1"/>
  <c r="AD4537" i="1"/>
  <c r="AE4537" i="1"/>
  <c r="AF4537" i="1"/>
  <c r="AG4537" i="1"/>
  <c r="AH4537" i="1"/>
  <c r="AI4537" i="1"/>
  <c r="AJ4537" i="1"/>
  <c r="AK4537" i="1"/>
  <c r="AO4537" i="1"/>
  <c r="AN4537" i="1" s="1"/>
  <c r="AT4537" i="1"/>
  <c r="BA4537" i="1" s="1"/>
  <c r="AU4537" i="1"/>
  <c r="AV4537" i="1"/>
  <c r="AW4537" i="1"/>
  <c r="AX4537" i="1"/>
  <c r="BB4537" i="1"/>
  <c r="BC4537" i="1" s="1"/>
  <c r="AC4538" i="1"/>
  <c r="AD4538" i="1"/>
  <c r="AE4538" i="1"/>
  <c r="AF4538" i="1"/>
  <c r="AG4538" i="1"/>
  <c r="AH4538" i="1"/>
  <c r="AI4538" i="1"/>
  <c r="AJ4538" i="1"/>
  <c r="AK4538" i="1"/>
  <c r="AO4538" i="1"/>
  <c r="AN4538" i="1" s="1"/>
  <c r="AT4538" i="1"/>
  <c r="BA4538" i="1" s="1"/>
  <c r="AU4538" i="1"/>
  <c r="AV4538" i="1"/>
  <c r="AW4538" i="1"/>
  <c r="AX4538" i="1"/>
  <c r="BB4538" i="1"/>
  <c r="BC4538" i="1" s="1"/>
  <c r="AC4539" i="1"/>
  <c r="AD4539" i="1"/>
  <c r="AE4539" i="1"/>
  <c r="AF4539" i="1"/>
  <c r="AG4539" i="1"/>
  <c r="AH4539" i="1"/>
  <c r="AI4539" i="1"/>
  <c r="AJ4539" i="1"/>
  <c r="AK4539" i="1"/>
  <c r="AO4539" i="1"/>
  <c r="AN4539" i="1" s="1"/>
  <c r="AT4539" i="1"/>
  <c r="BA4539" i="1" s="1"/>
  <c r="AU4539" i="1"/>
  <c r="AV4539" i="1"/>
  <c r="AW4539" i="1"/>
  <c r="AX4539" i="1"/>
  <c r="BB4539" i="1"/>
  <c r="BC4539" i="1" s="1"/>
  <c r="AC4540" i="1"/>
  <c r="AD4540" i="1"/>
  <c r="AE4540" i="1"/>
  <c r="AF4540" i="1"/>
  <c r="AG4540" i="1"/>
  <c r="AH4540" i="1"/>
  <c r="AI4540" i="1"/>
  <c r="AJ4540" i="1"/>
  <c r="AK4540" i="1"/>
  <c r="AO4540" i="1"/>
  <c r="AN4540" i="1" s="1"/>
  <c r="AT4540" i="1"/>
  <c r="BA4540" i="1" s="1"/>
  <c r="AU4540" i="1"/>
  <c r="AV4540" i="1"/>
  <c r="AW4540" i="1"/>
  <c r="AX4540" i="1"/>
  <c r="BB4540" i="1"/>
  <c r="BC4540" i="1" s="1"/>
  <c r="AC4541" i="1"/>
  <c r="AD4541" i="1"/>
  <c r="AE4541" i="1"/>
  <c r="AF4541" i="1"/>
  <c r="AG4541" i="1"/>
  <c r="AH4541" i="1"/>
  <c r="AI4541" i="1"/>
  <c r="AJ4541" i="1"/>
  <c r="AK4541" i="1"/>
  <c r="AO4541" i="1"/>
  <c r="AN4541" i="1" s="1"/>
  <c r="AT4541" i="1"/>
  <c r="BA4541" i="1" s="1"/>
  <c r="AU4541" i="1"/>
  <c r="AV4541" i="1"/>
  <c r="AW4541" i="1"/>
  <c r="AX4541" i="1"/>
  <c r="BB4541" i="1"/>
  <c r="BC4541" i="1" s="1"/>
  <c r="AC4542" i="1"/>
  <c r="AD4542" i="1"/>
  <c r="AE4542" i="1"/>
  <c r="AF4542" i="1"/>
  <c r="AG4542" i="1"/>
  <c r="AH4542" i="1"/>
  <c r="AI4542" i="1"/>
  <c r="AJ4542" i="1"/>
  <c r="AK4542" i="1"/>
  <c r="AO4542" i="1"/>
  <c r="AN4542" i="1" s="1"/>
  <c r="AT4542" i="1"/>
  <c r="BA4542" i="1" s="1"/>
  <c r="AU4542" i="1"/>
  <c r="AV4542" i="1"/>
  <c r="AW4542" i="1"/>
  <c r="AX4542" i="1"/>
  <c r="BB4542" i="1"/>
  <c r="BC4542" i="1" s="1"/>
  <c r="AC4543" i="1"/>
  <c r="AD4543" i="1"/>
  <c r="AE4543" i="1"/>
  <c r="AF4543" i="1"/>
  <c r="AG4543" i="1"/>
  <c r="AH4543" i="1"/>
  <c r="AI4543" i="1"/>
  <c r="AJ4543" i="1"/>
  <c r="AK4543" i="1"/>
  <c r="AO4543" i="1"/>
  <c r="AN4543" i="1" s="1"/>
  <c r="AT4543" i="1"/>
  <c r="BA4543" i="1" s="1"/>
  <c r="AU4543" i="1"/>
  <c r="AV4543" i="1"/>
  <c r="AW4543" i="1"/>
  <c r="AX4543" i="1"/>
  <c r="BB4543" i="1"/>
  <c r="BC4543" i="1" s="1"/>
  <c r="AC4544" i="1"/>
  <c r="AD4544" i="1"/>
  <c r="AE4544" i="1"/>
  <c r="AF4544" i="1"/>
  <c r="AG4544" i="1"/>
  <c r="AH4544" i="1"/>
  <c r="AI4544" i="1"/>
  <c r="AJ4544" i="1"/>
  <c r="AK4544" i="1"/>
  <c r="AO4544" i="1"/>
  <c r="AN4544" i="1" s="1"/>
  <c r="AT4544" i="1"/>
  <c r="BA4544" i="1" s="1"/>
  <c r="AU4544" i="1"/>
  <c r="AV4544" i="1"/>
  <c r="AW4544" i="1"/>
  <c r="AX4544" i="1"/>
  <c r="BB4544" i="1"/>
  <c r="BC4544" i="1" s="1"/>
  <c r="AC4545" i="1"/>
  <c r="AD4545" i="1"/>
  <c r="AE4545" i="1"/>
  <c r="AF4545" i="1"/>
  <c r="AG4545" i="1"/>
  <c r="AH4545" i="1"/>
  <c r="AI4545" i="1"/>
  <c r="AJ4545" i="1"/>
  <c r="AK4545" i="1"/>
  <c r="AO4545" i="1"/>
  <c r="AN4545" i="1" s="1"/>
  <c r="AT4545" i="1"/>
  <c r="BA4545" i="1" s="1"/>
  <c r="AU4545" i="1"/>
  <c r="AV4545" i="1"/>
  <c r="AW4545" i="1"/>
  <c r="AX4545" i="1"/>
  <c r="BB4545" i="1"/>
  <c r="BC4545" i="1" s="1"/>
  <c r="AC4546" i="1"/>
  <c r="AD4546" i="1"/>
  <c r="AE4546" i="1"/>
  <c r="AF4546" i="1"/>
  <c r="AG4546" i="1"/>
  <c r="AH4546" i="1"/>
  <c r="AI4546" i="1"/>
  <c r="AJ4546" i="1"/>
  <c r="AK4546" i="1"/>
  <c r="AO4546" i="1"/>
  <c r="AN4546" i="1" s="1"/>
  <c r="AT4546" i="1"/>
  <c r="BA4546" i="1" s="1"/>
  <c r="AU4546" i="1"/>
  <c r="AV4546" i="1"/>
  <c r="AW4546" i="1"/>
  <c r="AX4546" i="1"/>
  <c r="BB4546" i="1"/>
  <c r="BC4546" i="1" s="1"/>
  <c r="AC4547" i="1"/>
  <c r="AD4547" i="1"/>
  <c r="AE4547" i="1"/>
  <c r="AF4547" i="1"/>
  <c r="AG4547" i="1"/>
  <c r="AH4547" i="1"/>
  <c r="AI4547" i="1"/>
  <c r="AJ4547" i="1"/>
  <c r="AK4547" i="1"/>
  <c r="AO4547" i="1"/>
  <c r="AN4547" i="1" s="1"/>
  <c r="AT4547" i="1"/>
  <c r="BA4547" i="1" s="1"/>
  <c r="AU4547" i="1"/>
  <c r="AV4547" i="1"/>
  <c r="AW4547" i="1"/>
  <c r="AX4547" i="1"/>
  <c r="BB4547" i="1"/>
  <c r="BC4547" i="1" s="1"/>
  <c r="AC4548" i="1"/>
  <c r="AD4548" i="1"/>
  <c r="AE4548" i="1"/>
  <c r="AF4548" i="1"/>
  <c r="AG4548" i="1"/>
  <c r="AH4548" i="1"/>
  <c r="AI4548" i="1"/>
  <c r="AJ4548" i="1"/>
  <c r="AK4548" i="1"/>
  <c r="AO4548" i="1"/>
  <c r="AN4548" i="1" s="1"/>
  <c r="AT4548" i="1"/>
  <c r="BA4548" i="1" s="1"/>
  <c r="AU4548" i="1"/>
  <c r="AV4548" i="1"/>
  <c r="AW4548" i="1"/>
  <c r="AX4548" i="1"/>
  <c r="BB4548" i="1"/>
  <c r="BC4548" i="1" s="1"/>
  <c r="AC4549" i="1"/>
  <c r="AD4549" i="1"/>
  <c r="AE4549" i="1"/>
  <c r="AF4549" i="1"/>
  <c r="AG4549" i="1"/>
  <c r="AH4549" i="1"/>
  <c r="AI4549" i="1"/>
  <c r="AJ4549" i="1"/>
  <c r="AK4549" i="1"/>
  <c r="AO4549" i="1"/>
  <c r="AN4549" i="1" s="1"/>
  <c r="AT4549" i="1"/>
  <c r="BA4549" i="1" s="1"/>
  <c r="AU4549" i="1"/>
  <c r="AV4549" i="1"/>
  <c r="AW4549" i="1"/>
  <c r="AX4549" i="1"/>
  <c r="BB4549" i="1"/>
  <c r="BC4549" i="1" s="1"/>
  <c r="AC4550" i="1"/>
  <c r="AD4550" i="1"/>
  <c r="AE4550" i="1"/>
  <c r="AF4550" i="1"/>
  <c r="AG4550" i="1"/>
  <c r="AH4550" i="1"/>
  <c r="AI4550" i="1"/>
  <c r="AJ4550" i="1"/>
  <c r="AK4550" i="1"/>
  <c r="AO4550" i="1"/>
  <c r="AN4550" i="1" s="1"/>
  <c r="AT4550" i="1"/>
  <c r="BA4550" i="1" s="1"/>
  <c r="AU4550" i="1"/>
  <c r="AV4550" i="1"/>
  <c r="AW4550" i="1"/>
  <c r="AX4550" i="1"/>
  <c r="BB4550" i="1"/>
  <c r="BC4550" i="1" s="1"/>
  <c r="AC4551" i="1"/>
  <c r="AD4551" i="1"/>
  <c r="AE4551" i="1"/>
  <c r="AF4551" i="1"/>
  <c r="AG4551" i="1"/>
  <c r="AH4551" i="1"/>
  <c r="AI4551" i="1"/>
  <c r="AJ4551" i="1"/>
  <c r="AK4551" i="1"/>
  <c r="AO4551" i="1"/>
  <c r="AN4551" i="1" s="1"/>
  <c r="AT4551" i="1"/>
  <c r="BA4551" i="1" s="1"/>
  <c r="AU4551" i="1"/>
  <c r="AV4551" i="1"/>
  <c r="AW4551" i="1"/>
  <c r="AX4551" i="1"/>
  <c r="BB4551" i="1"/>
  <c r="BC4551" i="1" s="1"/>
  <c r="AC4552" i="1"/>
  <c r="AD4552" i="1"/>
  <c r="AE4552" i="1"/>
  <c r="AF4552" i="1"/>
  <c r="AG4552" i="1"/>
  <c r="AH4552" i="1"/>
  <c r="AI4552" i="1"/>
  <c r="AJ4552" i="1"/>
  <c r="AK4552" i="1"/>
  <c r="AO4552" i="1"/>
  <c r="AN4552" i="1" s="1"/>
  <c r="AT4552" i="1"/>
  <c r="BA4552" i="1" s="1"/>
  <c r="AU4552" i="1"/>
  <c r="AV4552" i="1"/>
  <c r="AW4552" i="1"/>
  <c r="AX4552" i="1"/>
  <c r="BB4552" i="1"/>
  <c r="BC4552" i="1" s="1"/>
  <c r="AC4553" i="1"/>
  <c r="AD4553" i="1"/>
  <c r="AE4553" i="1"/>
  <c r="AF4553" i="1"/>
  <c r="AG4553" i="1"/>
  <c r="AH4553" i="1"/>
  <c r="AI4553" i="1"/>
  <c r="AJ4553" i="1"/>
  <c r="AK4553" i="1"/>
  <c r="AO4553" i="1"/>
  <c r="AN4553" i="1" s="1"/>
  <c r="AT4553" i="1"/>
  <c r="BA4553" i="1" s="1"/>
  <c r="AU4553" i="1"/>
  <c r="AV4553" i="1"/>
  <c r="AW4553" i="1"/>
  <c r="AX4553" i="1"/>
  <c r="BB4553" i="1"/>
  <c r="BC4553" i="1" s="1"/>
  <c r="AC4554" i="1"/>
  <c r="AD4554" i="1"/>
  <c r="AE4554" i="1"/>
  <c r="AF4554" i="1"/>
  <c r="AG4554" i="1"/>
  <c r="AH4554" i="1"/>
  <c r="AI4554" i="1"/>
  <c r="AJ4554" i="1"/>
  <c r="AK4554" i="1"/>
  <c r="AO4554" i="1"/>
  <c r="AN4554" i="1" s="1"/>
  <c r="AT4554" i="1"/>
  <c r="BA4554" i="1" s="1"/>
  <c r="AU4554" i="1"/>
  <c r="AV4554" i="1"/>
  <c r="AW4554" i="1"/>
  <c r="AX4554" i="1"/>
  <c r="BB4554" i="1"/>
  <c r="BC4554" i="1" s="1"/>
  <c r="AC4555" i="1"/>
  <c r="AD4555" i="1"/>
  <c r="AE4555" i="1"/>
  <c r="AF4555" i="1"/>
  <c r="AG4555" i="1"/>
  <c r="AH4555" i="1"/>
  <c r="AI4555" i="1"/>
  <c r="AJ4555" i="1"/>
  <c r="AK4555" i="1"/>
  <c r="AO4555" i="1"/>
  <c r="AN4555" i="1" s="1"/>
  <c r="AT4555" i="1"/>
  <c r="BA4555" i="1" s="1"/>
  <c r="AU4555" i="1"/>
  <c r="AV4555" i="1"/>
  <c r="AW4555" i="1"/>
  <c r="AX4555" i="1"/>
  <c r="BB4555" i="1"/>
  <c r="BC4555" i="1" s="1"/>
  <c r="AC4556" i="1"/>
  <c r="AD4556" i="1"/>
  <c r="AE4556" i="1"/>
  <c r="AF4556" i="1"/>
  <c r="AG4556" i="1"/>
  <c r="AH4556" i="1"/>
  <c r="AI4556" i="1"/>
  <c r="AJ4556" i="1"/>
  <c r="AK4556" i="1"/>
  <c r="AO4556" i="1"/>
  <c r="AN4556" i="1" s="1"/>
  <c r="AT4556" i="1"/>
  <c r="BA4556" i="1" s="1"/>
  <c r="AU4556" i="1"/>
  <c r="AV4556" i="1"/>
  <c r="AW4556" i="1"/>
  <c r="AX4556" i="1"/>
  <c r="BB4556" i="1"/>
  <c r="BC4556" i="1" s="1"/>
  <c r="AC4557" i="1"/>
  <c r="AD4557" i="1"/>
  <c r="AE4557" i="1"/>
  <c r="AF4557" i="1"/>
  <c r="AG4557" i="1"/>
  <c r="AH4557" i="1"/>
  <c r="AI4557" i="1"/>
  <c r="AJ4557" i="1"/>
  <c r="AK4557" i="1"/>
  <c r="AO4557" i="1"/>
  <c r="AN4557" i="1" s="1"/>
  <c r="AT4557" i="1"/>
  <c r="BA4557" i="1" s="1"/>
  <c r="AU4557" i="1"/>
  <c r="AV4557" i="1"/>
  <c r="AW4557" i="1"/>
  <c r="AX4557" i="1"/>
  <c r="BB4557" i="1"/>
  <c r="BC4557" i="1" s="1"/>
  <c r="AC4558" i="1"/>
  <c r="AD4558" i="1"/>
  <c r="AE4558" i="1"/>
  <c r="AF4558" i="1"/>
  <c r="AG4558" i="1"/>
  <c r="AH4558" i="1"/>
  <c r="AI4558" i="1"/>
  <c r="AJ4558" i="1"/>
  <c r="AK4558" i="1"/>
  <c r="AO4558" i="1"/>
  <c r="AN4558" i="1" s="1"/>
  <c r="AT4558" i="1"/>
  <c r="BA4558" i="1" s="1"/>
  <c r="AU4558" i="1"/>
  <c r="AV4558" i="1"/>
  <c r="AW4558" i="1"/>
  <c r="AX4558" i="1"/>
  <c r="BB4558" i="1"/>
  <c r="BC4558" i="1" s="1"/>
  <c r="AC4559" i="1"/>
  <c r="AD4559" i="1"/>
  <c r="AE4559" i="1"/>
  <c r="AF4559" i="1"/>
  <c r="AG4559" i="1"/>
  <c r="AH4559" i="1"/>
  <c r="AI4559" i="1"/>
  <c r="AJ4559" i="1"/>
  <c r="AK4559" i="1"/>
  <c r="AO4559" i="1"/>
  <c r="AN4559" i="1" s="1"/>
  <c r="AT4559" i="1"/>
  <c r="BA4559" i="1" s="1"/>
  <c r="AU4559" i="1"/>
  <c r="AV4559" i="1"/>
  <c r="AW4559" i="1"/>
  <c r="AX4559" i="1"/>
  <c r="BB4559" i="1"/>
  <c r="BC4559" i="1" s="1"/>
  <c r="AC4560" i="1"/>
  <c r="AD4560" i="1"/>
  <c r="AE4560" i="1"/>
  <c r="AF4560" i="1"/>
  <c r="AG4560" i="1"/>
  <c r="AH4560" i="1"/>
  <c r="AI4560" i="1"/>
  <c r="AJ4560" i="1"/>
  <c r="AK4560" i="1"/>
  <c r="AO4560" i="1"/>
  <c r="AN4560" i="1" s="1"/>
  <c r="AT4560" i="1"/>
  <c r="BA4560" i="1" s="1"/>
  <c r="AU4560" i="1"/>
  <c r="AV4560" i="1"/>
  <c r="AW4560" i="1"/>
  <c r="AX4560" i="1"/>
  <c r="BB4560" i="1"/>
  <c r="BC4560" i="1" s="1"/>
  <c r="AC4561" i="1"/>
  <c r="AD4561" i="1"/>
  <c r="AE4561" i="1"/>
  <c r="AF4561" i="1"/>
  <c r="AG4561" i="1"/>
  <c r="AH4561" i="1"/>
  <c r="AI4561" i="1"/>
  <c r="AJ4561" i="1"/>
  <c r="AK4561" i="1"/>
  <c r="AO4561" i="1"/>
  <c r="AN4561" i="1" s="1"/>
  <c r="AT4561" i="1"/>
  <c r="BA4561" i="1" s="1"/>
  <c r="AU4561" i="1"/>
  <c r="AV4561" i="1"/>
  <c r="AW4561" i="1"/>
  <c r="AX4561" i="1"/>
  <c r="BB4561" i="1"/>
  <c r="BC4561" i="1" s="1"/>
  <c r="AC4562" i="1"/>
  <c r="AD4562" i="1"/>
  <c r="AE4562" i="1"/>
  <c r="AF4562" i="1"/>
  <c r="AG4562" i="1"/>
  <c r="AH4562" i="1"/>
  <c r="AI4562" i="1"/>
  <c r="AJ4562" i="1"/>
  <c r="AK4562" i="1"/>
  <c r="AO4562" i="1"/>
  <c r="AN4562" i="1" s="1"/>
  <c r="AT4562" i="1"/>
  <c r="BA4562" i="1" s="1"/>
  <c r="AU4562" i="1"/>
  <c r="AV4562" i="1"/>
  <c r="AW4562" i="1"/>
  <c r="AX4562" i="1"/>
  <c r="BB4562" i="1"/>
  <c r="BC4562" i="1" s="1"/>
  <c r="AC4563" i="1"/>
  <c r="AD4563" i="1"/>
  <c r="AE4563" i="1"/>
  <c r="AF4563" i="1"/>
  <c r="AG4563" i="1"/>
  <c r="AH4563" i="1"/>
  <c r="AI4563" i="1"/>
  <c r="AJ4563" i="1"/>
  <c r="AK4563" i="1"/>
  <c r="AO4563" i="1"/>
  <c r="AN4563" i="1" s="1"/>
  <c r="AT4563" i="1"/>
  <c r="BA4563" i="1" s="1"/>
  <c r="AU4563" i="1"/>
  <c r="AV4563" i="1"/>
  <c r="AW4563" i="1"/>
  <c r="AX4563" i="1"/>
  <c r="BB4563" i="1"/>
  <c r="BC4563" i="1" s="1"/>
  <c r="AC4564" i="1"/>
  <c r="AD4564" i="1"/>
  <c r="AE4564" i="1"/>
  <c r="AF4564" i="1"/>
  <c r="AG4564" i="1"/>
  <c r="AH4564" i="1"/>
  <c r="AI4564" i="1"/>
  <c r="AJ4564" i="1"/>
  <c r="AK4564" i="1"/>
  <c r="AO4564" i="1"/>
  <c r="AN4564" i="1" s="1"/>
  <c r="AT4564" i="1"/>
  <c r="BA4564" i="1" s="1"/>
  <c r="AU4564" i="1"/>
  <c r="AV4564" i="1"/>
  <c r="AW4564" i="1"/>
  <c r="AX4564" i="1"/>
  <c r="BB4564" i="1"/>
  <c r="BC4564" i="1" s="1"/>
  <c r="AC4565" i="1"/>
  <c r="AD4565" i="1"/>
  <c r="AE4565" i="1"/>
  <c r="AF4565" i="1"/>
  <c r="AG4565" i="1"/>
  <c r="AH4565" i="1"/>
  <c r="AI4565" i="1"/>
  <c r="AJ4565" i="1"/>
  <c r="AK4565" i="1"/>
  <c r="AO4565" i="1"/>
  <c r="AN4565" i="1" s="1"/>
  <c r="AT4565" i="1"/>
  <c r="BA4565" i="1" s="1"/>
  <c r="AU4565" i="1"/>
  <c r="AV4565" i="1"/>
  <c r="AW4565" i="1"/>
  <c r="AX4565" i="1"/>
  <c r="BB4565" i="1"/>
  <c r="BC4565" i="1" s="1"/>
  <c r="AC4566" i="1"/>
  <c r="AD4566" i="1"/>
  <c r="AE4566" i="1"/>
  <c r="AF4566" i="1"/>
  <c r="AG4566" i="1"/>
  <c r="AH4566" i="1"/>
  <c r="AI4566" i="1"/>
  <c r="AJ4566" i="1"/>
  <c r="AK4566" i="1"/>
  <c r="AO4566" i="1"/>
  <c r="AN4566" i="1" s="1"/>
  <c r="AT4566" i="1"/>
  <c r="BA4566" i="1" s="1"/>
  <c r="AU4566" i="1"/>
  <c r="AV4566" i="1"/>
  <c r="AW4566" i="1"/>
  <c r="AX4566" i="1"/>
  <c r="BB4566" i="1"/>
  <c r="BC4566" i="1" s="1"/>
  <c r="AC4567" i="1"/>
  <c r="AD4567" i="1"/>
  <c r="AE4567" i="1"/>
  <c r="AF4567" i="1"/>
  <c r="AG4567" i="1"/>
  <c r="AH4567" i="1"/>
  <c r="AI4567" i="1"/>
  <c r="AJ4567" i="1"/>
  <c r="AK4567" i="1"/>
  <c r="AO4567" i="1"/>
  <c r="AN4567" i="1" s="1"/>
  <c r="AT4567" i="1"/>
  <c r="BA4567" i="1" s="1"/>
  <c r="AU4567" i="1"/>
  <c r="AV4567" i="1"/>
  <c r="AW4567" i="1"/>
  <c r="AX4567" i="1"/>
  <c r="BB4567" i="1"/>
  <c r="BC4567" i="1" s="1"/>
  <c r="AC4568" i="1"/>
  <c r="AD4568" i="1"/>
  <c r="AE4568" i="1"/>
  <c r="AF4568" i="1"/>
  <c r="AG4568" i="1"/>
  <c r="AH4568" i="1"/>
  <c r="AI4568" i="1"/>
  <c r="AJ4568" i="1"/>
  <c r="AK4568" i="1"/>
  <c r="AO4568" i="1"/>
  <c r="AN4568" i="1" s="1"/>
  <c r="AT4568" i="1"/>
  <c r="BA4568" i="1" s="1"/>
  <c r="AU4568" i="1"/>
  <c r="AV4568" i="1"/>
  <c r="AW4568" i="1"/>
  <c r="AX4568" i="1"/>
  <c r="BB4568" i="1"/>
  <c r="BC4568" i="1" s="1"/>
  <c r="AC4569" i="1"/>
  <c r="AD4569" i="1"/>
  <c r="AE4569" i="1"/>
  <c r="AF4569" i="1"/>
  <c r="AG4569" i="1"/>
  <c r="AH4569" i="1"/>
  <c r="AI4569" i="1"/>
  <c r="AJ4569" i="1"/>
  <c r="AK4569" i="1"/>
  <c r="AO4569" i="1"/>
  <c r="AN4569" i="1" s="1"/>
  <c r="AT4569" i="1"/>
  <c r="BA4569" i="1" s="1"/>
  <c r="AU4569" i="1"/>
  <c r="AV4569" i="1"/>
  <c r="AW4569" i="1"/>
  <c r="AX4569" i="1"/>
  <c r="BB4569" i="1"/>
  <c r="BC4569" i="1" s="1"/>
  <c r="AC4570" i="1"/>
  <c r="AD4570" i="1"/>
  <c r="AE4570" i="1"/>
  <c r="AF4570" i="1"/>
  <c r="AG4570" i="1"/>
  <c r="AH4570" i="1"/>
  <c r="AI4570" i="1"/>
  <c r="AJ4570" i="1"/>
  <c r="AK4570" i="1"/>
  <c r="AO4570" i="1"/>
  <c r="AN4570" i="1" s="1"/>
  <c r="AT4570" i="1"/>
  <c r="BA4570" i="1" s="1"/>
  <c r="AU4570" i="1"/>
  <c r="AV4570" i="1"/>
  <c r="AW4570" i="1"/>
  <c r="AX4570" i="1"/>
  <c r="BB4570" i="1"/>
  <c r="BC4570" i="1" s="1"/>
  <c r="AC4571" i="1"/>
  <c r="AD4571" i="1"/>
  <c r="AE4571" i="1"/>
  <c r="AF4571" i="1"/>
  <c r="AG4571" i="1"/>
  <c r="AH4571" i="1"/>
  <c r="AI4571" i="1"/>
  <c r="AJ4571" i="1"/>
  <c r="AK4571" i="1"/>
  <c r="AO4571" i="1"/>
  <c r="AN4571" i="1" s="1"/>
  <c r="AT4571" i="1"/>
  <c r="BA4571" i="1" s="1"/>
  <c r="AU4571" i="1"/>
  <c r="AV4571" i="1"/>
  <c r="AW4571" i="1"/>
  <c r="AX4571" i="1"/>
  <c r="BB4571" i="1"/>
  <c r="BC4571" i="1" s="1"/>
  <c r="AC4572" i="1"/>
  <c r="AD4572" i="1"/>
  <c r="AE4572" i="1"/>
  <c r="AF4572" i="1"/>
  <c r="AG4572" i="1"/>
  <c r="AH4572" i="1"/>
  <c r="AI4572" i="1"/>
  <c r="AJ4572" i="1"/>
  <c r="AK4572" i="1"/>
  <c r="AO4572" i="1"/>
  <c r="AN4572" i="1" s="1"/>
  <c r="AT4572" i="1"/>
  <c r="BA4572" i="1" s="1"/>
  <c r="AU4572" i="1"/>
  <c r="AV4572" i="1"/>
  <c r="AW4572" i="1"/>
  <c r="AX4572" i="1"/>
  <c r="BB4572" i="1"/>
  <c r="BC4572" i="1" s="1"/>
  <c r="AC4573" i="1"/>
  <c r="AD4573" i="1"/>
  <c r="AE4573" i="1"/>
  <c r="AF4573" i="1"/>
  <c r="AG4573" i="1"/>
  <c r="AH4573" i="1"/>
  <c r="AI4573" i="1"/>
  <c r="AJ4573" i="1"/>
  <c r="AK4573" i="1"/>
  <c r="AO4573" i="1"/>
  <c r="AN4573" i="1" s="1"/>
  <c r="AT4573" i="1"/>
  <c r="BA4573" i="1" s="1"/>
  <c r="AU4573" i="1"/>
  <c r="AV4573" i="1"/>
  <c r="AW4573" i="1"/>
  <c r="AX4573" i="1"/>
  <c r="BB4573" i="1"/>
  <c r="BC4573" i="1" s="1"/>
  <c r="AC4574" i="1"/>
  <c r="AD4574" i="1"/>
  <c r="AE4574" i="1"/>
  <c r="AF4574" i="1"/>
  <c r="AG4574" i="1"/>
  <c r="AH4574" i="1"/>
  <c r="AI4574" i="1"/>
  <c r="AJ4574" i="1"/>
  <c r="AK4574" i="1"/>
  <c r="AO4574" i="1"/>
  <c r="AN4574" i="1" s="1"/>
  <c r="AT4574" i="1"/>
  <c r="BA4574" i="1" s="1"/>
  <c r="AU4574" i="1"/>
  <c r="AV4574" i="1"/>
  <c r="AW4574" i="1"/>
  <c r="AX4574" i="1"/>
  <c r="BB4574" i="1"/>
  <c r="BC4574" i="1" s="1"/>
  <c r="AC4575" i="1"/>
  <c r="AD4575" i="1"/>
  <c r="AE4575" i="1"/>
  <c r="AF4575" i="1"/>
  <c r="AG4575" i="1"/>
  <c r="AH4575" i="1"/>
  <c r="AI4575" i="1"/>
  <c r="AJ4575" i="1"/>
  <c r="AK4575" i="1"/>
  <c r="AO4575" i="1"/>
  <c r="AN4575" i="1" s="1"/>
  <c r="AT4575" i="1"/>
  <c r="BA4575" i="1" s="1"/>
  <c r="AU4575" i="1"/>
  <c r="AV4575" i="1"/>
  <c r="AW4575" i="1"/>
  <c r="AX4575" i="1"/>
  <c r="BB4575" i="1"/>
  <c r="BC4575" i="1" s="1"/>
  <c r="AC4576" i="1"/>
  <c r="AD4576" i="1"/>
  <c r="AE4576" i="1"/>
  <c r="AF4576" i="1"/>
  <c r="AG4576" i="1"/>
  <c r="AH4576" i="1"/>
  <c r="AI4576" i="1"/>
  <c r="AJ4576" i="1"/>
  <c r="AK4576" i="1"/>
  <c r="AO4576" i="1"/>
  <c r="AN4576" i="1" s="1"/>
  <c r="AT4576" i="1"/>
  <c r="BA4576" i="1" s="1"/>
  <c r="AU4576" i="1"/>
  <c r="AV4576" i="1"/>
  <c r="AW4576" i="1"/>
  <c r="AX4576" i="1"/>
  <c r="BB4576" i="1"/>
  <c r="BC4576" i="1" s="1"/>
  <c r="AC4577" i="1"/>
  <c r="AD4577" i="1"/>
  <c r="AE4577" i="1"/>
  <c r="AF4577" i="1"/>
  <c r="AG4577" i="1"/>
  <c r="AH4577" i="1"/>
  <c r="AI4577" i="1"/>
  <c r="AJ4577" i="1"/>
  <c r="AK4577" i="1"/>
  <c r="AO4577" i="1"/>
  <c r="AN4577" i="1" s="1"/>
  <c r="AT4577" i="1"/>
  <c r="BA4577" i="1" s="1"/>
  <c r="AU4577" i="1"/>
  <c r="AV4577" i="1"/>
  <c r="AW4577" i="1"/>
  <c r="AX4577" i="1"/>
  <c r="BB4577" i="1"/>
  <c r="BC4577" i="1" s="1"/>
  <c r="AC4578" i="1"/>
  <c r="AD4578" i="1"/>
  <c r="AE4578" i="1"/>
  <c r="AF4578" i="1"/>
  <c r="AG4578" i="1"/>
  <c r="AH4578" i="1"/>
  <c r="AI4578" i="1"/>
  <c r="AJ4578" i="1"/>
  <c r="AK4578" i="1"/>
  <c r="AO4578" i="1"/>
  <c r="AN4578" i="1" s="1"/>
  <c r="AT4578" i="1"/>
  <c r="BA4578" i="1" s="1"/>
  <c r="AU4578" i="1"/>
  <c r="AV4578" i="1"/>
  <c r="AW4578" i="1"/>
  <c r="AX4578" i="1"/>
  <c r="BB4578" i="1"/>
  <c r="BC4578" i="1" s="1"/>
  <c r="AC4579" i="1"/>
  <c r="AD4579" i="1"/>
  <c r="AE4579" i="1"/>
  <c r="AF4579" i="1"/>
  <c r="AG4579" i="1"/>
  <c r="AH4579" i="1"/>
  <c r="AI4579" i="1"/>
  <c r="AJ4579" i="1"/>
  <c r="AK4579" i="1"/>
  <c r="AO4579" i="1"/>
  <c r="AN4579" i="1" s="1"/>
  <c r="AT4579" i="1"/>
  <c r="BA4579" i="1" s="1"/>
  <c r="AU4579" i="1"/>
  <c r="AV4579" i="1"/>
  <c r="AW4579" i="1"/>
  <c r="AX4579" i="1"/>
  <c r="BB4579" i="1"/>
  <c r="BC4579" i="1" s="1"/>
  <c r="AC4580" i="1"/>
  <c r="AD4580" i="1"/>
  <c r="AE4580" i="1"/>
  <c r="AF4580" i="1"/>
  <c r="AG4580" i="1"/>
  <c r="AH4580" i="1"/>
  <c r="AI4580" i="1"/>
  <c r="AJ4580" i="1"/>
  <c r="AK4580" i="1"/>
  <c r="AO4580" i="1"/>
  <c r="AN4580" i="1" s="1"/>
  <c r="AT4580" i="1"/>
  <c r="BA4580" i="1" s="1"/>
  <c r="AU4580" i="1"/>
  <c r="AV4580" i="1"/>
  <c r="AW4580" i="1"/>
  <c r="AX4580" i="1"/>
  <c r="BB4580" i="1"/>
  <c r="BC4580" i="1" s="1"/>
  <c r="AC4581" i="1"/>
  <c r="AD4581" i="1"/>
  <c r="AE4581" i="1"/>
  <c r="AF4581" i="1"/>
  <c r="AG4581" i="1"/>
  <c r="AH4581" i="1"/>
  <c r="AI4581" i="1"/>
  <c r="AJ4581" i="1"/>
  <c r="AK4581" i="1"/>
  <c r="AO4581" i="1"/>
  <c r="AN4581" i="1" s="1"/>
  <c r="AT4581" i="1"/>
  <c r="BA4581" i="1" s="1"/>
  <c r="AU4581" i="1"/>
  <c r="AV4581" i="1"/>
  <c r="AW4581" i="1"/>
  <c r="AX4581" i="1"/>
  <c r="BB4581" i="1"/>
  <c r="BC4581" i="1" s="1"/>
  <c r="AC4582" i="1"/>
  <c r="AD4582" i="1"/>
  <c r="AE4582" i="1"/>
  <c r="AF4582" i="1"/>
  <c r="AG4582" i="1"/>
  <c r="AH4582" i="1"/>
  <c r="AI4582" i="1"/>
  <c r="AJ4582" i="1"/>
  <c r="AK4582" i="1"/>
  <c r="AO4582" i="1"/>
  <c r="AN4582" i="1" s="1"/>
  <c r="AT4582" i="1"/>
  <c r="BA4582" i="1" s="1"/>
  <c r="AU4582" i="1"/>
  <c r="AV4582" i="1"/>
  <c r="AW4582" i="1"/>
  <c r="AX4582" i="1"/>
  <c r="BB4582" i="1"/>
  <c r="BC4582" i="1" s="1"/>
  <c r="AC4583" i="1"/>
  <c r="AD4583" i="1"/>
  <c r="AE4583" i="1"/>
  <c r="AF4583" i="1"/>
  <c r="AG4583" i="1"/>
  <c r="AH4583" i="1"/>
  <c r="AI4583" i="1"/>
  <c r="AJ4583" i="1"/>
  <c r="AK4583" i="1"/>
  <c r="AO4583" i="1"/>
  <c r="AN4583" i="1" s="1"/>
  <c r="AT4583" i="1"/>
  <c r="BA4583" i="1" s="1"/>
  <c r="AU4583" i="1"/>
  <c r="AV4583" i="1"/>
  <c r="AW4583" i="1"/>
  <c r="AX4583" i="1"/>
  <c r="BB4583" i="1"/>
  <c r="BC4583" i="1" s="1"/>
  <c r="AC4584" i="1"/>
  <c r="AD4584" i="1"/>
  <c r="AE4584" i="1"/>
  <c r="AF4584" i="1"/>
  <c r="AG4584" i="1"/>
  <c r="AH4584" i="1"/>
  <c r="AI4584" i="1"/>
  <c r="AJ4584" i="1"/>
  <c r="AK4584" i="1"/>
  <c r="AO4584" i="1"/>
  <c r="AN4584" i="1" s="1"/>
  <c r="AT4584" i="1"/>
  <c r="BA4584" i="1" s="1"/>
  <c r="AU4584" i="1"/>
  <c r="AV4584" i="1"/>
  <c r="AW4584" i="1"/>
  <c r="AX4584" i="1"/>
  <c r="BB4584" i="1"/>
  <c r="BC4584" i="1" s="1"/>
  <c r="AC4585" i="1"/>
  <c r="AD4585" i="1"/>
  <c r="AE4585" i="1"/>
  <c r="AF4585" i="1"/>
  <c r="AG4585" i="1"/>
  <c r="AH4585" i="1"/>
  <c r="AI4585" i="1"/>
  <c r="AJ4585" i="1"/>
  <c r="AK4585" i="1"/>
  <c r="AO4585" i="1"/>
  <c r="AN4585" i="1" s="1"/>
  <c r="AT4585" i="1"/>
  <c r="BA4585" i="1" s="1"/>
  <c r="AU4585" i="1"/>
  <c r="AV4585" i="1"/>
  <c r="AW4585" i="1"/>
  <c r="AX4585" i="1"/>
  <c r="BB4585" i="1"/>
  <c r="BC4585" i="1" s="1"/>
  <c r="AC4586" i="1"/>
  <c r="AD4586" i="1"/>
  <c r="AE4586" i="1"/>
  <c r="AF4586" i="1"/>
  <c r="AG4586" i="1"/>
  <c r="AH4586" i="1"/>
  <c r="AI4586" i="1"/>
  <c r="AJ4586" i="1"/>
  <c r="AK4586" i="1"/>
  <c r="AO4586" i="1"/>
  <c r="AN4586" i="1" s="1"/>
  <c r="AT4586" i="1"/>
  <c r="BA4586" i="1" s="1"/>
  <c r="AU4586" i="1"/>
  <c r="AV4586" i="1"/>
  <c r="AW4586" i="1"/>
  <c r="AX4586" i="1"/>
  <c r="BB4586" i="1"/>
  <c r="BC4586" i="1" s="1"/>
  <c r="AC4587" i="1"/>
  <c r="AD4587" i="1"/>
  <c r="AE4587" i="1"/>
  <c r="AF4587" i="1"/>
  <c r="AG4587" i="1"/>
  <c r="AH4587" i="1"/>
  <c r="AI4587" i="1"/>
  <c r="AJ4587" i="1"/>
  <c r="AK4587" i="1"/>
  <c r="AO4587" i="1"/>
  <c r="AN4587" i="1" s="1"/>
  <c r="AT4587" i="1"/>
  <c r="BA4587" i="1" s="1"/>
  <c r="AU4587" i="1"/>
  <c r="AV4587" i="1"/>
  <c r="AW4587" i="1"/>
  <c r="AX4587" i="1"/>
  <c r="BB4587" i="1"/>
  <c r="BC4587" i="1" s="1"/>
  <c r="AC4588" i="1"/>
  <c r="AD4588" i="1"/>
  <c r="AE4588" i="1"/>
  <c r="AF4588" i="1"/>
  <c r="AG4588" i="1"/>
  <c r="AH4588" i="1"/>
  <c r="AI4588" i="1"/>
  <c r="AJ4588" i="1"/>
  <c r="AK4588" i="1"/>
  <c r="AO4588" i="1"/>
  <c r="AN4588" i="1" s="1"/>
  <c r="AT4588" i="1"/>
  <c r="BA4588" i="1" s="1"/>
  <c r="AU4588" i="1"/>
  <c r="AV4588" i="1"/>
  <c r="AW4588" i="1"/>
  <c r="AX4588" i="1"/>
  <c r="BB4588" i="1"/>
  <c r="BC4588" i="1" s="1"/>
  <c r="AC4589" i="1"/>
  <c r="AD4589" i="1"/>
  <c r="AE4589" i="1"/>
  <c r="AF4589" i="1"/>
  <c r="AG4589" i="1"/>
  <c r="AH4589" i="1"/>
  <c r="AI4589" i="1"/>
  <c r="AJ4589" i="1"/>
  <c r="AK4589" i="1"/>
  <c r="AO4589" i="1"/>
  <c r="AN4589" i="1" s="1"/>
  <c r="AT4589" i="1"/>
  <c r="BA4589" i="1" s="1"/>
  <c r="AU4589" i="1"/>
  <c r="AV4589" i="1"/>
  <c r="AW4589" i="1"/>
  <c r="AX4589" i="1"/>
  <c r="BB4589" i="1"/>
  <c r="BC4589" i="1" s="1"/>
  <c r="AC4590" i="1"/>
  <c r="AD4590" i="1"/>
  <c r="AE4590" i="1"/>
  <c r="AF4590" i="1"/>
  <c r="AG4590" i="1"/>
  <c r="AH4590" i="1"/>
  <c r="AI4590" i="1"/>
  <c r="AJ4590" i="1"/>
  <c r="AK4590" i="1"/>
  <c r="AO4590" i="1"/>
  <c r="AN4590" i="1" s="1"/>
  <c r="AT4590" i="1"/>
  <c r="BA4590" i="1" s="1"/>
  <c r="AU4590" i="1"/>
  <c r="AV4590" i="1"/>
  <c r="AW4590" i="1"/>
  <c r="AX4590" i="1"/>
  <c r="BB4590" i="1"/>
  <c r="BC4590" i="1" s="1"/>
  <c r="AC4591" i="1"/>
  <c r="AD4591" i="1"/>
  <c r="AE4591" i="1"/>
  <c r="AF4591" i="1"/>
  <c r="AG4591" i="1"/>
  <c r="AH4591" i="1"/>
  <c r="AI4591" i="1"/>
  <c r="AJ4591" i="1"/>
  <c r="AK4591" i="1"/>
  <c r="AO4591" i="1"/>
  <c r="AN4591" i="1" s="1"/>
  <c r="AT4591" i="1"/>
  <c r="BA4591" i="1" s="1"/>
  <c r="AU4591" i="1"/>
  <c r="AV4591" i="1"/>
  <c r="AW4591" i="1"/>
  <c r="AX4591" i="1"/>
  <c r="BB4591" i="1"/>
  <c r="BC4591" i="1" s="1"/>
  <c r="AC4592" i="1"/>
  <c r="AD4592" i="1"/>
  <c r="AE4592" i="1"/>
  <c r="AF4592" i="1"/>
  <c r="AG4592" i="1"/>
  <c r="AH4592" i="1"/>
  <c r="AI4592" i="1"/>
  <c r="AJ4592" i="1"/>
  <c r="AK4592" i="1"/>
  <c r="AO4592" i="1"/>
  <c r="AN4592" i="1" s="1"/>
  <c r="AT4592" i="1"/>
  <c r="BA4592" i="1" s="1"/>
  <c r="AU4592" i="1"/>
  <c r="AV4592" i="1"/>
  <c r="AW4592" i="1"/>
  <c r="AX4592" i="1"/>
  <c r="BB4592" i="1"/>
  <c r="BC4592" i="1" s="1"/>
  <c r="AC4593" i="1"/>
  <c r="AD4593" i="1"/>
  <c r="AE4593" i="1"/>
  <c r="AF4593" i="1"/>
  <c r="AG4593" i="1"/>
  <c r="AH4593" i="1"/>
  <c r="AI4593" i="1"/>
  <c r="AJ4593" i="1"/>
  <c r="AK4593" i="1"/>
  <c r="AO4593" i="1"/>
  <c r="AN4593" i="1" s="1"/>
  <c r="AT4593" i="1"/>
  <c r="BA4593" i="1" s="1"/>
  <c r="AU4593" i="1"/>
  <c r="AV4593" i="1"/>
  <c r="AW4593" i="1"/>
  <c r="AX4593" i="1"/>
  <c r="BB4593" i="1"/>
  <c r="BC4593" i="1" s="1"/>
  <c r="AC4594" i="1"/>
  <c r="AD4594" i="1"/>
  <c r="AE4594" i="1"/>
  <c r="AF4594" i="1"/>
  <c r="AG4594" i="1"/>
  <c r="AH4594" i="1"/>
  <c r="AI4594" i="1"/>
  <c r="AJ4594" i="1"/>
  <c r="AK4594" i="1"/>
  <c r="AO4594" i="1"/>
  <c r="AN4594" i="1" s="1"/>
  <c r="AT4594" i="1"/>
  <c r="BA4594" i="1" s="1"/>
  <c r="AU4594" i="1"/>
  <c r="AV4594" i="1"/>
  <c r="AW4594" i="1"/>
  <c r="AX4594" i="1"/>
  <c r="BB4594" i="1"/>
  <c r="BC4594" i="1" s="1"/>
  <c r="AC4595" i="1"/>
  <c r="AD4595" i="1"/>
  <c r="AE4595" i="1"/>
  <c r="AF4595" i="1"/>
  <c r="AG4595" i="1"/>
  <c r="AH4595" i="1"/>
  <c r="AI4595" i="1"/>
  <c r="AJ4595" i="1"/>
  <c r="AK4595" i="1"/>
  <c r="AO4595" i="1"/>
  <c r="AN4595" i="1" s="1"/>
  <c r="AT4595" i="1"/>
  <c r="BA4595" i="1" s="1"/>
  <c r="AU4595" i="1"/>
  <c r="AV4595" i="1"/>
  <c r="AW4595" i="1"/>
  <c r="AX4595" i="1"/>
  <c r="BB4595" i="1"/>
  <c r="BC4595" i="1" s="1"/>
  <c r="AC4596" i="1"/>
  <c r="AD4596" i="1"/>
  <c r="AE4596" i="1"/>
  <c r="AF4596" i="1"/>
  <c r="AG4596" i="1"/>
  <c r="AH4596" i="1"/>
  <c r="AI4596" i="1"/>
  <c r="AJ4596" i="1"/>
  <c r="AK4596" i="1"/>
  <c r="AO4596" i="1"/>
  <c r="AN4596" i="1" s="1"/>
  <c r="AT4596" i="1"/>
  <c r="BA4596" i="1" s="1"/>
  <c r="AU4596" i="1"/>
  <c r="AV4596" i="1"/>
  <c r="AW4596" i="1"/>
  <c r="AX4596" i="1"/>
  <c r="BB4596" i="1"/>
  <c r="BC4596" i="1" s="1"/>
  <c r="AC4597" i="1"/>
  <c r="AD4597" i="1"/>
  <c r="AE4597" i="1"/>
  <c r="AF4597" i="1"/>
  <c r="AG4597" i="1"/>
  <c r="AH4597" i="1"/>
  <c r="AI4597" i="1"/>
  <c r="AJ4597" i="1"/>
  <c r="AK4597" i="1"/>
  <c r="AO4597" i="1"/>
  <c r="AN4597" i="1" s="1"/>
  <c r="AT4597" i="1"/>
  <c r="BA4597" i="1" s="1"/>
  <c r="AU4597" i="1"/>
  <c r="AV4597" i="1"/>
  <c r="AW4597" i="1"/>
  <c r="AX4597" i="1"/>
  <c r="BB4597" i="1"/>
  <c r="BC4597" i="1" s="1"/>
  <c r="AC4598" i="1"/>
  <c r="AD4598" i="1"/>
  <c r="AE4598" i="1"/>
  <c r="AF4598" i="1"/>
  <c r="AG4598" i="1"/>
  <c r="AH4598" i="1"/>
  <c r="AI4598" i="1"/>
  <c r="AJ4598" i="1"/>
  <c r="AK4598" i="1"/>
  <c r="AO4598" i="1"/>
  <c r="AN4598" i="1" s="1"/>
  <c r="AT4598" i="1"/>
  <c r="BA4598" i="1" s="1"/>
  <c r="AU4598" i="1"/>
  <c r="AV4598" i="1"/>
  <c r="AW4598" i="1"/>
  <c r="AX4598" i="1"/>
  <c r="BB4598" i="1"/>
  <c r="BC4598" i="1" s="1"/>
  <c r="AC4599" i="1"/>
  <c r="AD4599" i="1"/>
  <c r="AE4599" i="1"/>
  <c r="AF4599" i="1"/>
  <c r="AG4599" i="1"/>
  <c r="AH4599" i="1"/>
  <c r="AI4599" i="1"/>
  <c r="AJ4599" i="1"/>
  <c r="AK4599" i="1"/>
  <c r="AO4599" i="1"/>
  <c r="AN4599" i="1" s="1"/>
  <c r="AT4599" i="1"/>
  <c r="BA4599" i="1" s="1"/>
  <c r="AU4599" i="1"/>
  <c r="AV4599" i="1"/>
  <c r="AW4599" i="1"/>
  <c r="AX4599" i="1"/>
  <c r="BB4599" i="1"/>
  <c r="BC4599" i="1" s="1"/>
  <c r="AC4600" i="1"/>
  <c r="AD4600" i="1"/>
  <c r="AE4600" i="1"/>
  <c r="AF4600" i="1"/>
  <c r="AG4600" i="1"/>
  <c r="AH4600" i="1"/>
  <c r="AI4600" i="1"/>
  <c r="AJ4600" i="1"/>
  <c r="AK4600" i="1"/>
  <c r="AO4600" i="1"/>
  <c r="AN4600" i="1" s="1"/>
  <c r="AT4600" i="1"/>
  <c r="BA4600" i="1" s="1"/>
  <c r="AU4600" i="1"/>
  <c r="AV4600" i="1"/>
  <c r="AW4600" i="1"/>
  <c r="AX4600" i="1"/>
  <c r="BB4600" i="1"/>
  <c r="BC4600" i="1" s="1"/>
  <c r="AC4601" i="1"/>
  <c r="AD4601" i="1"/>
  <c r="AE4601" i="1"/>
  <c r="AF4601" i="1"/>
  <c r="AG4601" i="1"/>
  <c r="AH4601" i="1"/>
  <c r="AI4601" i="1"/>
  <c r="AJ4601" i="1"/>
  <c r="AK4601" i="1"/>
  <c r="AO4601" i="1"/>
  <c r="AN4601" i="1" s="1"/>
  <c r="AT4601" i="1"/>
  <c r="BA4601" i="1" s="1"/>
  <c r="AU4601" i="1"/>
  <c r="AV4601" i="1"/>
  <c r="AW4601" i="1"/>
  <c r="AX4601" i="1"/>
  <c r="BB4601" i="1"/>
  <c r="BC4601" i="1" s="1"/>
  <c r="AC4602" i="1"/>
  <c r="AD4602" i="1"/>
  <c r="AE4602" i="1"/>
  <c r="AF4602" i="1"/>
  <c r="AG4602" i="1"/>
  <c r="AH4602" i="1"/>
  <c r="AI4602" i="1"/>
  <c r="AJ4602" i="1"/>
  <c r="AK4602" i="1"/>
  <c r="AO4602" i="1"/>
  <c r="AN4602" i="1" s="1"/>
  <c r="AT4602" i="1"/>
  <c r="BA4602" i="1" s="1"/>
  <c r="AU4602" i="1"/>
  <c r="AV4602" i="1"/>
  <c r="AW4602" i="1"/>
  <c r="AX4602" i="1"/>
  <c r="BB4602" i="1"/>
  <c r="BC4602" i="1" s="1"/>
  <c r="AC4603" i="1"/>
  <c r="AD4603" i="1"/>
  <c r="AE4603" i="1"/>
  <c r="AF4603" i="1"/>
  <c r="AG4603" i="1"/>
  <c r="AH4603" i="1"/>
  <c r="AI4603" i="1"/>
  <c r="AJ4603" i="1"/>
  <c r="AK4603" i="1"/>
  <c r="AO4603" i="1"/>
  <c r="AN4603" i="1" s="1"/>
  <c r="AT4603" i="1"/>
  <c r="BA4603" i="1" s="1"/>
  <c r="AU4603" i="1"/>
  <c r="AV4603" i="1"/>
  <c r="AW4603" i="1"/>
  <c r="AX4603" i="1"/>
  <c r="BB4603" i="1"/>
  <c r="BC4603" i="1" s="1"/>
  <c r="AC4604" i="1"/>
  <c r="AD4604" i="1"/>
  <c r="AE4604" i="1"/>
  <c r="AF4604" i="1"/>
  <c r="AG4604" i="1"/>
  <c r="AH4604" i="1"/>
  <c r="AI4604" i="1"/>
  <c r="AJ4604" i="1"/>
  <c r="AK4604" i="1"/>
  <c r="AO4604" i="1"/>
  <c r="AN4604" i="1" s="1"/>
  <c r="AT4604" i="1"/>
  <c r="BA4604" i="1" s="1"/>
  <c r="AU4604" i="1"/>
  <c r="AV4604" i="1"/>
  <c r="AW4604" i="1"/>
  <c r="AX4604" i="1"/>
  <c r="BB4604" i="1"/>
  <c r="BC4604" i="1" s="1"/>
  <c r="AC4605" i="1"/>
  <c r="AD4605" i="1"/>
  <c r="AE4605" i="1"/>
  <c r="AF4605" i="1"/>
  <c r="AG4605" i="1"/>
  <c r="AH4605" i="1"/>
  <c r="AI4605" i="1"/>
  <c r="AJ4605" i="1"/>
  <c r="AK4605" i="1"/>
  <c r="AO4605" i="1"/>
  <c r="AN4605" i="1" s="1"/>
  <c r="AT4605" i="1"/>
  <c r="BA4605" i="1" s="1"/>
  <c r="AU4605" i="1"/>
  <c r="AV4605" i="1"/>
  <c r="AW4605" i="1"/>
  <c r="AX4605" i="1"/>
  <c r="BB4605" i="1"/>
  <c r="BC4605" i="1" s="1"/>
  <c r="AC4606" i="1"/>
  <c r="AD4606" i="1"/>
  <c r="AE4606" i="1"/>
  <c r="AF4606" i="1"/>
  <c r="AG4606" i="1"/>
  <c r="AH4606" i="1"/>
  <c r="AI4606" i="1"/>
  <c r="AJ4606" i="1"/>
  <c r="AK4606" i="1"/>
  <c r="AO4606" i="1"/>
  <c r="AN4606" i="1" s="1"/>
  <c r="AT4606" i="1"/>
  <c r="BA4606" i="1" s="1"/>
  <c r="AU4606" i="1"/>
  <c r="AV4606" i="1"/>
  <c r="AW4606" i="1"/>
  <c r="AX4606" i="1"/>
  <c r="BB4606" i="1"/>
  <c r="BC4606" i="1" s="1"/>
  <c r="AC4607" i="1"/>
  <c r="AD4607" i="1"/>
  <c r="AE4607" i="1"/>
  <c r="AF4607" i="1"/>
  <c r="AG4607" i="1"/>
  <c r="AH4607" i="1"/>
  <c r="AI4607" i="1"/>
  <c r="AJ4607" i="1"/>
  <c r="AK4607" i="1"/>
  <c r="AO4607" i="1"/>
  <c r="AN4607" i="1" s="1"/>
  <c r="AT4607" i="1"/>
  <c r="BA4607" i="1" s="1"/>
  <c r="AU4607" i="1"/>
  <c r="AV4607" i="1"/>
  <c r="AW4607" i="1"/>
  <c r="AX4607" i="1"/>
  <c r="BB4607" i="1"/>
  <c r="BC4607" i="1" s="1"/>
  <c r="AC4608" i="1"/>
  <c r="AD4608" i="1"/>
  <c r="AE4608" i="1"/>
  <c r="AF4608" i="1"/>
  <c r="AG4608" i="1"/>
  <c r="AH4608" i="1"/>
  <c r="AI4608" i="1"/>
  <c r="AJ4608" i="1"/>
  <c r="AK4608" i="1"/>
  <c r="AO4608" i="1"/>
  <c r="AN4608" i="1" s="1"/>
  <c r="AT4608" i="1"/>
  <c r="BA4608" i="1" s="1"/>
  <c r="AU4608" i="1"/>
  <c r="AV4608" i="1"/>
  <c r="AW4608" i="1"/>
  <c r="AX4608" i="1"/>
  <c r="BB4608" i="1"/>
  <c r="BC4608" i="1" s="1"/>
  <c r="AC4609" i="1"/>
  <c r="AD4609" i="1"/>
  <c r="AE4609" i="1"/>
  <c r="AF4609" i="1"/>
  <c r="AG4609" i="1"/>
  <c r="AH4609" i="1"/>
  <c r="AI4609" i="1"/>
  <c r="AJ4609" i="1"/>
  <c r="AK4609" i="1"/>
  <c r="AO4609" i="1"/>
  <c r="AN4609" i="1" s="1"/>
  <c r="AT4609" i="1"/>
  <c r="BA4609" i="1" s="1"/>
  <c r="AU4609" i="1"/>
  <c r="AV4609" i="1"/>
  <c r="AW4609" i="1"/>
  <c r="AX4609" i="1"/>
  <c r="BB4609" i="1"/>
  <c r="BC4609" i="1" s="1"/>
  <c r="AC4610" i="1"/>
  <c r="AD4610" i="1"/>
  <c r="AE4610" i="1"/>
  <c r="AF4610" i="1"/>
  <c r="AG4610" i="1"/>
  <c r="AH4610" i="1"/>
  <c r="AI4610" i="1"/>
  <c r="AJ4610" i="1"/>
  <c r="AK4610" i="1"/>
  <c r="AO4610" i="1"/>
  <c r="AN4610" i="1" s="1"/>
  <c r="AT4610" i="1"/>
  <c r="BA4610" i="1" s="1"/>
  <c r="AU4610" i="1"/>
  <c r="AV4610" i="1"/>
  <c r="AW4610" i="1"/>
  <c r="AX4610" i="1"/>
  <c r="BB4610" i="1"/>
  <c r="BC4610" i="1" s="1"/>
  <c r="AC4611" i="1"/>
  <c r="AD4611" i="1"/>
  <c r="AE4611" i="1"/>
  <c r="AF4611" i="1"/>
  <c r="AG4611" i="1"/>
  <c r="AH4611" i="1"/>
  <c r="AI4611" i="1"/>
  <c r="AJ4611" i="1"/>
  <c r="AK4611" i="1"/>
  <c r="AO4611" i="1"/>
  <c r="AN4611" i="1" s="1"/>
  <c r="AT4611" i="1"/>
  <c r="BA4611" i="1" s="1"/>
  <c r="AU4611" i="1"/>
  <c r="AV4611" i="1"/>
  <c r="AW4611" i="1"/>
  <c r="AX4611" i="1"/>
  <c r="BB4611" i="1"/>
  <c r="BC4611" i="1" s="1"/>
  <c r="AC4612" i="1"/>
  <c r="AD4612" i="1"/>
  <c r="AE4612" i="1"/>
  <c r="AF4612" i="1"/>
  <c r="AG4612" i="1"/>
  <c r="AH4612" i="1"/>
  <c r="AI4612" i="1"/>
  <c r="AJ4612" i="1"/>
  <c r="AK4612" i="1"/>
  <c r="AO4612" i="1"/>
  <c r="AN4612" i="1" s="1"/>
  <c r="AT4612" i="1"/>
  <c r="BA4612" i="1" s="1"/>
  <c r="AU4612" i="1"/>
  <c r="AV4612" i="1"/>
  <c r="AW4612" i="1"/>
  <c r="AX4612" i="1"/>
  <c r="BB4612" i="1"/>
  <c r="BC4612" i="1" s="1"/>
  <c r="AC4613" i="1"/>
  <c r="AD4613" i="1"/>
  <c r="AE4613" i="1"/>
  <c r="AF4613" i="1"/>
  <c r="AG4613" i="1"/>
  <c r="AH4613" i="1"/>
  <c r="AI4613" i="1"/>
  <c r="AJ4613" i="1"/>
  <c r="AK4613" i="1"/>
  <c r="AO4613" i="1"/>
  <c r="AN4613" i="1" s="1"/>
  <c r="AT4613" i="1"/>
  <c r="BA4613" i="1" s="1"/>
  <c r="AU4613" i="1"/>
  <c r="AV4613" i="1"/>
  <c r="AW4613" i="1"/>
  <c r="AX4613" i="1"/>
  <c r="BB4613" i="1"/>
  <c r="BC4613" i="1" s="1"/>
  <c r="AC4614" i="1"/>
  <c r="AD4614" i="1"/>
  <c r="AE4614" i="1"/>
  <c r="AF4614" i="1"/>
  <c r="AG4614" i="1"/>
  <c r="AH4614" i="1"/>
  <c r="AI4614" i="1"/>
  <c r="AJ4614" i="1"/>
  <c r="AK4614" i="1"/>
  <c r="AO4614" i="1"/>
  <c r="AN4614" i="1" s="1"/>
  <c r="AT4614" i="1"/>
  <c r="BA4614" i="1" s="1"/>
  <c r="AU4614" i="1"/>
  <c r="AV4614" i="1"/>
  <c r="AW4614" i="1"/>
  <c r="AX4614" i="1"/>
  <c r="BB4614" i="1"/>
  <c r="BC4614" i="1" s="1"/>
  <c r="AC4615" i="1"/>
  <c r="AD4615" i="1"/>
  <c r="AE4615" i="1"/>
  <c r="AF4615" i="1"/>
  <c r="AG4615" i="1"/>
  <c r="AH4615" i="1"/>
  <c r="AI4615" i="1"/>
  <c r="AJ4615" i="1"/>
  <c r="AK4615" i="1"/>
  <c r="AO4615" i="1"/>
  <c r="AN4615" i="1" s="1"/>
  <c r="AT4615" i="1"/>
  <c r="BA4615" i="1" s="1"/>
  <c r="AU4615" i="1"/>
  <c r="AV4615" i="1"/>
  <c r="AW4615" i="1"/>
  <c r="AX4615" i="1"/>
  <c r="BB4615" i="1"/>
  <c r="BC4615" i="1" s="1"/>
  <c r="AC4616" i="1"/>
  <c r="AD4616" i="1"/>
  <c r="AE4616" i="1"/>
  <c r="AF4616" i="1"/>
  <c r="AG4616" i="1"/>
  <c r="AH4616" i="1"/>
  <c r="AI4616" i="1"/>
  <c r="AJ4616" i="1"/>
  <c r="AK4616" i="1"/>
  <c r="AO4616" i="1"/>
  <c r="AN4616" i="1" s="1"/>
  <c r="AT4616" i="1"/>
  <c r="BA4616" i="1" s="1"/>
  <c r="AU4616" i="1"/>
  <c r="AV4616" i="1"/>
  <c r="AW4616" i="1"/>
  <c r="AX4616" i="1"/>
  <c r="BB4616" i="1"/>
  <c r="BC4616" i="1" s="1"/>
  <c r="AC4617" i="1"/>
  <c r="AD4617" i="1"/>
  <c r="AE4617" i="1"/>
  <c r="AF4617" i="1"/>
  <c r="AG4617" i="1"/>
  <c r="AH4617" i="1"/>
  <c r="AI4617" i="1"/>
  <c r="AJ4617" i="1"/>
  <c r="AK4617" i="1"/>
  <c r="AO4617" i="1"/>
  <c r="AN4617" i="1" s="1"/>
  <c r="AT4617" i="1"/>
  <c r="BA4617" i="1" s="1"/>
  <c r="AU4617" i="1"/>
  <c r="AV4617" i="1"/>
  <c r="AW4617" i="1"/>
  <c r="AX4617" i="1"/>
  <c r="BB4617" i="1"/>
  <c r="BC4617" i="1" s="1"/>
  <c r="AC4618" i="1"/>
  <c r="AD4618" i="1"/>
  <c r="AE4618" i="1"/>
  <c r="AF4618" i="1"/>
  <c r="AG4618" i="1"/>
  <c r="AH4618" i="1"/>
  <c r="AI4618" i="1"/>
  <c r="AJ4618" i="1"/>
  <c r="AK4618" i="1"/>
  <c r="AO4618" i="1"/>
  <c r="AN4618" i="1" s="1"/>
  <c r="AT4618" i="1"/>
  <c r="BA4618" i="1" s="1"/>
  <c r="AU4618" i="1"/>
  <c r="AV4618" i="1"/>
  <c r="AW4618" i="1"/>
  <c r="AX4618" i="1"/>
  <c r="BB4618" i="1"/>
  <c r="BC4618" i="1" s="1"/>
  <c r="AC4619" i="1"/>
  <c r="AD4619" i="1"/>
  <c r="AE4619" i="1"/>
  <c r="AF4619" i="1"/>
  <c r="AG4619" i="1"/>
  <c r="AH4619" i="1"/>
  <c r="AI4619" i="1"/>
  <c r="AJ4619" i="1"/>
  <c r="AK4619" i="1"/>
  <c r="AO4619" i="1"/>
  <c r="AN4619" i="1" s="1"/>
  <c r="AT4619" i="1"/>
  <c r="BA4619" i="1" s="1"/>
  <c r="AU4619" i="1"/>
  <c r="AV4619" i="1"/>
  <c r="AW4619" i="1"/>
  <c r="AX4619" i="1"/>
  <c r="BB4619" i="1"/>
  <c r="BC4619" i="1" s="1"/>
  <c r="AC4620" i="1"/>
  <c r="AD4620" i="1"/>
  <c r="AE4620" i="1"/>
  <c r="AF4620" i="1"/>
  <c r="AG4620" i="1"/>
  <c r="AH4620" i="1"/>
  <c r="AI4620" i="1"/>
  <c r="AJ4620" i="1"/>
  <c r="AK4620" i="1"/>
  <c r="AO4620" i="1"/>
  <c r="AN4620" i="1" s="1"/>
  <c r="AT4620" i="1"/>
  <c r="BA4620" i="1" s="1"/>
  <c r="AU4620" i="1"/>
  <c r="AV4620" i="1"/>
  <c r="AW4620" i="1"/>
  <c r="AX4620" i="1"/>
  <c r="BB4620" i="1"/>
  <c r="BC4620" i="1" s="1"/>
  <c r="AC4621" i="1"/>
  <c r="AD4621" i="1"/>
  <c r="AE4621" i="1"/>
  <c r="AF4621" i="1"/>
  <c r="AG4621" i="1"/>
  <c r="AH4621" i="1"/>
  <c r="AI4621" i="1"/>
  <c r="AJ4621" i="1"/>
  <c r="AK4621" i="1"/>
  <c r="AO4621" i="1"/>
  <c r="AN4621" i="1" s="1"/>
  <c r="AT4621" i="1"/>
  <c r="BA4621" i="1" s="1"/>
  <c r="AU4621" i="1"/>
  <c r="AV4621" i="1"/>
  <c r="AW4621" i="1"/>
  <c r="AX4621" i="1"/>
  <c r="BB4621" i="1"/>
  <c r="BC4621" i="1" s="1"/>
  <c r="AC4622" i="1"/>
  <c r="AD4622" i="1"/>
  <c r="AE4622" i="1"/>
  <c r="AF4622" i="1"/>
  <c r="AG4622" i="1"/>
  <c r="AH4622" i="1"/>
  <c r="AI4622" i="1"/>
  <c r="AJ4622" i="1"/>
  <c r="AK4622" i="1"/>
  <c r="AO4622" i="1"/>
  <c r="AN4622" i="1" s="1"/>
  <c r="AT4622" i="1"/>
  <c r="BA4622" i="1" s="1"/>
  <c r="AU4622" i="1"/>
  <c r="AV4622" i="1"/>
  <c r="AW4622" i="1"/>
  <c r="AX4622" i="1"/>
  <c r="BB4622" i="1"/>
  <c r="BC4622" i="1" s="1"/>
  <c r="AC4623" i="1"/>
  <c r="AD4623" i="1"/>
  <c r="AE4623" i="1"/>
  <c r="AF4623" i="1"/>
  <c r="AG4623" i="1"/>
  <c r="AH4623" i="1"/>
  <c r="AI4623" i="1"/>
  <c r="AJ4623" i="1"/>
  <c r="AK4623" i="1"/>
  <c r="AO4623" i="1"/>
  <c r="AN4623" i="1" s="1"/>
  <c r="AT4623" i="1"/>
  <c r="BA4623" i="1" s="1"/>
  <c r="AU4623" i="1"/>
  <c r="AV4623" i="1"/>
  <c r="AW4623" i="1"/>
  <c r="AX4623" i="1"/>
  <c r="BB4623" i="1"/>
  <c r="BC4623" i="1" s="1"/>
  <c r="AC4624" i="1"/>
  <c r="AD4624" i="1"/>
  <c r="AE4624" i="1"/>
  <c r="AF4624" i="1"/>
  <c r="AG4624" i="1"/>
  <c r="AH4624" i="1"/>
  <c r="AI4624" i="1"/>
  <c r="AJ4624" i="1"/>
  <c r="AK4624" i="1"/>
  <c r="AO4624" i="1"/>
  <c r="AN4624" i="1" s="1"/>
  <c r="AT4624" i="1"/>
  <c r="BA4624" i="1" s="1"/>
  <c r="AU4624" i="1"/>
  <c r="AV4624" i="1"/>
  <c r="AW4624" i="1"/>
  <c r="AX4624" i="1"/>
  <c r="BB4624" i="1"/>
  <c r="BC4624" i="1" s="1"/>
  <c r="AC4625" i="1"/>
  <c r="AD4625" i="1"/>
  <c r="AE4625" i="1"/>
  <c r="AF4625" i="1"/>
  <c r="AG4625" i="1"/>
  <c r="AH4625" i="1"/>
  <c r="AI4625" i="1"/>
  <c r="AJ4625" i="1"/>
  <c r="AK4625" i="1"/>
  <c r="AO4625" i="1"/>
  <c r="AN4625" i="1" s="1"/>
  <c r="AT4625" i="1"/>
  <c r="BA4625" i="1" s="1"/>
  <c r="AU4625" i="1"/>
  <c r="AV4625" i="1"/>
  <c r="AW4625" i="1"/>
  <c r="AX4625" i="1"/>
  <c r="BB4625" i="1"/>
  <c r="BC4625" i="1" s="1"/>
  <c r="AC4626" i="1"/>
  <c r="AD4626" i="1"/>
  <c r="AE4626" i="1"/>
  <c r="AF4626" i="1"/>
  <c r="AG4626" i="1"/>
  <c r="AH4626" i="1"/>
  <c r="AI4626" i="1"/>
  <c r="AJ4626" i="1"/>
  <c r="AK4626" i="1"/>
  <c r="AO4626" i="1"/>
  <c r="AN4626" i="1" s="1"/>
  <c r="AT4626" i="1"/>
  <c r="BA4626" i="1" s="1"/>
  <c r="AU4626" i="1"/>
  <c r="AV4626" i="1"/>
  <c r="AW4626" i="1"/>
  <c r="AX4626" i="1"/>
  <c r="BB4626" i="1"/>
  <c r="BC4626" i="1" s="1"/>
  <c r="AC4627" i="1"/>
  <c r="AD4627" i="1"/>
  <c r="AE4627" i="1"/>
  <c r="AF4627" i="1"/>
  <c r="AG4627" i="1"/>
  <c r="AH4627" i="1"/>
  <c r="AI4627" i="1"/>
  <c r="AJ4627" i="1"/>
  <c r="AK4627" i="1"/>
  <c r="AO4627" i="1"/>
  <c r="AN4627" i="1" s="1"/>
  <c r="AT4627" i="1"/>
  <c r="BA4627" i="1" s="1"/>
  <c r="AU4627" i="1"/>
  <c r="AV4627" i="1"/>
  <c r="AW4627" i="1"/>
  <c r="AX4627" i="1"/>
  <c r="BB4627" i="1"/>
  <c r="BC4627" i="1" s="1"/>
  <c r="AC4628" i="1"/>
  <c r="AD4628" i="1"/>
  <c r="AE4628" i="1"/>
  <c r="AF4628" i="1"/>
  <c r="AG4628" i="1"/>
  <c r="AH4628" i="1"/>
  <c r="AI4628" i="1"/>
  <c r="AJ4628" i="1"/>
  <c r="AK4628" i="1"/>
  <c r="AO4628" i="1"/>
  <c r="AN4628" i="1" s="1"/>
  <c r="AT4628" i="1"/>
  <c r="BA4628" i="1" s="1"/>
  <c r="AU4628" i="1"/>
  <c r="AV4628" i="1"/>
  <c r="AW4628" i="1"/>
  <c r="AX4628" i="1"/>
  <c r="BB4628" i="1"/>
  <c r="BC4628" i="1" s="1"/>
  <c r="AC4629" i="1"/>
  <c r="AD4629" i="1"/>
  <c r="AE4629" i="1"/>
  <c r="AF4629" i="1"/>
  <c r="AG4629" i="1"/>
  <c r="AH4629" i="1"/>
  <c r="AI4629" i="1"/>
  <c r="AJ4629" i="1"/>
  <c r="AK4629" i="1"/>
  <c r="AO4629" i="1"/>
  <c r="AN4629" i="1" s="1"/>
  <c r="AT4629" i="1"/>
  <c r="BA4629" i="1" s="1"/>
  <c r="AU4629" i="1"/>
  <c r="AV4629" i="1"/>
  <c r="AW4629" i="1"/>
  <c r="AX4629" i="1"/>
  <c r="BB4629" i="1"/>
  <c r="BC4629" i="1" s="1"/>
  <c r="AC4630" i="1"/>
  <c r="AD4630" i="1"/>
  <c r="AE4630" i="1"/>
  <c r="AF4630" i="1"/>
  <c r="AG4630" i="1"/>
  <c r="AH4630" i="1"/>
  <c r="AI4630" i="1"/>
  <c r="AJ4630" i="1"/>
  <c r="AK4630" i="1"/>
  <c r="AO4630" i="1"/>
  <c r="AN4630" i="1" s="1"/>
  <c r="AT4630" i="1"/>
  <c r="BA4630" i="1" s="1"/>
  <c r="AU4630" i="1"/>
  <c r="AV4630" i="1"/>
  <c r="AW4630" i="1"/>
  <c r="AX4630" i="1"/>
  <c r="BB4630" i="1"/>
  <c r="BC4630" i="1" s="1"/>
  <c r="AC4631" i="1"/>
  <c r="AD4631" i="1"/>
  <c r="AE4631" i="1"/>
  <c r="AF4631" i="1"/>
  <c r="AG4631" i="1"/>
  <c r="AH4631" i="1"/>
  <c r="AI4631" i="1"/>
  <c r="AJ4631" i="1"/>
  <c r="AK4631" i="1"/>
  <c r="AO4631" i="1"/>
  <c r="AN4631" i="1" s="1"/>
  <c r="AT4631" i="1"/>
  <c r="BA4631" i="1" s="1"/>
  <c r="AU4631" i="1"/>
  <c r="AV4631" i="1"/>
  <c r="AW4631" i="1"/>
  <c r="AX4631" i="1"/>
  <c r="BB4631" i="1"/>
  <c r="BC4631" i="1" s="1"/>
  <c r="AC4632" i="1"/>
  <c r="AD4632" i="1"/>
  <c r="AE4632" i="1"/>
  <c r="AF4632" i="1"/>
  <c r="AG4632" i="1"/>
  <c r="AH4632" i="1"/>
  <c r="AI4632" i="1"/>
  <c r="AJ4632" i="1"/>
  <c r="AK4632" i="1"/>
  <c r="AO4632" i="1"/>
  <c r="AN4632" i="1" s="1"/>
  <c r="AT4632" i="1"/>
  <c r="BA4632" i="1" s="1"/>
  <c r="AU4632" i="1"/>
  <c r="AV4632" i="1"/>
  <c r="AW4632" i="1"/>
  <c r="AX4632" i="1"/>
  <c r="BB4632" i="1"/>
  <c r="BC4632" i="1" s="1"/>
  <c r="AC4633" i="1"/>
  <c r="AD4633" i="1"/>
  <c r="AE4633" i="1"/>
  <c r="AF4633" i="1"/>
  <c r="AG4633" i="1"/>
  <c r="AH4633" i="1"/>
  <c r="AI4633" i="1"/>
  <c r="AJ4633" i="1"/>
  <c r="AK4633" i="1"/>
  <c r="AO4633" i="1"/>
  <c r="AN4633" i="1" s="1"/>
  <c r="AT4633" i="1"/>
  <c r="BA4633" i="1" s="1"/>
  <c r="AU4633" i="1"/>
  <c r="AV4633" i="1"/>
  <c r="AW4633" i="1"/>
  <c r="AX4633" i="1"/>
  <c r="BB4633" i="1"/>
  <c r="BC4633" i="1" s="1"/>
  <c r="AC4634" i="1"/>
  <c r="AD4634" i="1"/>
  <c r="AE4634" i="1"/>
  <c r="AF4634" i="1"/>
  <c r="AG4634" i="1"/>
  <c r="AH4634" i="1"/>
  <c r="AI4634" i="1"/>
  <c r="AJ4634" i="1"/>
  <c r="AK4634" i="1"/>
  <c r="AO4634" i="1"/>
  <c r="AN4634" i="1" s="1"/>
  <c r="AT4634" i="1"/>
  <c r="BA4634" i="1" s="1"/>
  <c r="AU4634" i="1"/>
  <c r="AV4634" i="1"/>
  <c r="AW4634" i="1"/>
  <c r="AX4634" i="1"/>
  <c r="BB4634" i="1"/>
  <c r="BC4634" i="1" s="1"/>
  <c r="AC4635" i="1"/>
  <c r="AD4635" i="1"/>
  <c r="AE4635" i="1"/>
  <c r="AF4635" i="1"/>
  <c r="AG4635" i="1"/>
  <c r="AH4635" i="1"/>
  <c r="AI4635" i="1"/>
  <c r="AJ4635" i="1"/>
  <c r="AK4635" i="1"/>
  <c r="AO4635" i="1"/>
  <c r="AN4635" i="1" s="1"/>
  <c r="AT4635" i="1"/>
  <c r="BA4635" i="1" s="1"/>
  <c r="AU4635" i="1"/>
  <c r="AV4635" i="1"/>
  <c r="AW4635" i="1"/>
  <c r="AX4635" i="1"/>
  <c r="BB4635" i="1"/>
  <c r="BC4635" i="1" s="1"/>
  <c r="AC4636" i="1"/>
  <c r="AD4636" i="1"/>
  <c r="AE4636" i="1"/>
  <c r="AF4636" i="1"/>
  <c r="AG4636" i="1"/>
  <c r="AH4636" i="1"/>
  <c r="AI4636" i="1"/>
  <c r="AJ4636" i="1"/>
  <c r="AK4636" i="1"/>
  <c r="AO4636" i="1"/>
  <c r="AN4636" i="1" s="1"/>
  <c r="AT4636" i="1"/>
  <c r="BA4636" i="1" s="1"/>
  <c r="AU4636" i="1"/>
  <c r="AV4636" i="1"/>
  <c r="AW4636" i="1"/>
  <c r="AX4636" i="1"/>
  <c r="BB4636" i="1"/>
  <c r="BC4636" i="1" s="1"/>
  <c r="AC4637" i="1"/>
  <c r="AD4637" i="1"/>
  <c r="AE4637" i="1"/>
  <c r="AF4637" i="1"/>
  <c r="AG4637" i="1"/>
  <c r="AH4637" i="1"/>
  <c r="AI4637" i="1"/>
  <c r="AJ4637" i="1"/>
  <c r="AK4637" i="1"/>
  <c r="AO4637" i="1"/>
  <c r="AN4637" i="1" s="1"/>
  <c r="AT4637" i="1"/>
  <c r="BA4637" i="1" s="1"/>
  <c r="AU4637" i="1"/>
  <c r="AV4637" i="1"/>
  <c r="AW4637" i="1"/>
  <c r="AX4637" i="1"/>
  <c r="BB4637" i="1"/>
  <c r="BC4637" i="1" s="1"/>
  <c r="AC4638" i="1"/>
  <c r="AD4638" i="1"/>
  <c r="AE4638" i="1"/>
  <c r="AF4638" i="1"/>
  <c r="AG4638" i="1"/>
  <c r="AH4638" i="1"/>
  <c r="AI4638" i="1"/>
  <c r="AJ4638" i="1"/>
  <c r="AK4638" i="1"/>
  <c r="AO4638" i="1"/>
  <c r="AT4638" i="1"/>
  <c r="AU4638" i="1"/>
  <c r="AV4638" i="1"/>
  <c r="AW4638" i="1"/>
  <c r="AX4638" i="1" s="1"/>
  <c r="BB4638" i="1"/>
  <c r="BC4638" i="1" s="1"/>
  <c r="AC4639" i="1"/>
  <c r="AD4639" i="1"/>
  <c r="AE4639" i="1"/>
  <c r="AF4639" i="1"/>
  <c r="AG4639" i="1"/>
  <c r="AH4639" i="1"/>
  <c r="AI4639" i="1"/>
  <c r="AJ4639" i="1"/>
  <c r="AK4639" i="1"/>
  <c r="AO4639" i="1"/>
  <c r="AT4639" i="1"/>
  <c r="AU4639" i="1"/>
  <c r="AV4639" i="1"/>
  <c r="AW4639" i="1"/>
  <c r="AX4639" i="1" s="1"/>
  <c r="AC4640" i="1"/>
  <c r="AD4640" i="1"/>
  <c r="AE4640" i="1"/>
  <c r="AF4640" i="1"/>
  <c r="AG4640" i="1"/>
  <c r="AH4640" i="1"/>
  <c r="AI4640" i="1"/>
  <c r="AJ4640" i="1"/>
  <c r="AK4640" i="1"/>
  <c r="AO4640" i="1"/>
  <c r="AT4640" i="1"/>
  <c r="AU4640" i="1"/>
  <c r="AV4640" i="1"/>
  <c r="AW4640" i="1"/>
  <c r="AX4640" i="1" s="1"/>
  <c r="AC4641" i="1"/>
  <c r="AD4641" i="1"/>
  <c r="AE4641" i="1"/>
  <c r="AF4641" i="1"/>
  <c r="AG4641" i="1"/>
  <c r="AH4641" i="1"/>
  <c r="AI4641" i="1"/>
  <c r="AJ4641" i="1"/>
  <c r="AK4641" i="1"/>
  <c r="AO4641" i="1"/>
  <c r="AT4641" i="1"/>
  <c r="AU4641" i="1"/>
  <c r="AV4641" i="1"/>
  <c r="AW4641" i="1"/>
  <c r="AX4641" i="1" s="1"/>
  <c r="BB4641" i="1"/>
  <c r="BC4641" i="1" s="1"/>
  <c r="AC4642" i="1"/>
  <c r="AD4642" i="1"/>
  <c r="AE4642" i="1"/>
  <c r="AF4642" i="1"/>
  <c r="AG4642" i="1"/>
  <c r="AH4642" i="1"/>
  <c r="AI4642" i="1"/>
  <c r="AJ4642" i="1"/>
  <c r="AK4642" i="1"/>
  <c r="AO4642" i="1"/>
  <c r="AT4642" i="1"/>
  <c r="AU4642" i="1"/>
  <c r="AV4642" i="1"/>
  <c r="AW4642" i="1"/>
  <c r="AC4643" i="1"/>
  <c r="AD4643" i="1"/>
  <c r="AE4643" i="1"/>
  <c r="AF4643" i="1"/>
  <c r="AG4643" i="1"/>
  <c r="AH4643" i="1"/>
  <c r="AI4643" i="1"/>
  <c r="AJ4643" i="1"/>
  <c r="AK4643" i="1"/>
  <c r="AO4643" i="1"/>
  <c r="AT4643" i="1"/>
  <c r="AU4643" i="1"/>
  <c r="AV4643" i="1"/>
  <c r="AW4643" i="1"/>
  <c r="AX4643" i="1" s="1"/>
  <c r="AC4644" i="1"/>
  <c r="AD4644" i="1"/>
  <c r="AE4644" i="1"/>
  <c r="AF4644" i="1"/>
  <c r="AG4644" i="1"/>
  <c r="AH4644" i="1"/>
  <c r="AI4644" i="1"/>
  <c r="AJ4644" i="1"/>
  <c r="AK4644" i="1"/>
  <c r="AO4644" i="1"/>
  <c r="AT4644" i="1"/>
  <c r="BA4644" i="1" s="1"/>
  <c r="AU4644" i="1"/>
  <c r="AV4644" i="1"/>
  <c r="AW4644" i="1"/>
  <c r="AX4644" i="1"/>
  <c r="BB4644" i="1"/>
  <c r="BC4644" i="1" s="1"/>
  <c r="AC4645" i="1"/>
  <c r="AD4645" i="1"/>
  <c r="AE4645" i="1"/>
  <c r="AF4645" i="1"/>
  <c r="AG4645" i="1"/>
  <c r="AH4645" i="1"/>
  <c r="AI4645" i="1"/>
  <c r="AJ4645" i="1"/>
  <c r="AK4645" i="1"/>
  <c r="AO4645" i="1"/>
  <c r="AT4645" i="1"/>
  <c r="BA4645" i="1" s="1"/>
  <c r="AU4645" i="1"/>
  <c r="AV4645" i="1"/>
  <c r="AW4645" i="1"/>
  <c r="AX4645" i="1"/>
  <c r="BB4645" i="1"/>
  <c r="BC4645" i="1" s="1"/>
  <c r="AC4646" i="1"/>
  <c r="AD4646" i="1"/>
  <c r="AE4646" i="1"/>
  <c r="AF4646" i="1"/>
  <c r="AG4646" i="1"/>
  <c r="AH4646" i="1"/>
  <c r="AI4646" i="1"/>
  <c r="AJ4646" i="1"/>
  <c r="AK4646" i="1"/>
  <c r="AO4646" i="1"/>
  <c r="AT4646" i="1"/>
  <c r="AU4646" i="1"/>
  <c r="AV4646" i="1"/>
  <c r="AW4646" i="1"/>
  <c r="AX4646" i="1" s="1"/>
  <c r="BB4646" i="1"/>
  <c r="BC4646" i="1" s="1"/>
  <c r="AC4647" i="1"/>
  <c r="AD4647" i="1"/>
  <c r="AE4647" i="1"/>
  <c r="AF4647" i="1"/>
  <c r="AG4647" i="1"/>
  <c r="AH4647" i="1"/>
  <c r="AI4647" i="1"/>
  <c r="AJ4647" i="1"/>
  <c r="AK4647" i="1"/>
  <c r="AO4647" i="1"/>
  <c r="AT4647" i="1"/>
  <c r="AU4647" i="1"/>
  <c r="AV4647" i="1"/>
  <c r="AW4647" i="1"/>
  <c r="AX4647" i="1" s="1"/>
  <c r="AC4648" i="1"/>
  <c r="AD4648" i="1"/>
  <c r="AE4648" i="1"/>
  <c r="AF4648" i="1"/>
  <c r="AG4648" i="1"/>
  <c r="AH4648" i="1"/>
  <c r="AI4648" i="1"/>
  <c r="AJ4648" i="1"/>
  <c r="AK4648" i="1"/>
  <c r="AO4648" i="1"/>
  <c r="AT4648" i="1"/>
  <c r="AU4648" i="1"/>
  <c r="AV4648" i="1"/>
  <c r="AW4648" i="1"/>
  <c r="AX4648" i="1" s="1"/>
  <c r="BB4648" i="1"/>
  <c r="BC4648" i="1" s="1"/>
  <c r="AC4649" i="1"/>
  <c r="AD4649" i="1"/>
  <c r="AE4649" i="1"/>
  <c r="AF4649" i="1"/>
  <c r="AG4649" i="1"/>
  <c r="AH4649" i="1"/>
  <c r="AI4649" i="1"/>
  <c r="AJ4649" i="1"/>
  <c r="AK4649" i="1"/>
  <c r="AO4649" i="1"/>
  <c r="AT4649" i="1"/>
  <c r="AU4649" i="1"/>
  <c r="AV4649" i="1"/>
  <c r="AW4649" i="1"/>
  <c r="AX4649" i="1" s="1"/>
  <c r="AC4650" i="1"/>
  <c r="AD4650" i="1"/>
  <c r="AE4650" i="1"/>
  <c r="AF4650" i="1"/>
  <c r="AG4650" i="1"/>
  <c r="AH4650" i="1"/>
  <c r="AI4650" i="1"/>
  <c r="AJ4650" i="1"/>
  <c r="AK4650" i="1"/>
  <c r="AO4650" i="1"/>
  <c r="AT4650" i="1"/>
  <c r="AU4650" i="1"/>
  <c r="AV4650" i="1"/>
  <c r="AW4650" i="1"/>
  <c r="AC4651" i="1"/>
  <c r="AD4651" i="1"/>
  <c r="AE4651" i="1"/>
  <c r="AF4651" i="1"/>
  <c r="AG4651" i="1"/>
  <c r="AH4651" i="1"/>
  <c r="AI4651" i="1"/>
  <c r="AJ4651" i="1"/>
  <c r="AK4651" i="1"/>
  <c r="AO4651" i="1"/>
  <c r="AT4651" i="1"/>
  <c r="AU4651" i="1"/>
  <c r="AV4651" i="1"/>
  <c r="AW4651" i="1"/>
  <c r="AX4651" i="1" s="1"/>
  <c r="AC4652" i="1"/>
  <c r="AD4652" i="1"/>
  <c r="AE4652" i="1"/>
  <c r="AF4652" i="1"/>
  <c r="AG4652" i="1"/>
  <c r="AH4652" i="1"/>
  <c r="AI4652" i="1"/>
  <c r="AJ4652" i="1"/>
  <c r="AK4652" i="1"/>
  <c r="AO4652" i="1"/>
  <c r="AT4652" i="1"/>
  <c r="BA4652" i="1" s="1"/>
  <c r="AU4652" i="1"/>
  <c r="AV4652" i="1"/>
  <c r="AW4652" i="1"/>
  <c r="AX4652" i="1"/>
  <c r="BB4652" i="1"/>
  <c r="BC4652" i="1" s="1"/>
  <c r="AC4653" i="1"/>
  <c r="AD4653" i="1"/>
  <c r="AE4653" i="1"/>
  <c r="AF4653" i="1"/>
  <c r="AG4653" i="1"/>
  <c r="AH4653" i="1"/>
  <c r="AI4653" i="1"/>
  <c r="AJ4653" i="1"/>
  <c r="AK4653" i="1"/>
  <c r="AO4653" i="1"/>
  <c r="AT4653" i="1"/>
  <c r="BA4653" i="1" s="1"/>
  <c r="AU4653" i="1"/>
  <c r="AV4653" i="1"/>
  <c r="AW4653" i="1"/>
  <c r="AX4653" i="1"/>
  <c r="BB4653" i="1"/>
  <c r="BC4653" i="1" s="1"/>
  <c r="AC4654" i="1"/>
  <c r="AD4654" i="1"/>
  <c r="AE4654" i="1"/>
  <c r="AF4654" i="1"/>
  <c r="AG4654" i="1"/>
  <c r="AH4654" i="1"/>
  <c r="AI4654" i="1"/>
  <c r="AJ4654" i="1"/>
  <c r="AK4654" i="1"/>
  <c r="AO4654" i="1"/>
  <c r="AT4654" i="1"/>
  <c r="AU4654" i="1"/>
  <c r="AV4654" i="1"/>
  <c r="AW4654" i="1"/>
  <c r="AX4654" i="1" s="1"/>
  <c r="BB4654" i="1"/>
  <c r="BC4654" i="1" s="1"/>
  <c r="AC4655" i="1"/>
  <c r="AD4655" i="1"/>
  <c r="AE4655" i="1"/>
  <c r="AF4655" i="1"/>
  <c r="AG4655" i="1"/>
  <c r="AH4655" i="1"/>
  <c r="AI4655" i="1"/>
  <c r="AJ4655" i="1"/>
  <c r="AK4655" i="1"/>
  <c r="AO4655" i="1"/>
  <c r="AT4655" i="1"/>
  <c r="AU4655" i="1"/>
  <c r="AV4655" i="1"/>
  <c r="AW4655" i="1"/>
  <c r="AX4655" i="1" s="1"/>
  <c r="AC4656" i="1"/>
  <c r="AD4656" i="1"/>
  <c r="AE4656" i="1"/>
  <c r="AF4656" i="1"/>
  <c r="AG4656" i="1"/>
  <c r="AH4656" i="1"/>
  <c r="AI4656" i="1"/>
  <c r="AJ4656" i="1"/>
  <c r="AK4656" i="1"/>
  <c r="AO4656" i="1"/>
  <c r="AT4656" i="1"/>
  <c r="AU4656" i="1"/>
  <c r="AV4656" i="1"/>
  <c r="AW4656" i="1"/>
  <c r="AX4656" i="1" s="1"/>
  <c r="AC4657" i="1"/>
  <c r="AD4657" i="1"/>
  <c r="AE4657" i="1"/>
  <c r="AF4657" i="1"/>
  <c r="AG4657" i="1"/>
  <c r="AH4657" i="1"/>
  <c r="AI4657" i="1"/>
  <c r="AJ4657" i="1"/>
  <c r="AK4657" i="1"/>
  <c r="AO4657" i="1"/>
  <c r="AT4657" i="1"/>
  <c r="AU4657" i="1"/>
  <c r="AV4657" i="1"/>
  <c r="AW4657" i="1"/>
  <c r="AX4657" i="1" s="1"/>
  <c r="BB4657" i="1"/>
  <c r="BC4657" i="1" s="1"/>
  <c r="AC4658" i="1"/>
  <c r="AD4658" i="1"/>
  <c r="AE4658" i="1"/>
  <c r="AF4658" i="1"/>
  <c r="AG4658" i="1"/>
  <c r="AH4658" i="1"/>
  <c r="AI4658" i="1"/>
  <c r="AJ4658" i="1"/>
  <c r="AK4658" i="1"/>
  <c r="AO4658" i="1"/>
  <c r="AT4658" i="1"/>
  <c r="AU4658" i="1"/>
  <c r="AV4658" i="1"/>
  <c r="AW4658" i="1"/>
  <c r="AC4659" i="1"/>
  <c r="AD4659" i="1"/>
  <c r="AE4659" i="1"/>
  <c r="AF4659" i="1"/>
  <c r="AG4659" i="1"/>
  <c r="AH4659" i="1"/>
  <c r="AI4659" i="1"/>
  <c r="AJ4659" i="1"/>
  <c r="AK4659" i="1"/>
  <c r="AO4659" i="1"/>
  <c r="AT4659" i="1"/>
  <c r="AU4659" i="1"/>
  <c r="AV4659" i="1"/>
  <c r="AW4659" i="1"/>
  <c r="AX4659" i="1" s="1"/>
  <c r="AC4660" i="1"/>
  <c r="AD4660" i="1"/>
  <c r="AE4660" i="1"/>
  <c r="AF4660" i="1"/>
  <c r="AG4660" i="1"/>
  <c r="AH4660" i="1"/>
  <c r="AI4660" i="1"/>
  <c r="AJ4660" i="1"/>
  <c r="AK4660" i="1"/>
  <c r="AO4660" i="1"/>
  <c r="AT4660" i="1"/>
  <c r="BA4660" i="1" s="1"/>
  <c r="AU4660" i="1"/>
  <c r="AV4660" i="1"/>
  <c r="AW4660" i="1"/>
  <c r="AX4660" i="1"/>
  <c r="BB4660" i="1"/>
  <c r="BC4660" i="1" s="1"/>
  <c r="AC4661" i="1"/>
  <c r="AD4661" i="1"/>
  <c r="AE4661" i="1"/>
  <c r="AF4661" i="1"/>
  <c r="AG4661" i="1"/>
  <c r="AH4661" i="1"/>
  <c r="AI4661" i="1"/>
  <c r="AJ4661" i="1"/>
  <c r="AK4661" i="1"/>
  <c r="AO4661" i="1"/>
  <c r="AT4661" i="1"/>
  <c r="BA4661" i="1" s="1"/>
  <c r="AU4661" i="1"/>
  <c r="AV4661" i="1"/>
  <c r="AW4661" i="1"/>
  <c r="AX4661" i="1"/>
  <c r="BB4661" i="1"/>
  <c r="BC4661" i="1" s="1"/>
  <c r="AC4662" i="1"/>
  <c r="AD4662" i="1"/>
  <c r="AE4662" i="1"/>
  <c r="AF4662" i="1"/>
  <c r="AG4662" i="1"/>
  <c r="AH4662" i="1"/>
  <c r="AI4662" i="1"/>
  <c r="AJ4662" i="1"/>
  <c r="AK4662" i="1"/>
  <c r="AO4662" i="1"/>
  <c r="AT4662" i="1"/>
  <c r="AU4662" i="1"/>
  <c r="AV4662" i="1"/>
  <c r="AW4662" i="1"/>
  <c r="AX4662" i="1" s="1"/>
  <c r="BB4662" i="1"/>
  <c r="BC4662" i="1" s="1"/>
  <c r="AC4663" i="1"/>
  <c r="AD4663" i="1"/>
  <c r="AE4663" i="1"/>
  <c r="AF4663" i="1"/>
  <c r="AG4663" i="1"/>
  <c r="AH4663" i="1"/>
  <c r="AI4663" i="1"/>
  <c r="AJ4663" i="1"/>
  <c r="AK4663" i="1"/>
  <c r="AO4663" i="1"/>
  <c r="AT4663" i="1"/>
  <c r="AU4663" i="1"/>
  <c r="AV4663" i="1"/>
  <c r="AW4663" i="1"/>
  <c r="AX4663" i="1" s="1"/>
  <c r="AC4664" i="1"/>
  <c r="AD4664" i="1"/>
  <c r="AE4664" i="1"/>
  <c r="AF4664" i="1"/>
  <c r="AG4664" i="1"/>
  <c r="AH4664" i="1"/>
  <c r="AI4664" i="1"/>
  <c r="AJ4664" i="1"/>
  <c r="AK4664" i="1"/>
  <c r="AO4664" i="1"/>
  <c r="AT4664" i="1"/>
  <c r="AU4664" i="1"/>
  <c r="AV4664" i="1"/>
  <c r="AW4664" i="1"/>
  <c r="AX4664" i="1" s="1"/>
  <c r="BB4664" i="1"/>
  <c r="BC4664" i="1" s="1"/>
  <c r="AC4665" i="1"/>
  <c r="AD4665" i="1"/>
  <c r="AE4665" i="1"/>
  <c r="AF4665" i="1"/>
  <c r="AG4665" i="1"/>
  <c r="AH4665" i="1"/>
  <c r="AI4665" i="1"/>
  <c r="AJ4665" i="1"/>
  <c r="AK4665" i="1"/>
  <c r="AO4665" i="1"/>
  <c r="AT4665" i="1"/>
  <c r="AU4665" i="1"/>
  <c r="AV4665" i="1"/>
  <c r="AW4665" i="1"/>
  <c r="AX4665" i="1" s="1"/>
  <c r="AC4666" i="1"/>
  <c r="AD4666" i="1"/>
  <c r="AE4666" i="1"/>
  <c r="AF4666" i="1"/>
  <c r="AG4666" i="1"/>
  <c r="AH4666" i="1"/>
  <c r="AI4666" i="1"/>
  <c r="AJ4666" i="1"/>
  <c r="AK4666" i="1"/>
  <c r="AO4666" i="1"/>
  <c r="AT4666" i="1"/>
  <c r="AU4666" i="1"/>
  <c r="AV4666" i="1"/>
  <c r="AW4666" i="1"/>
  <c r="AC4667" i="1"/>
  <c r="AD4667" i="1"/>
  <c r="AE4667" i="1"/>
  <c r="AF4667" i="1"/>
  <c r="AG4667" i="1"/>
  <c r="AH4667" i="1"/>
  <c r="AI4667" i="1"/>
  <c r="AJ4667" i="1"/>
  <c r="AK4667" i="1"/>
  <c r="AO4667" i="1"/>
  <c r="AT4667" i="1"/>
  <c r="AU4667" i="1"/>
  <c r="AV4667" i="1"/>
  <c r="AW4667" i="1"/>
  <c r="AX4667" i="1" s="1"/>
  <c r="AC4668" i="1"/>
  <c r="AD4668" i="1"/>
  <c r="AE4668" i="1"/>
  <c r="AF4668" i="1"/>
  <c r="AG4668" i="1"/>
  <c r="AH4668" i="1"/>
  <c r="AI4668" i="1"/>
  <c r="AJ4668" i="1"/>
  <c r="AK4668" i="1"/>
  <c r="AO4668" i="1"/>
  <c r="AT4668" i="1"/>
  <c r="BA4668" i="1" s="1"/>
  <c r="AU4668" i="1"/>
  <c r="AV4668" i="1"/>
  <c r="AW4668" i="1"/>
  <c r="AX4668" i="1"/>
  <c r="BB4668" i="1"/>
  <c r="BC4668" i="1" s="1"/>
  <c r="AC4669" i="1"/>
  <c r="AD4669" i="1"/>
  <c r="AE4669" i="1"/>
  <c r="AF4669" i="1"/>
  <c r="AG4669" i="1"/>
  <c r="AH4669" i="1"/>
  <c r="AI4669" i="1"/>
  <c r="AJ4669" i="1"/>
  <c r="AK4669" i="1"/>
  <c r="AO4669" i="1"/>
  <c r="AT4669" i="1"/>
  <c r="BA4669" i="1" s="1"/>
  <c r="AU4669" i="1"/>
  <c r="AV4669" i="1"/>
  <c r="AW4669" i="1"/>
  <c r="AX4669" i="1"/>
  <c r="BB4669" i="1"/>
  <c r="BC4669" i="1" s="1"/>
  <c r="AC4670" i="1"/>
  <c r="AD4670" i="1"/>
  <c r="AE4670" i="1"/>
  <c r="AF4670" i="1"/>
  <c r="AG4670" i="1"/>
  <c r="AH4670" i="1"/>
  <c r="AI4670" i="1"/>
  <c r="AJ4670" i="1"/>
  <c r="AK4670" i="1"/>
  <c r="AO4670" i="1"/>
  <c r="AT4670" i="1"/>
  <c r="AU4670" i="1"/>
  <c r="AV4670" i="1"/>
  <c r="AW4670" i="1"/>
  <c r="AX4670" i="1" s="1"/>
  <c r="BB4670" i="1"/>
  <c r="BC4670" i="1" s="1"/>
  <c r="AC4671" i="1"/>
  <c r="AD4671" i="1"/>
  <c r="AE4671" i="1"/>
  <c r="AF4671" i="1"/>
  <c r="AG4671" i="1"/>
  <c r="AH4671" i="1"/>
  <c r="AI4671" i="1"/>
  <c r="AJ4671" i="1"/>
  <c r="AK4671" i="1"/>
  <c r="AO4671" i="1"/>
  <c r="AT4671" i="1"/>
  <c r="AU4671" i="1"/>
  <c r="AV4671" i="1"/>
  <c r="AW4671" i="1"/>
  <c r="AX4671" i="1" s="1"/>
  <c r="AC4672" i="1"/>
  <c r="AD4672" i="1"/>
  <c r="AE4672" i="1"/>
  <c r="AF4672" i="1"/>
  <c r="AG4672" i="1"/>
  <c r="AH4672" i="1"/>
  <c r="AI4672" i="1"/>
  <c r="AJ4672" i="1"/>
  <c r="AK4672" i="1"/>
  <c r="AO4672" i="1"/>
  <c r="AT4672" i="1"/>
  <c r="AU4672" i="1"/>
  <c r="AV4672" i="1"/>
  <c r="AW4672" i="1"/>
  <c r="AX4672" i="1" s="1"/>
  <c r="AC4673" i="1"/>
  <c r="AD4673" i="1"/>
  <c r="AE4673" i="1"/>
  <c r="AF4673" i="1"/>
  <c r="AG4673" i="1"/>
  <c r="AH4673" i="1"/>
  <c r="AI4673" i="1"/>
  <c r="AJ4673" i="1"/>
  <c r="AK4673" i="1"/>
  <c r="AO4673" i="1"/>
  <c r="AT4673" i="1"/>
  <c r="AU4673" i="1"/>
  <c r="AV4673" i="1"/>
  <c r="AW4673" i="1"/>
  <c r="AX4673" i="1" s="1"/>
  <c r="BB4673" i="1"/>
  <c r="BC4673" i="1" s="1"/>
  <c r="AC4674" i="1"/>
  <c r="AD4674" i="1"/>
  <c r="AE4674" i="1"/>
  <c r="AF4674" i="1"/>
  <c r="AG4674" i="1"/>
  <c r="AH4674" i="1"/>
  <c r="AI4674" i="1"/>
  <c r="AJ4674" i="1"/>
  <c r="AK4674" i="1"/>
  <c r="AO4674" i="1"/>
  <c r="AT4674" i="1"/>
  <c r="AU4674" i="1"/>
  <c r="AV4674" i="1"/>
  <c r="AW4674" i="1"/>
  <c r="AC4675" i="1"/>
  <c r="AD4675" i="1"/>
  <c r="AE4675" i="1"/>
  <c r="AF4675" i="1"/>
  <c r="AG4675" i="1"/>
  <c r="AH4675" i="1"/>
  <c r="AI4675" i="1"/>
  <c r="AJ4675" i="1"/>
  <c r="AK4675" i="1"/>
  <c r="AO4675" i="1"/>
  <c r="AT4675" i="1"/>
  <c r="AU4675" i="1"/>
  <c r="AV4675" i="1"/>
  <c r="AW4675" i="1"/>
  <c r="AX4675" i="1" s="1"/>
  <c r="AC4676" i="1"/>
  <c r="AD4676" i="1"/>
  <c r="AE4676" i="1"/>
  <c r="AF4676" i="1"/>
  <c r="AG4676" i="1"/>
  <c r="AH4676" i="1"/>
  <c r="AI4676" i="1"/>
  <c r="AJ4676" i="1"/>
  <c r="AK4676" i="1"/>
  <c r="AO4676" i="1"/>
  <c r="AT4676" i="1"/>
  <c r="BA4676" i="1" s="1"/>
  <c r="AU4676" i="1"/>
  <c r="AV4676" i="1"/>
  <c r="AW4676" i="1"/>
  <c r="AX4676" i="1"/>
  <c r="BB4676" i="1"/>
  <c r="BC4676" i="1" s="1"/>
  <c r="AC4677" i="1"/>
  <c r="AD4677" i="1"/>
  <c r="AE4677" i="1"/>
  <c r="AF4677" i="1"/>
  <c r="AG4677" i="1"/>
  <c r="AH4677" i="1"/>
  <c r="AI4677" i="1"/>
  <c r="AJ4677" i="1"/>
  <c r="AK4677" i="1"/>
  <c r="AO4677" i="1"/>
  <c r="AT4677" i="1"/>
  <c r="BA4677" i="1" s="1"/>
  <c r="AU4677" i="1"/>
  <c r="AV4677" i="1"/>
  <c r="AW4677" i="1"/>
  <c r="AX4677" i="1"/>
  <c r="BB4677" i="1"/>
  <c r="BC4677" i="1" s="1"/>
  <c r="AC4678" i="1"/>
  <c r="AD4678" i="1"/>
  <c r="AE4678" i="1"/>
  <c r="AF4678" i="1"/>
  <c r="AG4678" i="1"/>
  <c r="AH4678" i="1"/>
  <c r="AI4678" i="1"/>
  <c r="AJ4678" i="1"/>
  <c r="AK4678" i="1"/>
  <c r="AO4678" i="1"/>
  <c r="AT4678" i="1"/>
  <c r="AU4678" i="1"/>
  <c r="AV4678" i="1"/>
  <c r="AW4678" i="1"/>
  <c r="AX4678" i="1" s="1"/>
  <c r="BB4678" i="1"/>
  <c r="BC4678" i="1" s="1"/>
  <c r="AC4679" i="1"/>
  <c r="AD4679" i="1"/>
  <c r="AE4679" i="1"/>
  <c r="AF4679" i="1"/>
  <c r="AG4679" i="1"/>
  <c r="AH4679" i="1"/>
  <c r="AI4679" i="1"/>
  <c r="AJ4679" i="1"/>
  <c r="AK4679" i="1"/>
  <c r="AO4679" i="1"/>
  <c r="AT4679" i="1"/>
  <c r="AU4679" i="1"/>
  <c r="AV4679" i="1"/>
  <c r="AW4679" i="1"/>
  <c r="AX4679" i="1" s="1"/>
  <c r="AC4680" i="1"/>
  <c r="AD4680" i="1"/>
  <c r="AE4680" i="1"/>
  <c r="AF4680" i="1"/>
  <c r="AG4680" i="1"/>
  <c r="AH4680" i="1"/>
  <c r="AI4680" i="1"/>
  <c r="AJ4680" i="1"/>
  <c r="AK4680" i="1"/>
  <c r="AO4680" i="1"/>
  <c r="AT4680" i="1"/>
  <c r="AU4680" i="1"/>
  <c r="AV4680" i="1"/>
  <c r="AW4680" i="1"/>
  <c r="AX4680" i="1" s="1"/>
  <c r="BB4680" i="1"/>
  <c r="BC4680" i="1" s="1"/>
  <c r="AC4681" i="1"/>
  <c r="AD4681" i="1"/>
  <c r="AE4681" i="1"/>
  <c r="AF4681" i="1"/>
  <c r="AG4681" i="1"/>
  <c r="AH4681" i="1"/>
  <c r="AI4681" i="1"/>
  <c r="AJ4681" i="1"/>
  <c r="AK4681" i="1"/>
  <c r="AO4681" i="1"/>
  <c r="AT4681" i="1"/>
  <c r="AU4681" i="1"/>
  <c r="AV4681" i="1"/>
  <c r="AW4681" i="1"/>
  <c r="AX4681" i="1" s="1"/>
  <c r="AC4682" i="1"/>
  <c r="AD4682" i="1"/>
  <c r="AE4682" i="1"/>
  <c r="AF4682" i="1"/>
  <c r="AG4682" i="1"/>
  <c r="AH4682" i="1"/>
  <c r="AI4682" i="1"/>
  <c r="AJ4682" i="1"/>
  <c r="AK4682" i="1"/>
  <c r="AO4682" i="1"/>
  <c r="AT4682" i="1"/>
  <c r="AU4682" i="1"/>
  <c r="AV4682" i="1"/>
  <c r="AW4682" i="1"/>
  <c r="AC4683" i="1"/>
  <c r="AD4683" i="1"/>
  <c r="AE4683" i="1"/>
  <c r="AF4683" i="1"/>
  <c r="AG4683" i="1"/>
  <c r="AH4683" i="1"/>
  <c r="AI4683" i="1"/>
  <c r="AJ4683" i="1"/>
  <c r="AK4683" i="1"/>
  <c r="AO4683" i="1"/>
  <c r="AT4683" i="1"/>
  <c r="AU4683" i="1"/>
  <c r="AV4683" i="1"/>
  <c r="AW4683" i="1"/>
  <c r="AX4683" i="1" s="1"/>
  <c r="AC4684" i="1"/>
  <c r="AD4684" i="1"/>
  <c r="AE4684" i="1"/>
  <c r="AF4684" i="1"/>
  <c r="AG4684" i="1"/>
  <c r="AH4684" i="1"/>
  <c r="AI4684" i="1"/>
  <c r="AJ4684" i="1"/>
  <c r="AK4684" i="1"/>
  <c r="AO4684" i="1"/>
  <c r="AT4684" i="1"/>
  <c r="BA4684" i="1" s="1"/>
  <c r="AU4684" i="1"/>
  <c r="AV4684" i="1"/>
  <c r="AW4684" i="1"/>
  <c r="AX4684" i="1"/>
  <c r="BB4684" i="1"/>
  <c r="BC4684" i="1" s="1"/>
  <c r="AC4685" i="1"/>
  <c r="AD4685" i="1"/>
  <c r="AE4685" i="1"/>
  <c r="AF4685" i="1"/>
  <c r="AG4685" i="1"/>
  <c r="AH4685" i="1"/>
  <c r="AI4685" i="1"/>
  <c r="AJ4685" i="1"/>
  <c r="AK4685" i="1"/>
  <c r="AO4685" i="1"/>
  <c r="AT4685" i="1"/>
  <c r="BA4685" i="1" s="1"/>
  <c r="AU4685" i="1"/>
  <c r="AV4685" i="1"/>
  <c r="AW4685" i="1"/>
  <c r="AX4685" i="1"/>
  <c r="BB4685" i="1"/>
  <c r="BC4685" i="1" s="1"/>
  <c r="AC4686" i="1"/>
  <c r="AD4686" i="1"/>
  <c r="AE4686" i="1"/>
  <c r="AF4686" i="1"/>
  <c r="AG4686" i="1"/>
  <c r="AH4686" i="1"/>
  <c r="AI4686" i="1"/>
  <c r="AJ4686" i="1"/>
  <c r="AK4686" i="1"/>
  <c r="AO4686" i="1"/>
  <c r="AT4686" i="1"/>
  <c r="AU4686" i="1"/>
  <c r="AV4686" i="1"/>
  <c r="AW4686" i="1"/>
  <c r="AX4686" i="1" s="1"/>
  <c r="BB4686" i="1"/>
  <c r="BC4686" i="1" s="1"/>
  <c r="AC4687" i="1"/>
  <c r="AD4687" i="1"/>
  <c r="AE4687" i="1"/>
  <c r="AF4687" i="1"/>
  <c r="AG4687" i="1"/>
  <c r="AH4687" i="1"/>
  <c r="AI4687" i="1"/>
  <c r="AJ4687" i="1"/>
  <c r="AK4687" i="1"/>
  <c r="AO4687" i="1"/>
  <c r="AT4687" i="1"/>
  <c r="AU4687" i="1"/>
  <c r="AV4687" i="1"/>
  <c r="AW4687" i="1"/>
  <c r="AX4687" i="1" s="1"/>
  <c r="AC4688" i="1"/>
  <c r="AD4688" i="1"/>
  <c r="AE4688" i="1"/>
  <c r="AF4688" i="1"/>
  <c r="AG4688" i="1"/>
  <c r="AH4688" i="1"/>
  <c r="AI4688" i="1"/>
  <c r="AJ4688" i="1"/>
  <c r="AK4688" i="1"/>
  <c r="AO4688" i="1"/>
  <c r="AT4688" i="1"/>
  <c r="AU4688" i="1"/>
  <c r="AV4688" i="1"/>
  <c r="AW4688" i="1"/>
  <c r="AX4688" i="1" s="1"/>
  <c r="BB4688" i="1"/>
  <c r="BC4688" i="1" s="1"/>
  <c r="AC4689" i="1"/>
  <c r="AD4689" i="1"/>
  <c r="AE4689" i="1"/>
  <c r="AF4689" i="1"/>
  <c r="AG4689" i="1"/>
  <c r="AH4689" i="1"/>
  <c r="AI4689" i="1"/>
  <c r="AJ4689" i="1"/>
  <c r="AK4689" i="1"/>
  <c r="AO4689" i="1"/>
  <c r="AT4689" i="1"/>
  <c r="AU4689" i="1"/>
  <c r="AV4689" i="1"/>
  <c r="AW4689" i="1"/>
  <c r="AX4689" i="1" s="1"/>
  <c r="BB4689" i="1"/>
  <c r="BC4689" i="1" s="1"/>
  <c r="AC4690" i="1"/>
  <c r="AD4690" i="1"/>
  <c r="AE4690" i="1"/>
  <c r="AF4690" i="1"/>
  <c r="AG4690" i="1"/>
  <c r="AH4690" i="1"/>
  <c r="AI4690" i="1"/>
  <c r="AJ4690" i="1"/>
  <c r="AK4690" i="1"/>
  <c r="AO4690" i="1"/>
  <c r="AT4690" i="1"/>
  <c r="AU4690" i="1"/>
  <c r="AV4690" i="1"/>
  <c r="AW4690" i="1"/>
  <c r="AX4690" i="1" s="1"/>
  <c r="AC4691" i="1"/>
  <c r="AD4691" i="1"/>
  <c r="AE4691" i="1"/>
  <c r="AF4691" i="1"/>
  <c r="AG4691" i="1"/>
  <c r="AH4691" i="1"/>
  <c r="AI4691" i="1"/>
  <c r="AJ4691" i="1"/>
  <c r="AK4691" i="1"/>
  <c r="AO4691" i="1"/>
  <c r="AT4691" i="1"/>
  <c r="AU4691" i="1"/>
  <c r="AV4691" i="1"/>
  <c r="AW4691" i="1"/>
  <c r="AX4691" i="1" s="1"/>
  <c r="AC4692" i="1"/>
  <c r="AD4692" i="1"/>
  <c r="AE4692" i="1"/>
  <c r="AF4692" i="1"/>
  <c r="AG4692" i="1"/>
  <c r="AH4692" i="1"/>
  <c r="AI4692" i="1"/>
  <c r="AJ4692" i="1"/>
  <c r="AK4692" i="1"/>
  <c r="AO4692" i="1"/>
  <c r="AT4692" i="1"/>
  <c r="BA4692" i="1" s="1"/>
  <c r="AU4692" i="1"/>
  <c r="AV4692" i="1"/>
  <c r="AW4692" i="1"/>
  <c r="AX4692" i="1"/>
  <c r="BB4692" i="1"/>
  <c r="BC4692" i="1" s="1"/>
  <c r="AC4693" i="1"/>
  <c r="AD4693" i="1"/>
  <c r="AE4693" i="1"/>
  <c r="AF4693" i="1"/>
  <c r="AG4693" i="1"/>
  <c r="AH4693" i="1"/>
  <c r="AI4693" i="1"/>
  <c r="AJ4693" i="1"/>
  <c r="AK4693" i="1"/>
  <c r="AO4693" i="1"/>
  <c r="AT4693" i="1"/>
  <c r="BA4693" i="1" s="1"/>
  <c r="AU4693" i="1"/>
  <c r="AV4693" i="1"/>
  <c r="AW4693" i="1"/>
  <c r="AX4693" i="1"/>
  <c r="BB4693" i="1"/>
  <c r="BC4693" i="1" s="1"/>
  <c r="AC4694" i="1"/>
  <c r="AD4694" i="1"/>
  <c r="AE4694" i="1"/>
  <c r="AF4694" i="1"/>
  <c r="AG4694" i="1"/>
  <c r="AH4694" i="1"/>
  <c r="AI4694" i="1"/>
  <c r="AJ4694" i="1"/>
  <c r="AK4694" i="1"/>
  <c r="AO4694" i="1"/>
  <c r="AT4694" i="1"/>
  <c r="AU4694" i="1"/>
  <c r="AV4694" i="1"/>
  <c r="AW4694" i="1"/>
  <c r="AX4694" i="1" s="1"/>
  <c r="BB4694" i="1"/>
  <c r="BC4694" i="1" s="1"/>
  <c r="AC4695" i="1"/>
  <c r="AD4695" i="1"/>
  <c r="AE4695" i="1"/>
  <c r="AF4695" i="1"/>
  <c r="AG4695" i="1"/>
  <c r="AH4695" i="1"/>
  <c r="AI4695" i="1"/>
  <c r="AJ4695" i="1"/>
  <c r="AK4695" i="1"/>
  <c r="AO4695" i="1"/>
  <c r="AT4695" i="1"/>
  <c r="AU4695" i="1"/>
  <c r="AV4695" i="1"/>
  <c r="AW4695" i="1"/>
  <c r="AX4695" i="1" s="1"/>
  <c r="AC4696" i="1"/>
  <c r="AD4696" i="1"/>
  <c r="AE4696" i="1"/>
  <c r="AF4696" i="1"/>
  <c r="AG4696" i="1"/>
  <c r="AH4696" i="1"/>
  <c r="AI4696" i="1"/>
  <c r="AJ4696" i="1"/>
  <c r="AK4696" i="1"/>
  <c r="AO4696" i="1"/>
  <c r="AT4696" i="1"/>
  <c r="AU4696" i="1"/>
  <c r="AV4696" i="1"/>
  <c r="AW4696" i="1"/>
  <c r="AX4696" i="1" s="1"/>
  <c r="BB4696" i="1"/>
  <c r="BC4696" i="1" s="1"/>
  <c r="AC4697" i="1"/>
  <c r="AD4697" i="1"/>
  <c r="AE4697" i="1"/>
  <c r="AF4697" i="1"/>
  <c r="AG4697" i="1"/>
  <c r="AH4697" i="1"/>
  <c r="AI4697" i="1"/>
  <c r="AJ4697" i="1"/>
  <c r="AK4697" i="1"/>
  <c r="AO4697" i="1"/>
  <c r="AT4697" i="1"/>
  <c r="AU4697" i="1"/>
  <c r="AV4697" i="1"/>
  <c r="AW4697" i="1"/>
  <c r="AX4697" i="1" s="1"/>
  <c r="BB4697" i="1"/>
  <c r="BC4697" i="1" s="1"/>
  <c r="AC4698" i="1"/>
  <c r="AD4698" i="1"/>
  <c r="AE4698" i="1"/>
  <c r="AF4698" i="1"/>
  <c r="AG4698" i="1"/>
  <c r="AH4698" i="1"/>
  <c r="AI4698" i="1"/>
  <c r="AJ4698" i="1"/>
  <c r="AK4698" i="1"/>
  <c r="AO4698" i="1"/>
  <c r="AT4698" i="1"/>
  <c r="AU4698" i="1"/>
  <c r="AV4698" i="1"/>
  <c r="AW4698" i="1"/>
  <c r="AX4698" i="1" s="1"/>
  <c r="AC4699" i="1"/>
  <c r="AD4699" i="1"/>
  <c r="AE4699" i="1"/>
  <c r="AF4699" i="1"/>
  <c r="AG4699" i="1"/>
  <c r="AH4699" i="1"/>
  <c r="AI4699" i="1"/>
  <c r="AJ4699" i="1"/>
  <c r="AK4699" i="1"/>
  <c r="AO4699" i="1"/>
  <c r="AT4699" i="1"/>
  <c r="AU4699" i="1"/>
  <c r="AV4699" i="1"/>
  <c r="AW4699" i="1"/>
  <c r="AX4699" i="1" s="1"/>
  <c r="AC4700" i="1"/>
  <c r="AD4700" i="1"/>
  <c r="AE4700" i="1"/>
  <c r="AF4700" i="1"/>
  <c r="AG4700" i="1"/>
  <c r="AH4700" i="1"/>
  <c r="AI4700" i="1"/>
  <c r="AJ4700" i="1"/>
  <c r="AK4700" i="1"/>
  <c r="AO4700" i="1"/>
  <c r="AT4700" i="1"/>
  <c r="BA4700" i="1" s="1"/>
  <c r="AU4700" i="1"/>
  <c r="AV4700" i="1"/>
  <c r="AW4700" i="1"/>
  <c r="AX4700" i="1"/>
  <c r="BB4700" i="1"/>
  <c r="BC4700" i="1" s="1"/>
  <c r="AC4701" i="1"/>
  <c r="AD4701" i="1"/>
  <c r="AE4701" i="1"/>
  <c r="AF4701" i="1"/>
  <c r="AG4701" i="1"/>
  <c r="AH4701" i="1"/>
  <c r="AI4701" i="1"/>
  <c r="AJ4701" i="1"/>
  <c r="AK4701" i="1"/>
  <c r="AO4701" i="1"/>
  <c r="AT4701" i="1"/>
  <c r="BA4701" i="1" s="1"/>
  <c r="AU4701" i="1"/>
  <c r="AV4701" i="1"/>
  <c r="AW4701" i="1"/>
  <c r="AX4701" i="1"/>
  <c r="BB4701" i="1"/>
  <c r="BC4701" i="1" s="1"/>
  <c r="AC4702" i="1"/>
  <c r="AD4702" i="1"/>
  <c r="AE4702" i="1"/>
  <c r="AF4702" i="1"/>
  <c r="AG4702" i="1"/>
  <c r="AH4702" i="1"/>
  <c r="AI4702" i="1"/>
  <c r="AJ4702" i="1"/>
  <c r="AK4702" i="1"/>
  <c r="AO4702" i="1"/>
  <c r="AT4702" i="1"/>
  <c r="AU4702" i="1"/>
  <c r="AV4702" i="1"/>
  <c r="AW4702" i="1"/>
  <c r="AX4702" i="1" s="1"/>
  <c r="BB4702" i="1"/>
  <c r="BC4702" i="1" s="1"/>
  <c r="AC4703" i="1"/>
  <c r="AD4703" i="1"/>
  <c r="AE4703" i="1"/>
  <c r="AF4703" i="1"/>
  <c r="AG4703" i="1"/>
  <c r="AH4703" i="1"/>
  <c r="AI4703" i="1"/>
  <c r="AJ4703" i="1"/>
  <c r="AK4703" i="1"/>
  <c r="AO4703" i="1"/>
  <c r="AT4703" i="1"/>
  <c r="AU4703" i="1"/>
  <c r="AV4703" i="1"/>
  <c r="AW4703" i="1"/>
  <c r="AX4703" i="1" s="1"/>
  <c r="AC4704" i="1"/>
  <c r="AD4704" i="1"/>
  <c r="AE4704" i="1"/>
  <c r="AF4704" i="1"/>
  <c r="AG4704" i="1"/>
  <c r="AH4704" i="1"/>
  <c r="AI4704" i="1"/>
  <c r="AJ4704" i="1"/>
  <c r="AK4704" i="1"/>
  <c r="AO4704" i="1"/>
  <c r="AT4704" i="1"/>
  <c r="AU4704" i="1"/>
  <c r="AV4704" i="1"/>
  <c r="AW4704" i="1"/>
  <c r="AX4704" i="1" s="1"/>
  <c r="BB4704" i="1"/>
  <c r="BC4704" i="1" s="1"/>
  <c r="AC4705" i="1"/>
  <c r="AD4705" i="1"/>
  <c r="AE4705" i="1"/>
  <c r="AF4705" i="1"/>
  <c r="AG4705" i="1"/>
  <c r="AH4705" i="1"/>
  <c r="AI4705" i="1"/>
  <c r="AJ4705" i="1"/>
  <c r="AK4705" i="1"/>
  <c r="AO4705" i="1"/>
  <c r="AT4705" i="1"/>
  <c r="AU4705" i="1"/>
  <c r="AV4705" i="1"/>
  <c r="AW4705" i="1"/>
  <c r="AX4705" i="1" s="1"/>
  <c r="BB4705" i="1"/>
  <c r="BC4705" i="1" s="1"/>
  <c r="AC4706" i="1"/>
  <c r="AD4706" i="1"/>
  <c r="AE4706" i="1"/>
  <c r="AF4706" i="1"/>
  <c r="AG4706" i="1"/>
  <c r="AH4706" i="1"/>
  <c r="AI4706" i="1"/>
  <c r="AJ4706" i="1"/>
  <c r="AK4706" i="1"/>
  <c r="AO4706" i="1"/>
  <c r="AT4706" i="1"/>
  <c r="AU4706" i="1"/>
  <c r="AV4706" i="1"/>
  <c r="AW4706" i="1"/>
  <c r="AX4706" i="1" s="1"/>
  <c r="AC4707" i="1"/>
  <c r="AD4707" i="1"/>
  <c r="AE4707" i="1"/>
  <c r="AF4707" i="1"/>
  <c r="AG4707" i="1"/>
  <c r="AH4707" i="1"/>
  <c r="AI4707" i="1"/>
  <c r="AJ4707" i="1"/>
  <c r="AK4707" i="1"/>
  <c r="AO4707" i="1"/>
  <c r="AT4707" i="1"/>
  <c r="AU4707" i="1"/>
  <c r="AV4707" i="1"/>
  <c r="AW4707" i="1"/>
  <c r="AX4707" i="1" s="1"/>
  <c r="AC4708" i="1"/>
  <c r="AD4708" i="1"/>
  <c r="AE4708" i="1"/>
  <c r="AF4708" i="1"/>
  <c r="AG4708" i="1"/>
  <c r="AH4708" i="1"/>
  <c r="AI4708" i="1"/>
  <c r="AJ4708" i="1"/>
  <c r="AK4708" i="1"/>
  <c r="AO4708" i="1"/>
  <c r="AT4708" i="1"/>
  <c r="BA4708" i="1" s="1"/>
  <c r="AU4708" i="1"/>
  <c r="AV4708" i="1"/>
  <c r="AW4708" i="1"/>
  <c r="AX4708" i="1"/>
  <c r="BB4708" i="1"/>
  <c r="BC4708" i="1" s="1"/>
  <c r="AC4709" i="1"/>
  <c r="AD4709" i="1"/>
  <c r="AE4709" i="1"/>
  <c r="AF4709" i="1"/>
  <c r="AG4709" i="1"/>
  <c r="AH4709" i="1"/>
  <c r="AI4709" i="1"/>
  <c r="AJ4709" i="1"/>
  <c r="AK4709" i="1"/>
  <c r="AO4709" i="1"/>
  <c r="AT4709" i="1"/>
  <c r="BA4709" i="1" s="1"/>
  <c r="AU4709" i="1"/>
  <c r="AV4709" i="1"/>
  <c r="AW4709" i="1"/>
  <c r="AX4709" i="1"/>
  <c r="BB4709" i="1"/>
  <c r="BC4709" i="1" s="1"/>
  <c r="AC4710" i="1"/>
  <c r="AD4710" i="1"/>
  <c r="AE4710" i="1"/>
  <c r="AF4710" i="1"/>
  <c r="AG4710" i="1"/>
  <c r="AH4710" i="1"/>
  <c r="AI4710" i="1"/>
  <c r="AJ4710" i="1"/>
  <c r="AK4710" i="1"/>
  <c r="AO4710" i="1"/>
  <c r="AT4710" i="1"/>
  <c r="AU4710" i="1"/>
  <c r="AV4710" i="1"/>
  <c r="AW4710" i="1"/>
  <c r="AX4710" i="1" s="1"/>
  <c r="BB4710" i="1"/>
  <c r="BC4710" i="1" s="1"/>
  <c r="AC4711" i="1"/>
  <c r="AD4711" i="1"/>
  <c r="AE4711" i="1"/>
  <c r="AF4711" i="1"/>
  <c r="AG4711" i="1"/>
  <c r="AH4711" i="1"/>
  <c r="AI4711" i="1"/>
  <c r="AJ4711" i="1"/>
  <c r="AK4711" i="1"/>
  <c r="AO4711" i="1"/>
  <c r="AT4711" i="1"/>
  <c r="AU4711" i="1"/>
  <c r="AV4711" i="1"/>
  <c r="AW4711" i="1"/>
  <c r="AX4711" i="1" s="1"/>
  <c r="AC4712" i="1"/>
  <c r="AD4712" i="1"/>
  <c r="AE4712" i="1"/>
  <c r="AF4712" i="1"/>
  <c r="AG4712" i="1"/>
  <c r="AH4712" i="1"/>
  <c r="AI4712" i="1"/>
  <c r="AJ4712" i="1"/>
  <c r="AK4712" i="1"/>
  <c r="AO4712" i="1"/>
  <c r="AT4712" i="1"/>
  <c r="AU4712" i="1"/>
  <c r="AV4712" i="1"/>
  <c r="AW4712" i="1"/>
  <c r="AX4712" i="1" s="1"/>
  <c r="BB4712" i="1"/>
  <c r="BC4712" i="1" s="1"/>
  <c r="AC4713" i="1"/>
  <c r="AD4713" i="1"/>
  <c r="AE4713" i="1"/>
  <c r="AF4713" i="1"/>
  <c r="AG4713" i="1"/>
  <c r="AH4713" i="1"/>
  <c r="AI4713" i="1"/>
  <c r="AJ4713" i="1"/>
  <c r="AK4713" i="1"/>
  <c r="AO4713" i="1"/>
  <c r="AT4713" i="1"/>
  <c r="AU4713" i="1"/>
  <c r="AV4713" i="1"/>
  <c r="AW4713" i="1"/>
  <c r="AX4713" i="1" s="1"/>
  <c r="BB4713" i="1"/>
  <c r="BC4713" i="1" s="1"/>
  <c r="AC4714" i="1"/>
  <c r="AD4714" i="1"/>
  <c r="AE4714" i="1"/>
  <c r="AF4714" i="1"/>
  <c r="AG4714" i="1"/>
  <c r="AH4714" i="1"/>
  <c r="AI4714" i="1"/>
  <c r="AJ4714" i="1"/>
  <c r="AK4714" i="1"/>
  <c r="AO4714" i="1"/>
  <c r="AT4714" i="1"/>
  <c r="AU4714" i="1"/>
  <c r="AV4714" i="1"/>
  <c r="AW4714" i="1"/>
  <c r="AX4714" i="1" s="1"/>
  <c r="AC4715" i="1"/>
  <c r="AD4715" i="1"/>
  <c r="AE4715" i="1"/>
  <c r="AF4715" i="1"/>
  <c r="AG4715" i="1"/>
  <c r="AH4715" i="1"/>
  <c r="AI4715" i="1"/>
  <c r="AJ4715" i="1"/>
  <c r="AK4715" i="1"/>
  <c r="AO4715" i="1"/>
  <c r="AT4715" i="1"/>
  <c r="AU4715" i="1"/>
  <c r="AV4715" i="1"/>
  <c r="AW4715" i="1"/>
  <c r="AX4715" i="1" s="1"/>
  <c r="AC4716" i="1"/>
  <c r="AD4716" i="1"/>
  <c r="AE4716" i="1"/>
  <c r="AF4716" i="1"/>
  <c r="AG4716" i="1"/>
  <c r="AH4716" i="1"/>
  <c r="AI4716" i="1"/>
  <c r="AJ4716" i="1"/>
  <c r="AK4716" i="1"/>
  <c r="AO4716" i="1"/>
  <c r="AT4716" i="1"/>
  <c r="BA4716" i="1" s="1"/>
  <c r="AU4716" i="1"/>
  <c r="AV4716" i="1"/>
  <c r="AW4716" i="1"/>
  <c r="AX4716" i="1"/>
  <c r="BB4716" i="1"/>
  <c r="BC4716" i="1" s="1"/>
  <c r="AC4717" i="1"/>
  <c r="AD4717" i="1"/>
  <c r="AE4717" i="1"/>
  <c r="AF4717" i="1"/>
  <c r="AG4717" i="1"/>
  <c r="AH4717" i="1"/>
  <c r="AI4717" i="1"/>
  <c r="AJ4717" i="1"/>
  <c r="AK4717" i="1"/>
  <c r="AO4717" i="1"/>
  <c r="AT4717" i="1"/>
  <c r="BA4717" i="1" s="1"/>
  <c r="AU4717" i="1"/>
  <c r="AV4717" i="1"/>
  <c r="AW4717" i="1"/>
  <c r="AX4717" i="1"/>
  <c r="BB4717" i="1"/>
  <c r="BC4717" i="1" s="1"/>
  <c r="AC4718" i="1"/>
  <c r="AD4718" i="1"/>
  <c r="AE4718" i="1"/>
  <c r="AF4718" i="1"/>
  <c r="AG4718" i="1"/>
  <c r="AH4718" i="1"/>
  <c r="AI4718" i="1"/>
  <c r="AJ4718" i="1"/>
  <c r="AK4718" i="1"/>
  <c r="AO4718" i="1"/>
  <c r="AT4718" i="1"/>
  <c r="AU4718" i="1"/>
  <c r="AV4718" i="1"/>
  <c r="AW4718" i="1"/>
  <c r="AX4718" i="1" s="1"/>
  <c r="BB4718" i="1"/>
  <c r="BC4718" i="1" s="1"/>
  <c r="AC4719" i="1"/>
  <c r="AD4719" i="1"/>
  <c r="AE4719" i="1"/>
  <c r="AF4719" i="1"/>
  <c r="AG4719" i="1"/>
  <c r="AH4719" i="1"/>
  <c r="AI4719" i="1"/>
  <c r="AJ4719" i="1"/>
  <c r="AK4719" i="1"/>
  <c r="AO4719" i="1"/>
  <c r="AT4719" i="1"/>
  <c r="AU4719" i="1"/>
  <c r="AV4719" i="1"/>
  <c r="AW4719" i="1"/>
  <c r="AX4719" i="1" s="1"/>
  <c r="AC4720" i="1"/>
  <c r="AD4720" i="1"/>
  <c r="AE4720" i="1"/>
  <c r="AF4720" i="1"/>
  <c r="AG4720" i="1"/>
  <c r="AH4720" i="1"/>
  <c r="AI4720" i="1"/>
  <c r="AJ4720" i="1"/>
  <c r="AK4720" i="1"/>
  <c r="AO4720" i="1"/>
  <c r="AT4720" i="1"/>
  <c r="AU4720" i="1"/>
  <c r="AV4720" i="1"/>
  <c r="AW4720" i="1"/>
  <c r="AX4720" i="1" s="1"/>
  <c r="BB4720" i="1"/>
  <c r="BC4720" i="1" s="1"/>
  <c r="AC4721" i="1"/>
  <c r="AD4721" i="1"/>
  <c r="AE4721" i="1"/>
  <c r="AF4721" i="1"/>
  <c r="AG4721" i="1"/>
  <c r="AH4721" i="1"/>
  <c r="AI4721" i="1"/>
  <c r="AJ4721" i="1"/>
  <c r="AK4721" i="1"/>
  <c r="AO4721" i="1"/>
  <c r="AT4721" i="1"/>
  <c r="AU4721" i="1"/>
  <c r="AV4721" i="1"/>
  <c r="AW4721" i="1"/>
  <c r="AX4721" i="1" s="1"/>
  <c r="BB4721" i="1"/>
  <c r="BC4721" i="1" s="1"/>
  <c r="AC4722" i="1"/>
  <c r="AD4722" i="1"/>
  <c r="AE4722" i="1"/>
  <c r="AF4722" i="1"/>
  <c r="AG4722" i="1"/>
  <c r="AH4722" i="1"/>
  <c r="AI4722" i="1"/>
  <c r="AJ4722" i="1"/>
  <c r="AK4722" i="1"/>
  <c r="AO4722" i="1"/>
  <c r="AT4722" i="1"/>
  <c r="AU4722" i="1"/>
  <c r="AV4722" i="1"/>
  <c r="AW4722" i="1"/>
  <c r="AX4722" i="1" s="1"/>
  <c r="AC4723" i="1"/>
  <c r="AD4723" i="1"/>
  <c r="AE4723" i="1"/>
  <c r="AF4723" i="1"/>
  <c r="AG4723" i="1"/>
  <c r="AH4723" i="1"/>
  <c r="AI4723" i="1"/>
  <c r="AJ4723" i="1"/>
  <c r="AK4723" i="1"/>
  <c r="AO4723" i="1"/>
  <c r="AT4723" i="1"/>
  <c r="AU4723" i="1"/>
  <c r="AV4723" i="1"/>
  <c r="AW4723" i="1"/>
  <c r="AX4723" i="1" s="1"/>
  <c r="AC4724" i="1"/>
  <c r="AD4724" i="1"/>
  <c r="AE4724" i="1"/>
  <c r="AF4724" i="1"/>
  <c r="AG4724" i="1"/>
  <c r="AH4724" i="1"/>
  <c r="AI4724" i="1"/>
  <c r="AJ4724" i="1"/>
  <c r="AK4724" i="1"/>
  <c r="AO4724" i="1"/>
  <c r="AT4724" i="1"/>
  <c r="BA4724" i="1" s="1"/>
  <c r="AU4724" i="1"/>
  <c r="AV4724" i="1"/>
  <c r="AW4724" i="1"/>
  <c r="AX4724" i="1"/>
  <c r="BB4724" i="1"/>
  <c r="BC4724" i="1" s="1"/>
  <c r="AC4725" i="1"/>
  <c r="AD4725" i="1"/>
  <c r="AE4725" i="1"/>
  <c r="AF4725" i="1"/>
  <c r="AG4725" i="1"/>
  <c r="AH4725" i="1"/>
  <c r="AI4725" i="1"/>
  <c r="AJ4725" i="1"/>
  <c r="AK4725" i="1"/>
  <c r="AO4725" i="1"/>
  <c r="AT4725" i="1"/>
  <c r="BA4725" i="1" s="1"/>
  <c r="AU4725" i="1"/>
  <c r="AV4725" i="1"/>
  <c r="AW4725" i="1"/>
  <c r="AX4725" i="1"/>
  <c r="BB4725" i="1"/>
  <c r="BC4725" i="1" s="1"/>
  <c r="AC4726" i="1"/>
  <c r="AD4726" i="1"/>
  <c r="AE4726" i="1"/>
  <c r="AF4726" i="1"/>
  <c r="AG4726" i="1"/>
  <c r="AH4726" i="1"/>
  <c r="AI4726" i="1"/>
  <c r="AJ4726" i="1"/>
  <c r="AK4726" i="1"/>
  <c r="AO4726" i="1"/>
  <c r="AT4726" i="1"/>
  <c r="AU4726" i="1"/>
  <c r="AV4726" i="1"/>
  <c r="AW4726" i="1"/>
  <c r="AX4726" i="1" s="1"/>
  <c r="BB4726" i="1"/>
  <c r="BC4726" i="1" s="1"/>
  <c r="AC4727" i="1"/>
  <c r="AD4727" i="1"/>
  <c r="AE4727" i="1"/>
  <c r="AF4727" i="1"/>
  <c r="AG4727" i="1"/>
  <c r="AH4727" i="1"/>
  <c r="AI4727" i="1"/>
  <c r="AJ4727" i="1"/>
  <c r="AK4727" i="1"/>
  <c r="AO4727" i="1"/>
  <c r="AT4727" i="1"/>
  <c r="AU4727" i="1"/>
  <c r="AV4727" i="1"/>
  <c r="AW4727" i="1"/>
  <c r="AX4727" i="1" s="1"/>
  <c r="AC4728" i="1"/>
  <c r="AD4728" i="1"/>
  <c r="AE4728" i="1"/>
  <c r="AF4728" i="1"/>
  <c r="AG4728" i="1"/>
  <c r="AH4728" i="1"/>
  <c r="AI4728" i="1"/>
  <c r="AJ4728" i="1"/>
  <c r="AK4728" i="1"/>
  <c r="AO4728" i="1"/>
  <c r="AT4728" i="1"/>
  <c r="AU4728" i="1"/>
  <c r="AV4728" i="1"/>
  <c r="AW4728" i="1"/>
  <c r="AX4728" i="1" s="1"/>
  <c r="BB4728" i="1"/>
  <c r="BC4728" i="1" s="1"/>
  <c r="AC4729" i="1"/>
  <c r="AD4729" i="1"/>
  <c r="AE4729" i="1"/>
  <c r="AF4729" i="1"/>
  <c r="AG4729" i="1"/>
  <c r="AH4729" i="1"/>
  <c r="AI4729" i="1"/>
  <c r="AJ4729" i="1"/>
  <c r="AK4729" i="1"/>
  <c r="AO4729" i="1"/>
  <c r="AT4729" i="1"/>
  <c r="AU4729" i="1"/>
  <c r="AV4729" i="1"/>
  <c r="AW4729" i="1"/>
  <c r="AX4729" i="1" s="1"/>
  <c r="BB4729" i="1"/>
  <c r="BC4729" i="1" s="1"/>
  <c r="AC4730" i="1"/>
  <c r="AD4730" i="1"/>
  <c r="AE4730" i="1"/>
  <c r="AF4730" i="1"/>
  <c r="AG4730" i="1"/>
  <c r="AH4730" i="1"/>
  <c r="AI4730" i="1"/>
  <c r="AJ4730" i="1"/>
  <c r="AK4730" i="1"/>
  <c r="AO4730" i="1"/>
  <c r="AT4730" i="1"/>
  <c r="AU4730" i="1"/>
  <c r="AV4730" i="1"/>
  <c r="AW4730" i="1"/>
  <c r="AX4730" i="1" s="1"/>
  <c r="AC4731" i="1"/>
  <c r="AD4731" i="1"/>
  <c r="AE4731" i="1"/>
  <c r="AF4731" i="1"/>
  <c r="AG4731" i="1"/>
  <c r="AH4731" i="1"/>
  <c r="AI4731" i="1"/>
  <c r="AJ4731" i="1"/>
  <c r="AK4731" i="1"/>
  <c r="AO4731" i="1"/>
  <c r="AT4731" i="1"/>
  <c r="AU4731" i="1"/>
  <c r="AV4731" i="1"/>
  <c r="AW4731" i="1"/>
  <c r="AX4731" i="1" s="1"/>
  <c r="AC4732" i="1"/>
  <c r="AD4732" i="1"/>
  <c r="AE4732" i="1"/>
  <c r="AF4732" i="1"/>
  <c r="AG4732" i="1"/>
  <c r="AH4732" i="1"/>
  <c r="AI4732" i="1"/>
  <c r="AJ4732" i="1"/>
  <c r="AK4732" i="1"/>
  <c r="AO4732" i="1"/>
  <c r="AT4732" i="1"/>
  <c r="BA4732" i="1" s="1"/>
  <c r="AU4732" i="1"/>
  <c r="AV4732" i="1"/>
  <c r="AW4732" i="1"/>
  <c r="AX4732" i="1"/>
  <c r="BB4732" i="1"/>
  <c r="BC4732" i="1" s="1"/>
  <c r="AC4733" i="1"/>
  <c r="AD4733" i="1"/>
  <c r="AE4733" i="1"/>
  <c r="AF4733" i="1"/>
  <c r="AG4733" i="1"/>
  <c r="AH4733" i="1"/>
  <c r="AI4733" i="1"/>
  <c r="AJ4733" i="1"/>
  <c r="AK4733" i="1"/>
  <c r="AO4733" i="1"/>
  <c r="AT4733" i="1"/>
  <c r="BA4733" i="1" s="1"/>
  <c r="AU4733" i="1"/>
  <c r="AV4733" i="1"/>
  <c r="AW4733" i="1"/>
  <c r="AX4733" i="1"/>
  <c r="BB4733" i="1"/>
  <c r="BC4733" i="1" s="1"/>
  <c r="AC4734" i="1"/>
  <c r="AD4734" i="1"/>
  <c r="AE4734" i="1"/>
  <c r="AF4734" i="1"/>
  <c r="AG4734" i="1"/>
  <c r="AH4734" i="1"/>
  <c r="AI4734" i="1"/>
  <c r="AJ4734" i="1"/>
  <c r="AK4734" i="1"/>
  <c r="AO4734" i="1"/>
  <c r="AT4734" i="1"/>
  <c r="AU4734" i="1"/>
  <c r="AV4734" i="1"/>
  <c r="AW4734" i="1"/>
  <c r="AX4734" i="1" s="1"/>
  <c r="BB4734" i="1"/>
  <c r="BC4734" i="1" s="1"/>
  <c r="AC4735" i="1"/>
  <c r="AD4735" i="1"/>
  <c r="AE4735" i="1"/>
  <c r="AF4735" i="1"/>
  <c r="AG4735" i="1"/>
  <c r="AH4735" i="1"/>
  <c r="AI4735" i="1"/>
  <c r="AJ4735" i="1"/>
  <c r="AK4735" i="1"/>
  <c r="AO4735" i="1"/>
  <c r="AT4735" i="1"/>
  <c r="AU4735" i="1"/>
  <c r="AV4735" i="1"/>
  <c r="AW4735" i="1"/>
  <c r="AX4735" i="1" s="1"/>
  <c r="AC4736" i="1"/>
  <c r="AD4736" i="1"/>
  <c r="AE4736" i="1"/>
  <c r="AF4736" i="1"/>
  <c r="AG4736" i="1"/>
  <c r="AH4736" i="1"/>
  <c r="AI4736" i="1"/>
  <c r="AJ4736" i="1"/>
  <c r="AK4736" i="1"/>
  <c r="AO4736" i="1"/>
  <c r="AT4736" i="1"/>
  <c r="AU4736" i="1"/>
  <c r="AV4736" i="1"/>
  <c r="AW4736" i="1"/>
  <c r="AX4736" i="1" s="1"/>
  <c r="BB4736" i="1"/>
  <c r="BC4736" i="1" s="1"/>
  <c r="AC4737" i="1"/>
  <c r="AD4737" i="1"/>
  <c r="AE4737" i="1"/>
  <c r="AF4737" i="1"/>
  <c r="AG4737" i="1"/>
  <c r="AH4737" i="1"/>
  <c r="AI4737" i="1"/>
  <c r="AJ4737" i="1"/>
  <c r="AK4737" i="1"/>
  <c r="AO4737" i="1"/>
  <c r="AT4737" i="1"/>
  <c r="AU4737" i="1"/>
  <c r="AV4737" i="1"/>
  <c r="AW4737" i="1"/>
  <c r="AX4737" i="1" s="1"/>
  <c r="BB4737" i="1"/>
  <c r="BC4737" i="1" s="1"/>
  <c r="AC4738" i="1"/>
  <c r="AD4738" i="1"/>
  <c r="AE4738" i="1"/>
  <c r="AF4738" i="1"/>
  <c r="AG4738" i="1"/>
  <c r="AH4738" i="1"/>
  <c r="AI4738" i="1"/>
  <c r="AJ4738" i="1"/>
  <c r="AK4738" i="1"/>
  <c r="AO4738" i="1"/>
  <c r="AT4738" i="1"/>
  <c r="AU4738" i="1"/>
  <c r="AV4738" i="1"/>
  <c r="AW4738" i="1"/>
  <c r="AX4738" i="1" s="1"/>
  <c r="AC4739" i="1"/>
  <c r="AD4739" i="1"/>
  <c r="AE4739" i="1"/>
  <c r="AF4739" i="1"/>
  <c r="AG4739" i="1"/>
  <c r="AH4739" i="1"/>
  <c r="AI4739" i="1"/>
  <c r="AJ4739" i="1"/>
  <c r="AK4739" i="1"/>
  <c r="AO4739" i="1"/>
  <c r="AT4739" i="1"/>
  <c r="AU4739" i="1"/>
  <c r="AV4739" i="1"/>
  <c r="AW4739" i="1"/>
  <c r="AX4739" i="1" s="1"/>
  <c r="AC4740" i="1"/>
  <c r="AD4740" i="1"/>
  <c r="AE4740" i="1"/>
  <c r="AF4740" i="1"/>
  <c r="AG4740" i="1"/>
  <c r="AH4740" i="1"/>
  <c r="AI4740" i="1"/>
  <c r="AJ4740" i="1"/>
  <c r="AK4740" i="1"/>
  <c r="AO4740" i="1"/>
  <c r="AT4740" i="1"/>
  <c r="BA4740" i="1" s="1"/>
  <c r="AU4740" i="1"/>
  <c r="AV4740" i="1"/>
  <c r="AW4740" i="1"/>
  <c r="AX4740" i="1"/>
  <c r="BB4740" i="1"/>
  <c r="BC4740" i="1" s="1"/>
  <c r="AC4741" i="1"/>
  <c r="AD4741" i="1"/>
  <c r="AE4741" i="1"/>
  <c r="AF4741" i="1"/>
  <c r="AG4741" i="1"/>
  <c r="AH4741" i="1"/>
  <c r="AI4741" i="1"/>
  <c r="AJ4741" i="1"/>
  <c r="AK4741" i="1"/>
  <c r="AO4741" i="1"/>
  <c r="AT4741" i="1"/>
  <c r="BA4741" i="1" s="1"/>
  <c r="AU4741" i="1"/>
  <c r="AV4741" i="1"/>
  <c r="AW4741" i="1"/>
  <c r="AX4741" i="1"/>
  <c r="BB4741" i="1"/>
  <c r="BC4741" i="1" s="1"/>
  <c r="AC4742" i="1"/>
  <c r="AD4742" i="1"/>
  <c r="AE4742" i="1"/>
  <c r="AF4742" i="1"/>
  <c r="AG4742" i="1"/>
  <c r="AH4742" i="1"/>
  <c r="AI4742" i="1"/>
  <c r="AJ4742" i="1"/>
  <c r="AK4742" i="1"/>
  <c r="AO4742" i="1"/>
  <c r="AT4742" i="1"/>
  <c r="AU4742" i="1"/>
  <c r="AV4742" i="1"/>
  <c r="AW4742" i="1"/>
  <c r="AX4742" i="1" s="1"/>
  <c r="BB4742" i="1"/>
  <c r="BC4742" i="1" s="1"/>
  <c r="AC4743" i="1"/>
  <c r="AD4743" i="1"/>
  <c r="AE4743" i="1"/>
  <c r="AF4743" i="1"/>
  <c r="AG4743" i="1"/>
  <c r="AH4743" i="1"/>
  <c r="AI4743" i="1"/>
  <c r="AJ4743" i="1"/>
  <c r="AK4743" i="1"/>
  <c r="AO4743" i="1"/>
  <c r="AT4743" i="1"/>
  <c r="AU4743" i="1"/>
  <c r="AV4743" i="1"/>
  <c r="AW4743" i="1"/>
  <c r="AX4743" i="1" s="1"/>
  <c r="AC4744" i="1"/>
  <c r="AD4744" i="1"/>
  <c r="AE4744" i="1"/>
  <c r="AF4744" i="1"/>
  <c r="AG4744" i="1"/>
  <c r="AH4744" i="1"/>
  <c r="AI4744" i="1"/>
  <c r="AJ4744" i="1"/>
  <c r="AK4744" i="1"/>
  <c r="AO4744" i="1"/>
  <c r="AT4744" i="1"/>
  <c r="AU4744" i="1"/>
  <c r="AV4744" i="1"/>
  <c r="AW4744" i="1"/>
  <c r="AX4744" i="1" s="1"/>
  <c r="BB4744" i="1"/>
  <c r="BC4744" i="1" s="1"/>
  <c r="AC4745" i="1"/>
  <c r="AD4745" i="1"/>
  <c r="AE4745" i="1"/>
  <c r="AF4745" i="1"/>
  <c r="AG4745" i="1"/>
  <c r="AH4745" i="1"/>
  <c r="AI4745" i="1"/>
  <c r="AJ4745" i="1"/>
  <c r="AK4745" i="1"/>
  <c r="AO4745" i="1"/>
  <c r="AT4745" i="1"/>
  <c r="AU4745" i="1"/>
  <c r="AV4745" i="1"/>
  <c r="AW4745" i="1"/>
  <c r="AX4745" i="1" s="1"/>
  <c r="BB4745" i="1"/>
  <c r="BC4745" i="1" s="1"/>
  <c r="AC4746" i="1"/>
  <c r="AD4746" i="1"/>
  <c r="AE4746" i="1"/>
  <c r="AF4746" i="1"/>
  <c r="AG4746" i="1"/>
  <c r="AH4746" i="1"/>
  <c r="AI4746" i="1"/>
  <c r="AJ4746" i="1"/>
  <c r="AK4746" i="1"/>
  <c r="AO4746" i="1"/>
  <c r="AT4746" i="1"/>
  <c r="AU4746" i="1"/>
  <c r="AV4746" i="1"/>
  <c r="AW4746" i="1"/>
  <c r="AX4746" i="1" s="1"/>
  <c r="AC4747" i="1"/>
  <c r="AD4747" i="1"/>
  <c r="AE4747" i="1"/>
  <c r="AF4747" i="1"/>
  <c r="AG4747" i="1"/>
  <c r="AH4747" i="1"/>
  <c r="AI4747" i="1"/>
  <c r="AJ4747" i="1"/>
  <c r="AK4747" i="1"/>
  <c r="AO4747" i="1"/>
  <c r="AT4747" i="1"/>
  <c r="AU4747" i="1"/>
  <c r="AV4747" i="1"/>
  <c r="AW4747" i="1"/>
  <c r="AX4747" i="1" s="1"/>
  <c r="AC4748" i="1"/>
  <c r="AD4748" i="1"/>
  <c r="AE4748" i="1"/>
  <c r="AF4748" i="1"/>
  <c r="AG4748" i="1"/>
  <c r="AH4748" i="1"/>
  <c r="AI4748" i="1"/>
  <c r="AJ4748" i="1"/>
  <c r="AK4748" i="1"/>
  <c r="AO4748" i="1"/>
  <c r="AT4748" i="1"/>
  <c r="BA4748" i="1" s="1"/>
  <c r="AU4748" i="1"/>
  <c r="AV4748" i="1"/>
  <c r="AW4748" i="1"/>
  <c r="AX4748" i="1"/>
  <c r="BB4748" i="1"/>
  <c r="BC4748" i="1" s="1"/>
  <c r="AC4749" i="1"/>
  <c r="AD4749" i="1"/>
  <c r="AE4749" i="1"/>
  <c r="AF4749" i="1"/>
  <c r="AG4749" i="1"/>
  <c r="AH4749" i="1"/>
  <c r="AI4749" i="1"/>
  <c r="AJ4749" i="1"/>
  <c r="AK4749" i="1"/>
  <c r="AO4749" i="1"/>
  <c r="AT4749" i="1"/>
  <c r="BA4749" i="1" s="1"/>
  <c r="AU4749" i="1"/>
  <c r="AV4749" i="1"/>
  <c r="AW4749" i="1"/>
  <c r="AX4749" i="1"/>
  <c r="BB4749" i="1"/>
  <c r="BC4749" i="1" s="1"/>
  <c r="AC4750" i="1"/>
  <c r="AD4750" i="1"/>
  <c r="AE4750" i="1"/>
  <c r="AF4750" i="1"/>
  <c r="AG4750" i="1"/>
  <c r="AH4750" i="1"/>
  <c r="AI4750" i="1"/>
  <c r="AJ4750" i="1"/>
  <c r="AK4750" i="1"/>
  <c r="AO4750" i="1"/>
  <c r="AT4750" i="1"/>
  <c r="AU4750" i="1"/>
  <c r="AV4750" i="1"/>
  <c r="AW4750" i="1"/>
  <c r="AX4750" i="1" s="1"/>
  <c r="BB4750" i="1"/>
  <c r="BC4750" i="1" s="1"/>
  <c r="AC4751" i="1"/>
  <c r="AD4751" i="1"/>
  <c r="AE4751" i="1"/>
  <c r="AF4751" i="1"/>
  <c r="AG4751" i="1"/>
  <c r="AH4751" i="1"/>
  <c r="AI4751" i="1"/>
  <c r="AJ4751" i="1"/>
  <c r="AK4751" i="1"/>
  <c r="AO4751" i="1"/>
  <c r="AT4751" i="1"/>
  <c r="AU4751" i="1"/>
  <c r="AV4751" i="1"/>
  <c r="AW4751" i="1"/>
  <c r="AX4751" i="1" s="1"/>
  <c r="AC4752" i="1"/>
  <c r="AD4752" i="1"/>
  <c r="AE4752" i="1"/>
  <c r="AF4752" i="1"/>
  <c r="AG4752" i="1"/>
  <c r="AH4752" i="1"/>
  <c r="AI4752" i="1"/>
  <c r="AJ4752" i="1"/>
  <c r="AK4752" i="1"/>
  <c r="AO4752" i="1"/>
  <c r="AT4752" i="1"/>
  <c r="AU4752" i="1"/>
  <c r="AV4752" i="1"/>
  <c r="AW4752" i="1"/>
  <c r="AX4752" i="1" s="1"/>
  <c r="BB4752" i="1"/>
  <c r="BC4752" i="1" s="1"/>
  <c r="AC4753" i="1"/>
  <c r="AD4753" i="1"/>
  <c r="AE4753" i="1"/>
  <c r="AF4753" i="1"/>
  <c r="AG4753" i="1"/>
  <c r="AH4753" i="1"/>
  <c r="AI4753" i="1"/>
  <c r="AJ4753" i="1"/>
  <c r="AK4753" i="1"/>
  <c r="AO4753" i="1"/>
  <c r="AT4753" i="1"/>
  <c r="AU4753" i="1"/>
  <c r="AV4753" i="1"/>
  <c r="AW4753" i="1"/>
  <c r="AX4753" i="1" s="1"/>
  <c r="BB4753" i="1"/>
  <c r="BC4753" i="1" s="1"/>
  <c r="AC4754" i="1"/>
  <c r="AD4754" i="1"/>
  <c r="AE4754" i="1"/>
  <c r="AF4754" i="1"/>
  <c r="AG4754" i="1"/>
  <c r="AH4754" i="1"/>
  <c r="AI4754" i="1"/>
  <c r="AJ4754" i="1"/>
  <c r="AK4754" i="1"/>
  <c r="AO4754" i="1"/>
  <c r="AT4754" i="1"/>
  <c r="AU4754" i="1"/>
  <c r="AV4754" i="1"/>
  <c r="AW4754" i="1"/>
  <c r="AX4754" i="1" s="1"/>
  <c r="AC4755" i="1"/>
  <c r="AD4755" i="1"/>
  <c r="AE4755" i="1"/>
  <c r="AF4755" i="1"/>
  <c r="AG4755" i="1"/>
  <c r="AH4755" i="1"/>
  <c r="AI4755" i="1"/>
  <c r="AJ4755" i="1"/>
  <c r="AK4755" i="1"/>
  <c r="AO4755" i="1"/>
  <c r="AT4755" i="1"/>
  <c r="AU4755" i="1"/>
  <c r="AV4755" i="1"/>
  <c r="AW4755" i="1"/>
  <c r="AX4755" i="1" s="1"/>
  <c r="AC4756" i="1"/>
  <c r="AD4756" i="1"/>
  <c r="AE4756" i="1"/>
  <c r="AF4756" i="1"/>
  <c r="AG4756" i="1"/>
  <c r="AH4756" i="1"/>
  <c r="AI4756" i="1"/>
  <c r="AJ4756" i="1"/>
  <c r="AK4756" i="1"/>
  <c r="AO4756" i="1"/>
  <c r="AT4756" i="1"/>
  <c r="BA4756" i="1" s="1"/>
  <c r="AU4756" i="1"/>
  <c r="AV4756" i="1"/>
  <c r="AW4756" i="1"/>
  <c r="AX4756" i="1"/>
  <c r="BB4756" i="1"/>
  <c r="BC4756" i="1" s="1"/>
  <c r="AC4757" i="1"/>
  <c r="AD4757" i="1"/>
  <c r="AE4757" i="1"/>
  <c r="AF4757" i="1"/>
  <c r="AG4757" i="1"/>
  <c r="AH4757" i="1"/>
  <c r="AI4757" i="1"/>
  <c r="AJ4757" i="1"/>
  <c r="AK4757" i="1"/>
  <c r="AO4757" i="1"/>
  <c r="AT4757" i="1"/>
  <c r="BA4757" i="1" s="1"/>
  <c r="AU4757" i="1"/>
  <c r="AV4757" i="1"/>
  <c r="AW4757" i="1"/>
  <c r="AX4757" i="1"/>
  <c r="BB4757" i="1"/>
  <c r="BC4757" i="1" s="1"/>
  <c r="AC4758" i="1"/>
  <c r="AD4758" i="1"/>
  <c r="AE4758" i="1"/>
  <c r="AF4758" i="1"/>
  <c r="AG4758" i="1"/>
  <c r="AH4758" i="1"/>
  <c r="AI4758" i="1"/>
  <c r="AJ4758" i="1"/>
  <c r="AK4758" i="1"/>
  <c r="AO4758" i="1"/>
  <c r="AT4758" i="1"/>
  <c r="AU4758" i="1"/>
  <c r="AV4758" i="1"/>
  <c r="AW4758" i="1"/>
  <c r="AX4758" i="1" s="1"/>
  <c r="BB4758" i="1"/>
  <c r="BC4758" i="1" s="1"/>
  <c r="AC4759" i="1"/>
  <c r="AD4759" i="1"/>
  <c r="AE4759" i="1"/>
  <c r="AF4759" i="1"/>
  <c r="AG4759" i="1"/>
  <c r="AH4759" i="1"/>
  <c r="AI4759" i="1"/>
  <c r="AJ4759" i="1"/>
  <c r="AK4759" i="1"/>
  <c r="AO4759" i="1"/>
  <c r="AT4759" i="1"/>
  <c r="AU4759" i="1"/>
  <c r="AV4759" i="1"/>
  <c r="AW4759" i="1"/>
  <c r="AX4759" i="1" s="1"/>
  <c r="AC4760" i="1"/>
  <c r="AD4760" i="1"/>
  <c r="AE4760" i="1"/>
  <c r="AF4760" i="1"/>
  <c r="AG4760" i="1"/>
  <c r="AH4760" i="1"/>
  <c r="AI4760" i="1"/>
  <c r="AJ4760" i="1"/>
  <c r="AK4760" i="1"/>
  <c r="AO4760" i="1"/>
  <c r="AT4760" i="1"/>
  <c r="AU4760" i="1"/>
  <c r="AV4760" i="1"/>
  <c r="AW4760" i="1"/>
  <c r="AX4760" i="1" s="1"/>
  <c r="BB4760" i="1"/>
  <c r="BC4760" i="1" s="1"/>
  <c r="AC4761" i="1"/>
  <c r="AD4761" i="1"/>
  <c r="AE4761" i="1"/>
  <c r="AF4761" i="1"/>
  <c r="AG4761" i="1"/>
  <c r="AH4761" i="1"/>
  <c r="AI4761" i="1"/>
  <c r="AJ4761" i="1"/>
  <c r="AK4761" i="1"/>
  <c r="AO4761" i="1"/>
  <c r="AT4761" i="1"/>
  <c r="AU4761" i="1"/>
  <c r="AV4761" i="1"/>
  <c r="AW4761" i="1"/>
  <c r="AX4761" i="1" s="1"/>
  <c r="BB4761" i="1"/>
  <c r="BC4761" i="1" s="1"/>
  <c r="AC4762" i="1"/>
  <c r="AD4762" i="1"/>
  <c r="AE4762" i="1"/>
  <c r="AF4762" i="1"/>
  <c r="AG4762" i="1"/>
  <c r="AH4762" i="1"/>
  <c r="AI4762" i="1"/>
  <c r="AJ4762" i="1"/>
  <c r="AK4762" i="1"/>
  <c r="AO4762" i="1"/>
  <c r="AT4762" i="1"/>
  <c r="AU4762" i="1"/>
  <c r="AV4762" i="1"/>
  <c r="AW4762" i="1"/>
  <c r="AX4762" i="1" s="1"/>
  <c r="AC4763" i="1"/>
  <c r="AD4763" i="1"/>
  <c r="AE4763" i="1"/>
  <c r="AF4763" i="1"/>
  <c r="AG4763" i="1"/>
  <c r="AH4763" i="1"/>
  <c r="AI4763" i="1"/>
  <c r="AJ4763" i="1"/>
  <c r="AK4763" i="1"/>
  <c r="AO4763" i="1"/>
  <c r="AT4763" i="1"/>
  <c r="AU4763" i="1"/>
  <c r="AV4763" i="1"/>
  <c r="AW4763" i="1"/>
  <c r="AX4763" i="1" s="1"/>
  <c r="AC4764" i="1"/>
  <c r="AD4764" i="1"/>
  <c r="AE4764" i="1"/>
  <c r="AF4764" i="1"/>
  <c r="AG4764" i="1"/>
  <c r="AH4764" i="1"/>
  <c r="AI4764" i="1"/>
  <c r="AJ4764" i="1"/>
  <c r="AK4764" i="1"/>
  <c r="AO4764" i="1"/>
  <c r="AT4764" i="1"/>
  <c r="BA4764" i="1" s="1"/>
  <c r="AU4764" i="1"/>
  <c r="AV4764" i="1"/>
  <c r="AW4764" i="1"/>
  <c r="AX4764" i="1"/>
  <c r="BB4764" i="1"/>
  <c r="BC4764" i="1" s="1"/>
  <c r="AC4765" i="1"/>
  <c r="AD4765" i="1"/>
  <c r="AE4765" i="1"/>
  <c r="AF4765" i="1"/>
  <c r="AG4765" i="1"/>
  <c r="AH4765" i="1"/>
  <c r="AI4765" i="1"/>
  <c r="AJ4765" i="1"/>
  <c r="AK4765" i="1"/>
  <c r="AO4765" i="1"/>
  <c r="AT4765" i="1"/>
  <c r="BA4765" i="1" s="1"/>
  <c r="AU4765" i="1"/>
  <c r="AV4765" i="1"/>
  <c r="AW4765" i="1"/>
  <c r="AX4765" i="1"/>
  <c r="BB4765" i="1"/>
  <c r="BC4765" i="1" s="1"/>
  <c r="AC4766" i="1"/>
  <c r="AD4766" i="1"/>
  <c r="AE4766" i="1"/>
  <c r="AF4766" i="1"/>
  <c r="AG4766" i="1"/>
  <c r="AH4766" i="1"/>
  <c r="AI4766" i="1"/>
  <c r="AJ4766" i="1"/>
  <c r="AK4766" i="1"/>
  <c r="AO4766" i="1"/>
  <c r="AT4766" i="1"/>
  <c r="AU4766" i="1"/>
  <c r="AV4766" i="1"/>
  <c r="AW4766" i="1"/>
  <c r="AX4766" i="1" s="1"/>
  <c r="BB4766" i="1"/>
  <c r="BC4766" i="1" s="1"/>
  <c r="AC4767" i="1"/>
  <c r="AD4767" i="1"/>
  <c r="AE4767" i="1"/>
  <c r="AF4767" i="1"/>
  <c r="AG4767" i="1"/>
  <c r="AH4767" i="1"/>
  <c r="AI4767" i="1"/>
  <c r="AJ4767" i="1"/>
  <c r="AK4767" i="1"/>
  <c r="AO4767" i="1"/>
  <c r="AT4767" i="1"/>
  <c r="AU4767" i="1"/>
  <c r="AV4767" i="1"/>
  <c r="AW4767" i="1"/>
  <c r="AX4767" i="1" s="1"/>
  <c r="AC4768" i="1"/>
  <c r="AD4768" i="1"/>
  <c r="AE4768" i="1"/>
  <c r="AF4768" i="1"/>
  <c r="AG4768" i="1"/>
  <c r="AH4768" i="1"/>
  <c r="AI4768" i="1"/>
  <c r="AJ4768" i="1"/>
  <c r="AK4768" i="1"/>
  <c r="AO4768" i="1"/>
  <c r="AT4768" i="1"/>
  <c r="AU4768" i="1"/>
  <c r="AV4768" i="1"/>
  <c r="AW4768" i="1"/>
  <c r="AX4768" i="1" s="1"/>
  <c r="BB4768" i="1"/>
  <c r="BC4768" i="1" s="1"/>
  <c r="AC4769" i="1"/>
  <c r="AD4769" i="1"/>
  <c r="AE4769" i="1"/>
  <c r="AF4769" i="1"/>
  <c r="AG4769" i="1"/>
  <c r="AH4769" i="1"/>
  <c r="AI4769" i="1"/>
  <c r="AJ4769" i="1"/>
  <c r="AK4769" i="1"/>
  <c r="AO4769" i="1"/>
  <c r="AT4769" i="1"/>
  <c r="AU4769" i="1"/>
  <c r="AV4769" i="1"/>
  <c r="AW4769" i="1"/>
  <c r="AX4769" i="1" s="1"/>
  <c r="BB4769" i="1"/>
  <c r="BC4769" i="1" s="1"/>
  <c r="AC4770" i="1"/>
  <c r="AD4770" i="1"/>
  <c r="AE4770" i="1"/>
  <c r="AF4770" i="1"/>
  <c r="AG4770" i="1"/>
  <c r="AH4770" i="1"/>
  <c r="AI4770" i="1"/>
  <c r="AJ4770" i="1"/>
  <c r="AK4770" i="1"/>
  <c r="AO4770" i="1"/>
  <c r="AT4770" i="1"/>
  <c r="AU4770" i="1"/>
  <c r="AV4770" i="1"/>
  <c r="AW4770" i="1"/>
  <c r="AX4770" i="1" s="1"/>
  <c r="AC4771" i="1"/>
  <c r="AD4771" i="1"/>
  <c r="AE4771" i="1"/>
  <c r="AF4771" i="1"/>
  <c r="AG4771" i="1"/>
  <c r="AH4771" i="1"/>
  <c r="AI4771" i="1"/>
  <c r="AJ4771" i="1"/>
  <c r="AK4771" i="1"/>
  <c r="AO4771" i="1"/>
  <c r="AT4771" i="1"/>
  <c r="AU4771" i="1"/>
  <c r="AV4771" i="1"/>
  <c r="AW4771" i="1"/>
  <c r="AX4771" i="1" s="1"/>
  <c r="AC4772" i="1"/>
  <c r="AD4772" i="1"/>
  <c r="AE4772" i="1"/>
  <c r="AF4772" i="1"/>
  <c r="AG4772" i="1"/>
  <c r="AH4772" i="1"/>
  <c r="AI4772" i="1"/>
  <c r="AJ4772" i="1"/>
  <c r="AK4772" i="1"/>
  <c r="AO4772" i="1"/>
  <c r="AT4772" i="1"/>
  <c r="BA4772" i="1" s="1"/>
  <c r="AU4772" i="1"/>
  <c r="AV4772" i="1"/>
  <c r="AW4772" i="1"/>
  <c r="AX4772" i="1"/>
  <c r="BB4772" i="1"/>
  <c r="BC4772" i="1" s="1"/>
  <c r="AC4773" i="1"/>
  <c r="AD4773" i="1"/>
  <c r="AE4773" i="1"/>
  <c r="AF4773" i="1"/>
  <c r="AG4773" i="1"/>
  <c r="AH4773" i="1"/>
  <c r="AI4773" i="1"/>
  <c r="AJ4773" i="1"/>
  <c r="AK4773" i="1"/>
  <c r="AO4773" i="1"/>
  <c r="AT4773" i="1"/>
  <c r="BA4773" i="1" s="1"/>
  <c r="AU4773" i="1"/>
  <c r="AV4773" i="1"/>
  <c r="AW4773" i="1"/>
  <c r="AX4773" i="1"/>
  <c r="BB4773" i="1"/>
  <c r="BC4773" i="1" s="1"/>
  <c r="AC4774" i="1"/>
  <c r="AD4774" i="1"/>
  <c r="AE4774" i="1"/>
  <c r="AF4774" i="1"/>
  <c r="AG4774" i="1"/>
  <c r="AH4774" i="1"/>
  <c r="AI4774" i="1"/>
  <c r="AJ4774" i="1"/>
  <c r="AK4774" i="1"/>
  <c r="AO4774" i="1"/>
  <c r="AT4774" i="1"/>
  <c r="AU4774" i="1"/>
  <c r="AV4774" i="1"/>
  <c r="AW4774" i="1"/>
  <c r="AX4774" i="1" s="1"/>
  <c r="BB4774" i="1"/>
  <c r="BC4774" i="1" s="1"/>
  <c r="AC4775" i="1"/>
  <c r="AD4775" i="1"/>
  <c r="AE4775" i="1"/>
  <c r="AF4775" i="1"/>
  <c r="AG4775" i="1"/>
  <c r="AH4775" i="1"/>
  <c r="AI4775" i="1"/>
  <c r="AJ4775" i="1"/>
  <c r="AK4775" i="1"/>
  <c r="AO4775" i="1"/>
  <c r="AT4775" i="1"/>
  <c r="AU4775" i="1"/>
  <c r="AV4775" i="1"/>
  <c r="AW4775" i="1"/>
  <c r="AX4775" i="1" s="1"/>
  <c r="AC4776" i="1"/>
  <c r="AD4776" i="1"/>
  <c r="AE4776" i="1"/>
  <c r="AF4776" i="1"/>
  <c r="AG4776" i="1"/>
  <c r="AH4776" i="1"/>
  <c r="AI4776" i="1"/>
  <c r="AJ4776" i="1"/>
  <c r="AK4776" i="1"/>
  <c r="AO4776" i="1"/>
  <c r="AT4776" i="1"/>
  <c r="AU4776" i="1"/>
  <c r="AV4776" i="1"/>
  <c r="AW4776" i="1"/>
  <c r="AX4776" i="1" s="1"/>
  <c r="BB4776" i="1"/>
  <c r="BC4776" i="1" s="1"/>
  <c r="AC4777" i="1"/>
  <c r="AD4777" i="1"/>
  <c r="AE4777" i="1"/>
  <c r="AF4777" i="1"/>
  <c r="AG4777" i="1"/>
  <c r="AH4777" i="1"/>
  <c r="AI4777" i="1"/>
  <c r="AJ4777" i="1"/>
  <c r="AK4777" i="1"/>
  <c r="AO4777" i="1"/>
  <c r="AT4777" i="1"/>
  <c r="AU4777" i="1"/>
  <c r="AV4777" i="1"/>
  <c r="AW4777" i="1"/>
  <c r="AX4777" i="1" s="1"/>
  <c r="BB4777" i="1"/>
  <c r="BC4777" i="1" s="1"/>
  <c r="AC4778" i="1"/>
  <c r="AD4778" i="1"/>
  <c r="AE4778" i="1"/>
  <c r="AF4778" i="1"/>
  <c r="AG4778" i="1"/>
  <c r="AH4778" i="1"/>
  <c r="AI4778" i="1"/>
  <c r="AJ4778" i="1"/>
  <c r="AK4778" i="1"/>
  <c r="AO4778" i="1"/>
  <c r="AT4778" i="1"/>
  <c r="AU4778" i="1"/>
  <c r="AV4778" i="1"/>
  <c r="AW4778" i="1"/>
  <c r="AX4778" i="1" s="1"/>
  <c r="AC4779" i="1"/>
  <c r="AD4779" i="1"/>
  <c r="AE4779" i="1"/>
  <c r="AF4779" i="1"/>
  <c r="AG4779" i="1"/>
  <c r="AH4779" i="1"/>
  <c r="AI4779" i="1"/>
  <c r="AJ4779" i="1"/>
  <c r="AK4779" i="1"/>
  <c r="AO4779" i="1"/>
  <c r="AT4779" i="1"/>
  <c r="AU4779" i="1"/>
  <c r="AV4779" i="1"/>
  <c r="AW4779" i="1"/>
  <c r="AX4779" i="1" s="1"/>
  <c r="AC4780" i="1"/>
  <c r="AD4780" i="1"/>
  <c r="AE4780" i="1"/>
  <c r="AF4780" i="1"/>
  <c r="AG4780" i="1"/>
  <c r="AH4780" i="1"/>
  <c r="AI4780" i="1"/>
  <c r="AJ4780" i="1"/>
  <c r="AK4780" i="1"/>
  <c r="AO4780" i="1"/>
  <c r="AT4780" i="1"/>
  <c r="BA4780" i="1" s="1"/>
  <c r="AU4780" i="1"/>
  <c r="AV4780" i="1"/>
  <c r="AW4780" i="1"/>
  <c r="AX4780" i="1"/>
  <c r="BB4780" i="1"/>
  <c r="BC4780" i="1" s="1"/>
  <c r="AC4781" i="1"/>
  <c r="AD4781" i="1"/>
  <c r="AE4781" i="1"/>
  <c r="AF4781" i="1"/>
  <c r="AG4781" i="1"/>
  <c r="AH4781" i="1"/>
  <c r="AI4781" i="1"/>
  <c r="AJ4781" i="1"/>
  <c r="AK4781" i="1"/>
  <c r="AO4781" i="1"/>
  <c r="AT4781" i="1"/>
  <c r="BA4781" i="1" s="1"/>
  <c r="AU4781" i="1"/>
  <c r="AV4781" i="1"/>
  <c r="AW4781" i="1"/>
  <c r="AX4781" i="1"/>
  <c r="BB4781" i="1"/>
  <c r="BC4781" i="1" s="1"/>
  <c r="AC4782" i="1"/>
  <c r="AD4782" i="1"/>
  <c r="AE4782" i="1"/>
  <c r="AF4782" i="1"/>
  <c r="AG4782" i="1"/>
  <c r="AH4782" i="1"/>
  <c r="AI4782" i="1"/>
  <c r="AJ4782" i="1"/>
  <c r="AK4782" i="1"/>
  <c r="AO4782" i="1"/>
  <c r="AT4782" i="1"/>
  <c r="AU4782" i="1"/>
  <c r="AV4782" i="1"/>
  <c r="AW4782" i="1"/>
  <c r="AX4782" i="1" s="1"/>
  <c r="BB4782" i="1"/>
  <c r="BC4782" i="1" s="1"/>
  <c r="AC4783" i="1"/>
  <c r="AD4783" i="1"/>
  <c r="AE4783" i="1"/>
  <c r="AF4783" i="1"/>
  <c r="AG4783" i="1"/>
  <c r="AH4783" i="1"/>
  <c r="AI4783" i="1"/>
  <c r="AJ4783" i="1"/>
  <c r="AK4783" i="1"/>
  <c r="AO4783" i="1"/>
  <c r="AT4783" i="1"/>
  <c r="AU4783" i="1"/>
  <c r="AV4783" i="1"/>
  <c r="AW4783" i="1"/>
  <c r="AX4783" i="1" s="1"/>
  <c r="AC4784" i="1"/>
  <c r="AD4784" i="1"/>
  <c r="AE4784" i="1"/>
  <c r="AF4784" i="1"/>
  <c r="AG4784" i="1"/>
  <c r="AH4784" i="1"/>
  <c r="AI4784" i="1"/>
  <c r="AJ4784" i="1"/>
  <c r="AK4784" i="1"/>
  <c r="AO4784" i="1"/>
  <c r="AT4784" i="1"/>
  <c r="AU4784" i="1"/>
  <c r="AV4784" i="1"/>
  <c r="AW4784" i="1"/>
  <c r="AX4784" i="1" s="1"/>
  <c r="BB4784" i="1"/>
  <c r="BC4784" i="1" s="1"/>
  <c r="AC4785" i="1"/>
  <c r="AD4785" i="1"/>
  <c r="AE4785" i="1"/>
  <c r="AF4785" i="1"/>
  <c r="AG4785" i="1"/>
  <c r="AH4785" i="1"/>
  <c r="AI4785" i="1"/>
  <c r="AJ4785" i="1"/>
  <c r="AK4785" i="1"/>
  <c r="AO4785" i="1"/>
  <c r="AT4785" i="1"/>
  <c r="AU4785" i="1"/>
  <c r="AV4785" i="1"/>
  <c r="AW4785" i="1"/>
  <c r="AX4785" i="1" s="1"/>
  <c r="BB4785" i="1"/>
  <c r="BC4785" i="1" s="1"/>
  <c r="AC4786" i="1"/>
  <c r="AD4786" i="1"/>
  <c r="AE4786" i="1"/>
  <c r="AF4786" i="1"/>
  <c r="AG4786" i="1"/>
  <c r="AH4786" i="1"/>
  <c r="AI4786" i="1"/>
  <c r="AJ4786" i="1"/>
  <c r="AK4786" i="1"/>
  <c r="AO4786" i="1"/>
  <c r="AT4786" i="1"/>
  <c r="AU4786" i="1"/>
  <c r="AV4786" i="1"/>
  <c r="AW4786" i="1"/>
  <c r="AX4786" i="1" s="1"/>
  <c r="AC4787" i="1"/>
  <c r="AD4787" i="1"/>
  <c r="AE4787" i="1"/>
  <c r="AF4787" i="1"/>
  <c r="AG4787" i="1"/>
  <c r="AH4787" i="1"/>
  <c r="AI4787" i="1"/>
  <c r="AJ4787" i="1"/>
  <c r="AK4787" i="1"/>
  <c r="AO4787" i="1"/>
  <c r="AT4787" i="1"/>
  <c r="AU4787" i="1"/>
  <c r="AV4787" i="1"/>
  <c r="AW4787" i="1"/>
  <c r="AX4787" i="1" s="1"/>
  <c r="AC4788" i="1"/>
  <c r="AD4788" i="1"/>
  <c r="AE4788" i="1"/>
  <c r="AF4788" i="1"/>
  <c r="AG4788" i="1"/>
  <c r="AH4788" i="1"/>
  <c r="AI4788" i="1"/>
  <c r="AJ4788" i="1"/>
  <c r="AK4788" i="1"/>
  <c r="AO4788" i="1"/>
  <c r="AT4788" i="1"/>
  <c r="BA4788" i="1" s="1"/>
  <c r="AU4788" i="1"/>
  <c r="AV4788" i="1"/>
  <c r="AW4788" i="1"/>
  <c r="AX4788" i="1"/>
  <c r="BB4788" i="1"/>
  <c r="BC4788" i="1" s="1"/>
  <c r="AC4789" i="1"/>
  <c r="AD4789" i="1"/>
  <c r="AE4789" i="1"/>
  <c r="AF4789" i="1"/>
  <c r="AG4789" i="1"/>
  <c r="AH4789" i="1"/>
  <c r="AI4789" i="1"/>
  <c r="AJ4789" i="1"/>
  <c r="AK4789" i="1"/>
  <c r="AO4789" i="1"/>
  <c r="AT4789" i="1"/>
  <c r="BA4789" i="1" s="1"/>
  <c r="AU4789" i="1"/>
  <c r="AV4789" i="1"/>
  <c r="AW4789" i="1"/>
  <c r="AX4789" i="1"/>
  <c r="BB4789" i="1"/>
  <c r="BC4789" i="1" s="1"/>
  <c r="AC4790" i="1"/>
  <c r="AD4790" i="1"/>
  <c r="AE4790" i="1"/>
  <c r="AF4790" i="1"/>
  <c r="AG4790" i="1"/>
  <c r="AH4790" i="1"/>
  <c r="AI4790" i="1"/>
  <c r="AJ4790" i="1"/>
  <c r="AK4790" i="1"/>
  <c r="AO4790" i="1"/>
  <c r="AT4790" i="1"/>
  <c r="AU4790" i="1"/>
  <c r="AV4790" i="1"/>
  <c r="AW4790" i="1"/>
  <c r="AX4790" i="1" s="1"/>
  <c r="BB4790" i="1"/>
  <c r="BC4790" i="1" s="1"/>
  <c r="AC4791" i="1"/>
  <c r="AD4791" i="1"/>
  <c r="AE4791" i="1"/>
  <c r="AF4791" i="1"/>
  <c r="AG4791" i="1"/>
  <c r="AH4791" i="1"/>
  <c r="AI4791" i="1"/>
  <c r="AJ4791" i="1"/>
  <c r="AK4791" i="1"/>
  <c r="AO4791" i="1"/>
  <c r="AT4791" i="1"/>
  <c r="AU4791" i="1"/>
  <c r="AV4791" i="1"/>
  <c r="AW4791" i="1"/>
  <c r="AX4791" i="1" s="1"/>
  <c r="AC4792" i="1"/>
  <c r="AD4792" i="1"/>
  <c r="AE4792" i="1"/>
  <c r="AF4792" i="1"/>
  <c r="AG4792" i="1"/>
  <c r="AH4792" i="1"/>
  <c r="AI4792" i="1"/>
  <c r="AJ4792" i="1"/>
  <c r="AK4792" i="1"/>
  <c r="AO4792" i="1"/>
  <c r="AT4792" i="1"/>
  <c r="AU4792" i="1"/>
  <c r="AV4792" i="1"/>
  <c r="AW4792" i="1"/>
  <c r="AX4792" i="1" s="1"/>
  <c r="BB4792" i="1"/>
  <c r="BC4792" i="1" s="1"/>
  <c r="AC4793" i="1"/>
  <c r="AD4793" i="1"/>
  <c r="AE4793" i="1"/>
  <c r="AF4793" i="1"/>
  <c r="AG4793" i="1"/>
  <c r="AH4793" i="1"/>
  <c r="AI4793" i="1"/>
  <c r="AJ4793" i="1"/>
  <c r="AK4793" i="1"/>
  <c r="AO4793" i="1"/>
  <c r="AT4793" i="1"/>
  <c r="AU4793" i="1"/>
  <c r="AV4793" i="1"/>
  <c r="AW4793" i="1"/>
  <c r="AX4793" i="1" s="1"/>
  <c r="BB4793" i="1"/>
  <c r="BC4793" i="1" s="1"/>
  <c r="AC4794" i="1"/>
  <c r="AD4794" i="1"/>
  <c r="AE4794" i="1"/>
  <c r="AF4794" i="1"/>
  <c r="AG4794" i="1"/>
  <c r="AH4794" i="1"/>
  <c r="AI4794" i="1"/>
  <c r="AJ4794" i="1"/>
  <c r="AK4794" i="1"/>
  <c r="AO4794" i="1"/>
  <c r="AT4794" i="1"/>
  <c r="AU4794" i="1"/>
  <c r="AV4794" i="1"/>
  <c r="AW4794" i="1"/>
  <c r="AX4794" i="1" s="1"/>
  <c r="AC4795" i="1"/>
  <c r="AD4795" i="1"/>
  <c r="AE4795" i="1"/>
  <c r="AF4795" i="1"/>
  <c r="AG4795" i="1"/>
  <c r="AH4795" i="1"/>
  <c r="AI4795" i="1"/>
  <c r="AJ4795" i="1"/>
  <c r="AK4795" i="1"/>
  <c r="AO4795" i="1"/>
  <c r="AT4795" i="1"/>
  <c r="AU4795" i="1"/>
  <c r="AV4795" i="1"/>
  <c r="AW4795" i="1"/>
  <c r="AX4795" i="1" s="1"/>
  <c r="AC4796" i="1"/>
  <c r="AD4796" i="1"/>
  <c r="AE4796" i="1"/>
  <c r="AF4796" i="1"/>
  <c r="AG4796" i="1"/>
  <c r="AH4796" i="1"/>
  <c r="AI4796" i="1"/>
  <c r="AJ4796" i="1"/>
  <c r="AK4796" i="1"/>
  <c r="AO4796" i="1"/>
  <c r="AN4796" i="1" s="1"/>
  <c r="AP4796" i="1"/>
  <c r="AT4796" i="1"/>
  <c r="AU4796" i="1"/>
  <c r="BA4796" i="1" s="1"/>
  <c r="AV4796" i="1"/>
  <c r="AW4796" i="1"/>
  <c r="AX4796" i="1" s="1"/>
  <c r="AC4797" i="1"/>
  <c r="AD4797" i="1"/>
  <c r="AE4797" i="1"/>
  <c r="AF4797" i="1"/>
  <c r="AO4797" i="1" s="1"/>
  <c r="AG4797" i="1"/>
  <c r="AH4797" i="1"/>
  <c r="AI4797" i="1"/>
  <c r="AJ4797" i="1"/>
  <c r="AK4797" i="1"/>
  <c r="AT4797" i="1"/>
  <c r="AU4797" i="1"/>
  <c r="AV4797" i="1"/>
  <c r="AW4797" i="1"/>
  <c r="AX4797" i="1" s="1"/>
  <c r="AC4798" i="1"/>
  <c r="AD4798" i="1"/>
  <c r="AE4798" i="1"/>
  <c r="AF4798" i="1"/>
  <c r="AO4798" i="1" s="1"/>
  <c r="AG4798" i="1"/>
  <c r="AH4798" i="1"/>
  <c r="AI4798" i="1"/>
  <c r="AJ4798" i="1"/>
  <c r="AK4798" i="1"/>
  <c r="AT4798" i="1"/>
  <c r="AU4798" i="1"/>
  <c r="BA4798" i="1" s="1"/>
  <c r="AV4798" i="1"/>
  <c r="AW4798" i="1"/>
  <c r="AX4798" i="1" s="1"/>
  <c r="AC4799" i="1"/>
  <c r="AD4799" i="1"/>
  <c r="AE4799" i="1"/>
  <c r="AF4799" i="1"/>
  <c r="AO4799" i="1" s="1"/>
  <c r="AG4799" i="1"/>
  <c r="AH4799" i="1"/>
  <c r="AI4799" i="1"/>
  <c r="AJ4799" i="1"/>
  <c r="AK4799" i="1"/>
  <c r="AT4799" i="1"/>
  <c r="AU4799" i="1"/>
  <c r="AV4799" i="1"/>
  <c r="AW4799" i="1"/>
  <c r="AX4799" i="1" s="1"/>
  <c r="AC4800" i="1"/>
  <c r="AD4800" i="1"/>
  <c r="AE4800" i="1"/>
  <c r="AF4800" i="1"/>
  <c r="AO4800" i="1" s="1"/>
  <c r="AG4800" i="1"/>
  <c r="AH4800" i="1"/>
  <c r="AI4800" i="1"/>
  <c r="AJ4800" i="1"/>
  <c r="AK4800" i="1"/>
  <c r="AT4800" i="1"/>
  <c r="AU4800" i="1"/>
  <c r="BA4800" i="1" s="1"/>
  <c r="AV4800" i="1"/>
  <c r="AW4800" i="1"/>
  <c r="AX4800" i="1" s="1"/>
  <c r="AC4801" i="1"/>
  <c r="AD4801" i="1"/>
  <c r="AE4801" i="1"/>
  <c r="AF4801" i="1"/>
  <c r="AO4801" i="1" s="1"/>
  <c r="AG4801" i="1"/>
  <c r="AH4801" i="1"/>
  <c r="AI4801" i="1"/>
  <c r="AJ4801" i="1"/>
  <c r="AK4801" i="1"/>
  <c r="AT4801" i="1"/>
  <c r="AU4801" i="1"/>
  <c r="AV4801" i="1"/>
  <c r="AW4801" i="1"/>
  <c r="AX4801" i="1" s="1"/>
  <c r="AC4802" i="1"/>
  <c r="AD4802" i="1"/>
  <c r="AE4802" i="1"/>
  <c r="AF4802" i="1"/>
  <c r="AO4802" i="1" s="1"/>
  <c r="AG4802" i="1"/>
  <c r="AH4802" i="1"/>
  <c r="AI4802" i="1"/>
  <c r="AJ4802" i="1"/>
  <c r="AK4802" i="1"/>
  <c r="AT4802" i="1"/>
  <c r="AU4802" i="1"/>
  <c r="BA4802" i="1" s="1"/>
  <c r="AV4802" i="1"/>
  <c r="AW4802" i="1"/>
  <c r="AX4802" i="1" s="1"/>
  <c r="AC4803" i="1"/>
  <c r="AD4803" i="1"/>
  <c r="AE4803" i="1"/>
  <c r="AF4803" i="1"/>
  <c r="AO4803" i="1" s="1"/>
  <c r="AG4803" i="1"/>
  <c r="AH4803" i="1"/>
  <c r="AI4803" i="1"/>
  <c r="AJ4803" i="1"/>
  <c r="AK4803" i="1"/>
  <c r="AT4803" i="1"/>
  <c r="AU4803" i="1"/>
  <c r="AV4803" i="1"/>
  <c r="AW4803" i="1"/>
  <c r="AX4803" i="1" s="1"/>
  <c r="AC4804" i="1"/>
  <c r="AD4804" i="1"/>
  <c r="AE4804" i="1"/>
  <c r="AF4804" i="1"/>
  <c r="AO4804" i="1" s="1"/>
  <c r="AG4804" i="1"/>
  <c r="AH4804" i="1"/>
  <c r="AI4804" i="1"/>
  <c r="AJ4804" i="1"/>
  <c r="AK4804" i="1"/>
  <c r="AT4804" i="1"/>
  <c r="AU4804" i="1"/>
  <c r="BA4804" i="1" s="1"/>
  <c r="AV4804" i="1"/>
  <c r="AW4804" i="1"/>
  <c r="AX4804" i="1" s="1"/>
  <c r="AC4805" i="1"/>
  <c r="AD4805" i="1"/>
  <c r="AE4805" i="1"/>
  <c r="AF4805" i="1"/>
  <c r="AO4805" i="1" s="1"/>
  <c r="AG4805" i="1"/>
  <c r="AH4805" i="1"/>
  <c r="AI4805" i="1"/>
  <c r="AJ4805" i="1"/>
  <c r="AK4805" i="1"/>
  <c r="AT4805" i="1"/>
  <c r="AU4805" i="1"/>
  <c r="AV4805" i="1"/>
  <c r="AW4805" i="1"/>
  <c r="AX4805" i="1" s="1"/>
  <c r="AC4806" i="1"/>
  <c r="AD4806" i="1"/>
  <c r="AE4806" i="1"/>
  <c r="AF4806" i="1"/>
  <c r="AO4806" i="1" s="1"/>
  <c r="AG4806" i="1"/>
  <c r="AH4806" i="1"/>
  <c r="AI4806" i="1"/>
  <c r="AJ4806" i="1"/>
  <c r="AK4806" i="1"/>
  <c r="AT4806" i="1"/>
  <c r="AU4806" i="1"/>
  <c r="BA4806" i="1" s="1"/>
  <c r="AV4806" i="1"/>
  <c r="AW4806" i="1"/>
  <c r="AX4806" i="1" s="1"/>
  <c r="AC4807" i="1"/>
  <c r="AD4807" i="1"/>
  <c r="AE4807" i="1"/>
  <c r="AF4807" i="1"/>
  <c r="AO4807" i="1" s="1"/>
  <c r="AG4807" i="1"/>
  <c r="AH4807" i="1"/>
  <c r="AI4807" i="1"/>
  <c r="AJ4807" i="1"/>
  <c r="AK4807" i="1"/>
  <c r="AT4807" i="1"/>
  <c r="AU4807" i="1"/>
  <c r="AV4807" i="1"/>
  <c r="AW4807" i="1"/>
  <c r="AX4807" i="1" s="1"/>
  <c r="AC4808" i="1"/>
  <c r="AD4808" i="1"/>
  <c r="AE4808" i="1"/>
  <c r="AF4808" i="1"/>
  <c r="AO4808" i="1" s="1"/>
  <c r="AG4808" i="1"/>
  <c r="AH4808" i="1"/>
  <c r="AI4808" i="1"/>
  <c r="AJ4808" i="1"/>
  <c r="AK4808" i="1"/>
  <c r="AT4808" i="1"/>
  <c r="AU4808" i="1"/>
  <c r="BA4808" i="1" s="1"/>
  <c r="AV4808" i="1"/>
  <c r="AW4808" i="1"/>
  <c r="AX4808" i="1" s="1"/>
  <c r="AC4809" i="1"/>
  <c r="AD4809" i="1"/>
  <c r="AE4809" i="1"/>
  <c r="AF4809" i="1"/>
  <c r="AO4809" i="1" s="1"/>
  <c r="AG4809" i="1"/>
  <c r="AH4809" i="1"/>
  <c r="AI4809" i="1"/>
  <c r="AJ4809" i="1"/>
  <c r="AK4809" i="1"/>
  <c r="AT4809" i="1"/>
  <c r="AU4809" i="1"/>
  <c r="AV4809" i="1"/>
  <c r="AW4809" i="1"/>
  <c r="AX4809" i="1" s="1"/>
  <c r="AC4810" i="1"/>
  <c r="AD4810" i="1"/>
  <c r="AE4810" i="1"/>
  <c r="AF4810" i="1"/>
  <c r="AO4810" i="1" s="1"/>
  <c r="AG4810" i="1"/>
  <c r="AH4810" i="1"/>
  <c r="AI4810" i="1"/>
  <c r="AJ4810" i="1"/>
  <c r="AK4810" i="1"/>
  <c r="AT4810" i="1"/>
  <c r="AU4810" i="1"/>
  <c r="BA4810" i="1" s="1"/>
  <c r="AV4810" i="1"/>
  <c r="AW4810" i="1"/>
  <c r="AX4810" i="1" s="1"/>
  <c r="AC4811" i="1"/>
  <c r="AD4811" i="1"/>
  <c r="AE4811" i="1"/>
  <c r="AF4811" i="1"/>
  <c r="AO4811" i="1" s="1"/>
  <c r="AG4811" i="1"/>
  <c r="AH4811" i="1"/>
  <c r="AI4811" i="1"/>
  <c r="AJ4811" i="1"/>
  <c r="AK4811" i="1"/>
  <c r="AT4811" i="1"/>
  <c r="AU4811" i="1"/>
  <c r="AV4811" i="1"/>
  <c r="AW4811" i="1"/>
  <c r="AX4811" i="1" s="1"/>
  <c r="AC4812" i="1"/>
  <c r="AD4812" i="1"/>
  <c r="AE4812" i="1"/>
  <c r="AF4812" i="1"/>
  <c r="AO4812" i="1" s="1"/>
  <c r="AG4812" i="1"/>
  <c r="AH4812" i="1"/>
  <c r="AI4812" i="1"/>
  <c r="AJ4812" i="1"/>
  <c r="AK4812" i="1"/>
  <c r="AT4812" i="1"/>
  <c r="AU4812" i="1"/>
  <c r="BA4812" i="1" s="1"/>
  <c r="AV4812" i="1"/>
  <c r="AW4812" i="1"/>
  <c r="AX4812" i="1" s="1"/>
  <c r="AC4813" i="1"/>
  <c r="AD4813" i="1"/>
  <c r="AE4813" i="1"/>
  <c r="AF4813" i="1"/>
  <c r="AO4813" i="1" s="1"/>
  <c r="AG4813" i="1"/>
  <c r="AH4813" i="1"/>
  <c r="AI4813" i="1"/>
  <c r="AJ4813" i="1"/>
  <c r="AK4813" i="1"/>
  <c r="AT4813" i="1"/>
  <c r="AU4813" i="1"/>
  <c r="AV4813" i="1"/>
  <c r="AW4813" i="1"/>
  <c r="AX4813" i="1" s="1"/>
  <c r="AC4814" i="1"/>
  <c r="AD4814" i="1"/>
  <c r="AE4814" i="1"/>
  <c r="AF4814" i="1"/>
  <c r="AO4814" i="1" s="1"/>
  <c r="AG4814" i="1"/>
  <c r="AH4814" i="1"/>
  <c r="AI4814" i="1"/>
  <c r="AJ4814" i="1"/>
  <c r="AK4814" i="1"/>
  <c r="AT4814" i="1"/>
  <c r="AU4814" i="1"/>
  <c r="BA4814" i="1" s="1"/>
  <c r="AV4814" i="1"/>
  <c r="AW4814" i="1"/>
  <c r="AX4814" i="1" s="1"/>
  <c r="AC4815" i="1"/>
  <c r="AD4815" i="1"/>
  <c r="AE4815" i="1"/>
  <c r="AF4815" i="1"/>
  <c r="AO4815" i="1" s="1"/>
  <c r="AG4815" i="1"/>
  <c r="AH4815" i="1"/>
  <c r="AI4815" i="1"/>
  <c r="AJ4815" i="1"/>
  <c r="AK4815" i="1"/>
  <c r="AT4815" i="1"/>
  <c r="AU4815" i="1"/>
  <c r="AV4815" i="1"/>
  <c r="AW4815" i="1"/>
  <c r="AX4815" i="1" s="1"/>
  <c r="AC4816" i="1"/>
  <c r="AD4816" i="1"/>
  <c r="AE4816" i="1"/>
  <c r="AF4816" i="1"/>
  <c r="AO4816" i="1" s="1"/>
  <c r="AG4816" i="1"/>
  <c r="AH4816" i="1"/>
  <c r="AI4816" i="1"/>
  <c r="AJ4816" i="1"/>
  <c r="AK4816" i="1"/>
  <c r="AT4816" i="1"/>
  <c r="AU4816" i="1"/>
  <c r="BA4816" i="1" s="1"/>
  <c r="AV4816" i="1"/>
  <c r="AW4816" i="1"/>
  <c r="AX4816" i="1" s="1"/>
  <c r="AC4817" i="1"/>
  <c r="AD4817" i="1"/>
  <c r="AE4817" i="1"/>
  <c r="AF4817" i="1"/>
  <c r="AO4817" i="1" s="1"/>
  <c r="AG4817" i="1"/>
  <c r="AH4817" i="1"/>
  <c r="AI4817" i="1"/>
  <c r="AJ4817" i="1"/>
  <c r="AK4817" i="1"/>
  <c r="AT4817" i="1"/>
  <c r="AU4817" i="1"/>
  <c r="AV4817" i="1"/>
  <c r="AW4817" i="1"/>
  <c r="AX4817" i="1" s="1"/>
  <c r="AC4818" i="1"/>
  <c r="AD4818" i="1"/>
  <c r="AE4818" i="1"/>
  <c r="AF4818" i="1"/>
  <c r="AO4818" i="1" s="1"/>
  <c r="AG4818" i="1"/>
  <c r="AH4818" i="1"/>
  <c r="AI4818" i="1"/>
  <c r="AJ4818" i="1"/>
  <c r="AK4818" i="1"/>
  <c r="AT4818" i="1"/>
  <c r="AU4818" i="1"/>
  <c r="BA4818" i="1" s="1"/>
  <c r="AV4818" i="1"/>
  <c r="AW4818" i="1"/>
  <c r="AX4818" i="1" s="1"/>
  <c r="AC4819" i="1"/>
  <c r="AD4819" i="1"/>
  <c r="AE4819" i="1"/>
  <c r="AF4819" i="1"/>
  <c r="AO4819" i="1" s="1"/>
  <c r="AG4819" i="1"/>
  <c r="AH4819" i="1"/>
  <c r="AI4819" i="1"/>
  <c r="AJ4819" i="1"/>
  <c r="AK4819" i="1"/>
  <c r="AT4819" i="1"/>
  <c r="AU4819" i="1"/>
  <c r="AV4819" i="1"/>
  <c r="AW4819" i="1"/>
  <c r="AX4819" i="1" s="1"/>
  <c r="AC4820" i="1"/>
  <c r="AD4820" i="1"/>
  <c r="AE4820" i="1"/>
  <c r="AF4820" i="1"/>
  <c r="AO4820" i="1" s="1"/>
  <c r="AG4820" i="1"/>
  <c r="AH4820" i="1"/>
  <c r="AI4820" i="1"/>
  <c r="AJ4820" i="1"/>
  <c r="AK4820" i="1"/>
  <c r="AT4820" i="1"/>
  <c r="AU4820" i="1"/>
  <c r="BA4820" i="1" s="1"/>
  <c r="AV4820" i="1"/>
  <c r="AW4820" i="1"/>
  <c r="AX4820" i="1" s="1"/>
  <c r="AC4821" i="1"/>
  <c r="AD4821" i="1"/>
  <c r="AE4821" i="1"/>
  <c r="AF4821" i="1"/>
  <c r="AO4821" i="1" s="1"/>
  <c r="AG4821" i="1"/>
  <c r="AH4821" i="1"/>
  <c r="AI4821" i="1"/>
  <c r="AJ4821" i="1"/>
  <c r="AK4821" i="1"/>
  <c r="AT4821" i="1"/>
  <c r="AU4821" i="1"/>
  <c r="AV4821" i="1"/>
  <c r="AW4821" i="1"/>
  <c r="AX4821" i="1" s="1"/>
  <c r="AC4822" i="1"/>
  <c r="AD4822" i="1"/>
  <c r="AE4822" i="1"/>
  <c r="AF4822" i="1"/>
  <c r="AO4822" i="1" s="1"/>
  <c r="AG4822" i="1"/>
  <c r="AH4822" i="1"/>
  <c r="AI4822" i="1"/>
  <c r="AJ4822" i="1"/>
  <c r="AK4822" i="1"/>
  <c r="AT4822" i="1"/>
  <c r="AU4822" i="1"/>
  <c r="BA4822" i="1" s="1"/>
  <c r="AV4822" i="1"/>
  <c r="AW4822" i="1"/>
  <c r="AX4822" i="1" s="1"/>
  <c r="AC4823" i="1"/>
  <c r="AD4823" i="1"/>
  <c r="AE4823" i="1"/>
  <c r="AF4823" i="1"/>
  <c r="AO4823" i="1" s="1"/>
  <c r="AG4823" i="1"/>
  <c r="AH4823" i="1"/>
  <c r="AI4823" i="1"/>
  <c r="AJ4823" i="1"/>
  <c r="AK4823" i="1"/>
  <c r="AT4823" i="1"/>
  <c r="AU4823" i="1"/>
  <c r="AV4823" i="1"/>
  <c r="AW4823" i="1"/>
  <c r="AX4823" i="1" s="1"/>
  <c r="AC4824" i="1"/>
  <c r="AD4824" i="1"/>
  <c r="AE4824" i="1"/>
  <c r="AF4824" i="1"/>
  <c r="AO4824" i="1" s="1"/>
  <c r="AG4824" i="1"/>
  <c r="AH4824" i="1"/>
  <c r="AI4824" i="1"/>
  <c r="AJ4824" i="1"/>
  <c r="AK4824" i="1"/>
  <c r="AT4824" i="1"/>
  <c r="AU4824" i="1"/>
  <c r="BA4824" i="1" s="1"/>
  <c r="AV4824" i="1"/>
  <c r="AW4824" i="1"/>
  <c r="AX4824" i="1" s="1"/>
  <c r="AC4825" i="1"/>
  <c r="AD4825" i="1"/>
  <c r="AE4825" i="1"/>
  <c r="AF4825" i="1"/>
  <c r="AO4825" i="1" s="1"/>
  <c r="AG4825" i="1"/>
  <c r="AH4825" i="1"/>
  <c r="AI4825" i="1"/>
  <c r="AJ4825" i="1"/>
  <c r="AK4825" i="1"/>
  <c r="AT4825" i="1"/>
  <c r="AU4825" i="1"/>
  <c r="AV4825" i="1"/>
  <c r="AW4825" i="1"/>
  <c r="AX4825" i="1" s="1"/>
  <c r="AC4826" i="1"/>
  <c r="AD4826" i="1"/>
  <c r="AE4826" i="1"/>
  <c r="AF4826" i="1"/>
  <c r="AO4826" i="1" s="1"/>
  <c r="AG4826" i="1"/>
  <c r="AH4826" i="1"/>
  <c r="AI4826" i="1"/>
  <c r="AJ4826" i="1"/>
  <c r="AK4826" i="1"/>
  <c r="AT4826" i="1"/>
  <c r="AU4826" i="1"/>
  <c r="BA4826" i="1" s="1"/>
  <c r="AV4826" i="1"/>
  <c r="AW4826" i="1"/>
  <c r="AX4826" i="1" s="1"/>
  <c r="AC4827" i="1"/>
  <c r="AD4827" i="1"/>
  <c r="AE4827" i="1"/>
  <c r="AF4827" i="1"/>
  <c r="AO4827" i="1" s="1"/>
  <c r="AG4827" i="1"/>
  <c r="AH4827" i="1"/>
  <c r="AI4827" i="1"/>
  <c r="AJ4827" i="1"/>
  <c r="AK4827" i="1"/>
  <c r="AT4827" i="1"/>
  <c r="AU4827" i="1"/>
  <c r="AV4827" i="1"/>
  <c r="AW4827" i="1"/>
  <c r="AX4827" i="1" s="1"/>
  <c r="AC4828" i="1"/>
  <c r="AD4828" i="1"/>
  <c r="AE4828" i="1"/>
  <c r="AF4828" i="1"/>
  <c r="AO4828" i="1" s="1"/>
  <c r="AG4828" i="1"/>
  <c r="AH4828" i="1"/>
  <c r="AI4828" i="1"/>
  <c r="AJ4828" i="1"/>
  <c r="AK4828" i="1"/>
  <c r="AT4828" i="1"/>
  <c r="AU4828" i="1"/>
  <c r="BA4828" i="1" s="1"/>
  <c r="AV4828" i="1"/>
  <c r="AW4828" i="1"/>
  <c r="AX4828" i="1" s="1"/>
  <c r="AC4829" i="1"/>
  <c r="AD4829" i="1"/>
  <c r="AE4829" i="1"/>
  <c r="AF4829" i="1"/>
  <c r="AO4829" i="1" s="1"/>
  <c r="AG4829" i="1"/>
  <c r="AH4829" i="1"/>
  <c r="AI4829" i="1"/>
  <c r="AJ4829" i="1"/>
  <c r="AK4829" i="1"/>
  <c r="AT4829" i="1"/>
  <c r="AU4829" i="1"/>
  <c r="AV4829" i="1"/>
  <c r="AW4829" i="1"/>
  <c r="AX4829" i="1" s="1"/>
  <c r="AC4830" i="1"/>
  <c r="AD4830" i="1"/>
  <c r="AE4830" i="1"/>
  <c r="AF4830" i="1"/>
  <c r="AO4830" i="1" s="1"/>
  <c r="AG4830" i="1"/>
  <c r="AH4830" i="1"/>
  <c r="AI4830" i="1"/>
  <c r="AJ4830" i="1"/>
  <c r="AK4830" i="1"/>
  <c r="AT4830" i="1"/>
  <c r="AU4830" i="1"/>
  <c r="BA4830" i="1" s="1"/>
  <c r="AV4830" i="1"/>
  <c r="AW4830" i="1"/>
  <c r="AX4830" i="1" s="1"/>
  <c r="AC4831" i="1"/>
  <c r="AD4831" i="1"/>
  <c r="AE4831" i="1"/>
  <c r="AF4831" i="1"/>
  <c r="AO4831" i="1" s="1"/>
  <c r="AG4831" i="1"/>
  <c r="AH4831" i="1"/>
  <c r="AI4831" i="1"/>
  <c r="AJ4831" i="1"/>
  <c r="AK4831" i="1"/>
  <c r="AT4831" i="1"/>
  <c r="AU4831" i="1"/>
  <c r="AV4831" i="1"/>
  <c r="AW4831" i="1"/>
  <c r="AX4831" i="1" s="1"/>
  <c r="AC4832" i="1"/>
  <c r="AD4832" i="1"/>
  <c r="AE4832" i="1"/>
  <c r="AF4832" i="1"/>
  <c r="AO4832" i="1" s="1"/>
  <c r="AG4832" i="1"/>
  <c r="AH4832" i="1"/>
  <c r="AI4832" i="1"/>
  <c r="AJ4832" i="1"/>
  <c r="AK4832" i="1"/>
  <c r="AT4832" i="1"/>
  <c r="AU4832" i="1"/>
  <c r="BA4832" i="1" s="1"/>
  <c r="AV4832" i="1"/>
  <c r="AW4832" i="1"/>
  <c r="AX4832" i="1" s="1"/>
  <c r="AC4833" i="1"/>
  <c r="AD4833" i="1"/>
  <c r="AE4833" i="1"/>
  <c r="AF4833" i="1"/>
  <c r="AO4833" i="1" s="1"/>
  <c r="AG4833" i="1"/>
  <c r="AH4833" i="1"/>
  <c r="AI4833" i="1"/>
  <c r="AJ4833" i="1"/>
  <c r="AK4833" i="1"/>
  <c r="AT4833" i="1"/>
  <c r="AU4833" i="1"/>
  <c r="AV4833" i="1"/>
  <c r="AW4833" i="1"/>
  <c r="AX4833" i="1" s="1"/>
  <c r="AC4834" i="1"/>
  <c r="AD4834" i="1"/>
  <c r="AE4834" i="1"/>
  <c r="AF4834" i="1"/>
  <c r="AO4834" i="1" s="1"/>
  <c r="AG4834" i="1"/>
  <c r="AH4834" i="1"/>
  <c r="AI4834" i="1"/>
  <c r="AJ4834" i="1"/>
  <c r="AK4834" i="1"/>
  <c r="AT4834" i="1"/>
  <c r="AU4834" i="1"/>
  <c r="BA4834" i="1" s="1"/>
  <c r="AV4834" i="1"/>
  <c r="AW4834" i="1"/>
  <c r="AX4834" i="1" s="1"/>
  <c r="AC4835" i="1"/>
  <c r="AD4835" i="1"/>
  <c r="AE4835" i="1"/>
  <c r="AF4835" i="1"/>
  <c r="AO4835" i="1" s="1"/>
  <c r="AG4835" i="1"/>
  <c r="AH4835" i="1"/>
  <c r="AI4835" i="1"/>
  <c r="AJ4835" i="1"/>
  <c r="AK4835" i="1"/>
  <c r="AT4835" i="1"/>
  <c r="AU4835" i="1"/>
  <c r="AV4835" i="1"/>
  <c r="AW4835" i="1"/>
  <c r="AX4835" i="1" s="1"/>
  <c r="AC4836" i="1"/>
  <c r="AD4836" i="1"/>
  <c r="AE4836" i="1"/>
  <c r="AF4836" i="1"/>
  <c r="AO4836" i="1" s="1"/>
  <c r="AG4836" i="1"/>
  <c r="AH4836" i="1"/>
  <c r="AI4836" i="1"/>
  <c r="AJ4836" i="1"/>
  <c r="AK4836" i="1"/>
  <c r="AT4836" i="1"/>
  <c r="AU4836" i="1"/>
  <c r="BA4836" i="1" s="1"/>
  <c r="AV4836" i="1"/>
  <c r="AW4836" i="1"/>
  <c r="AX4836" i="1" s="1"/>
  <c r="AC4837" i="1"/>
  <c r="AD4837" i="1"/>
  <c r="AE4837" i="1"/>
  <c r="AF4837" i="1"/>
  <c r="AO4837" i="1" s="1"/>
  <c r="AG4837" i="1"/>
  <c r="AH4837" i="1"/>
  <c r="AI4837" i="1"/>
  <c r="AJ4837" i="1"/>
  <c r="AK4837" i="1"/>
  <c r="AT4837" i="1"/>
  <c r="AU4837" i="1"/>
  <c r="AV4837" i="1"/>
  <c r="AW4837" i="1"/>
  <c r="AX4837" i="1" s="1"/>
  <c r="AC4838" i="1"/>
  <c r="AD4838" i="1"/>
  <c r="AE4838" i="1"/>
  <c r="AF4838" i="1"/>
  <c r="AO4838" i="1" s="1"/>
  <c r="AG4838" i="1"/>
  <c r="AH4838" i="1"/>
  <c r="AI4838" i="1"/>
  <c r="AJ4838" i="1"/>
  <c r="AK4838" i="1"/>
  <c r="AT4838" i="1"/>
  <c r="AU4838" i="1"/>
  <c r="BA4838" i="1" s="1"/>
  <c r="AV4838" i="1"/>
  <c r="AW4838" i="1"/>
  <c r="AX4838" i="1" s="1"/>
  <c r="AC4839" i="1"/>
  <c r="AD4839" i="1"/>
  <c r="AE4839" i="1"/>
  <c r="AF4839" i="1"/>
  <c r="AO4839" i="1" s="1"/>
  <c r="AG4839" i="1"/>
  <c r="AH4839" i="1"/>
  <c r="AI4839" i="1"/>
  <c r="AJ4839" i="1"/>
  <c r="AK4839" i="1"/>
  <c r="AT4839" i="1"/>
  <c r="AU4839" i="1"/>
  <c r="AV4839" i="1"/>
  <c r="AW4839" i="1"/>
  <c r="AX4839" i="1" s="1"/>
  <c r="AC4840" i="1"/>
  <c r="AD4840" i="1"/>
  <c r="AE4840" i="1"/>
  <c r="AF4840" i="1"/>
  <c r="AO4840" i="1" s="1"/>
  <c r="AG4840" i="1"/>
  <c r="AH4840" i="1"/>
  <c r="AI4840" i="1"/>
  <c r="AJ4840" i="1"/>
  <c r="AK4840" i="1"/>
  <c r="AT4840" i="1"/>
  <c r="AU4840" i="1"/>
  <c r="BA4840" i="1" s="1"/>
  <c r="AV4840" i="1"/>
  <c r="AW4840" i="1"/>
  <c r="AX4840" i="1" s="1"/>
  <c r="AC4841" i="1"/>
  <c r="AD4841" i="1"/>
  <c r="AE4841" i="1"/>
  <c r="AF4841" i="1"/>
  <c r="AO4841" i="1" s="1"/>
  <c r="AG4841" i="1"/>
  <c r="AH4841" i="1"/>
  <c r="AI4841" i="1"/>
  <c r="AJ4841" i="1"/>
  <c r="AK4841" i="1"/>
  <c r="AT4841" i="1"/>
  <c r="AU4841" i="1"/>
  <c r="AV4841" i="1"/>
  <c r="AW4841" i="1"/>
  <c r="AX4841" i="1" s="1"/>
  <c r="AC4842" i="1"/>
  <c r="AD4842" i="1"/>
  <c r="AE4842" i="1"/>
  <c r="AF4842" i="1"/>
  <c r="AO4842" i="1" s="1"/>
  <c r="AG4842" i="1"/>
  <c r="AH4842" i="1"/>
  <c r="AI4842" i="1"/>
  <c r="AJ4842" i="1"/>
  <c r="AK4842" i="1"/>
  <c r="AT4842" i="1"/>
  <c r="AU4842" i="1"/>
  <c r="BA4842" i="1" s="1"/>
  <c r="AV4842" i="1"/>
  <c r="AW4842" i="1"/>
  <c r="AX4842" i="1" s="1"/>
  <c r="AC4843" i="1"/>
  <c r="AD4843" i="1"/>
  <c r="AE4843" i="1"/>
  <c r="AF4843" i="1"/>
  <c r="AO4843" i="1" s="1"/>
  <c r="AG4843" i="1"/>
  <c r="AH4843" i="1"/>
  <c r="AI4843" i="1"/>
  <c r="AJ4843" i="1"/>
  <c r="AK4843" i="1"/>
  <c r="AT4843" i="1"/>
  <c r="AU4843" i="1"/>
  <c r="AV4843" i="1"/>
  <c r="AW4843" i="1"/>
  <c r="AX4843" i="1" s="1"/>
  <c r="AC4844" i="1"/>
  <c r="AD4844" i="1"/>
  <c r="AE4844" i="1"/>
  <c r="AF4844" i="1"/>
  <c r="AO4844" i="1" s="1"/>
  <c r="AG4844" i="1"/>
  <c r="AH4844" i="1"/>
  <c r="AI4844" i="1"/>
  <c r="AJ4844" i="1"/>
  <c r="AK4844" i="1"/>
  <c r="AT4844" i="1"/>
  <c r="AU4844" i="1"/>
  <c r="BA4844" i="1" s="1"/>
  <c r="AV4844" i="1"/>
  <c r="AW4844" i="1"/>
  <c r="AX4844" i="1" s="1"/>
  <c r="AC4845" i="1"/>
  <c r="AD4845" i="1"/>
  <c r="AE4845" i="1"/>
  <c r="AF4845" i="1"/>
  <c r="AO4845" i="1" s="1"/>
  <c r="AG4845" i="1"/>
  <c r="AH4845" i="1"/>
  <c r="AI4845" i="1"/>
  <c r="AJ4845" i="1"/>
  <c r="AK4845" i="1"/>
  <c r="AT4845" i="1"/>
  <c r="AU4845" i="1"/>
  <c r="AV4845" i="1"/>
  <c r="AW4845" i="1"/>
  <c r="AX4845" i="1" s="1"/>
  <c r="AC4846" i="1"/>
  <c r="AD4846" i="1"/>
  <c r="AE4846" i="1"/>
  <c r="AF4846" i="1"/>
  <c r="AO4846" i="1" s="1"/>
  <c r="AG4846" i="1"/>
  <c r="AH4846" i="1"/>
  <c r="AI4846" i="1"/>
  <c r="AJ4846" i="1"/>
  <c r="AK4846" i="1"/>
  <c r="AT4846" i="1"/>
  <c r="AU4846" i="1"/>
  <c r="BA4846" i="1" s="1"/>
  <c r="AV4846" i="1"/>
  <c r="AW4846" i="1"/>
  <c r="AX4846" i="1" s="1"/>
  <c r="AC4847" i="1"/>
  <c r="AD4847" i="1"/>
  <c r="AE4847" i="1"/>
  <c r="AF4847" i="1"/>
  <c r="AO4847" i="1" s="1"/>
  <c r="AG4847" i="1"/>
  <c r="AH4847" i="1"/>
  <c r="AI4847" i="1"/>
  <c r="AJ4847" i="1"/>
  <c r="AK4847" i="1"/>
  <c r="AT4847" i="1"/>
  <c r="AU4847" i="1"/>
  <c r="AV4847" i="1"/>
  <c r="AW4847" i="1"/>
  <c r="AX4847" i="1" s="1"/>
  <c r="AC4848" i="1"/>
  <c r="AD4848" i="1"/>
  <c r="AE4848" i="1"/>
  <c r="AF4848" i="1"/>
  <c r="AO4848" i="1" s="1"/>
  <c r="AG4848" i="1"/>
  <c r="AH4848" i="1"/>
  <c r="AI4848" i="1"/>
  <c r="AJ4848" i="1"/>
  <c r="AK4848" i="1"/>
  <c r="AT4848" i="1"/>
  <c r="AU4848" i="1"/>
  <c r="BA4848" i="1" s="1"/>
  <c r="AV4848" i="1"/>
  <c r="AW4848" i="1"/>
  <c r="AX4848" i="1" s="1"/>
  <c r="AC4849" i="1"/>
  <c r="AD4849" i="1"/>
  <c r="AE4849" i="1"/>
  <c r="AF4849" i="1"/>
  <c r="AO4849" i="1" s="1"/>
  <c r="AG4849" i="1"/>
  <c r="AH4849" i="1"/>
  <c r="AI4849" i="1"/>
  <c r="AJ4849" i="1"/>
  <c r="AK4849" i="1"/>
  <c r="AT4849" i="1"/>
  <c r="AU4849" i="1"/>
  <c r="AV4849" i="1"/>
  <c r="AW4849" i="1"/>
  <c r="AX4849" i="1" s="1"/>
  <c r="AC4850" i="1"/>
  <c r="AD4850" i="1"/>
  <c r="AE4850" i="1"/>
  <c r="AF4850" i="1"/>
  <c r="AO4850" i="1" s="1"/>
  <c r="AG4850" i="1"/>
  <c r="AH4850" i="1"/>
  <c r="AI4850" i="1"/>
  <c r="AJ4850" i="1"/>
  <c r="AK4850" i="1"/>
  <c r="AT4850" i="1"/>
  <c r="AU4850" i="1"/>
  <c r="BA4850" i="1" s="1"/>
  <c r="AV4850" i="1"/>
  <c r="AW4850" i="1"/>
  <c r="AX4850" i="1" s="1"/>
  <c r="AC4851" i="1"/>
  <c r="AD4851" i="1"/>
  <c r="AE4851" i="1"/>
  <c r="AF4851" i="1"/>
  <c r="AO4851" i="1" s="1"/>
  <c r="AG4851" i="1"/>
  <c r="AH4851" i="1"/>
  <c r="AI4851" i="1"/>
  <c r="AJ4851" i="1"/>
  <c r="AK4851" i="1"/>
  <c r="AT4851" i="1"/>
  <c r="AU4851" i="1"/>
  <c r="AV4851" i="1"/>
  <c r="AW4851" i="1"/>
  <c r="AX4851" i="1" s="1"/>
  <c r="AC4852" i="1"/>
  <c r="AD4852" i="1"/>
  <c r="AE4852" i="1"/>
  <c r="AF4852" i="1"/>
  <c r="AO4852" i="1" s="1"/>
  <c r="AG4852" i="1"/>
  <c r="AH4852" i="1"/>
  <c r="AI4852" i="1"/>
  <c r="AJ4852" i="1"/>
  <c r="AK4852" i="1"/>
  <c r="AT4852" i="1"/>
  <c r="AU4852" i="1"/>
  <c r="BA4852" i="1" s="1"/>
  <c r="AV4852" i="1"/>
  <c r="AW4852" i="1"/>
  <c r="AX4852" i="1" s="1"/>
  <c r="AC4853" i="1"/>
  <c r="AD4853" i="1"/>
  <c r="AE4853" i="1"/>
  <c r="AF4853" i="1"/>
  <c r="AO4853" i="1" s="1"/>
  <c r="AG4853" i="1"/>
  <c r="AH4853" i="1"/>
  <c r="AI4853" i="1"/>
  <c r="AJ4853" i="1"/>
  <c r="AK4853" i="1"/>
  <c r="AT4853" i="1"/>
  <c r="AU4853" i="1"/>
  <c r="AV4853" i="1"/>
  <c r="AW4853" i="1"/>
  <c r="AX4853" i="1" s="1"/>
  <c r="AC4854" i="1"/>
  <c r="AD4854" i="1"/>
  <c r="AE4854" i="1"/>
  <c r="AF4854" i="1"/>
  <c r="AO4854" i="1" s="1"/>
  <c r="AG4854" i="1"/>
  <c r="AH4854" i="1"/>
  <c r="AI4854" i="1"/>
  <c r="AJ4854" i="1"/>
  <c r="AK4854" i="1"/>
  <c r="AT4854" i="1"/>
  <c r="AU4854" i="1"/>
  <c r="BA4854" i="1" s="1"/>
  <c r="AV4854" i="1"/>
  <c r="AW4854" i="1"/>
  <c r="AX4854" i="1" s="1"/>
  <c r="AC4855" i="1"/>
  <c r="AD4855" i="1"/>
  <c r="AE4855" i="1"/>
  <c r="AF4855" i="1"/>
  <c r="AO4855" i="1" s="1"/>
  <c r="AG4855" i="1"/>
  <c r="AH4855" i="1"/>
  <c r="AI4855" i="1"/>
  <c r="AJ4855" i="1"/>
  <c r="AK4855" i="1"/>
  <c r="AT4855" i="1"/>
  <c r="AU4855" i="1"/>
  <c r="AV4855" i="1"/>
  <c r="AW4855" i="1"/>
  <c r="AX4855" i="1" s="1"/>
  <c r="AC4856" i="1"/>
  <c r="AD4856" i="1"/>
  <c r="AE4856" i="1"/>
  <c r="AF4856" i="1"/>
  <c r="AO4856" i="1" s="1"/>
  <c r="AG4856" i="1"/>
  <c r="AH4856" i="1"/>
  <c r="AI4856" i="1"/>
  <c r="AJ4856" i="1"/>
  <c r="AK4856" i="1"/>
  <c r="AT4856" i="1"/>
  <c r="AU4856" i="1"/>
  <c r="BA4856" i="1" s="1"/>
  <c r="AV4856" i="1"/>
  <c r="AW4856" i="1"/>
  <c r="AX4856" i="1" s="1"/>
  <c r="AC4857" i="1"/>
  <c r="AD4857" i="1"/>
  <c r="AE4857" i="1"/>
  <c r="AF4857" i="1"/>
  <c r="AO4857" i="1" s="1"/>
  <c r="AG4857" i="1"/>
  <c r="AH4857" i="1"/>
  <c r="AI4857" i="1"/>
  <c r="AJ4857" i="1"/>
  <c r="AK4857" i="1"/>
  <c r="AT4857" i="1"/>
  <c r="AU4857" i="1"/>
  <c r="AV4857" i="1"/>
  <c r="AW4857" i="1"/>
  <c r="AX4857" i="1" s="1"/>
  <c r="AC4858" i="1"/>
  <c r="AD4858" i="1"/>
  <c r="AE4858" i="1"/>
  <c r="AF4858" i="1"/>
  <c r="AO4858" i="1" s="1"/>
  <c r="AG4858" i="1"/>
  <c r="AH4858" i="1"/>
  <c r="AI4858" i="1"/>
  <c r="AJ4858" i="1"/>
  <c r="AK4858" i="1"/>
  <c r="AT4858" i="1"/>
  <c r="AU4858" i="1"/>
  <c r="BA4858" i="1" s="1"/>
  <c r="AV4858" i="1"/>
  <c r="AW4858" i="1"/>
  <c r="AX4858" i="1" s="1"/>
  <c r="AC4859" i="1"/>
  <c r="AD4859" i="1"/>
  <c r="AE4859" i="1"/>
  <c r="AF4859" i="1"/>
  <c r="AO4859" i="1" s="1"/>
  <c r="AG4859" i="1"/>
  <c r="AH4859" i="1"/>
  <c r="AI4859" i="1"/>
  <c r="AJ4859" i="1"/>
  <c r="AK4859" i="1"/>
  <c r="AT4859" i="1"/>
  <c r="AU4859" i="1"/>
  <c r="AV4859" i="1"/>
  <c r="AW4859" i="1"/>
  <c r="AX4859" i="1" s="1"/>
  <c r="AC4860" i="1"/>
  <c r="AD4860" i="1"/>
  <c r="AE4860" i="1"/>
  <c r="AF4860" i="1"/>
  <c r="AO4860" i="1" s="1"/>
  <c r="AG4860" i="1"/>
  <c r="AH4860" i="1"/>
  <c r="AI4860" i="1"/>
  <c r="AJ4860" i="1"/>
  <c r="AK4860" i="1"/>
  <c r="AT4860" i="1"/>
  <c r="AU4860" i="1"/>
  <c r="BA4860" i="1" s="1"/>
  <c r="AV4860" i="1"/>
  <c r="AW4860" i="1"/>
  <c r="AX4860" i="1" s="1"/>
  <c r="AC4861" i="1"/>
  <c r="AD4861" i="1"/>
  <c r="AE4861" i="1"/>
  <c r="AF4861" i="1"/>
  <c r="AO4861" i="1" s="1"/>
  <c r="AG4861" i="1"/>
  <c r="AH4861" i="1"/>
  <c r="AI4861" i="1"/>
  <c r="AJ4861" i="1"/>
  <c r="AK4861" i="1"/>
  <c r="AT4861" i="1"/>
  <c r="AU4861" i="1"/>
  <c r="AV4861" i="1"/>
  <c r="AW4861" i="1"/>
  <c r="AX4861" i="1" s="1"/>
  <c r="AC4862" i="1"/>
  <c r="AD4862" i="1"/>
  <c r="AE4862" i="1"/>
  <c r="AF4862" i="1"/>
  <c r="AO4862" i="1" s="1"/>
  <c r="AG4862" i="1"/>
  <c r="AH4862" i="1"/>
  <c r="AI4862" i="1"/>
  <c r="AJ4862" i="1"/>
  <c r="AK4862" i="1"/>
  <c r="AT4862" i="1"/>
  <c r="AU4862" i="1"/>
  <c r="BA4862" i="1" s="1"/>
  <c r="AV4862" i="1"/>
  <c r="AW4862" i="1"/>
  <c r="AX4862" i="1" s="1"/>
  <c r="AC4863" i="1"/>
  <c r="AD4863" i="1"/>
  <c r="AE4863" i="1"/>
  <c r="AF4863" i="1"/>
  <c r="AO4863" i="1" s="1"/>
  <c r="AG4863" i="1"/>
  <c r="AH4863" i="1"/>
  <c r="AI4863" i="1"/>
  <c r="AJ4863" i="1"/>
  <c r="AK4863" i="1"/>
  <c r="AT4863" i="1"/>
  <c r="AU4863" i="1"/>
  <c r="AV4863" i="1"/>
  <c r="AW4863" i="1"/>
  <c r="AX4863" i="1" s="1"/>
  <c r="AC4864" i="1"/>
  <c r="AD4864" i="1"/>
  <c r="AE4864" i="1"/>
  <c r="AF4864" i="1"/>
  <c r="AO4864" i="1" s="1"/>
  <c r="AG4864" i="1"/>
  <c r="AH4864" i="1"/>
  <c r="AI4864" i="1"/>
  <c r="AJ4864" i="1"/>
  <c r="AK4864" i="1"/>
  <c r="AT4864" i="1"/>
  <c r="AU4864" i="1"/>
  <c r="BA4864" i="1" s="1"/>
  <c r="AV4864" i="1"/>
  <c r="AW4864" i="1"/>
  <c r="AX4864" i="1" s="1"/>
  <c r="AC4865" i="1"/>
  <c r="AD4865" i="1"/>
  <c r="AE4865" i="1"/>
  <c r="AF4865" i="1"/>
  <c r="AO4865" i="1" s="1"/>
  <c r="AG4865" i="1"/>
  <c r="AH4865" i="1"/>
  <c r="AI4865" i="1"/>
  <c r="AJ4865" i="1"/>
  <c r="AK4865" i="1"/>
  <c r="AT4865" i="1"/>
  <c r="AU4865" i="1"/>
  <c r="AV4865" i="1"/>
  <c r="AW4865" i="1"/>
  <c r="AX4865" i="1" s="1"/>
  <c r="AC4866" i="1"/>
  <c r="AD4866" i="1"/>
  <c r="AE4866" i="1"/>
  <c r="AF4866" i="1"/>
  <c r="AO4866" i="1" s="1"/>
  <c r="AG4866" i="1"/>
  <c r="AH4866" i="1"/>
  <c r="AI4866" i="1"/>
  <c r="AJ4866" i="1"/>
  <c r="AK4866" i="1"/>
  <c r="AT4866" i="1"/>
  <c r="AU4866" i="1"/>
  <c r="BA4866" i="1" s="1"/>
  <c r="AV4866" i="1"/>
  <c r="AW4866" i="1"/>
  <c r="AX4866" i="1" s="1"/>
  <c r="AC4867" i="1"/>
  <c r="AD4867" i="1"/>
  <c r="AE4867" i="1"/>
  <c r="AF4867" i="1"/>
  <c r="AO4867" i="1" s="1"/>
  <c r="AG4867" i="1"/>
  <c r="AH4867" i="1"/>
  <c r="AI4867" i="1"/>
  <c r="AJ4867" i="1"/>
  <c r="AK4867" i="1"/>
  <c r="AT4867" i="1"/>
  <c r="AU4867" i="1"/>
  <c r="AV4867" i="1"/>
  <c r="AW4867" i="1"/>
  <c r="AX4867" i="1" s="1"/>
  <c r="AC4868" i="1"/>
  <c r="AD4868" i="1"/>
  <c r="AE4868" i="1"/>
  <c r="AF4868" i="1"/>
  <c r="AO4868" i="1" s="1"/>
  <c r="AG4868" i="1"/>
  <c r="AH4868" i="1"/>
  <c r="AI4868" i="1"/>
  <c r="AJ4868" i="1"/>
  <c r="AK4868" i="1"/>
  <c r="AT4868" i="1"/>
  <c r="AU4868" i="1"/>
  <c r="BA4868" i="1" s="1"/>
  <c r="AV4868" i="1"/>
  <c r="AW4868" i="1"/>
  <c r="AX4868" i="1" s="1"/>
  <c r="AC4869" i="1"/>
  <c r="AD4869" i="1"/>
  <c r="AE4869" i="1"/>
  <c r="AF4869" i="1"/>
  <c r="AO4869" i="1" s="1"/>
  <c r="AG4869" i="1"/>
  <c r="AH4869" i="1"/>
  <c r="AI4869" i="1"/>
  <c r="AJ4869" i="1"/>
  <c r="AK4869" i="1"/>
  <c r="AT4869" i="1"/>
  <c r="AU4869" i="1"/>
  <c r="AV4869" i="1"/>
  <c r="AW4869" i="1"/>
  <c r="AX4869" i="1" s="1"/>
  <c r="AC4870" i="1"/>
  <c r="AD4870" i="1"/>
  <c r="AE4870" i="1"/>
  <c r="AF4870" i="1"/>
  <c r="AO4870" i="1" s="1"/>
  <c r="AG4870" i="1"/>
  <c r="AH4870" i="1"/>
  <c r="AI4870" i="1"/>
  <c r="AJ4870" i="1"/>
  <c r="AK4870" i="1"/>
  <c r="AT4870" i="1"/>
  <c r="AU4870" i="1"/>
  <c r="BA4870" i="1" s="1"/>
  <c r="AV4870" i="1"/>
  <c r="AW4870" i="1"/>
  <c r="AX4870" i="1" s="1"/>
  <c r="AC4871" i="1"/>
  <c r="AD4871" i="1"/>
  <c r="AE4871" i="1"/>
  <c r="AF4871" i="1"/>
  <c r="AO4871" i="1" s="1"/>
  <c r="AG4871" i="1"/>
  <c r="AH4871" i="1"/>
  <c r="AI4871" i="1"/>
  <c r="AJ4871" i="1"/>
  <c r="AK4871" i="1"/>
  <c r="AT4871" i="1"/>
  <c r="AU4871" i="1"/>
  <c r="AV4871" i="1"/>
  <c r="AW4871" i="1"/>
  <c r="AX4871" i="1" s="1"/>
  <c r="AC4872" i="1"/>
  <c r="AD4872" i="1"/>
  <c r="AE4872" i="1"/>
  <c r="AF4872" i="1"/>
  <c r="AO4872" i="1" s="1"/>
  <c r="AG4872" i="1"/>
  <c r="AH4872" i="1"/>
  <c r="AI4872" i="1"/>
  <c r="AJ4872" i="1"/>
  <c r="AK4872" i="1"/>
  <c r="AT4872" i="1"/>
  <c r="AU4872" i="1"/>
  <c r="BA4872" i="1" s="1"/>
  <c r="AV4872" i="1"/>
  <c r="AW4872" i="1"/>
  <c r="AX4872" i="1" s="1"/>
  <c r="AC4873" i="1"/>
  <c r="AD4873" i="1"/>
  <c r="AE4873" i="1"/>
  <c r="AF4873" i="1"/>
  <c r="AO4873" i="1" s="1"/>
  <c r="AG4873" i="1"/>
  <c r="AH4873" i="1"/>
  <c r="AI4873" i="1"/>
  <c r="AJ4873" i="1"/>
  <c r="AK4873" i="1"/>
  <c r="AT4873" i="1"/>
  <c r="AU4873" i="1"/>
  <c r="AV4873" i="1"/>
  <c r="AW4873" i="1"/>
  <c r="AX4873" i="1" s="1"/>
  <c r="AC4874" i="1"/>
  <c r="AD4874" i="1"/>
  <c r="AE4874" i="1"/>
  <c r="AF4874" i="1"/>
  <c r="AO4874" i="1" s="1"/>
  <c r="AG4874" i="1"/>
  <c r="AH4874" i="1"/>
  <c r="AI4874" i="1"/>
  <c r="AJ4874" i="1"/>
  <c r="AK4874" i="1"/>
  <c r="AT4874" i="1"/>
  <c r="AU4874" i="1"/>
  <c r="BA4874" i="1" s="1"/>
  <c r="AV4874" i="1"/>
  <c r="AW4874" i="1"/>
  <c r="AX4874" i="1" s="1"/>
  <c r="AC4875" i="1"/>
  <c r="AD4875" i="1"/>
  <c r="AE4875" i="1"/>
  <c r="AF4875" i="1"/>
  <c r="AO4875" i="1" s="1"/>
  <c r="AG4875" i="1"/>
  <c r="AH4875" i="1"/>
  <c r="AI4875" i="1"/>
  <c r="AJ4875" i="1"/>
  <c r="AK4875" i="1"/>
  <c r="AT4875" i="1"/>
  <c r="AU4875" i="1"/>
  <c r="AV4875" i="1"/>
  <c r="AW4875" i="1"/>
  <c r="AX4875" i="1" s="1"/>
  <c r="AC4876" i="1"/>
  <c r="AD4876" i="1"/>
  <c r="AE4876" i="1"/>
  <c r="AF4876" i="1"/>
  <c r="AO4876" i="1" s="1"/>
  <c r="AG4876" i="1"/>
  <c r="AH4876" i="1"/>
  <c r="AI4876" i="1"/>
  <c r="AJ4876" i="1"/>
  <c r="AK4876" i="1"/>
  <c r="AT4876" i="1"/>
  <c r="AU4876" i="1"/>
  <c r="BA4876" i="1" s="1"/>
  <c r="AV4876" i="1"/>
  <c r="AW4876" i="1"/>
  <c r="AX4876" i="1" s="1"/>
  <c r="AC4877" i="1"/>
  <c r="AD4877" i="1"/>
  <c r="AE4877" i="1"/>
  <c r="AF4877" i="1"/>
  <c r="AO4877" i="1" s="1"/>
  <c r="AG4877" i="1"/>
  <c r="AH4877" i="1"/>
  <c r="AI4877" i="1"/>
  <c r="AJ4877" i="1"/>
  <c r="AK4877" i="1"/>
  <c r="AT4877" i="1"/>
  <c r="AU4877" i="1"/>
  <c r="AV4877" i="1"/>
  <c r="AW4877" i="1"/>
  <c r="AX4877" i="1" s="1"/>
  <c r="AC4878" i="1"/>
  <c r="AD4878" i="1"/>
  <c r="AE4878" i="1"/>
  <c r="AF4878" i="1"/>
  <c r="AO4878" i="1" s="1"/>
  <c r="AG4878" i="1"/>
  <c r="AH4878" i="1"/>
  <c r="AI4878" i="1"/>
  <c r="AJ4878" i="1"/>
  <c r="AK4878" i="1"/>
  <c r="AT4878" i="1"/>
  <c r="AU4878" i="1"/>
  <c r="BA4878" i="1" s="1"/>
  <c r="AV4878" i="1"/>
  <c r="AW4878" i="1"/>
  <c r="AX4878" i="1" s="1"/>
  <c r="AC4879" i="1"/>
  <c r="AD4879" i="1"/>
  <c r="AE4879" i="1"/>
  <c r="AF4879" i="1"/>
  <c r="AO4879" i="1" s="1"/>
  <c r="AG4879" i="1"/>
  <c r="AH4879" i="1"/>
  <c r="AI4879" i="1"/>
  <c r="AJ4879" i="1"/>
  <c r="AK4879" i="1"/>
  <c r="AT4879" i="1"/>
  <c r="AU4879" i="1"/>
  <c r="AV4879" i="1"/>
  <c r="AW4879" i="1"/>
  <c r="AX4879" i="1" s="1"/>
  <c r="AC4880" i="1"/>
  <c r="AD4880" i="1"/>
  <c r="AE4880" i="1"/>
  <c r="AF4880" i="1"/>
  <c r="AO4880" i="1" s="1"/>
  <c r="AG4880" i="1"/>
  <c r="AH4880" i="1"/>
  <c r="AI4880" i="1"/>
  <c r="AJ4880" i="1"/>
  <c r="AK4880" i="1"/>
  <c r="AT4880" i="1"/>
  <c r="AU4880" i="1"/>
  <c r="BA4880" i="1" s="1"/>
  <c r="AV4880" i="1"/>
  <c r="AW4880" i="1"/>
  <c r="AX4880" i="1" s="1"/>
  <c r="AC4881" i="1"/>
  <c r="AD4881" i="1"/>
  <c r="AE4881" i="1"/>
  <c r="AF4881" i="1"/>
  <c r="AO4881" i="1" s="1"/>
  <c r="AG4881" i="1"/>
  <c r="AH4881" i="1"/>
  <c r="AI4881" i="1"/>
  <c r="AJ4881" i="1"/>
  <c r="AK4881" i="1"/>
  <c r="AT4881" i="1"/>
  <c r="AU4881" i="1"/>
  <c r="AV4881" i="1"/>
  <c r="AW4881" i="1"/>
  <c r="AX4881" i="1" s="1"/>
  <c r="AC4882" i="1"/>
  <c r="AD4882" i="1"/>
  <c r="AE4882" i="1"/>
  <c r="AF4882" i="1"/>
  <c r="AO4882" i="1" s="1"/>
  <c r="AG4882" i="1"/>
  <c r="AH4882" i="1"/>
  <c r="AI4882" i="1"/>
  <c r="AJ4882" i="1"/>
  <c r="AK4882" i="1"/>
  <c r="AT4882" i="1"/>
  <c r="AU4882" i="1"/>
  <c r="BA4882" i="1" s="1"/>
  <c r="AV4882" i="1"/>
  <c r="AW4882" i="1"/>
  <c r="AX4882" i="1" s="1"/>
  <c r="AC4883" i="1"/>
  <c r="AD4883" i="1"/>
  <c r="AE4883" i="1"/>
  <c r="AF4883" i="1"/>
  <c r="AO4883" i="1" s="1"/>
  <c r="AG4883" i="1"/>
  <c r="AH4883" i="1"/>
  <c r="AI4883" i="1"/>
  <c r="AJ4883" i="1"/>
  <c r="AK4883" i="1"/>
  <c r="AT4883" i="1"/>
  <c r="AU4883" i="1"/>
  <c r="AV4883" i="1"/>
  <c r="AW4883" i="1"/>
  <c r="AX4883" i="1" s="1"/>
  <c r="AC4884" i="1"/>
  <c r="AD4884" i="1"/>
  <c r="AE4884" i="1"/>
  <c r="AF4884" i="1"/>
  <c r="AO4884" i="1" s="1"/>
  <c r="AG4884" i="1"/>
  <c r="AH4884" i="1"/>
  <c r="AI4884" i="1"/>
  <c r="AJ4884" i="1"/>
  <c r="AK4884" i="1"/>
  <c r="AT4884" i="1"/>
  <c r="AU4884" i="1"/>
  <c r="BA4884" i="1" s="1"/>
  <c r="AV4884" i="1"/>
  <c r="AW4884" i="1"/>
  <c r="AX4884" i="1" s="1"/>
  <c r="AC4885" i="1"/>
  <c r="AD4885" i="1"/>
  <c r="AE4885" i="1"/>
  <c r="AF4885" i="1"/>
  <c r="AO4885" i="1" s="1"/>
  <c r="AG4885" i="1"/>
  <c r="AH4885" i="1"/>
  <c r="AI4885" i="1"/>
  <c r="AJ4885" i="1"/>
  <c r="AK4885" i="1"/>
  <c r="AT4885" i="1"/>
  <c r="AU4885" i="1"/>
  <c r="AV4885" i="1"/>
  <c r="AW4885" i="1"/>
  <c r="AX4885" i="1" s="1"/>
  <c r="AC4886" i="1"/>
  <c r="AD4886" i="1"/>
  <c r="AE4886" i="1"/>
  <c r="AF4886" i="1"/>
  <c r="AO4886" i="1" s="1"/>
  <c r="AG4886" i="1"/>
  <c r="AH4886" i="1"/>
  <c r="AI4886" i="1"/>
  <c r="AJ4886" i="1"/>
  <c r="AK4886" i="1"/>
  <c r="AT4886" i="1"/>
  <c r="AU4886" i="1"/>
  <c r="BA4886" i="1" s="1"/>
  <c r="AV4886" i="1"/>
  <c r="AW4886" i="1"/>
  <c r="AX4886" i="1" s="1"/>
  <c r="AC4887" i="1"/>
  <c r="AD4887" i="1"/>
  <c r="AE4887" i="1"/>
  <c r="AF4887" i="1"/>
  <c r="AO4887" i="1" s="1"/>
  <c r="AG4887" i="1"/>
  <c r="AH4887" i="1"/>
  <c r="AI4887" i="1"/>
  <c r="AJ4887" i="1"/>
  <c r="AK4887" i="1"/>
  <c r="AT4887" i="1"/>
  <c r="AU4887" i="1"/>
  <c r="AV4887" i="1"/>
  <c r="AW4887" i="1"/>
  <c r="AX4887" i="1" s="1"/>
  <c r="AC4888" i="1"/>
  <c r="AD4888" i="1"/>
  <c r="AE4888" i="1"/>
  <c r="AF4888" i="1"/>
  <c r="AO4888" i="1" s="1"/>
  <c r="AG4888" i="1"/>
  <c r="AH4888" i="1"/>
  <c r="AI4888" i="1"/>
  <c r="AJ4888" i="1"/>
  <c r="AK4888" i="1"/>
  <c r="AT4888" i="1"/>
  <c r="AU4888" i="1"/>
  <c r="BA4888" i="1" s="1"/>
  <c r="AV4888" i="1"/>
  <c r="AW4888" i="1"/>
  <c r="AX4888" i="1" s="1"/>
  <c r="AC4889" i="1"/>
  <c r="AD4889" i="1"/>
  <c r="AE4889" i="1"/>
  <c r="AF4889" i="1"/>
  <c r="AO4889" i="1" s="1"/>
  <c r="AG4889" i="1"/>
  <c r="AH4889" i="1"/>
  <c r="AI4889" i="1"/>
  <c r="AJ4889" i="1"/>
  <c r="AK4889" i="1"/>
  <c r="AT4889" i="1"/>
  <c r="AU4889" i="1"/>
  <c r="AV4889" i="1"/>
  <c r="AW4889" i="1"/>
  <c r="AX4889" i="1" s="1"/>
  <c r="AC4890" i="1"/>
  <c r="AD4890" i="1"/>
  <c r="AE4890" i="1"/>
  <c r="AF4890" i="1"/>
  <c r="AO4890" i="1" s="1"/>
  <c r="AG4890" i="1"/>
  <c r="AH4890" i="1"/>
  <c r="AI4890" i="1"/>
  <c r="AJ4890" i="1"/>
  <c r="AK4890" i="1"/>
  <c r="AT4890" i="1"/>
  <c r="AU4890" i="1"/>
  <c r="BA4890" i="1" s="1"/>
  <c r="AV4890" i="1"/>
  <c r="AW4890" i="1"/>
  <c r="AX4890" i="1" s="1"/>
  <c r="AC4891" i="1"/>
  <c r="AD4891" i="1"/>
  <c r="AE4891" i="1"/>
  <c r="AF4891" i="1"/>
  <c r="AO4891" i="1" s="1"/>
  <c r="AG4891" i="1"/>
  <c r="AH4891" i="1"/>
  <c r="AI4891" i="1"/>
  <c r="AJ4891" i="1"/>
  <c r="AK4891" i="1"/>
  <c r="AT4891" i="1"/>
  <c r="AU4891" i="1"/>
  <c r="AV4891" i="1"/>
  <c r="AW4891" i="1"/>
  <c r="AX4891" i="1" s="1"/>
  <c r="AC4892" i="1"/>
  <c r="AD4892" i="1"/>
  <c r="AE4892" i="1"/>
  <c r="AF4892" i="1"/>
  <c r="AO4892" i="1" s="1"/>
  <c r="AG4892" i="1"/>
  <c r="AH4892" i="1"/>
  <c r="AI4892" i="1"/>
  <c r="AJ4892" i="1"/>
  <c r="AK4892" i="1"/>
  <c r="AT4892" i="1"/>
  <c r="AU4892" i="1"/>
  <c r="BA4892" i="1" s="1"/>
  <c r="AV4892" i="1"/>
  <c r="AW4892" i="1"/>
  <c r="AX4892" i="1" s="1"/>
  <c r="AC4893" i="1"/>
  <c r="AD4893" i="1"/>
  <c r="AE4893" i="1"/>
  <c r="AF4893" i="1"/>
  <c r="AO4893" i="1" s="1"/>
  <c r="AG4893" i="1"/>
  <c r="AH4893" i="1"/>
  <c r="AI4893" i="1"/>
  <c r="AJ4893" i="1"/>
  <c r="AK4893" i="1"/>
  <c r="AT4893" i="1"/>
  <c r="AU4893" i="1"/>
  <c r="AV4893" i="1"/>
  <c r="AW4893" i="1"/>
  <c r="AX4893" i="1" s="1"/>
  <c r="AC4894" i="1"/>
  <c r="AD4894" i="1"/>
  <c r="AE4894" i="1"/>
  <c r="AF4894" i="1"/>
  <c r="AO4894" i="1" s="1"/>
  <c r="AG4894" i="1"/>
  <c r="AH4894" i="1"/>
  <c r="AI4894" i="1"/>
  <c r="AJ4894" i="1"/>
  <c r="AK4894" i="1"/>
  <c r="AT4894" i="1"/>
  <c r="AU4894" i="1"/>
  <c r="BA4894" i="1" s="1"/>
  <c r="AV4894" i="1"/>
  <c r="AW4894" i="1"/>
  <c r="AX4894" i="1" s="1"/>
  <c r="AC4895" i="1"/>
  <c r="AD4895" i="1"/>
  <c r="AE4895" i="1"/>
  <c r="AF4895" i="1"/>
  <c r="AO4895" i="1" s="1"/>
  <c r="AG4895" i="1"/>
  <c r="AH4895" i="1"/>
  <c r="AI4895" i="1"/>
  <c r="AJ4895" i="1"/>
  <c r="AK4895" i="1"/>
  <c r="AT4895" i="1"/>
  <c r="AU4895" i="1"/>
  <c r="AV4895" i="1"/>
  <c r="AW4895" i="1"/>
  <c r="AX4895" i="1" s="1"/>
  <c r="AC4896" i="1"/>
  <c r="AD4896" i="1"/>
  <c r="AE4896" i="1"/>
  <c r="AF4896" i="1"/>
  <c r="AO4896" i="1" s="1"/>
  <c r="AG4896" i="1"/>
  <c r="AH4896" i="1"/>
  <c r="AI4896" i="1"/>
  <c r="AJ4896" i="1"/>
  <c r="AK4896" i="1"/>
  <c r="AT4896" i="1"/>
  <c r="AU4896" i="1"/>
  <c r="BA4896" i="1" s="1"/>
  <c r="AV4896" i="1"/>
  <c r="AW4896" i="1"/>
  <c r="AX4896" i="1" s="1"/>
  <c r="AC4897" i="1"/>
  <c r="AD4897" i="1"/>
  <c r="AE4897" i="1"/>
  <c r="AF4897" i="1"/>
  <c r="AO4897" i="1" s="1"/>
  <c r="AG4897" i="1"/>
  <c r="AH4897" i="1"/>
  <c r="AI4897" i="1"/>
  <c r="AJ4897" i="1"/>
  <c r="AK4897" i="1"/>
  <c r="AT4897" i="1"/>
  <c r="AU4897" i="1"/>
  <c r="AV4897" i="1"/>
  <c r="AW4897" i="1"/>
  <c r="AX4897" i="1" s="1"/>
  <c r="AC4898" i="1"/>
  <c r="AD4898" i="1"/>
  <c r="AE4898" i="1"/>
  <c r="AF4898" i="1"/>
  <c r="AO4898" i="1" s="1"/>
  <c r="AG4898" i="1"/>
  <c r="AH4898" i="1"/>
  <c r="AI4898" i="1"/>
  <c r="AJ4898" i="1"/>
  <c r="AK4898" i="1"/>
  <c r="AT4898" i="1"/>
  <c r="AU4898" i="1"/>
  <c r="BA4898" i="1" s="1"/>
  <c r="AV4898" i="1"/>
  <c r="AW4898" i="1"/>
  <c r="AX4898" i="1" s="1"/>
  <c r="AC4899" i="1"/>
  <c r="AD4899" i="1"/>
  <c r="AE4899" i="1"/>
  <c r="AF4899" i="1"/>
  <c r="AO4899" i="1" s="1"/>
  <c r="AG4899" i="1"/>
  <c r="AH4899" i="1"/>
  <c r="AI4899" i="1"/>
  <c r="AJ4899" i="1"/>
  <c r="AK4899" i="1"/>
  <c r="AT4899" i="1"/>
  <c r="AU4899" i="1"/>
  <c r="AV4899" i="1"/>
  <c r="AW4899" i="1"/>
  <c r="AX4899" i="1" s="1"/>
  <c r="AC4900" i="1"/>
  <c r="AD4900" i="1"/>
  <c r="AE4900" i="1"/>
  <c r="AF4900" i="1"/>
  <c r="AO4900" i="1" s="1"/>
  <c r="AG4900" i="1"/>
  <c r="AH4900" i="1"/>
  <c r="AI4900" i="1"/>
  <c r="AJ4900" i="1"/>
  <c r="AK4900" i="1"/>
  <c r="AT4900" i="1"/>
  <c r="AU4900" i="1"/>
  <c r="BA4900" i="1" s="1"/>
  <c r="AV4900" i="1"/>
  <c r="AW4900" i="1"/>
  <c r="AX4900" i="1" s="1"/>
  <c r="AC4901" i="1"/>
  <c r="AD4901" i="1"/>
  <c r="AE4901" i="1"/>
  <c r="AF4901" i="1"/>
  <c r="AO4901" i="1" s="1"/>
  <c r="AG4901" i="1"/>
  <c r="AH4901" i="1"/>
  <c r="AI4901" i="1"/>
  <c r="AJ4901" i="1"/>
  <c r="AK4901" i="1"/>
  <c r="AT4901" i="1"/>
  <c r="AU4901" i="1"/>
  <c r="AV4901" i="1"/>
  <c r="AW4901" i="1"/>
  <c r="AX4901" i="1" s="1"/>
  <c r="AC4902" i="1"/>
  <c r="AD4902" i="1"/>
  <c r="AE4902" i="1"/>
  <c r="AF4902" i="1"/>
  <c r="AO4902" i="1" s="1"/>
  <c r="AG4902" i="1"/>
  <c r="AH4902" i="1"/>
  <c r="AI4902" i="1"/>
  <c r="AJ4902" i="1"/>
  <c r="AK4902" i="1"/>
  <c r="AT4902" i="1"/>
  <c r="AU4902" i="1"/>
  <c r="BA4902" i="1" s="1"/>
  <c r="AV4902" i="1"/>
  <c r="AW4902" i="1"/>
  <c r="AX4902" i="1" s="1"/>
  <c r="AC4903" i="1"/>
  <c r="AD4903" i="1"/>
  <c r="AE4903" i="1"/>
  <c r="AF4903" i="1"/>
  <c r="AO4903" i="1" s="1"/>
  <c r="AG4903" i="1"/>
  <c r="AH4903" i="1"/>
  <c r="AI4903" i="1"/>
  <c r="AJ4903" i="1"/>
  <c r="AK4903" i="1"/>
  <c r="AT4903" i="1"/>
  <c r="AU4903" i="1"/>
  <c r="AV4903" i="1"/>
  <c r="AW4903" i="1"/>
  <c r="AX4903" i="1" s="1"/>
  <c r="AC4904" i="1"/>
  <c r="AD4904" i="1"/>
  <c r="AE4904" i="1"/>
  <c r="AF4904" i="1"/>
  <c r="AO4904" i="1" s="1"/>
  <c r="AG4904" i="1"/>
  <c r="AH4904" i="1"/>
  <c r="AI4904" i="1"/>
  <c r="AJ4904" i="1"/>
  <c r="AK4904" i="1"/>
  <c r="AT4904" i="1"/>
  <c r="AU4904" i="1"/>
  <c r="BA4904" i="1" s="1"/>
  <c r="AV4904" i="1"/>
  <c r="AW4904" i="1"/>
  <c r="AX4904" i="1" s="1"/>
  <c r="AC4905" i="1"/>
  <c r="AD4905" i="1"/>
  <c r="AE4905" i="1"/>
  <c r="AF4905" i="1"/>
  <c r="AO4905" i="1" s="1"/>
  <c r="AG4905" i="1"/>
  <c r="AH4905" i="1"/>
  <c r="AI4905" i="1"/>
  <c r="AJ4905" i="1"/>
  <c r="AK4905" i="1"/>
  <c r="AT4905" i="1"/>
  <c r="AU4905" i="1"/>
  <c r="AV4905" i="1"/>
  <c r="AW4905" i="1"/>
  <c r="AX4905" i="1" s="1"/>
  <c r="AC4906" i="1"/>
  <c r="AD4906" i="1"/>
  <c r="AE4906" i="1"/>
  <c r="AF4906" i="1"/>
  <c r="AO4906" i="1" s="1"/>
  <c r="AG4906" i="1"/>
  <c r="AH4906" i="1"/>
  <c r="AI4906" i="1"/>
  <c r="AJ4906" i="1"/>
  <c r="AK4906" i="1"/>
  <c r="AT4906" i="1"/>
  <c r="AU4906" i="1"/>
  <c r="BA4906" i="1" s="1"/>
  <c r="AV4906" i="1"/>
  <c r="AW4906" i="1"/>
  <c r="AX4906" i="1" s="1"/>
  <c r="AC4907" i="1"/>
  <c r="AD4907" i="1"/>
  <c r="AE4907" i="1"/>
  <c r="AF4907" i="1"/>
  <c r="AO4907" i="1" s="1"/>
  <c r="AG4907" i="1"/>
  <c r="AH4907" i="1"/>
  <c r="AI4907" i="1"/>
  <c r="AJ4907" i="1"/>
  <c r="AK4907" i="1"/>
  <c r="AT4907" i="1"/>
  <c r="AU4907" i="1"/>
  <c r="AV4907" i="1"/>
  <c r="AW4907" i="1"/>
  <c r="AX4907" i="1" s="1"/>
  <c r="AC4908" i="1"/>
  <c r="AD4908" i="1"/>
  <c r="AE4908" i="1"/>
  <c r="AF4908" i="1"/>
  <c r="AO4908" i="1" s="1"/>
  <c r="AG4908" i="1"/>
  <c r="AH4908" i="1"/>
  <c r="AI4908" i="1"/>
  <c r="AJ4908" i="1"/>
  <c r="AK4908" i="1"/>
  <c r="AT4908" i="1"/>
  <c r="AU4908" i="1"/>
  <c r="BA4908" i="1" s="1"/>
  <c r="AV4908" i="1"/>
  <c r="AW4908" i="1"/>
  <c r="AX4908" i="1" s="1"/>
  <c r="AC4909" i="1"/>
  <c r="AD4909" i="1"/>
  <c r="AE4909" i="1"/>
  <c r="AF4909" i="1"/>
  <c r="AO4909" i="1" s="1"/>
  <c r="AG4909" i="1"/>
  <c r="AH4909" i="1"/>
  <c r="AI4909" i="1"/>
  <c r="AJ4909" i="1"/>
  <c r="AK4909" i="1"/>
  <c r="AT4909" i="1"/>
  <c r="AU4909" i="1"/>
  <c r="AV4909" i="1"/>
  <c r="AW4909" i="1"/>
  <c r="AX4909" i="1" s="1"/>
  <c r="AC4910" i="1"/>
  <c r="AD4910" i="1"/>
  <c r="AE4910" i="1"/>
  <c r="AF4910" i="1"/>
  <c r="AO4910" i="1" s="1"/>
  <c r="AG4910" i="1"/>
  <c r="AH4910" i="1"/>
  <c r="AI4910" i="1"/>
  <c r="AJ4910" i="1"/>
  <c r="AK4910" i="1"/>
  <c r="AT4910" i="1"/>
  <c r="AU4910" i="1"/>
  <c r="BA4910" i="1" s="1"/>
  <c r="AV4910" i="1"/>
  <c r="AW4910" i="1"/>
  <c r="AX4910" i="1" s="1"/>
  <c r="AC4911" i="1"/>
  <c r="AD4911" i="1"/>
  <c r="AE4911" i="1"/>
  <c r="AF4911" i="1"/>
  <c r="AO4911" i="1" s="1"/>
  <c r="AG4911" i="1"/>
  <c r="AH4911" i="1"/>
  <c r="AI4911" i="1"/>
  <c r="AJ4911" i="1"/>
  <c r="AK4911" i="1"/>
  <c r="AT4911" i="1"/>
  <c r="AU4911" i="1"/>
  <c r="AV4911" i="1"/>
  <c r="AW4911" i="1"/>
  <c r="AX4911" i="1" s="1"/>
  <c r="AC4912" i="1"/>
  <c r="AD4912" i="1"/>
  <c r="AE4912" i="1"/>
  <c r="AF4912" i="1"/>
  <c r="AO4912" i="1" s="1"/>
  <c r="AG4912" i="1"/>
  <c r="AH4912" i="1"/>
  <c r="AI4912" i="1"/>
  <c r="AJ4912" i="1"/>
  <c r="AK4912" i="1"/>
  <c r="AT4912" i="1"/>
  <c r="AU4912" i="1"/>
  <c r="BA4912" i="1" s="1"/>
  <c r="AV4912" i="1"/>
  <c r="AW4912" i="1"/>
  <c r="AX4912" i="1" s="1"/>
  <c r="AC4913" i="1"/>
  <c r="AD4913" i="1"/>
  <c r="AE4913" i="1"/>
  <c r="AF4913" i="1"/>
  <c r="AO4913" i="1" s="1"/>
  <c r="AG4913" i="1"/>
  <c r="AH4913" i="1"/>
  <c r="AI4913" i="1"/>
  <c r="AJ4913" i="1"/>
  <c r="AK4913" i="1"/>
  <c r="AT4913" i="1"/>
  <c r="AU4913" i="1"/>
  <c r="AV4913" i="1"/>
  <c r="AW4913" i="1"/>
  <c r="AX4913" i="1" s="1"/>
  <c r="AC4914" i="1"/>
  <c r="AD4914" i="1"/>
  <c r="AE4914" i="1"/>
  <c r="AF4914" i="1"/>
  <c r="AO4914" i="1" s="1"/>
  <c r="AG4914" i="1"/>
  <c r="AH4914" i="1"/>
  <c r="AI4914" i="1"/>
  <c r="AJ4914" i="1"/>
  <c r="AK4914" i="1"/>
  <c r="AT4914" i="1"/>
  <c r="AU4914" i="1"/>
  <c r="BA4914" i="1" s="1"/>
  <c r="AV4914" i="1"/>
  <c r="AW4914" i="1"/>
  <c r="AX4914" i="1" s="1"/>
  <c r="AC4915" i="1"/>
  <c r="AD4915" i="1"/>
  <c r="AE4915" i="1"/>
  <c r="AF4915" i="1"/>
  <c r="AO4915" i="1" s="1"/>
  <c r="AG4915" i="1"/>
  <c r="AH4915" i="1"/>
  <c r="AI4915" i="1"/>
  <c r="AJ4915" i="1"/>
  <c r="AK4915" i="1"/>
  <c r="AT4915" i="1"/>
  <c r="AU4915" i="1"/>
  <c r="AV4915" i="1"/>
  <c r="AW4915" i="1"/>
  <c r="AX4915" i="1" s="1"/>
  <c r="AC4916" i="1"/>
  <c r="AD4916" i="1"/>
  <c r="AE4916" i="1"/>
  <c r="AF4916" i="1"/>
  <c r="AO4916" i="1" s="1"/>
  <c r="AG4916" i="1"/>
  <c r="AH4916" i="1"/>
  <c r="AI4916" i="1"/>
  <c r="AJ4916" i="1"/>
  <c r="AK4916" i="1"/>
  <c r="AT4916" i="1"/>
  <c r="AU4916" i="1"/>
  <c r="BA4916" i="1" s="1"/>
  <c r="AV4916" i="1"/>
  <c r="AW4916" i="1"/>
  <c r="AX4916" i="1" s="1"/>
  <c r="AC4917" i="1"/>
  <c r="AD4917" i="1"/>
  <c r="AE4917" i="1"/>
  <c r="AF4917" i="1"/>
  <c r="AO4917" i="1" s="1"/>
  <c r="AG4917" i="1"/>
  <c r="AH4917" i="1"/>
  <c r="AI4917" i="1"/>
  <c r="AJ4917" i="1"/>
  <c r="AK4917" i="1"/>
  <c r="AT4917" i="1"/>
  <c r="AU4917" i="1"/>
  <c r="AV4917" i="1"/>
  <c r="AW4917" i="1"/>
  <c r="AX4917" i="1" s="1"/>
  <c r="AC4918" i="1"/>
  <c r="AD4918" i="1"/>
  <c r="AE4918" i="1"/>
  <c r="AF4918" i="1"/>
  <c r="AO4918" i="1" s="1"/>
  <c r="AG4918" i="1"/>
  <c r="AH4918" i="1"/>
  <c r="AI4918" i="1"/>
  <c r="AJ4918" i="1"/>
  <c r="AK4918" i="1"/>
  <c r="AT4918" i="1"/>
  <c r="AU4918" i="1"/>
  <c r="BA4918" i="1" s="1"/>
  <c r="AV4918" i="1"/>
  <c r="AW4918" i="1"/>
  <c r="AX4918" i="1" s="1"/>
  <c r="AC4919" i="1"/>
  <c r="AD4919" i="1"/>
  <c r="AE4919" i="1"/>
  <c r="AF4919" i="1"/>
  <c r="AO4919" i="1" s="1"/>
  <c r="AG4919" i="1"/>
  <c r="AH4919" i="1"/>
  <c r="AI4919" i="1"/>
  <c r="AJ4919" i="1"/>
  <c r="AK4919" i="1"/>
  <c r="AT4919" i="1"/>
  <c r="AU4919" i="1"/>
  <c r="AV4919" i="1"/>
  <c r="AW4919" i="1"/>
  <c r="AX4919" i="1" s="1"/>
  <c r="AC4920" i="1"/>
  <c r="AD4920" i="1"/>
  <c r="AE4920" i="1"/>
  <c r="AF4920" i="1"/>
  <c r="AO4920" i="1" s="1"/>
  <c r="AG4920" i="1"/>
  <c r="AH4920" i="1"/>
  <c r="AI4920" i="1"/>
  <c r="AJ4920" i="1"/>
  <c r="AK4920" i="1"/>
  <c r="AT4920" i="1"/>
  <c r="AU4920" i="1"/>
  <c r="BA4920" i="1" s="1"/>
  <c r="AV4920" i="1"/>
  <c r="AW4920" i="1"/>
  <c r="AX4920" i="1" s="1"/>
  <c r="AC4921" i="1"/>
  <c r="AD4921" i="1"/>
  <c r="AE4921" i="1"/>
  <c r="AF4921" i="1"/>
  <c r="AO4921" i="1" s="1"/>
  <c r="AG4921" i="1"/>
  <c r="AH4921" i="1"/>
  <c r="AI4921" i="1"/>
  <c r="AJ4921" i="1"/>
  <c r="AK4921" i="1"/>
  <c r="AT4921" i="1"/>
  <c r="AU4921" i="1"/>
  <c r="AV4921" i="1"/>
  <c r="AW4921" i="1"/>
  <c r="AX4921" i="1" s="1"/>
  <c r="AC4922" i="1"/>
  <c r="AD4922" i="1"/>
  <c r="AE4922" i="1"/>
  <c r="AF4922" i="1"/>
  <c r="AO4922" i="1" s="1"/>
  <c r="AG4922" i="1"/>
  <c r="AH4922" i="1"/>
  <c r="AI4922" i="1"/>
  <c r="AJ4922" i="1"/>
  <c r="AK4922" i="1"/>
  <c r="AT4922" i="1"/>
  <c r="AU4922" i="1"/>
  <c r="BA4922" i="1" s="1"/>
  <c r="AV4922" i="1"/>
  <c r="AW4922" i="1"/>
  <c r="AX4922" i="1" s="1"/>
  <c r="AC4923" i="1"/>
  <c r="AD4923" i="1"/>
  <c r="AE4923" i="1"/>
  <c r="AF4923" i="1"/>
  <c r="AO4923" i="1" s="1"/>
  <c r="AG4923" i="1"/>
  <c r="AH4923" i="1"/>
  <c r="AI4923" i="1"/>
  <c r="AJ4923" i="1"/>
  <c r="AK4923" i="1"/>
  <c r="AT4923" i="1"/>
  <c r="AU4923" i="1"/>
  <c r="AV4923" i="1"/>
  <c r="AW4923" i="1"/>
  <c r="AX4923" i="1" s="1"/>
  <c r="AC4924" i="1"/>
  <c r="AD4924" i="1"/>
  <c r="AE4924" i="1"/>
  <c r="AF4924" i="1"/>
  <c r="AO4924" i="1" s="1"/>
  <c r="AG4924" i="1"/>
  <c r="AH4924" i="1"/>
  <c r="AI4924" i="1"/>
  <c r="AJ4924" i="1"/>
  <c r="AK4924" i="1"/>
  <c r="AT4924" i="1"/>
  <c r="AU4924" i="1"/>
  <c r="BA4924" i="1" s="1"/>
  <c r="AV4924" i="1"/>
  <c r="AW4924" i="1"/>
  <c r="AC4925" i="1"/>
  <c r="AD4925" i="1"/>
  <c r="AE4925" i="1"/>
  <c r="AF4925" i="1"/>
  <c r="AO4925" i="1" s="1"/>
  <c r="AP4925" i="1" s="1"/>
  <c r="AG4925" i="1"/>
  <c r="AH4925" i="1"/>
  <c r="AI4925" i="1"/>
  <c r="AJ4925" i="1"/>
  <c r="AK4925" i="1"/>
  <c r="AN4925" i="1"/>
  <c r="AT4925" i="1"/>
  <c r="AU4925" i="1"/>
  <c r="AV4925" i="1"/>
  <c r="AW4925" i="1"/>
  <c r="AC4926" i="1"/>
  <c r="AD4926" i="1"/>
  <c r="AE4926" i="1"/>
  <c r="AF4926" i="1"/>
  <c r="AO4926" i="1" s="1"/>
  <c r="AG4926" i="1"/>
  <c r="AH4926" i="1"/>
  <c r="AI4926" i="1"/>
  <c r="AJ4926" i="1"/>
  <c r="AK4926" i="1"/>
  <c r="AN4926" i="1"/>
  <c r="AP4926" i="1"/>
  <c r="AT4926" i="1"/>
  <c r="AU4926" i="1"/>
  <c r="BA4926" i="1" s="1"/>
  <c r="AV4926" i="1"/>
  <c r="AW4926" i="1"/>
  <c r="AC4927" i="1"/>
  <c r="AD4927" i="1"/>
  <c r="AE4927" i="1"/>
  <c r="AF4927" i="1"/>
  <c r="AO4927" i="1" s="1"/>
  <c r="AP4927" i="1" s="1"/>
  <c r="AG4927" i="1"/>
  <c r="AH4927" i="1"/>
  <c r="AI4927" i="1"/>
  <c r="AJ4927" i="1"/>
  <c r="AK4927" i="1"/>
  <c r="AN4927" i="1"/>
  <c r="AT4927" i="1"/>
  <c r="AU4927" i="1"/>
  <c r="AV4927" i="1"/>
  <c r="AW4927" i="1"/>
  <c r="AC4928" i="1"/>
  <c r="AD4928" i="1"/>
  <c r="AE4928" i="1"/>
  <c r="AF4928" i="1"/>
  <c r="AO4928" i="1" s="1"/>
  <c r="AG4928" i="1"/>
  <c r="AH4928" i="1"/>
  <c r="AI4928" i="1"/>
  <c r="AJ4928" i="1"/>
  <c r="AK4928" i="1"/>
  <c r="AN4928" i="1"/>
  <c r="AP4928" i="1"/>
  <c r="AT4928" i="1"/>
  <c r="AU4928" i="1"/>
  <c r="BA4928" i="1" s="1"/>
  <c r="AV4928" i="1"/>
  <c r="AW4928" i="1"/>
  <c r="AC4929" i="1"/>
  <c r="AD4929" i="1"/>
  <c r="AE4929" i="1"/>
  <c r="AF4929" i="1"/>
  <c r="AO4929" i="1" s="1"/>
  <c r="AP4929" i="1" s="1"/>
  <c r="AG4929" i="1"/>
  <c r="AH4929" i="1"/>
  <c r="AI4929" i="1"/>
  <c r="AJ4929" i="1"/>
  <c r="AK4929" i="1"/>
  <c r="AN4929" i="1"/>
  <c r="AT4929" i="1"/>
  <c r="AU4929" i="1"/>
  <c r="AV4929" i="1"/>
  <c r="AW4929" i="1"/>
  <c r="AC4930" i="1"/>
  <c r="AD4930" i="1"/>
  <c r="AE4930" i="1"/>
  <c r="AF4930" i="1"/>
  <c r="AO4930" i="1" s="1"/>
  <c r="AG4930" i="1"/>
  <c r="AH4930" i="1"/>
  <c r="AI4930" i="1"/>
  <c r="AJ4930" i="1"/>
  <c r="AK4930" i="1"/>
  <c r="AN4930" i="1"/>
  <c r="AP4930" i="1"/>
  <c r="AT4930" i="1"/>
  <c r="AU4930" i="1"/>
  <c r="BA4930" i="1" s="1"/>
  <c r="AV4930" i="1"/>
  <c r="AW4930" i="1"/>
  <c r="AC4931" i="1"/>
  <c r="AD4931" i="1"/>
  <c r="AE4931" i="1"/>
  <c r="AF4931" i="1"/>
  <c r="AO4931" i="1" s="1"/>
  <c r="AP4931" i="1" s="1"/>
  <c r="AG4931" i="1"/>
  <c r="AH4931" i="1"/>
  <c r="AI4931" i="1"/>
  <c r="AJ4931" i="1"/>
  <c r="AK4931" i="1"/>
  <c r="AN4931" i="1"/>
  <c r="AT4931" i="1"/>
  <c r="AU4931" i="1"/>
  <c r="AV4931" i="1"/>
  <c r="AW4931" i="1"/>
  <c r="AC4932" i="1"/>
  <c r="AD4932" i="1"/>
  <c r="AE4932" i="1"/>
  <c r="AF4932" i="1"/>
  <c r="AO4932" i="1" s="1"/>
  <c r="AG4932" i="1"/>
  <c r="AH4932" i="1"/>
  <c r="AI4932" i="1"/>
  <c r="AJ4932" i="1"/>
  <c r="AK4932" i="1"/>
  <c r="AN4932" i="1"/>
  <c r="AP4932" i="1"/>
  <c r="AT4932" i="1"/>
  <c r="AU4932" i="1"/>
  <c r="BA4932" i="1" s="1"/>
  <c r="AV4932" i="1"/>
  <c r="AW4932" i="1"/>
  <c r="AC4933" i="1"/>
  <c r="AD4933" i="1"/>
  <c r="AE4933" i="1"/>
  <c r="AF4933" i="1"/>
  <c r="AO4933" i="1" s="1"/>
  <c r="AP4933" i="1" s="1"/>
  <c r="AG4933" i="1"/>
  <c r="AH4933" i="1"/>
  <c r="AI4933" i="1"/>
  <c r="AJ4933" i="1"/>
  <c r="AK4933" i="1"/>
  <c r="AN4933" i="1"/>
  <c r="AT4933" i="1"/>
  <c r="AU4933" i="1"/>
  <c r="AV4933" i="1"/>
  <c r="AW4933" i="1"/>
  <c r="AC4934" i="1"/>
  <c r="AD4934" i="1"/>
  <c r="AE4934" i="1"/>
  <c r="AF4934" i="1"/>
  <c r="AO4934" i="1" s="1"/>
  <c r="AG4934" i="1"/>
  <c r="AH4934" i="1"/>
  <c r="AI4934" i="1"/>
  <c r="AJ4934" i="1"/>
  <c r="AK4934" i="1"/>
  <c r="AN4934" i="1"/>
  <c r="AP4934" i="1"/>
  <c r="AT4934" i="1"/>
  <c r="AU4934" i="1"/>
  <c r="BA4934" i="1" s="1"/>
  <c r="AV4934" i="1"/>
  <c r="AW4934" i="1"/>
  <c r="AC4935" i="1"/>
  <c r="AD4935" i="1"/>
  <c r="AE4935" i="1"/>
  <c r="AF4935" i="1"/>
  <c r="AO4935" i="1" s="1"/>
  <c r="AP4935" i="1" s="1"/>
  <c r="AG4935" i="1"/>
  <c r="AH4935" i="1"/>
  <c r="AI4935" i="1"/>
  <c r="AJ4935" i="1"/>
  <c r="AK4935" i="1"/>
  <c r="AN4935" i="1"/>
  <c r="AT4935" i="1"/>
  <c r="AU4935" i="1"/>
  <c r="AV4935" i="1"/>
  <c r="AW4935" i="1"/>
  <c r="AC4936" i="1"/>
  <c r="AD4936" i="1"/>
  <c r="AE4936" i="1"/>
  <c r="AF4936" i="1"/>
  <c r="AO4936" i="1" s="1"/>
  <c r="AG4936" i="1"/>
  <c r="AH4936" i="1"/>
  <c r="AI4936" i="1"/>
  <c r="AJ4936" i="1"/>
  <c r="AK4936" i="1"/>
  <c r="AN4936" i="1"/>
  <c r="AP4936" i="1"/>
  <c r="AT4936" i="1"/>
  <c r="AU4936" i="1"/>
  <c r="BA4936" i="1" s="1"/>
  <c r="AV4936" i="1"/>
  <c r="AW4936" i="1"/>
  <c r="AC4937" i="1"/>
  <c r="AD4937" i="1"/>
  <c r="AE4937" i="1"/>
  <c r="AF4937" i="1"/>
  <c r="AO4937" i="1" s="1"/>
  <c r="AP4937" i="1" s="1"/>
  <c r="AG4937" i="1"/>
  <c r="AH4937" i="1"/>
  <c r="AI4937" i="1"/>
  <c r="AJ4937" i="1"/>
  <c r="AK4937" i="1"/>
  <c r="AN4937" i="1"/>
  <c r="AT4937" i="1"/>
  <c r="AU4937" i="1"/>
  <c r="AV4937" i="1"/>
  <c r="AW4937" i="1"/>
  <c r="AC4938" i="1"/>
  <c r="AD4938" i="1"/>
  <c r="AE4938" i="1"/>
  <c r="AF4938" i="1"/>
  <c r="AO4938" i="1" s="1"/>
  <c r="AG4938" i="1"/>
  <c r="AH4938" i="1"/>
  <c r="AI4938" i="1"/>
  <c r="AJ4938" i="1"/>
  <c r="AK4938" i="1"/>
  <c r="AN4938" i="1"/>
  <c r="AP4938" i="1"/>
  <c r="AT4938" i="1"/>
  <c r="AU4938" i="1"/>
  <c r="BA4938" i="1" s="1"/>
  <c r="AV4938" i="1"/>
  <c r="AW4938" i="1"/>
  <c r="AC4939" i="1"/>
  <c r="AD4939" i="1"/>
  <c r="AE4939" i="1"/>
  <c r="AF4939" i="1"/>
  <c r="AO4939" i="1" s="1"/>
  <c r="AP4939" i="1" s="1"/>
  <c r="AG4939" i="1"/>
  <c r="AH4939" i="1"/>
  <c r="AI4939" i="1"/>
  <c r="AJ4939" i="1"/>
  <c r="AK4939" i="1"/>
  <c r="AN4939" i="1"/>
  <c r="AT4939" i="1"/>
  <c r="AU4939" i="1"/>
  <c r="AV4939" i="1"/>
  <c r="AW4939" i="1"/>
  <c r="AC4940" i="1"/>
  <c r="AD4940" i="1"/>
  <c r="AE4940" i="1"/>
  <c r="AF4940" i="1"/>
  <c r="AO4940" i="1" s="1"/>
  <c r="AG4940" i="1"/>
  <c r="AH4940" i="1"/>
  <c r="AI4940" i="1"/>
  <c r="AJ4940" i="1"/>
  <c r="AK4940" i="1"/>
  <c r="AN4940" i="1"/>
  <c r="AP4940" i="1"/>
  <c r="AT4940" i="1"/>
  <c r="AU4940" i="1"/>
  <c r="BA4940" i="1" s="1"/>
  <c r="AV4940" i="1"/>
  <c r="AW4940" i="1"/>
  <c r="AC4941" i="1"/>
  <c r="AD4941" i="1"/>
  <c r="AE4941" i="1"/>
  <c r="AF4941" i="1"/>
  <c r="AO4941" i="1" s="1"/>
  <c r="AP4941" i="1" s="1"/>
  <c r="AG4941" i="1"/>
  <c r="AH4941" i="1"/>
  <c r="AI4941" i="1"/>
  <c r="AJ4941" i="1"/>
  <c r="AK4941" i="1"/>
  <c r="AN4941" i="1"/>
  <c r="AT4941" i="1"/>
  <c r="AU4941" i="1"/>
  <c r="AV4941" i="1"/>
  <c r="AW4941" i="1"/>
  <c r="AC4942" i="1"/>
  <c r="AD4942" i="1"/>
  <c r="AE4942" i="1"/>
  <c r="AF4942" i="1"/>
  <c r="AO4942" i="1" s="1"/>
  <c r="AG4942" i="1"/>
  <c r="AH4942" i="1"/>
  <c r="AI4942" i="1"/>
  <c r="AJ4942" i="1"/>
  <c r="AK4942" i="1"/>
  <c r="AN4942" i="1"/>
  <c r="AP4942" i="1"/>
  <c r="AT4942" i="1"/>
  <c r="AU4942" i="1"/>
  <c r="BA4942" i="1" s="1"/>
  <c r="AV4942" i="1"/>
  <c r="AW4942" i="1"/>
  <c r="AC4943" i="1"/>
  <c r="AD4943" i="1"/>
  <c r="AE4943" i="1"/>
  <c r="AF4943" i="1"/>
  <c r="AO4943" i="1" s="1"/>
  <c r="AP4943" i="1" s="1"/>
  <c r="AG4943" i="1"/>
  <c r="AH4943" i="1"/>
  <c r="AI4943" i="1"/>
  <c r="AJ4943" i="1"/>
  <c r="AK4943" i="1"/>
  <c r="AN4943" i="1"/>
  <c r="AT4943" i="1"/>
  <c r="AU4943" i="1"/>
  <c r="AV4943" i="1"/>
  <c r="AW4943" i="1"/>
  <c r="AC4944" i="1"/>
  <c r="AD4944" i="1"/>
  <c r="AE4944" i="1"/>
  <c r="AF4944" i="1"/>
  <c r="AO4944" i="1" s="1"/>
  <c r="AG4944" i="1"/>
  <c r="AH4944" i="1"/>
  <c r="AI4944" i="1"/>
  <c r="AJ4944" i="1"/>
  <c r="AK4944" i="1"/>
  <c r="AN4944" i="1"/>
  <c r="AP4944" i="1"/>
  <c r="AT4944" i="1"/>
  <c r="AU4944" i="1"/>
  <c r="BA4944" i="1" s="1"/>
  <c r="AV4944" i="1"/>
  <c r="AW4944" i="1"/>
  <c r="AC4945" i="1"/>
  <c r="AD4945" i="1"/>
  <c r="AE4945" i="1"/>
  <c r="AF4945" i="1"/>
  <c r="AO4945" i="1" s="1"/>
  <c r="AP4945" i="1" s="1"/>
  <c r="AG4945" i="1"/>
  <c r="AH4945" i="1"/>
  <c r="AI4945" i="1"/>
  <c r="AJ4945" i="1"/>
  <c r="AK4945" i="1"/>
  <c r="AN4945" i="1"/>
  <c r="AT4945" i="1"/>
  <c r="AU4945" i="1"/>
  <c r="AV4945" i="1"/>
  <c r="AW4945" i="1"/>
  <c r="AC4946" i="1"/>
  <c r="AD4946" i="1"/>
  <c r="AE4946" i="1"/>
  <c r="AF4946" i="1"/>
  <c r="AO4946" i="1" s="1"/>
  <c r="AG4946" i="1"/>
  <c r="AH4946" i="1"/>
  <c r="AI4946" i="1"/>
  <c r="AJ4946" i="1"/>
  <c r="AK4946" i="1"/>
  <c r="AN4946" i="1"/>
  <c r="AP4946" i="1"/>
  <c r="AT4946" i="1"/>
  <c r="AU4946" i="1"/>
  <c r="BA4946" i="1" s="1"/>
  <c r="AV4946" i="1"/>
  <c r="AW4946" i="1"/>
  <c r="AC4947" i="1"/>
  <c r="AD4947" i="1"/>
  <c r="AE4947" i="1"/>
  <c r="AF4947" i="1"/>
  <c r="AO4947" i="1" s="1"/>
  <c r="AP4947" i="1" s="1"/>
  <c r="AG4947" i="1"/>
  <c r="AH4947" i="1"/>
  <c r="AI4947" i="1"/>
  <c r="AJ4947" i="1"/>
  <c r="AK4947" i="1"/>
  <c r="AN4947" i="1"/>
  <c r="AT4947" i="1"/>
  <c r="AU4947" i="1"/>
  <c r="AV4947" i="1"/>
  <c r="AW4947" i="1"/>
  <c r="AC4948" i="1"/>
  <c r="AD4948" i="1"/>
  <c r="AE4948" i="1"/>
  <c r="AF4948" i="1"/>
  <c r="AO4948" i="1" s="1"/>
  <c r="AG4948" i="1"/>
  <c r="AH4948" i="1"/>
  <c r="AI4948" i="1"/>
  <c r="AJ4948" i="1"/>
  <c r="AK4948" i="1"/>
  <c r="AN4948" i="1"/>
  <c r="AP4948" i="1"/>
  <c r="AT4948" i="1"/>
  <c r="AU4948" i="1"/>
  <c r="BA4948" i="1" s="1"/>
  <c r="AV4948" i="1"/>
  <c r="AW4948" i="1"/>
  <c r="AC4949" i="1"/>
  <c r="AD4949" i="1"/>
  <c r="AE4949" i="1"/>
  <c r="AF4949" i="1"/>
  <c r="AO4949" i="1" s="1"/>
  <c r="AP4949" i="1" s="1"/>
  <c r="AG4949" i="1"/>
  <c r="AH4949" i="1"/>
  <c r="AI4949" i="1"/>
  <c r="AJ4949" i="1"/>
  <c r="AK4949" i="1"/>
  <c r="AN4949" i="1"/>
  <c r="AT4949" i="1"/>
  <c r="AU4949" i="1"/>
  <c r="AV4949" i="1"/>
  <c r="AW4949" i="1"/>
  <c r="AC4950" i="1"/>
  <c r="AD4950" i="1"/>
  <c r="AE4950" i="1"/>
  <c r="AF4950" i="1"/>
  <c r="AO4950" i="1" s="1"/>
  <c r="AG4950" i="1"/>
  <c r="AH4950" i="1"/>
  <c r="AI4950" i="1"/>
  <c r="AJ4950" i="1"/>
  <c r="AK4950" i="1"/>
  <c r="AN4950" i="1"/>
  <c r="AP4950" i="1"/>
  <c r="AT4950" i="1"/>
  <c r="AU4950" i="1"/>
  <c r="BA4950" i="1" s="1"/>
  <c r="AV4950" i="1"/>
  <c r="AW4950" i="1"/>
  <c r="AC4951" i="1"/>
  <c r="AD4951" i="1"/>
  <c r="AE4951" i="1"/>
  <c r="AF4951" i="1"/>
  <c r="AO4951" i="1" s="1"/>
  <c r="AP4951" i="1" s="1"/>
  <c r="AG4951" i="1"/>
  <c r="AH4951" i="1"/>
  <c r="AI4951" i="1"/>
  <c r="AJ4951" i="1"/>
  <c r="AK4951" i="1"/>
  <c r="AN4951" i="1"/>
  <c r="AT4951" i="1"/>
  <c r="AU4951" i="1"/>
  <c r="AV4951" i="1"/>
  <c r="AW4951" i="1"/>
  <c r="AC4952" i="1"/>
  <c r="AD4952" i="1"/>
  <c r="AE4952" i="1"/>
  <c r="AF4952" i="1"/>
  <c r="AO4952" i="1" s="1"/>
  <c r="AG4952" i="1"/>
  <c r="AH4952" i="1"/>
  <c r="AI4952" i="1"/>
  <c r="AJ4952" i="1"/>
  <c r="AK4952" i="1"/>
  <c r="AN4952" i="1"/>
  <c r="AP4952" i="1"/>
  <c r="AT4952" i="1"/>
  <c r="AU4952" i="1"/>
  <c r="BA4952" i="1" s="1"/>
  <c r="AV4952" i="1"/>
  <c r="AW4952" i="1"/>
  <c r="AC4953" i="1"/>
  <c r="AD4953" i="1"/>
  <c r="AE4953" i="1"/>
  <c r="AF4953" i="1"/>
  <c r="AO4953" i="1" s="1"/>
  <c r="AP4953" i="1" s="1"/>
  <c r="AG4953" i="1"/>
  <c r="AH4953" i="1"/>
  <c r="AI4953" i="1"/>
  <c r="AJ4953" i="1"/>
  <c r="AK4953" i="1"/>
  <c r="AN4953" i="1"/>
  <c r="AT4953" i="1"/>
  <c r="AU4953" i="1"/>
  <c r="AV4953" i="1"/>
  <c r="AW4953" i="1"/>
  <c r="AC4954" i="1"/>
  <c r="AD4954" i="1"/>
  <c r="AE4954" i="1"/>
  <c r="AF4954" i="1"/>
  <c r="AO4954" i="1" s="1"/>
  <c r="AG4954" i="1"/>
  <c r="AH4954" i="1"/>
  <c r="AI4954" i="1"/>
  <c r="AJ4954" i="1"/>
  <c r="AK4954" i="1"/>
  <c r="AN4954" i="1"/>
  <c r="AP4954" i="1"/>
  <c r="AT4954" i="1"/>
  <c r="AU4954" i="1"/>
  <c r="BA4954" i="1" s="1"/>
  <c r="AV4954" i="1"/>
  <c r="AW4954" i="1"/>
  <c r="AC4955" i="1"/>
  <c r="AD4955" i="1"/>
  <c r="AE4955" i="1"/>
  <c r="AF4955" i="1"/>
  <c r="AO4955" i="1" s="1"/>
  <c r="AP4955" i="1" s="1"/>
  <c r="AG4955" i="1"/>
  <c r="AH4955" i="1"/>
  <c r="AI4955" i="1"/>
  <c r="AJ4955" i="1"/>
  <c r="AK4955" i="1"/>
  <c r="AN4955" i="1"/>
  <c r="AT4955" i="1"/>
  <c r="AU4955" i="1"/>
  <c r="AV4955" i="1"/>
  <c r="AW4955" i="1"/>
  <c r="AC4956" i="1"/>
  <c r="AD4956" i="1"/>
  <c r="AE4956" i="1"/>
  <c r="AF4956" i="1"/>
  <c r="AO4956" i="1" s="1"/>
  <c r="AG4956" i="1"/>
  <c r="AH4956" i="1"/>
  <c r="AI4956" i="1"/>
  <c r="AJ4956" i="1"/>
  <c r="AK4956" i="1"/>
  <c r="AN4956" i="1"/>
  <c r="AP4956" i="1"/>
  <c r="AT4956" i="1"/>
  <c r="AU4956" i="1"/>
  <c r="BA4956" i="1" s="1"/>
  <c r="AV4956" i="1"/>
  <c r="AW4956" i="1"/>
  <c r="AC4957" i="1"/>
  <c r="AD4957" i="1"/>
  <c r="AE4957" i="1"/>
  <c r="AF4957" i="1"/>
  <c r="AO4957" i="1" s="1"/>
  <c r="AP4957" i="1" s="1"/>
  <c r="AG4957" i="1"/>
  <c r="AH4957" i="1"/>
  <c r="AI4957" i="1"/>
  <c r="AJ4957" i="1"/>
  <c r="AK4957" i="1"/>
  <c r="AN4957" i="1"/>
  <c r="AT4957" i="1"/>
  <c r="AU4957" i="1"/>
  <c r="AV4957" i="1"/>
  <c r="AW4957" i="1"/>
  <c r="AC4958" i="1"/>
  <c r="AD4958" i="1"/>
  <c r="AE4958" i="1"/>
  <c r="AF4958" i="1"/>
  <c r="AO4958" i="1" s="1"/>
  <c r="AG4958" i="1"/>
  <c r="AH4958" i="1"/>
  <c r="AI4958" i="1"/>
  <c r="AJ4958" i="1"/>
  <c r="AK4958" i="1"/>
  <c r="AN4958" i="1"/>
  <c r="AP4958" i="1"/>
  <c r="AT4958" i="1"/>
  <c r="AU4958" i="1"/>
  <c r="BA4958" i="1" s="1"/>
  <c r="AV4958" i="1"/>
  <c r="AW4958" i="1"/>
  <c r="AC4959" i="1"/>
  <c r="AD4959" i="1"/>
  <c r="AE4959" i="1"/>
  <c r="AF4959" i="1"/>
  <c r="AO4959" i="1" s="1"/>
  <c r="AP4959" i="1" s="1"/>
  <c r="AG4959" i="1"/>
  <c r="AH4959" i="1"/>
  <c r="AI4959" i="1"/>
  <c r="AJ4959" i="1"/>
  <c r="AK4959" i="1"/>
  <c r="AN4959" i="1"/>
  <c r="AT4959" i="1"/>
  <c r="AU4959" i="1"/>
  <c r="AV4959" i="1"/>
  <c r="AW4959" i="1"/>
  <c r="AC4960" i="1"/>
  <c r="AD4960" i="1"/>
  <c r="AE4960" i="1"/>
  <c r="AF4960" i="1"/>
  <c r="AO4960" i="1" s="1"/>
  <c r="AG4960" i="1"/>
  <c r="AH4960" i="1"/>
  <c r="AI4960" i="1"/>
  <c r="AJ4960" i="1"/>
  <c r="AK4960" i="1"/>
  <c r="AN4960" i="1"/>
  <c r="AP4960" i="1"/>
  <c r="AT4960" i="1"/>
  <c r="AU4960" i="1"/>
  <c r="BA4960" i="1" s="1"/>
  <c r="AV4960" i="1"/>
  <c r="AW4960" i="1"/>
  <c r="AC4961" i="1"/>
  <c r="AD4961" i="1"/>
  <c r="AE4961" i="1"/>
  <c r="AF4961" i="1"/>
  <c r="AO4961" i="1" s="1"/>
  <c r="AP4961" i="1" s="1"/>
  <c r="AG4961" i="1"/>
  <c r="AH4961" i="1"/>
  <c r="AI4961" i="1"/>
  <c r="AJ4961" i="1"/>
  <c r="AK4961" i="1"/>
  <c r="AN4961" i="1"/>
  <c r="AT4961" i="1"/>
  <c r="AU4961" i="1"/>
  <c r="AV4961" i="1"/>
  <c r="AW4961" i="1"/>
  <c r="AC4962" i="1"/>
  <c r="AD4962" i="1"/>
  <c r="AE4962" i="1"/>
  <c r="AF4962" i="1"/>
  <c r="AO4962" i="1" s="1"/>
  <c r="AG4962" i="1"/>
  <c r="AH4962" i="1"/>
  <c r="AI4962" i="1"/>
  <c r="AJ4962" i="1"/>
  <c r="AK4962" i="1"/>
  <c r="AN4962" i="1"/>
  <c r="AP4962" i="1"/>
  <c r="AT4962" i="1"/>
  <c r="AU4962" i="1"/>
  <c r="BA4962" i="1" s="1"/>
  <c r="AV4962" i="1"/>
  <c r="AW4962" i="1"/>
  <c r="AC4963" i="1"/>
  <c r="AD4963" i="1"/>
  <c r="AE4963" i="1"/>
  <c r="AF4963" i="1"/>
  <c r="AO4963" i="1" s="1"/>
  <c r="AP4963" i="1" s="1"/>
  <c r="AG4963" i="1"/>
  <c r="AH4963" i="1"/>
  <c r="AI4963" i="1"/>
  <c r="AJ4963" i="1"/>
  <c r="AK4963" i="1"/>
  <c r="AN4963" i="1"/>
  <c r="AT4963" i="1"/>
  <c r="AU4963" i="1"/>
  <c r="AV4963" i="1"/>
  <c r="AW4963" i="1"/>
  <c r="AC4964" i="1"/>
  <c r="AD4964" i="1"/>
  <c r="AE4964" i="1"/>
  <c r="AF4964" i="1"/>
  <c r="AO4964" i="1" s="1"/>
  <c r="AG4964" i="1"/>
  <c r="AH4964" i="1"/>
  <c r="AI4964" i="1"/>
  <c r="AJ4964" i="1"/>
  <c r="AK4964" i="1"/>
  <c r="AN4964" i="1"/>
  <c r="AP4964" i="1"/>
  <c r="AT4964" i="1"/>
  <c r="AU4964" i="1"/>
  <c r="BA4964" i="1" s="1"/>
  <c r="AV4964" i="1"/>
  <c r="AW4964" i="1"/>
  <c r="AC4965" i="1"/>
  <c r="AD4965" i="1"/>
  <c r="AE4965" i="1"/>
  <c r="AF4965" i="1"/>
  <c r="AO4965" i="1" s="1"/>
  <c r="AP4965" i="1" s="1"/>
  <c r="AG4965" i="1"/>
  <c r="AH4965" i="1"/>
  <c r="AI4965" i="1"/>
  <c r="AJ4965" i="1"/>
  <c r="AK4965" i="1"/>
  <c r="AN4965" i="1"/>
  <c r="AT4965" i="1"/>
  <c r="AU4965" i="1"/>
  <c r="AV4965" i="1"/>
  <c r="AW4965" i="1"/>
  <c r="AC4966" i="1"/>
  <c r="AD4966" i="1"/>
  <c r="AE4966" i="1"/>
  <c r="AF4966" i="1"/>
  <c r="AO4966" i="1" s="1"/>
  <c r="AG4966" i="1"/>
  <c r="AH4966" i="1"/>
  <c r="AI4966" i="1"/>
  <c r="AJ4966" i="1"/>
  <c r="AK4966" i="1"/>
  <c r="AN4966" i="1"/>
  <c r="AP4966" i="1"/>
  <c r="AT4966" i="1"/>
  <c r="AU4966" i="1"/>
  <c r="BA4966" i="1" s="1"/>
  <c r="AV4966" i="1"/>
  <c r="AW4966" i="1"/>
  <c r="AC4967" i="1"/>
  <c r="AD4967" i="1"/>
  <c r="AE4967" i="1"/>
  <c r="AF4967" i="1"/>
  <c r="AO4967" i="1" s="1"/>
  <c r="AP4967" i="1" s="1"/>
  <c r="AG4967" i="1"/>
  <c r="AH4967" i="1"/>
  <c r="AI4967" i="1"/>
  <c r="AJ4967" i="1"/>
  <c r="AK4967" i="1"/>
  <c r="AN4967" i="1"/>
  <c r="AT4967" i="1"/>
  <c r="AU4967" i="1"/>
  <c r="AV4967" i="1"/>
  <c r="AW4967" i="1"/>
  <c r="AC4968" i="1"/>
  <c r="AD4968" i="1"/>
  <c r="AE4968" i="1"/>
  <c r="AF4968" i="1"/>
  <c r="AO4968" i="1" s="1"/>
  <c r="AG4968" i="1"/>
  <c r="AH4968" i="1"/>
  <c r="AI4968" i="1"/>
  <c r="AJ4968" i="1"/>
  <c r="AK4968" i="1"/>
  <c r="AN4968" i="1"/>
  <c r="AP4968" i="1"/>
  <c r="AT4968" i="1"/>
  <c r="AU4968" i="1"/>
  <c r="BA4968" i="1" s="1"/>
  <c r="AV4968" i="1"/>
  <c r="AW4968" i="1"/>
  <c r="AC4969" i="1"/>
  <c r="AD4969" i="1"/>
  <c r="AE4969" i="1"/>
  <c r="AF4969" i="1"/>
  <c r="AO4969" i="1" s="1"/>
  <c r="AP4969" i="1" s="1"/>
  <c r="AG4969" i="1"/>
  <c r="AH4969" i="1"/>
  <c r="AI4969" i="1"/>
  <c r="AJ4969" i="1"/>
  <c r="AK4969" i="1"/>
  <c r="AN4969" i="1"/>
  <c r="AT4969" i="1"/>
  <c r="AU4969" i="1"/>
  <c r="AV4969" i="1"/>
  <c r="AW4969" i="1"/>
  <c r="AC4970" i="1"/>
  <c r="AD4970" i="1"/>
  <c r="AE4970" i="1"/>
  <c r="AF4970" i="1"/>
  <c r="AO4970" i="1" s="1"/>
  <c r="AG4970" i="1"/>
  <c r="AH4970" i="1"/>
  <c r="AI4970" i="1"/>
  <c r="AJ4970" i="1"/>
  <c r="AK4970" i="1"/>
  <c r="AN4970" i="1"/>
  <c r="AP4970" i="1"/>
  <c r="AT4970" i="1"/>
  <c r="AU4970" i="1"/>
  <c r="BA4970" i="1" s="1"/>
  <c r="AV4970" i="1"/>
  <c r="AW4970" i="1"/>
  <c r="AC4971" i="1"/>
  <c r="AD4971" i="1"/>
  <c r="AE4971" i="1"/>
  <c r="AF4971" i="1"/>
  <c r="AO4971" i="1" s="1"/>
  <c r="AP4971" i="1" s="1"/>
  <c r="AG4971" i="1"/>
  <c r="AH4971" i="1"/>
  <c r="AI4971" i="1"/>
  <c r="AJ4971" i="1"/>
  <c r="AK4971" i="1"/>
  <c r="AN4971" i="1"/>
  <c r="AT4971" i="1"/>
  <c r="AU4971" i="1"/>
  <c r="AV4971" i="1"/>
  <c r="AW4971" i="1"/>
  <c r="AC4972" i="1"/>
  <c r="AD4972" i="1"/>
  <c r="AE4972" i="1"/>
  <c r="AF4972" i="1"/>
  <c r="AO4972" i="1" s="1"/>
  <c r="AG4972" i="1"/>
  <c r="AH4972" i="1"/>
  <c r="AI4972" i="1"/>
  <c r="AJ4972" i="1"/>
  <c r="AK4972" i="1"/>
  <c r="AN4972" i="1"/>
  <c r="AP4972" i="1"/>
  <c r="AT4972" i="1"/>
  <c r="AU4972" i="1"/>
  <c r="BA4972" i="1" s="1"/>
  <c r="AV4972" i="1"/>
  <c r="AW4972" i="1"/>
  <c r="AC4973" i="1"/>
  <c r="AD4973" i="1"/>
  <c r="AE4973" i="1"/>
  <c r="AF4973" i="1"/>
  <c r="AO4973" i="1" s="1"/>
  <c r="AP4973" i="1" s="1"/>
  <c r="AG4973" i="1"/>
  <c r="AH4973" i="1"/>
  <c r="AI4973" i="1"/>
  <c r="AJ4973" i="1"/>
  <c r="AK4973" i="1"/>
  <c r="AN4973" i="1"/>
  <c r="AT4973" i="1"/>
  <c r="AU4973" i="1"/>
  <c r="AV4973" i="1"/>
  <c r="AW4973" i="1"/>
  <c r="AC4974" i="1"/>
  <c r="AD4974" i="1"/>
  <c r="AE4974" i="1"/>
  <c r="AF4974" i="1"/>
  <c r="AO4974" i="1" s="1"/>
  <c r="AG4974" i="1"/>
  <c r="AH4974" i="1"/>
  <c r="AI4974" i="1"/>
  <c r="AJ4974" i="1"/>
  <c r="AK4974" i="1"/>
  <c r="AN4974" i="1"/>
  <c r="AP4974" i="1"/>
  <c r="AT4974" i="1"/>
  <c r="AU4974" i="1"/>
  <c r="BA4974" i="1" s="1"/>
  <c r="AV4974" i="1"/>
  <c r="AW4974" i="1"/>
  <c r="AC4975" i="1"/>
  <c r="AD4975" i="1"/>
  <c r="AE4975" i="1"/>
  <c r="AF4975" i="1"/>
  <c r="AO4975" i="1" s="1"/>
  <c r="AP4975" i="1" s="1"/>
  <c r="AG4975" i="1"/>
  <c r="AH4975" i="1"/>
  <c r="AI4975" i="1"/>
  <c r="AJ4975" i="1"/>
  <c r="AK4975" i="1"/>
  <c r="AN4975" i="1"/>
  <c r="AT4975" i="1"/>
  <c r="AU4975" i="1"/>
  <c r="AV4975" i="1"/>
  <c r="AW4975" i="1"/>
  <c r="AC4976" i="1"/>
  <c r="AD4976" i="1"/>
  <c r="AE4976" i="1"/>
  <c r="AF4976" i="1"/>
  <c r="AO4976" i="1" s="1"/>
  <c r="AG4976" i="1"/>
  <c r="AH4976" i="1"/>
  <c r="AI4976" i="1"/>
  <c r="AJ4976" i="1"/>
  <c r="AK4976" i="1"/>
  <c r="AN4976" i="1"/>
  <c r="AP4976" i="1"/>
  <c r="AT4976" i="1"/>
  <c r="AU4976" i="1"/>
  <c r="BA4976" i="1" s="1"/>
  <c r="AV4976" i="1"/>
  <c r="AW4976" i="1"/>
  <c r="AC4977" i="1"/>
  <c r="AD4977" i="1"/>
  <c r="AE4977" i="1"/>
  <c r="AF4977" i="1"/>
  <c r="AO4977" i="1" s="1"/>
  <c r="AP4977" i="1" s="1"/>
  <c r="AG4977" i="1"/>
  <c r="AH4977" i="1"/>
  <c r="AI4977" i="1"/>
  <c r="AJ4977" i="1"/>
  <c r="AK4977" i="1"/>
  <c r="AN4977" i="1"/>
  <c r="AT4977" i="1"/>
  <c r="AU4977" i="1"/>
  <c r="AV4977" i="1"/>
  <c r="AW4977" i="1"/>
  <c r="AC4978" i="1"/>
  <c r="AD4978" i="1"/>
  <c r="AE4978" i="1"/>
  <c r="AF4978" i="1"/>
  <c r="AO4978" i="1" s="1"/>
  <c r="AG4978" i="1"/>
  <c r="AH4978" i="1"/>
  <c r="AI4978" i="1"/>
  <c r="AJ4978" i="1"/>
  <c r="AK4978" i="1"/>
  <c r="AN4978" i="1"/>
  <c r="AP4978" i="1"/>
  <c r="AT4978" i="1"/>
  <c r="AU4978" i="1"/>
  <c r="BA4978" i="1" s="1"/>
  <c r="AV4978" i="1"/>
  <c r="AW4978" i="1"/>
  <c r="AC4979" i="1"/>
  <c r="AD4979" i="1"/>
  <c r="AE4979" i="1"/>
  <c r="AF4979" i="1"/>
  <c r="AO4979" i="1" s="1"/>
  <c r="AP4979" i="1" s="1"/>
  <c r="AG4979" i="1"/>
  <c r="AH4979" i="1"/>
  <c r="AI4979" i="1"/>
  <c r="AJ4979" i="1"/>
  <c r="AK4979" i="1"/>
  <c r="AN4979" i="1"/>
  <c r="AT4979" i="1"/>
  <c r="AU4979" i="1"/>
  <c r="AV4979" i="1"/>
  <c r="AW4979" i="1"/>
  <c r="AC4980" i="1"/>
  <c r="AD4980" i="1"/>
  <c r="AE4980" i="1"/>
  <c r="AF4980" i="1"/>
  <c r="AO4980" i="1" s="1"/>
  <c r="AG4980" i="1"/>
  <c r="AH4980" i="1"/>
  <c r="AI4980" i="1"/>
  <c r="AJ4980" i="1"/>
  <c r="AK4980" i="1"/>
  <c r="AN4980" i="1"/>
  <c r="AP4980" i="1"/>
  <c r="AT4980" i="1"/>
  <c r="AU4980" i="1"/>
  <c r="BA4980" i="1" s="1"/>
  <c r="AV4980" i="1"/>
  <c r="AW4980" i="1"/>
  <c r="AC4981" i="1"/>
  <c r="AD4981" i="1"/>
  <c r="AE4981" i="1"/>
  <c r="AF4981" i="1"/>
  <c r="AO4981" i="1" s="1"/>
  <c r="AP4981" i="1" s="1"/>
  <c r="AG4981" i="1"/>
  <c r="AH4981" i="1"/>
  <c r="AI4981" i="1"/>
  <c r="AJ4981" i="1"/>
  <c r="AK4981" i="1"/>
  <c r="AN4981" i="1"/>
  <c r="AT4981" i="1"/>
  <c r="AU4981" i="1"/>
  <c r="AV4981" i="1"/>
  <c r="AW4981" i="1"/>
  <c r="AC4982" i="1"/>
  <c r="AD4982" i="1"/>
  <c r="AE4982" i="1"/>
  <c r="AF4982" i="1"/>
  <c r="AO4982" i="1" s="1"/>
  <c r="AG4982" i="1"/>
  <c r="AH4982" i="1"/>
  <c r="AI4982" i="1"/>
  <c r="AJ4982" i="1"/>
  <c r="AK4982" i="1"/>
  <c r="AN4982" i="1"/>
  <c r="AP4982" i="1"/>
  <c r="AT4982" i="1"/>
  <c r="AU4982" i="1"/>
  <c r="BA4982" i="1" s="1"/>
  <c r="AV4982" i="1"/>
  <c r="AW4982" i="1"/>
  <c r="AC4983" i="1"/>
  <c r="AD4983" i="1"/>
  <c r="AE4983" i="1"/>
  <c r="AF4983" i="1"/>
  <c r="AO4983" i="1" s="1"/>
  <c r="AP4983" i="1" s="1"/>
  <c r="AG4983" i="1"/>
  <c r="AH4983" i="1"/>
  <c r="AI4983" i="1"/>
  <c r="AJ4983" i="1"/>
  <c r="AK4983" i="1"/>
  <c r="AN4983" i="1"/>
  <c r="AT4983" i="1"/>
  <c r="AU4983" i="1"/>
  <c r="AV4983" i="1"/>
  <c r="AW4983" i="1"/>
  <c r="AC4984" i="1"/>
  <c r="AD4984" i="1"/>
  <c r="AE4984" i="1"/>
  <c r="AF4984" i="1"/>
  <c r="AO4984" i="1" s="1"/>
  <c r="AG4984" i="1"/>
  <c r="AH4984" i="1"/>
  <c r="AI4984" i="1"/>
  <c r="AJ4984" i="1"/>
  <c r="AK4984" i="1"/>
  <c r="AN4984" i="1"/>
  <c r="AP4984" i="1"/>
  <c r="AT4984" i="1"/>
  <c r="AU4984" i="1"/>
  <c r="BA4984" i="1" s="1"/>
  <c r="AV4984" i="1"/>
  <c r="AW4984" i="1"/>
  <c r="AC4985" i="1"/>
  <c r="AD4985" i="1"/>
  <c r="AE4985" i="1"/>
  <c r="AF4985" i="1"/>
  <c r="AO4985" i="1" s="1"/>
  <c r="AP4985" i="1" s="1"/>
  <c r="AG4985" i="1"/>
  <c r="AH4985" i="1"/>
  <c r="AI4985" i="1"/>
  <c r="AJ4985" i="1"/>
  <c r="AK4985" i="1"/>
  <c r="AN4985" i="1"/>
  <c r="AT4985" i="1"/>
  <c r="AU4985" i="1"/>
  <c r="AV4985" i="1"/>
  <c r="AW4985" i="1"/>
  <c r="AC4986" i="1"/>
  <c r="AD4986" i="1"/>
  <c r="AE4986" i="1"/>
  <c r="AF4986" i="1"/>
  <c r="AO4986" i="1" s="1"/>
  <c r="AG4986" i="1"/>
  <c r="AH4986" i="1"/>
  <c r="AI4986" i="1"/>
  <c r="AJ4986" i="1"/>
  <c r="AK4986" i="1"/>
  <c r="AN4986" i="1"/>
  <c r="AP4986" i="1"/>
  <c r="AT4986" i="1"/>
  <c r="AU4986" i="1"/>
  <c r="BA4986" i="1" s="1"/>
  <c r="AV4986" i="1"/>
  <c r="AW4986" i="1"/>
  <c r="AC4987" i="1"/>
  <c r="AD4987" i="1"/>
  <c r="AE4987" i="1"/>
  <c r="AF4987" i="1"/>
  <c r="AO4987" i="1" s="1"/>
  <c r="AP4987" i="1" s="1"/>
  <c r="AG4987" i="1"/>
  <c r="AH4987" i="1"/>
  <c r="AI4987" i="1"/>
  <c r="AJ4987" i="1"/>
  <c r="AK4987" i="1"/>
  <c r="AN4987" i="1"/>
  <c r="AT4987" i="1"/>
  <c r="AU4987" i="1"/>
  <c r="AV4987" i="1"/>
  <c r="AW4987" i="1"/>
  <c r="AC4988" i="1"/>
  <c r="AD4988" i="1"/>
  <c r="AE4988" i="1"/>
  <c r="AF4988" i="1"/>
  <c r="AO4988" i="1" s="1"/>
  <c r="AG4988" i="1"/>
  <c r="AH4988" i="1"/>
  <c r="AI4988" i="1"/>
  <c r="AJ4988" i="1"/>
  <c r="AK4988" i="1"/>
  <c r="AN4988" i="1"/>
  <c r="AP4988" i="1"/>
  <c r="AT4988" i="1"/>
  <c r="AU4988" i="1"/>
  <c r="BA4988" i="1" s="1"/>
  <c r="AV4988" i="1"/>
  <c r="AW4988" i="1"/>
  <c r="AC4989" i="1"/>
  <c r="AD4989" i="1"/>
  <c r="AE4989" i="1"/>
  <c r="AF4989" i="1"/>
  <c r="AO4989" i="1" s="1"/>
  <c r="AP4989" i="1" s="1"/>
  <c r="AG4989" i="1"/>
  <c r="AH4989" i="1"/>
  <c r="AI4989" i="1"/>
  <c r="AJ4989" i="1"/>
  <c r="AK4989" i="1"/>
  <c r="AN4989" i="1"/>
  <c r="AT4989" i="1"/>
  <c r="AU4989" i="1"/>
  <c r="AV4989" i="1"/>
  <c r="AW4989" i="1"/>
  <c r="AC4990" i="1"/>
  <c r="AD4990" i="1"/>
  <c r="AE4990" i="1"/>
  <c r="AF4990" i="1"/>
  <c r="AO4990" i="1" s="1"/>
  <c r="AG4990" i="1"/>
  <c r="AH4990" i="1"/>
  <c r="AI4990" i="1"/>
  <c r="AJ4990" i="1"/>
  <c r="AK4990" i="1"/>
  <c r="AN4990" i="1"/>
  <c r="AP4990" i="1"/>
  <c r="AT4990" i="1"/>
  <c r="AU4990" i="1"/>
  <c r="BA4990" i="1" s="1"/>
  <c r="AV4990" i="1"/>
  <c r="AW4990" i="1"/>
  <c r="AC4991" i="1"/>
  <c r="AD4991" i="1"/>
  <c r="AE4991" i="1"/>
  <c r="AF4991" i="1"/>
  <c r="AO4991" i="1" s="1"/>
  <c r="AP4991" i="1" s="1"/>
  <c r="AG4991" i="1"/>
  <c r="AH4991" i="1"/>
  <c r="AI4991" i="1"/>
  <c r="AJ4991" i="1"/>
  <c r="AK4991" i="1"/>
  <c r="AN4991" i="1"/>
  <c r="AT4991" i="1"/>
  <c r="AU4991" i="1"/>
  <c r="AV4991" i="1"/>
  <c r="AW4991" i="1"/>
  <c r="AC4992" i="1"/>
  <c r="AD4992" i="1"/>
  <c r="AE4992" i="1"/>
  <c r="AF4992" i="1"/>
  <c r="AO4992" i="1" s="1"/>
  <c r="AG4992" i="1"/>
  <c r="AH4992" i="1"/>
  <c r="AI4992" i="1"/>
  <c r="AJ4992" i="1"/>
  <c r="AK4992" i="1"/>
  <c r="AN4992" i="1"/>
  <c r="AP4992" i="1"/>
  <c r="AT4992" i="1"/>
  <c r="AU4992" i="1"/>
  <c r="BA4992" i="1" s="1"/>
  <c r="AV4992" i="1"/>
  <c r="AW4992" i="1"/>
  <c r="AC4993" i="1"/>
  <c r="AD4993" i="1"/>
  <c r="AE4993" i="1"/>
  <c r="AF4993" i="1"/>
  <c r="AO4993" i="1" s="1"/>
  <c r="AP4993" i="1" s="1"/>
  <c r="AG4993" i="1"/>
  <c r="AH4993" i="1"/>
  <c r="AI4993" i="1"/>
  <c r="AJ4993" i="1"/>
  <c r="AK4993" i="1"/>
  <c r="AN4993" i="1"/>
  <c r="AT4993" i="1"/>
  <c r="AU4993" i="1"/>
  <c r="AV4993" i="1"/>
  <c r="AW4993" i="1"/>
  <c r="AC4994" i="1"/>
  <c r="AD4994" i="1"/>
  <c r="AE4994" i="1"/>
  <c r="AF4994" i="1"/>
  <c r="AO4994" i="1" s="1"/>
  <c r="AG4994" i="1"/>
  <c r="AH4994" i="1"/>
  <c r="AI4994" i="1"/>
  <c r="AJ4994" i="1"/>
  <c r="AK4994" i="1"/>
  <c r="AN4994" i="1"/>
  <c r="AP4994" i="1"/>
  <c r="AT4994" i="1"/>
  <c r="AU4994" i="1"/>
  <c r="BA4994" i="1" s="1"/>
  <c r="AV4994" i="1"/>
  <c r="AW4994" i="1"/>
  <c r="AC4995" i="1"/>
  <c r="AD4995" i="1"/>
  <c r="AE4995" i="1"/>
  <c r="AF4995" i="1"/>
  <c r="AO4995" i="1" s="1"/>
  <c r="AP4995" i="1" s="1"/>
  <c r="AG4995" i="1"/>
  <c r="AH4995" i="1"/>
  <c r="AI4995" i="1"/>
  <c r="AJ4995" i="1"/>
  <c r="AK4995" i="1"/>
  <c r="AN4995" i="1"/>
  <c r="AT4995" i="1"/>
  <c r="AU4995" i="1"/>
  <c r="AV4995" i="1"/>
  <c r="AW4995" i="1"/>
  <c r="AC4996" i="1"/>
  <c r="AD4996" i="1"/>
  <c r="AE4996" i="1"/>
  <c r="AF4996" i="1"/>
  <c r="AO4996" i="1" s="1"/>
  <c r="AG4996" i="1"/>
  <c r="AH4996" i="1"/>
  <c r="AI4996" i="1"/>
  <c r="AJ4996" i="1"/>
  <c r="AK4996" i="1"/>
  <c r="AN4996" i="1"/>
  <c r="AP4996" i="1"/>
  <c r="AT4996" i="1"/>
  <c r="AU4996" i="1"/>
  <c r="BA4996" i="1" s="1"/>
  <c r="AV4996" i="1"/>
  <c r="AW4996" i="1"/>
  <c r="AC4997" i="1"/>
  <c r="AD4997" i="1"/>
  <c r="AE4997" i="1"/>
  <c r="AF4997" i="1"/>
  <c r="AO4997" i="1" s="1"/>
  <c r="AP4997" i="1" s="1"/>
  <c r="AG4997" i="1"/>
  <c r="AH4997" i="1"/>
  <c r="AI4997" i="1"/>
  <c r="AJ4997" i="1"/>
  <c r="AK4997" i="1"/>
  <c r="AN4997" i="1"/>
  <c r="AT4997" i="1"/>
  <c r="AU4997" i="1"/>
  <c r="AV4997" i="1"/>
  <c r="AW4997" i="1"/>
  <c r="AC4998" i="1"/>
  <c r="AD4998" i="1"/>
  <c r="AE4998" i="1"/>
  <c r="AF4998" i="1"/>
  <c r="AO4998" i="1" s="1"/>
  <c r="AG4998" i="1"/>
  <c r="AH4998" i="1"/>
  <c r="AI4998" i="1"/>
  <c r="AJ4998" i="1"/>
  <c r="AK4998" i="1"/>
  <c r="AN4998" i="1"/>
  <c r="AP4998" i="1"/>
  <c r="AT4998" i="1"/>
  <c r="AU4998" i="1"/>
  <c r="BA4998" i="1" s="1"/>
  <c r="AV4998" i="1"/>
  <c r="AW4998" i="1"/>
  <c r="AC4999" i="1"/>
  <c r="AD4999" i="1"/>
  <c r="AE4999" i="1"/>
  <c r="AF4999" i="1"/>
  <c r="AO4999" i="1" s="1"/>
  <c r="AP4999" i="1" s="1"/>
  <c r="AG4999" i="1"/>
  <c r="AH4999" i="1"/>
  <c r="AI4999" i="1"/>
  <c r="AJ4999" i="1"/>
  <c r="AK4999" i="1"/>
  <c r="AN4999" i="1"/>
  <c r="AT4999" i="1"/>
  <c r="AU4999" i="1"/>
  <c r="AV4999" i="1"/>
  <c r="AW4999" i="1"/>
  <c r="AC5000" i="1"/>
  <c r="AD5000" i="1"/>
  <c r="AE5000" i="1"/>
  <c r="AF5000" i="1"/>
  <c r="AO5000" i="1" s="1"/>
  <c r="AG5000" i="1"/>
  <c r="AH5000" i="1"/>
  <c r="AI5000" i="1"/>
  <c r="AJ5000" i="1"/>
  <c r="AK5000" i="1"/>
  <c r="AN5000" i="1"/>
  <c r="AP5000" i="1"/>
  <c r="AT5000" i="1"/>
  <c r="AU5000" i="1"/>
  <c r="BA5000" i="1" s="1"/>
  <c r="AV5000" i="1"/>
  <c r="AW5000" i="1"/>
  <c r="AC5001" i="1"/>
  <c r="AD5001" i="1"/>
  <c r="AE5001" i="1"/>
  <c r="AF5001" i="1"/>
  <c r="AO5001" i="1" s="1"/>
  <c r="AP5001" i="1" s="1"/>
  <c r="AG5001" i="1"/>
  <c r="AH5001" i="1"/>
  <c r="AI5001" i="1"/>
  <c r="AJ5001" i="1"/>
  <c r="AK5001" i="1"/>
  <c r="AN5001" i="1"/>
  <c r="AT5001" i="1"/>
  <c r="AU5001" i="1"/>
  <c r="AV5001" i="1"/>
  <c r="AW5001" i="1"/>
  <c r="AC5002" i="1"/>
  <c r="AD5002" i="1"/>
  <c r="AE5002" i="1"/>
  <c r="AF5002" i="1"/>
  <c r="AO5002" i="1" s="1"/>
  <c r="AG5002" i="1"/>
  <c r="AH5002" i="1"/>
  <c r="AI5002" i="1"/>
  <c r="AJ5002" i="1"/>
  <c r="AK5002" i="1"/>
  <c r="AN5002" i="1"/>
  <c r="AP5002" i="1"/>
  <c r="AT5002" i="1"/>
  <c r="AU5002" i="1"/>
  <c r="BA5002" i="1" s="1"/>
  <c r="AV5002" i="1"/>
  <c r="AW5002" i="1"/>
  <c r="AC5003" i="1"/>
  <c r="AD5003" i="1"/>
  <c r="AE5003" i="1"/>
  <c r="AF5003" i="1"/>
  <c r="AO5003" i="1" s="1"/>
  <c r="AP5003" i="1" s="1"/>
  <c r="AG5003" i="1"/>
  <c r="AH5003" i="1"/>
  <c r="AI5003" i="1"/>
  <c r="AJ5003" i="1"/>
  <c r="AK5003" i="1"/>
  <c r="AN5003" i="1"/>
  <c r="AT5003" i="1"/>
  <c r="AU5003" i="1"/>
  <c r="AV5003" i="1"/>
  <c r="AW5003" i="1"/>
  <c r="AC5004" i="1"/>
  <c r="AD5004" i="1"/>
  <c r="AE5004" i="1"/>
  <c r="AF5004" i="1"/>
  <c r="AO5004" i="1" s="1"/>
  <c r="AG5004" i="1"/>
  <c r="AH5004" i="1"/>
  <c r="AI5004" i="1"/>
  <c r="AJ5004" i="1"/>
  <c r="AK5004" i="1"/>
  <c r="AN5004" i="1"/>
  <c r="AP5004" i="1"/>
  <c r="AT5004" i="1"/>
  <c r="AU5004" i="1"/>
  <c r="BA5004" i="1" s="1"/>
  <c r="AV5004" i="1"/>
  <c r="AW5004" i="1"/>
  <c r="AC5005" i="1"/>
  <c r="AD5005" i="1"/>
  <c r="AE5005" i="1"/>
  <c r="AF5005" i="1"/>
  <c r="AO5005" i="1" s="1"/>
  <c r="AP5005" i="1" s="1"/>
  <c r="AG5005" i="1"/>
  <c r="AH5005" i="1"/>
  <c r="AI5005" i="1"/>
  <c r="AJ5005" i="1"/>
  <c r="AK5005" i="1"/>
  <c r="AN5005" i="1"/>
  <c r="AT5005" i="1"/>
  <c r="AU5005" i="1"/>
  <c r="AV5005" i="1"/>
  <c r="AW5005" i="1"/>
  <c r="AC5006" i="1"/>
  <c r="AD5006" i="1"/>
  <c r="AE5006" i="1"/>
  <c r="AF5006" i="1"/>
  <c r="AO5006" i="1" s="1"/>
  <c r="AG5006" i="1"/>
  <c r="AH5006" i="1"/>
  <c r="AI5006" i="1"/>
  <c r="AJ5006" i="1"/>
  <c r="AK5006" i="1"/>
  <c r="AN5006" i="1"/>
  <c r="AP5006" i="1"/>
  <c r="AT5006" i="1"/>
  <c r="AU5006" i="1"/>
  <c r="BA5006" i="1" s="1"/>
  <c r="AV5006" i="1"/>
  <c r="AW5006" i="1"/>
  <c r="AC5007" i="1"/>
  <c r="AD5007" i="1"/>
  <c r="AE5007" i="1"/>
  <c r="AF5007" i="1"/>
  <c r="AO5007" i="1" s="1"/>
  <c r="AP5007" i="1" s="1"/>
  <c r="AG5007" i="1"/>
  <c r="AH5007" i="1"/>
  <c r="AI5007" i="1"/>
  <c r="AJ5007" i="1"/>
  <c r="AK5007" i="1"/>
  <c r="AN5007" i="1"/>
  <c r="AT5007" i="1"/>
  <c r="AU5007" i="1"/>
  <c r="AV5007" i="1"/>
  <c r="AW5007" i="1"/>
  <c r="AC5008" i="1"/>
  <c r="AD5008" i="1"/>
  <c r="AE5008" i="1"/>
  <c r="AF5008" i="1"/>
  <c r="AO5008" i="1" s="1"/>
  <c r="AG5008" i="1"/>
  <c r="AH5008" i="1"/>
  <c r="AI5008" i="1"/>
  <c r="AJ5008" i="1"/>
  <c r="AK5008" i="1"/>
  <c r="AN5008" i="1"/>
  <c r="AP5008" i="1"/>
  <c r="AT5008" i="1"/>
  <c r="AU5008" i="1"/>
  <c r="BA5008" i="1" s="1"/>
  <c r="AV5008" i="1"/>
  <c r="AW5008" i="1"/>
  <c r="AC5009" i="1"/>
  <c r="AD5009" i="1"/>
  <c r="AE5009" i="1"/>
  <c r="AF5009" i="1"/>
  <c r="AO5009" i="1" s="1"/>
  <c r="AP5009" i="1" s="1"/>
  <c r="AG5009" i="1"/>
  <c r="AH5009" i="1"/>
  <c r="AI5009" i="1"/>
  <c r="AJ5009" i="1"/>
  <c r="AK5009" i="1"/>
  <c r="AN5009" i="1"/>
  <c r="AT5009" i="1"/>
  <c r="AU5009" i="1"/>
  <c r="AV5009" i="1"/>
  <c r="AW5009" i="1"/>
  <c r="AC5010" i="1"/>
  <c r="AD5010" i="1"/>
  <c r="AE5010" i="1"/>
  <c r="AF5010" i="1"/>
  <c r="AO5010" i="1" s="1"/>
  <c r="AG5010" i="1"/>
  <c r="AH5010" i="1"/>
  <c r="AI5010" i="1"/>
  <c r="AJ5010" i="1"/>
  <c r="AK5010" i="1"/>
  <c r="AN5010" i="1"/>
  <c r="AP5010" i="1"/>
  <c r="AT5010" i="1"/>
  <c r="AU5010" i="1"/>
  <c r="BA5010" i="1" s="1"/>
  <c r="AV5010" i="1"/>
  <c r="AW5010" i="1"/>
  <c r="AC5011" i="1"/>
  <c r="AD5011" i="1"/>
  <c r="AE5011" i="1"/>
  <c r="AF5011" i="1"/>
  <c r="AO5011" i="1" s="1"/>
  <c r="AP5011" i="1" s="1"/>
  <c r="AG5011" i="1"/>
  <c r="AH5011" i="1"/>
  <c r="AI5011" i="1"/>
  <c r="AJ5011" i="1"/>
  <c r="AK5011" i="1"/>
  <c r="AN5011" i="1"/>
  <c r="AT5011" i="1"/>
  <c r="AU5011" i="1"/>
  <c r="AV5011" i="1"/>
  <c r="AW5011" i="1"/>
  <c r="AC5012" i="1"/>
  <c r="AD5012" i="1"/>
  <c r="AE5012" i="1"/>
  <c r="AF5012" i="1"/>
  <c r="AO5012" i="1" s="1"/>
  <c r="AG5012" i="1"/>
  <c r="AH5012" i="1"/>
  <c r="AI5012" i="1"/>
  <c r="AJ5012" i="1"/>
  <c r="AK5012" i="1"/>
  <c r="AN5012" i="1"/>
  <c r="AP5012" i="1"/>
  <c r="AT5012" i="1"/>
  <c r="AU5012" i="1"/>
  <c r="BA5012" i="1" s="1"/>
  <c r="AV5012" i="1"/>
  <c r="AW5012" i="1"/>
  <c r="AC5013" i="1"/>
  <c r="AD5013" i="1"/>
  <c r="AE5013" i="1"/>
  <c r="AF5013" i="1"/>
  <c r="AO5013" i="1" s="1"/>
  <c r="AP5013" i="1" s="1"/>
  <c r="AG5013" i="1"/>
  <c r="AH5013" i="1"/>
  <c r="AI5013" i="1"/>
  <c r="AJ5013" i="1"/>
  <c r="AK5013" i="1"/>
  <c r="AN5013" i="1"/>
  <c r="AT5013" i="1"/>
  <c r="AU5013" i="1"/>
  <c r="AV5013" i="1"/>
  <c r="AW5013" i="1"/>
  <c r="AC5014" i="1"/>
  <c r="AD5014" i="1"/>
  <c r="AE5014" i="1"/>
  <c r="AF5014" i="1"/>
  <c r="AO5014" i="1" s="1"/>
  <c r="AG5014" i="1"/>
  <c r="AH5014" i="1"/>
  <c r="AI5014" i="1"/>
  <c r="AJ5014" i="1"/>
  <c r="AK5014" i="1"/>
  <c r="AN5014" i="1"/>
  <c r="AP5014" i="1"/>
  <c r="AT5014" i="1"/>
  <c r="AU5014" i="1"/>
  <c r="BA5014" i="1" s="1"/>
  <c r="AV5014" i="1"/>
  <c r="AW5014" i="1"/>
  <c r="AC5015" i="1"/>
  <c r="AD5015" i="1"/>
  <c r="AE5015" i="1"/>
  <c r="AF5015" i="1"/>
  <c r="AO5015" i="1" s="1"/>
  <c r="AP5015" i="1" s="1"/>
  <c r="AG5015" i="1"/>
  <c r="AH5015" i="1"/>
  <c r="AI5015" i="1"/>
  <c r="AJ5015" i="1"/>
  <c r="AK5015" i="1"/>
  <c r="AN5015" i="1"/>
  <c r="AT5015" i="1"/>
  <c r="AU5015" i="1"/>
  <c r="AV5015" i="1"/>
  <c r="AW5015" i="1"/>
  <c r="AC5016" i="1"/>
  <c r="AD5016" i="1"/>
  <c r="AE5016" i="1"/>
  <c r="AF5016" i="1"/>
  <c r="AO5016" i="1" s="1"/>
  <c r="AG5016" i="1"/>
  <c r="AH5016" i="1"/>
  <c r="AI5016" i="1"/>
  <c r="AJ5016" i="1"/>
  <c r="AK5016" i="1"/>
  <c r="AN5016" i="1"/>
  <c r="AP5016" i="1"/>
  <c r="AT5016" i="1"/>
  <c r="AU5016" i="1"/>
  <c r="BA5016" i="1" s="1"/>
  <c r="AV5016" i="1"/>
  <c r="AW5016" i="1"/>
  <c r="AC5017" i="1"/>
  <c r="AD5017" i="1"/>
  <c r="AE5017" i="1"/>
  <c r="AF5017" i="1"/>
  <c r="AO5017" i="1" s="1"/>
  <c r="AP5017" i="1" s="1"/>
  <c r="AG5017" i="1"/>
  <c r="AH5017" i="1"/>
  <c r="AI5017" i="1"/>
  <c r="AJ5017" i="1"/>
  <c r="AK5017" i="1"/>
  <c r="AN5017" i="1"/>
  <c r="AT5017" i="1"/>
  <c r="AU5017" i="1"/>
  <c r="AV5017" i="1"/>
  <c r="AW5017" i="1"/>
  <c r="AC5018" i="1"/>
  <c r="AD5018" i="1"/>
  <c r="AE5018" i="1"/>
  <c r="AF5018" i="1"/>
  <c r="AO5018" i="1" s="1"/>
  <c r="AG5018" i="1"/>
  <c r="AH5018" i="1"/>
  <c r="AI5018" i="1"/>
  <c r="AJ5018" i="1"/>
  <c r="AK5018" i="1"/>
  <c r="AN5018" i="1"/>
  <c r="AP5018" i="1"/>
  <c r="AT5018" i="1"/>
  <c r="AU5018" i="1"/>
  <c r="BA5018" i="1" s="1"/>
  <c r="AV5018" i="1"/>
  <c r="AW5018" i="1"/>
  <c r="AC5019" i="1"/>
  <c r="AD5019" i="1"/>
  <c r="AE5019" i="1"/>
  <c r="AF5019" i="1"/>
  <c r="AO5019" i="1" s="1"/>
  <c r="AP5019" i="1" s="1"/>
  <c r="AG5019" i="1"/>
  <c r="AH5019" i="1"/>
  <c r="AI5019" i="1"/>
  <c r="AJ5019" i="1"/>
  <c r="AK5019" i="1"/>
  <c r="AN5019" i="1"/>
  <c r="AT5019" i="1"/>
  <c r="AU5019" i="1"/>
  <c r="AV5019" i="1"/>
  <c r="AW5019" i="1"/>
  <c r="AC5020" i="1"/>
  <c r="AD5020" i="1"/>
  <c r="AE5020" i="1"/>
  <c r="AF5020" i="1"/>
  <c r="AO5020" i="1" s="1"/>
  <c r="AG5020" i="1"/>
  <c r="AH5020" i="1"/>
  <c r="AI5020" i="1"/>
  <c r="AJ5020" i="1"/>
  <c r="AK5020" i="1"/>
  <c r="AN5020" i="1"/>
  <c r="AP5020" i="1"/>
  <c r="AT5020" i="1"/>
  <c r="AU5020" i="1"/>
  <c r="BA5020" i="1" s="1"/>
  <c r="AV5020" i="1"/>
  <c r="AW5020" i="1"/>
  <c r="AC5021" i="1"/>
  <c r="AD5021" i="1"/>
  <c r="AE5021" i="1"/>
  <c r="AF5021" i="1"/>
  <c r="AO5021" i="1" s="1"/>
  <c r="AP5021" i="1" s="1"/>
  <c r="AG5021" i="1"/>
  <c r="AH5021" i="1"/>
  <c r="AI5021" i="1"/>
  <c r="AJ5021" i="1"/>
  <c r="AK5021" i="1"/>
  <c r="AN5021" i="1"/>
  <c r="AT5021" i="1"/>
  <c r="AU5021" i="1"/>
  <c r="AV5021" i="1"/>
  <c r="AW5021" i="1"/>
  <c r="AC5022" i="1"/>
  <c r="AD5022" i="1"/>
  <c r="AE5022" i="1"/>
  <c r="AF5022" i="1"/>
  <c r="AO5022" i="1" s="1"/>
  <c r="AG5022" i="1"/>
  <c r="AH5022" i="1"/>
  <c r="AI5022" i="1"/>
  <c r="AJ5022" i="1"/>
  <c r="AK5022" i="1"/>
  <c r="AN5022" i="1"/>
  <c r="AP5022" i="1"/>
  <c r="AT5022" i="1"/>
  <c r="AU5022" i="1"/>
  <c r="BA5022" i="1" s="1"/>
  <c r="AV5022" i="1"/>
  <c r="AW5022" i="1"/>
  <c r="AC5023" i="1"/>
  <c r="AD5023" i="1"/>
  <c r="AE5023" i="1"/>
  <c r="AF5023" i="1"/>
  <c r="AO5023" i="1" s="1"/>
  <c r="AP5023" i="1" s="1"/>
  <c r="AG5023" i="1"/>
  <c r="AH5023" i="1"/>
  <c r="AI5023" i="1"/>
  <c r="AJ5023" i="1"/>
  <c r="AK5023" i="1"/>
  <c r="AN5023" i="1"/>
  <c r="AT5023" i="1"/>
  <c r="AU5023" i="1"/>
  <c r="AV5023" i="1"/>
  <c r="AW5023" i="1"/>
  <c r="AC5024" i="1"/>
  <c r="AD5024" i="1"/>
  <c r="AE5024" i="1"/>
  <c r="AF5024" i="1"/>
  <c r="AO5024" i="1" s="1"/>
  <c r="AG5024" i="1"/>
  <c r="AH5024" i="1"/>
  <c r="AI5024" i="1"/>
  <c r="AJ5024" i="1"/>
  <c r="AK5024" i="1"/>
  <c r="AN5024" i="1"/>
  <c r="AP5024" i="1"/>
  <c r="AT5024" i="1"/>
  <c r="AU5024" i="1"/>
  <c r="BA5024" i="1" s="1"/>
  <c r="AV5024" i="1"/>
  <c r="AW5024" i="1"/>
  <c r="AC5025" i="1"/>
  <c r="AD5025" i="1"/>
  <c r="AE5025" i="1"/>
  <c r="AF5025" i="1"/>
  <c r="AO5025" i="1" s="1"/>
  <c r="AP5025" i="1" s="1"/>
  <c r="AG5025" i="1"/>
  <c r="AH5025" i="1"/>
  <c r="AI5025" i="1"/>
  <c r="AJ5025" i="1"/>
  <c r="AK5025" i="1"/>
  <c r="AN5025" i="1"/>
  <c r="AT5025" i="1"/>
  <c r="AU5025" i="1"/>
  <c r="AV5025" i="1"/>
  <c r="AW5025" i="1"/>
  <c r="AC5026" i="1"/>
  <c r="AD5026" i="1"/>
  <c r="AE5026" i="1"/>
  <c r="AF5026" i="1"/>
  <c r="AO5026" i="1" s="1"/>
  <c r="AG5026" i="1"/>
  <c r="AH5026" i="1"/>
  <c r="AI5026" i="1"/>
  <c r="AJ5026" i="1"/>
  <c r="AK5026" i="1"/>
  <c r="AN5026" i="1"/>
  <c r="AP5026" i="1"/>
  <c r="AT5026" i="1"/>
  <c r="AU5026" i="1"/>
  <c r="BA5026" i="1" s="1"/>
  <c r="AV5026" i="1"/>
  <c r="AW5026" i="1"/>
  <c r="AC5027" i="1"/>
  <c r="AD5027" i="1"/>
  <c r="AE5027" i="1"/>
  <c r="AF5027" i="1"/>
  <c r="AO5027" i="1" s="1"/>
  <c r="AP5027" i="1" s="1"/>
  <c r="AG5027" i="1"/>
  <c r="AH5027" i="1"/>
  <c r="AI5027" i="1"/>
  <c r="AJ5027" i="1"/>
  <c r="AK5027" i="1"/>
  <c r="AN5027" i="1"/>
  <c r="AT5027" i="1"/>
  <c r="AU5027" i="1"/>
  <c r="AV5027" i="1"/>
  <c r="AW5027" i="1"/>
  <c r="AC5028" i="1"/>
  <c r="AD5028" i="1"/>
  <c r="AE5028" i="1"/>
  <c r="AF5028" i="1"/>
  <c r="AO5028" i="1" s="1"/>
  <c r="AG5028" i="1"/>
  <c r="AH5028" i="1"/>
  <c r="AI5028" i="1"/>
  <c r="AJ5028" i="1"/>
  <c r="AK5028" i="1"/>
  <c r="AN5028" i="1"/>
  <c r="AP5028" i="1"/>
  <c r="AT5028" i="1"/>
  <c r="AU5028" i="1"/>
  <c r="BA5028" i="1" s="1"/>
  <c r="AV5028" i="1"/>
  <c r="AW5028" i="1"/>
  <c r="AC5029" i="1"/>
  <c r="AD5029" i="1"/>
  <c r="AE5029" i="1"/>
  <c r="AF5029" i="1"/>
  <c r="AO5029" i="1" s="1"/>
  <c r="AP5029" i="1" s="1"/>
  <c r="AG5029" i="1"/>
  <c r="AH5029" i="1"/>
  <c r="AI5029" i="1"/>
  <c r="AJ5029" i="1"/>
  <c r="AK5029" i="1"/>
  <c r="AN5029" i="1"/>
  <c r="AT5029" i="1"/>
  <c r="AU5029" i="1"/>
  <c r="AV5029" i="1"/>
  <c r="AW5029" i="1"/>
  <c r="AC5030" i="1"/>
  <c r="AD5030" i="1"/>
  <c r="AE5030" i="1"/>
  <c r="AF5030" i="1"/>
  <c r="AO5030" i="1" s="1"/>
  <c r="AG5030" i="1"/>
  <c r="AH5030" i="1"/>
  <c r="AI5030" i="1"/>
  <c r="AJ5030" i="1"/>
  <c r="AK5030" i="1"/>
  <c r="AN5030" i="1"/>
  <c r="AP5030" i="1"/>
  <c r="AT5030" i="1"/>
  <c r="AU5030" i="1"/>
  <c r="BA5030" i="1" s="1"/>
  <c r="AV5030" i="1"/>
  <c r="AW5030" i="1"/>
  <c r="AC5031" i="1"/>
  <c r="AD5031" i="1"/>
  <c r="AE5031" i="1"/>
  <c r="AF5031" i="1"/>
  <c r="AG5031" i="1"/>
  <c r="AH5031" i="1"/>
  <c r="AI5031" i="1"/>
  <c r="AJ5031" i="1"/>
  <c r="AK5031" i="1"/>
  <c r="AO5031" i="1"/>
  <c r="AN5031" i="1" s="1"/>
  <c r="AT5031" i="1"/>
  <c r="AU5031" i="1"/>
  <c r="AV5031" i="1"/>
  <c r="AW5031" i="1"/>
  <c r="AX5031" i="1" s="1"/>
  <c r="BB5031" i="1"/>
  <c r="BC5031" i="1" s="1"/>
  <c r="AC5032" i="1"/>
  <c r="AD5032" i="1"/>
  <c r="AE5032" i="1"/>
  <c r="AF5032" i="1"/>
  <c r="AG5032" i="1"/>
  <c r="AH5032" i="1"/>
  <c r="AI5032" i="1"/>
  <c r="AJ5032" i="1"/>
  <c r="AK5032" i="1"/>
  <c r="AO5032" i="1"/>
  <c r="AN5032" i="1" s="1"/>
  <c r="AT5032" i="1"/>
  <c r="AU5032" i="1"/>
  <c r="AV5032" i="1"/>
  <c r="AW5032" i="1"/>
  <c r="AX5032" i="1" s="1"/>
  <c r="BB5032" i="1"/>
  <c r="BC5032" i="1" s="1"/>
  <c r="AC5033" i="1"/>
  <c r="AD5033" i="1"/>
  <c r="AE5033" i="1"/>
  <c r="AF5033" i="1"/>
  <c r="AG5033" i="1"/>
  <c r="AH5033" i="1"/>
  <c r="AI5033" i="1"/>
  <c r="AJ5033" i="1"/>
  <c r="AK5033" i="1"/>
  <c r="AO5033" i="1"/>
  <c r="AN5033" i="1" s="1"/>
  <c r="AT5033" i="1"/>
  <c r="AU5033" i="1"/>
  <c r="AV5033" i="1"/>
  <c r="AW5033" i="1"/>
  <c r="AX5033" i="1" s="1"/>
  <c r="BB5033" i="1"/>
  <c r="BC5033" i="1" s="1"/>
  <c r="AC5034" i="1"/>
  <c r="AD5034" i="1"/>
  <c r="AE5034" i="1"/>
  <c r="AF5034" i="1"/>
  <c r="AG5034" i="1"/>
  <c r="AH5034" i="1"/>
  <c r="AI5034" i="1"/>
  <c r="AJ5034" i="1"/>
  <c r="AK5034" i="1"/>
  <c r="AO5034" i="1"/>
  <c r="AN5034" i="1" s="1"/>
  <c r="AT5034" i="1"/>
  <c r="AU5034" i="1"/>
  <c r="AV5034" i="1"/>
  <c r="AW5034" i="1"/>
  <c r="AX5034" i="1" s="1"/>
  <c r="BB5034" i="1"/>
  <c r="BC5034" i="1" s="1"/>
  <c r="AC5035" i="1"/>
  <c r="AD5035" i="1"/>
  <c r="AE5035" i="1"/>
  <c r="AF5035" i="1"/>
  <c r="AG5035" i="1"/>
  <c r="AH5035" i="1"/>
  <c r="AI5035" i="1"/>
  <c r="AJ5035" i="1"/>
  <c r="AK5035" i="1"/>
  <c r="AO5035" i="1"/>
  <c r="AN5035" i="1" s="1"/>
  <c r="AT5035" i="1"/>
  <c r="AU5035" i="1"/>
  <c r="AV5035" i="1"/>
  <c r="AW5035" i="1"/>
  <c r="AX5035" i="1" s="1"/>
  <c r="BB5035" i="1"/>
  <c r="BC5035" i="1" s="1"/>
  <c r="AC5036" i="1"/>
  <c r="AD5036" i="1"/>
  <c r="AE5036" i="1"/>
  <c r="AF5036" i="1"/>
  <c r="AG5036" i="1"/>
  <c r="AH5036" i="1"/>
  <c r="AI5036" i="1"/>
  <c r="AJ5036" i="1"/>
  <c r="AK5036" i="1"/>
  <c r="AO5036" i="1"/>
  <c r="AN5036" i="1" s="1"/>
  <c r="AT5036" i="1"/>
  <c r="AU5036" i="1"/>
  <c r="AV5036" i="1"/>
  <c r="AW5036" i="1"/>
  <c r="AX5036" i="1" s="1"/>
  <c r="BB5036" i="1"/>
  <c r="BC5036" i="1" s="1"/>
  <c r="AC5037" i="1"/>
  <c r="AD5037" i="1"/>
  <c r="AE5037" i="1"/>
  <c r="AF5037" i="1"/>
  <c r="AG5037" i="1"/>
  <c r="AH5037" i="1"/>
  <c r="AI5037" i="1"/>
  <c r="AJ5037" i="1"/>
  <c r="AK5037" i="1"/>
  <c r="AO5037" i="1"/>
  <c r="AN5037" i="1" s="1"/>
  <c r="AT5037" i="1"/>
  <c r="AU5037" i="1"/>
  <c r="AV5037" i="1"/>
  <c r="AW5037" i="1"/>
  <c r="AX5037" i="1" s="1"/>
  <c r="BB5037" i="1"/>
  <c r="BC5037" i="1" s="1"/>
  <c r="AC5038" i="1"/>
  <c r="AD5038" i="1"/>
  <c r="AE5038" i="1"/>
  <c r="AF5038" i="1"/>
  <c r="AG5038" i="1"/>
  <c r="AH5038" i="1"/>
  <c r="AI5038" i="1"/>
  <c r="AJ5038" i="1"/>
  <c r="AK5038" i="1"/>
  <c r="AO5038" i="1"/>
  <c r="AN5038" i="1" s="1"/>
  <c r="AT5038" i="1"/>
  <c r="AU5038" i="1"/>
  <c r="AV5038" i="1"/>
  <c r="AW5038" i="1"/>
  <c r="AX5038" i="1" s="1"/>
  <c r="BB5038" i="1"/>
  <c r="BC5038" i="1" s="1"/>
  <c r="AC5039" i="1"/>
  <c r="AD5039" i="1"/>
  <c r="AE5039" i="1"/>
  <c r="AF5039" i="1"/>
  <c r="AG5039" i="1"/>
  <c r="AH5039" i="1"/>
  <c r="AI5039" i="1"/>
  <c r="AJ5039" i="1"/>
  <c r="AK5039" i="1"/>
  <c r="AO5039" i="1"/>
  <c r="AN5039" i="1" s="1"/>
  <c r="AT5039" i="1"/>
  <c r="AU5039" i="1"/>
  <c r="AV5039" i="1"/>
  <c r="AW5039" i="1"/>
  <c r="AX5039" i="1" s="1"/>
  <c r="BB5039" i="1"/>
  <c r="BC5039" i="1" s="1"/>
  <c r="AC5040" i="1"/>
  <c r="AD5040" i="1"/>
  <c r="AE5040" i="1"/>
  <c r="AF5040" i="1"/>
  <c r="AG5040" i="1"/>
  <c r="AH5040" i="1"/>
  <c r="AI5040" i="1"/>
  <c r="AJ5040" i="1"/>
  <c r="AK5040" i="1"/>
  <c r="AO5040" i="1"/>
  <c r="AN5040" i="1" s="1"/>
  <c r="AT5040" i="1"/>
  <c r="AU5040" i="1"/>
  <c r="AV5040" i="1"/>
  <c r="AW5040" i="1"/>
  <c r="AX5040" i="1" s="1"/>
  <c r="BB5040" i="1"/>
  <c r="BC5040" i="1" s="1"/>
  <c r="AC5041" i="1"/>
  <c r="AD5041" i="1"/>
  <c r="AE5041" i="1"/>
  <c r="AF5041" i="1"/>
  <c r="AG5041" i="1"/>
  <c r="AH5041" i="1"/>
  <c r="AI5041" i="1"/>
  <c r="AJ5041" i="1"/>
  <c r="AK5041" i="1"/>
  <c r="AO5041" i="1"/>
  <c r="AN5041" i="1" s="1"/>
  <c r="AT5041" i="1"/>
  <c r="AU5041" i="1"/>
  <c r="AV5041" i="1"/>
  <c r="AW5041" i="1"/>
  <c r="AX5041" i="1" s="1"/>
  <c r="BB5041" i="1"/>
  <c r="BC5041" i="1" s="1"/>
  <c r="AC5042" i="1"/>
  <c r="AD5042" i="1"/>
  <c r="AE5042" i="1"/>
  <c r="AF5042" i="1"/>
  <c r="AG5042" i="1"/>
  <c r="AH5042" i="1"/>
  <c r="AI5042" i="1"/>
  <c r="AJ5042" i="1"/>
  <c r="AK5042" i="1"/>
  <c r="AO5042" i="1"/>
  <c r="AN5042" i="1" s="1"/>
  <c r="AT5042" i="1"/>
  <c r="AU5042" i="1"/>
  <c r="AV5042" i="1"/>
  <c r="AW5042" i="1"/>
  <c r="AX5042" i="1" s="1"/>
  <c r="BB5042" i="1"/>
  <c r="BC5042" i="1" s="1"/>
  <c r="AC5043" i="1"/>
  <c r="AD5043" i="1"/>
  <c r="AE5043" i="1"/>
  <c r="AF5043" i="1"/>
  <c r="AG5043" i="1"/>
  <c r="AH5043" i="1"/>
  <c r="AI5043" i="1"/>
  <c r="AJ5043" i="1"/>
  <c r="AK5043" i="1"/>
  <c r="AO5043" i="1"/>
  <c r="AN5043" i="1" s="1"/>
  <c r="AT5043" i="1"/>
  <c r="AU5043" i="1"/>
  <c r="AV5043" i="1"/>
  <c r="AW5043" i="1"/>
  <c r="AX5043" i="1" s="1"/>
  <c r="BB5043" i="1"/>
  <c r="BC5043" i="1" s="1"/>
  <c r="AC5044" i="1"/>
  <c r="AD5044" i="1"/>
  <c r="AE5044" i="1"/>
  <c r="AF5044" i="1"/>
  <c r="AG5044" i="1"/>
  <c r="AH5044" i="1"/>
  <c r="AI5044" i="1"/>
  <c r="AJ5044" i="1"/>
  <c r="AK5044" i="1"/>
  <c r="AO5044" i="1"/>
  <c r="AN5044" i="1" s="1"/>
  <c r="AT5044" i="1"/>
  <c r="AU5044" i="1"/>
  <c r="AV5044" i="1"/>
  <c r="AW5044" i="1"/>
  <c r="AX5044" i="1" s="1"/>
  <c r="BB5044" i="1"/>
  <c r="BC5044" i="1" s="1"/>
  <c r="AC5045" i="1"/>
  <c r="AD5045" i="1"/>
  <c r="AE5045" i="1"/>
  <c r="AF5045" i="1"/>
  <c r="AG5045" i="1"/>
  <c r="AH5045" i="1"/>
  <c r="AI5045" i="1"/>
  <c r="AJ5045" i="1"/>
  <c r="AK5045" i="1"/>
  <c r="AO5045" i="1"/>
  <c r="AN5045" i="1" s="1"/>
  <c r="AT5045" i="1"/>
  <c r="AU5045" i="1"/>
  <c r="AV5045" i="1"/>
  <c r="AW5045" i="1"/>
  <c r="AX5045" i="1" s="1"/>
  <c r="BB5045" i="1"/>
  <c r="BC5045" i="1" s="1"/>
  <c r="AC5046" i="1"/>
  <c r="AD5046" i="1"/>
  <c r="AE5046" i="1"/>
  <c r="AF5046" i="1"/>
  <c r="AG5046" i="1"/>
  <c r="AH5046" i="1"/>
  <c r="AI5046" i="1"/>
  <c r="AJ5046" i="1"/>
  <c r="AK5046" i="1"/>
  <c r="AO5046" i="1"/>
  <c r="AN5046" i="1" s="1"/>
  <c r="AT5046" i="1"/>
  <c r="AU5046" i="1"/>
  <c r="AV5046" i="1"/>
  <c r="AW5046" i="1"/>
  <c r="AX5046" i="1" s="1"/>
  <c r="BB5046" i="1"/>
  <c r="BC5046" i="1" s="1"/>
  <c r="AC5047" i="1"/>
  <c r="AD5047" i="1"/>
  <c r="AE5047" i="1"/>
  <c r="AF5047" i="1"/>
  <c r="AG5047" i="1"/>
  <c r="AH5047" i="1"/>
  <c r="AI5047" i="1"/>
  <c r="AJ5047" i="1"/>
  <c r="AK5047" i="1"/>
  <c r="AO5047" i="1"/>
  <c r="AN5047" i="1" s="1"/>
  <c r="AT5047" i="1"/>
  <c r="AU5047" i="1"/>
  <c r="AV5047" i="1"/>
  <c r="AW5047" i="1"/>
  <c r="AX5047" i="1" s="1"/>
  <c r="BB5047" i="1"/>
  <c r="BC5047" i="1" s="1"/>
  <c r="AC5048" i="1"/>
  <c r="AD5048" i="1"/>
  <c r="AE5048" i="1"/>
  <c r="AF5048" i="1"/>
  <c r="AG5048" i="1"/>
  <c r="AH5048" i="1"/>
  <c r="AI5048" i="1"/>
  <c r="AJ5048" i="1"/>
  <c r="AK5048" i="1"/>
  <c r="AO5048" i="1"/>
  <c r="AN5048" i="1" s="1"/>
  <c r="AT5048" i="1"/>
  <c r="AU5048" i="1"/>
  <c r="AV5048" i="1"/>
  <c r="AW5048" i="1"/>
  <c r="AX5048" i="1" s="1"/>
  <c r="BB5048" i="1"/>
  <c r="BC5048" i="1" s="1"/>
  <c r="AC5049" i="1"/>
  <c r="AD5049" i="1"/>
  <c r="AE5049" i="1"/>
  <c r="AF5049" i="1"/>
  <c r="AG5049" i="1"/>
  <c r="AH5049" i="1"/>
  <c r="AI5049" i="1"/>
  <c r="AJ5049" i="1"/>
  <c r="AK5049" i="1"/>
  <c r="AO5049" i="1"/>
  <c r="AN5049" i="1" s="1"/>
  <c r="AT5049" i="1"/>
  <c r="AU5049" i="1"/>
  <c r="AV5049" i="1"/>
  <c r="AW5049" i="1"/>
  <c r="AX5049" i="1" s="1"/>
  <c r="BB5049" i="1"/>
  <c r="BC5049" i="1" s="1"/>
  <c r="AC5050" i="1"/>
  <c r="AD5050" i="1"/>
  <c r="AE5050" i="1"/>
  <c r="AF5050" i="1"/>
  <c r="AG5050" i="1"/>
  <c r="AH5050" i="1"/>
  <c r="AI5050" i="1"/>
  <c r="AJ5050" i="1"/>
  <c r="AK5050" i="1"/>
  <c r="AO5050" i="1"/>
  <c r="AN5050" i="1" s="1"/>
  <c r="AT5050" i="1"/>
  <c r="AU5050" i="1"/>
  <c r="AV5050" i="1"/>
  <c r="AW5050" i="1"/>
  <c r="AX5050" i="1" s="1"/>
  <c r="BB5050" i="1"/>
  <c r="BC5050" i="1" s="1"/>
  <c r="G272" i="6"/>
  <c r="G273" i="6"/>
  <c r="H273" i="6" s="1"/>
  <c r="G274" i="6"/>
  <c r="H274" i="6" s="1"/>
  <c r="G275" i="6"/>
  <c r="H275" i="6" s="1"/>
  <c r="G276" i="6"/>
  <c r="H276" i="6" s="1"/>
  <c r="G277" i="6"/>
  <c r="H277" i="6"/>
  <c r="I277" i="6"/>
  <c r="G278" i="6"/>
  <c r="H278" i="6" s="1"/>
  <c r="G279" i="6"/>
  <c r="H279" i="6" s="1"/>
  <c r="I279" i="6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270" i="6"/>
  <c r="H270" i="6" s="1"/>
  <c r="G269" i="6"/>
  <c r="H269" i="6" s="1"/>
  <c r="G268" i="6"/>
  <c r="I268" i="6" s="1"/>
  <c r="G267" i="6"/>
  <c r="H267" i="6" s="1"/>
  <c r="G266" i="6"/>
  <c r="I266" i="6" s="1"/>
  <c r="G265" i="6"/>
  <c r="H265" i="6" s="1"/>
  <c r="G264" i="6"/>
  <c r="I264" i="6" s="1"/>
  <c r="G263" i="6"/>
  <c r="H263" i="6" s="1"/>
  <c r="G262" i="6"/>
  <c r="I262" i="6" s="1"/>
  <c r="G261" i="6"/>
  <c r="H261" i="6" s="1"/>
  <c r="G260" i="6"/>
  <c r="I260" i="6" s="1"/>
  <c r="G259" i="6"/>
  <c r="L1500" i="2"/>
  <c r="N1500" i="2"/>
  <c r="J1501" i="2"/>
  <c r="N1501" i="2"/>
  <c r="J1502" i="2"/>
  <c r="L1502" i="2"/>
  <c r="N1502" i="2"/>
  <c r="J1503" i="2"/>
  <c r="N1503" i="2"/>
  <c r="J1504" i="2"/>
  <c r="L1504" i="2"/>
  <c r="N1504" i="2"/>
  <c r="J1505" i="2"/>
  <c r="N1505" i="2"/>
  <c r="J1506" i="2"/>
  <c r="L1506" i="2"/>
  <c r="N1506" i="2"/>
  <c r="J1507" i="2"/>
  <c r="L1507" i="2"/>
  <c r="N1507" i="2"/>
  <c r="J1508" i="2"/>
  <c r="N1508" i="2"/>
  <c r="J1509" i="2"/>
  <c r="L1509" i="2"/>
  <c r="N1509" i="2"/>
  <c r="J1510" i="2"/>
  <c r="N1510" i="2"/>
  <c r="J1511" i="2"/>
  <c r="L1511" i="2"/>
  <c r="N1511" i="2"/>
  <c r="J1512" i="2"/>
  <c r="L1512" i="2"/>
  <c r="N1512" i="2"/>
  <c r="J1513" i="2"/>
  <c r="L1513" i="2"/>
  <c r="N1513" i="2"/>
  <c r="J1514" i="2"/>
  <c r="L1514" i="2"/>
  <c r="N1514" i="2"/>
  <c r="J1515" i="2"/>
  <c r="L1515" i="2"/>
  <c r="N1515" i="2"/>
  <c r="J1516" i="2"/>
  <c r="L1516" i="2"/>
  <c r="N1516" i="2"/>
  <c r="J1517" i="2"/>
  <c r="L1517" i="2"/>
  <c r="N1517" i="2"/>
  <c r="J1518" i="2"/>
  <c r="L1518" i="2"/>
  <c r="N1518" i="2"/>
  <c r="J1519" i="2"/>
  <c r="L1519" i="2"/>
  <c r="N1519" i="2"/>
  <c r="J1520" i="2"/>
  <c r="L1520" i="2"/>
  <c r="N1520" i="2"/>
  <c r="J1521" i="2"/>
  <c r="N1521" i="2"/>
  <c r="J1522" i="2"/>
  <c r="L1522" i="2"/>
  <c r="N1522" i="2"/>
  <c r="J1523" i="2"/>
  <c r="N1523" i="2"/>
  <c r="J1524" i="2"/>
  <c r="L1524" i="2"/>
  <c r="N1524" i="2"/>
  <c r="J1525" i="2"/>
  <c r="N1525" i="2"/>
  <c r="J1526" i="2"/>
  <c r="L1526" i="2"/>
  <c r="N1526" i="2"/>
  <c r="J1527" i="2"/>
  <c r="N1527" i="2"/>
  <c r="J1528" i="2"/>
  <c r="L1528" i="2"/>
  <c r="N1528" i="2"/>
  <c r="J1529" i="2"/>
  <c r="N1529" i="2"/>
  <c r="J1530" i="2"/>
  <c r="L1530" i="2"/>
  <c r="N1530" i="2"/>
  <c r="J1531" i="2"/>
  <c r="N1531" i="2"/>
  <c r="J1532" i="2"/>
  <c r="L1532" i="2"/>
  <c r="N1532" i="2"/>
  <c r="J1533" i="2"/>
  <c r="L1533" i="2"/>
  <c r="N1533" i="2"/>
  <c r="J1534" i="2"/>
  <c r="N1534" i="2"/>
  <c r="J1535" i="2"/>
  <c r="L1535" i="2"/>
  <c r="N1535" i="2"/>
  <c r="J1536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J1771" i="2"/>
  <c r="L1771" i="2"/>
  <c r="N1771" i="2"/>
  <c r="J1772" i="2"/>
  <c r="L1772" i="2"/>
  <c r="N1772" i="2"/>
  <c r="J1773" i="2"/>
  <c r="L1773" i="2"/>
  <c r="N1773" i="2"/>
  <c r="J1774" i="2"/>
  <c r="L1774" i="2"/>
  <c r="N1774" i="2"/>
  <c r="J1775" i="2"/>
  <c r="L1775" i="2"/>
  <c r="N1775" i="2"/>
  <c r="J1776" i="2"/>
  <c r="L1776" i="2"/>
  <c r="N1776" i="2"/>
  <c r="J1777" i="2"/>
  <c r="L1777" i="2"/>
  <c r="N1777" i="2"/>
  <c r="J1778" i="2"/>
  <c r="L1778" i="2"/>
  <c r="N1778" i="2"/>
  <c r="J1779" i="2"/>
  <c r="L1779" i="2"/>
  <c r="N1779" i="2"/>
  <c r="J1780" i="2"/>
  <c r="L1780" i="2"/>
  <c r="N1780" i="2"/>
  <c r="J1781" i="2"/>
  <c r="L1781" i="2"/>
  <c r="N1781" i="2"/>
  <c r="J1782" i="2"/>
  <c r="L1782" i="2"/>
  <c r="N1782" i="2"/>
  <c r="J1783" i="2"/>
  <c r="L1783" i="2"/>
  <c r="N1783" i="2"/>
  <c r="J1784" i="2"/>
  <c r="L1784" i="2"/>
  <c r="N1784" i="2"/>
  <c r="J1785" i="2"/>
  <c r="L1785" i="2"/>
  <c r="N1785" i="2"/>
  <c r="J1786" i="2"/>
  <c r="L1786" i="2"/>
  <c r="N1786" i="2"/>
  <c r="J1787" i="2"/>
  <c r="L1787" i="2"/>
  <c r="N1787" i="2"/>
  <c r="J1788" i="2"/>
  <c r="L1788" i="2"/>
  <c r="N1788" i="2"/>
  <c r="J1789" i="2"/>
  <c r="L1789" i="2"/>
  <c r="N1789" i="2"/>
  <c r="J1790" i="2"/>
  <c r="L1790" i="2"/>
  <c r="N1790" i="2"/>
  <c r="J1791" i="2"/>
  <c r="L1791" i="2"/>
  <c r="N1791" i="2"/>
  <c r="J1792" i="2"/>
  <c r="L1792" i="2"/>
  <c r="N1792" i="2"/>
  <c r="J1793" i="2"/>
  <c r="L1793" i="2"/>
  <c r="N1793" i="2"/>
  <c r="J1794" i="2"/>
  <c r="L1794" i="2"/>
  <c r="N1794" i="2"/>
  <c r="J1795" i="2"/>
  <c r="L1795" i="2"/>
  <c r="N1795" i="2"/>
  <c r="J1796" i="2"/>
  <c r="L1796" i="2"/>
  <c r="N1796" i="2"/>
  <c r="J1797" i="2"/>
  <c r="L1797" i="2"/>
  <c r="N1797" i="2"/>
  <c r="J1798" i="2"/>
  <c r="L1798" i="2"/>
  <c r="N1798" i="2"/>
  <c r="J1799" i="2"/>
  <c r="L1799" i="2"/>
  <c r="N1799" i="2"/>
  <c r="J1800" i="2"/>
  <c r="L1800" i="2"/>
  <c r="N1800" i="2"/>
  <c r="J1801" i="2"/>
  <c r="L1801" i="2"/>
  <c r="N1801" i="2"/>
  <c r="J1802" i="2"/>
  <c r="L1802" i="2"/>
  <c r="N1802" i="2"/>
  <c r="J1803" i="2"/>
  <c r="L1803" i="2"/>
  <c r="N1803" i="2"/>
  <c r="J1804" i="2"/>
  <c r="L1804" i="2"/>
  <c r="N1804" i="2"/>
  <c r="J1805" i="2"/>
  <c r="L1805" i="2"/>
  <c r="N1805" i="2"/>
  <c r="J1806" i="2"/>
  <c r="L1806" i="2"/>
  <c r="N1806" i="2"/>
  <c r="J1807" i="2"/>
  <c r="L1807" i="2"/>
  <c r="N1807" i="2"/>
  <c r="J1808" i="2"/>
  <c r="L1808" i="2"/>
  <c r="N1808" i="2"/>
  <c r="J1809" i="2"/>
  <c r="L1809" i="2"/>
  <c r="N1809" i="2"/>
  <c r="J1810" i="2"/>
  <c r="L1810" i="2"/>
  <c r="N1810" i="2"/>
  <c r="J1811" i="2"/>
  <c r="L1811" i="2"/>
  <c r="N1811" i="2"/>
  <c r="J1812" i="2"/>
  <c r="L1812" i="2"/>
  <c r="N1812" i="2"/>
  <c r="J1813" i="2"/>
  <c r="L1813" i="2"/>
  <c r="N1813" i="2"/>
  <c r="J1814" i="2"/>
  <c r="L1814" i="2"/>
  <c r="N1814" i="2"/>
  <c r="J1815" i="2"/>
  <c r="L1815" i="2"/>
  <c r="N1815" i="2"/>
  <c r="J1816" i="2"/>
  <c r="L1816" i="2"/>
  <c r="N1816" i="2"/>
  <c r="J1817" i="2"/>
  <c r="L1817" i="2"/>
  <c r="N1817" i="2"/>
  <c r="J1818" i="2"/>
  <c r="L1818" i="2"/>
  <c r="N1818" i="2"/>
  <c r="J1819" i="2"/>
  <c r="L1819" i="2"/>
  <c r="N1819" i="2"/>
  <c r="J1820" i="2"/>
  <c r="L1820" i="2"/>
  <c r="N1820" i="2"/>
  <c r="J1821" i="2"/>
  <c r="L1821" i="2"/>
  <c r="N1821" i="2"/>
  <c r="J1822" i="2"/>
  <c r="L1822" i="2"/>
  <c r="N1822" i="2"/>
  <c r="J1823" i="2"/>
  <c r="L1823" i="2"/>
  <c r="N1823" i="2"/>
  <c r="J1824" i="2"/>
  <c r="L1824" i="2"/>
  <c r="N1824" i="2"/>
  <c r="J1825" i="2"/>
  <c r="L1825" i="2"/>
  <c r="N1825" i="2"/>
  <c r="J1826" i="2"/>
  <c r="L1826" i="2"/>
  <c r="N1826" i="2"/>
  <c r="J1827" i="2"/>
  <c r="L1827" i="2"/>
  <c r="N1827" i="2"/>
  <c r="J1828" i="2"/>
  <c r="L1828" i="2"/>
  <c r="N1828" i="2"/>
  <c r="J1829" i="2"/>
  <c r="L1829" i="2"/>
  <c r="N1829" i="2"/>
  <c r="J1830" i="2"/>
  <c r="L1830" i="2"/>
  <c r="N1830" i="2"/>
  <c r="J1831" i="2"/>
  <c r="L1831" i="2"/>
  <c r="N1831" i="2"/>
  <c r="J1832" i="2"/>
  <c r="L1832" i="2"/>
  <c r="N1832" i="2"/>
  <c r="J1833" i="2"/>
  <c r="L1833" i="2"/>
  <c r="N1833" i="2"/>
  <c r="J1834" i="2"/>
  <c r="L1834" i="2"/>
  <c r="N1834" i="2"/>
  <c r="J1835" i="2"/>
  <c r="L1835" i="2"/>
  <c r="N1835" i="2"/>
  <c r="J1836" i="2"/>
  <c r="L1836" i="2"/>
  <c r="N1836" i="2"/>
  <c r="J1837" i="2"/>
  <c r="L1837" i="2"/>
  <c r="N1837" i="2"/>
  <c r="J1838" i="2"/>
  <c r="L1838" i="2"/>
  <c r="N1838" i="2"/>
  <c r="J1839" i="2"/>
  <c r="L1839" i="2"/>
  <c r="N1839" i="2"/>
  <c r="J1840" i="2"/>
  <c r="L1840" i="2"/>
  <c r="N1840" i="2"/>
  <c r="J1841" i="2"/>
  <c r="L1841" i="2"/>
  <c r="N1841" i="2"/>
  <c r="J1842" i="2"/>
  <c r="L1842" i="2"/>
  <c r="N1842" i="2"/>
  <c r="J1843" i="2"/>
  <c r="L1843" i="2"/>
  <c r="N1843" i="2"/>
  <c r="J1844" i="2"/>
  <c r="L1844" i="2"/>
  <c r="N1844" i="2"/>
  <c r="J1845" i="2"/>
  <c r="L1845" i="2"/>
  <c r="N1845" i="2"/>
  <c r="J1846" i="2"/>
  <c r="L1846" i="2"/>
  <c r="N1846" i="2"/>
  <c r="J1847" i="2"/>
  <c r="L1847" i="2"/>
  <c r="N1847" i="2"/>
  <c r="J1848" i="2"/>
  <c r="L1848" i="2"/>
  <c r="N1848" i="2"/>
  <c r="J1849" i="2"/>
  <c r="L1849" i="2"/>
  <c r="N1849" i="2"/>
  <c r="J1850" i="2"/>
  <c r="L1850" i="2"/>
  <c r="N1850" i="2"/>
  <c r="J1851" i="2"/>
  <c r="L1851" i="2"/>
  <c r="N1851" i="2"/>
  <c r="J1852" i="2"/>
  <c r="L1852" i="2"/>
  <c r="N1852" i="2"/>
  <c r="J1853" i="2"/>
  <c r="L1853" i="2"/>
  <c r="N1853" i="2"/>
  <c r="J1854" i="2"/>
  <c r="L1854" i="2"/>
  <c r="N1854" i="2"/>
  <c r="J1855" i="2"/>
  <c r="L1855" i="2"/>
  <c r="N1855" i="2"/>
  <c r="J1856" i="2"/>
  <c r="L1856" i="2"/>
  <c r="N1856" i="2"/>
  <c r="J1857" i="2"/>
  <c r="L1857" i="2"/>
  <c r="N1857" i="2"/>
  <c r="J1858" i="2"/>
  <c r="L1858" i="2"/>
  <c r="N1858" i="2"/>
  <c r="J1859" i="2"/>
  <c r="L1859" i="2"/>
  <c r="N1859" i="2"/>
  <c r="J1860" i="2"/>
  <c r="L1860" i="2"/>
  <c r="N1860" i="2"/>
  <c r="J1861" i="2"/>
  <c r="L1861" i="2"/>
  <c r="N1861" i="2"/>
  <c r="J1862" i="2"/>
  <c r="L1862" i="2"/>
  <c r="N1862" i="2"/>
  <c r="J1863" i="2"/>
  <c r="L1863" i="2"/>
  <c r="N1863" i="2"/>
  <c r="J1864" i="2"/>
  <c r="L1864" i="2"/>
  <c r="N1864" i="2"/>
  <c r="J1865" i="2"/>
  <c r="L1865" i="2"/>
  <c r="N1865" i="2"/>
  <c r="J1866" i="2"/>
  <c r="L1866" i="2"/>
  <c r="N1866" i="2"/>
  <c r="J1867" i="2"/>
  <c r="L1867" i="2"/>
  <c r="N1867" i="2"/>
  <c r="J1868" i="2"/>
  <c r="L1868" i="2"/>
  <c r="N1868" i="2"/>
  <c r="J1869" i="2"/>
  <c r="L1869" i="2"/>
  <c r="N1869" i="2"/>
  <c r="J1870" i="2"/>
  <c r="L1870" i="2"/>
  <c r="N1870" i="2"/>
  <c r="J1871" i="2"/>
  <c r="L1871" i="2"/>
  <c r="N1871" i="2"/>
  <c r="J1872" i="2"/>
  <c r="L1872" i="2"/>
  <c r="N1872" i="2"/>
  <c r="J1873" i="2"/>
  <c r="L1873" i="2"/>
  <c r="N1873" i="2"/>
  <c r="J1874" i="2"/>
  <c r="L1874" i="2"/>
  <c r="N1874" i="2"/>
  <c r="J1875" i="2"/>
  <c r="L1875" i="2"/>
  <c r="N1875" i="2"/>
  <c r="J1876" i="2"/>
  <c r="L1876" i="2"/>
  <c r="N1876" i="2"/>
  <c r="J1877" i="2"/>
  <c r="L1877" i="2"/>
  <c r="N1877" i="2"/>
  <c r="J1878" i="2"/>
  <c r="L1878" i="2"/>
  <c r="N1878" i="2"/>
  <c r="J1879" i="2"/>
  <c r="L1879" i="2"/>
  <c r="N1879" i="2"/>
  <c r="J1880" i="2"/>
  <c r="L1880" i="2"/>
  <c r="N1880" i="2"/>
  <c r="J1881" i="2"/>
  <c r="L1881" i="2"/>
  <c r="N1881" i="2"/>
  <c r="J1882" i="2"/>
  <c r="L1882" i="2"/>
  <c r="N1882" i="2"/>
  <c r="J1883" i="2"/>
  <c r="L1883" i="2"/>
  <c r="N1883" i="2"/>
  <c r="J1884" i="2"/>
  <c r="L1884" i="2"/>
  <c r="N1884" i="2"/>
  <c r="J1885" i="2"/>
  <c r="L1885" i="2"/>
  <c r="N1885" i="2"/>
  <c r="J1886" i="2"/>
  <c r="L1886" i="2"/>
  <c r="N1886" i="2"/>
  <c r="J1887" i="2"/>
  <c r="L1887" i="2"/>
  <c r="N1887" i="2"/>
  <c r="J1888" i="2"/>
  <c r="L1888" i="2"/>
  <c r="N1888" i="2"/>
  <c r="J1889" i="2"/>
  <c r="L1889" i="2"/>
  <c r="N1889" i="2"/>
  <c r="J1890" i="2"/>
  <c r="L1890" i="2"/>
  <c r="N1890" i="2"/>
  <c r="J1891" i="2"/>
  <c r="L1891" i="2"/>
  <c r="N1891" i="2"/>
  <c r="J1892" i="2"/>
  <c r="L1892" i="2"/>
  <c r="N1892" i="2"/>
  <c r="J1893" i="2"/>
  <c r="L1893" i="2"/>
  <c r="N1893" i="2"/>
  <c r="J1894" i="2"/>
  <c r="L1894" i="2"/>
  <c r="N1894" i="2"/>
  <c r="J1895" i="2"/>
  <c r="L1895" i="2"/>
  <c r="N1895" i="2"/>
  <c r="J1896" i="2"/>
  <c r="L1896" i="2"/>
  <c r="N1896" i="2"/>
  <c r="J1897" i="2"/>
  <c r="L1897" i="2"/>
  <c r="N1897" i="2"/>
  <c r="J1898" i="2"/>
  <c r="L1898" i="2"/>
  <c r="N1898" i="2"/>
  <c r="J1899" i="2"/>
  <c r="L1899" i="2"/>
  <c r="N1899" i="2"/>
  <c r="J1900" i="2"/>
  <c r="L1900" i="2"/>
  <c r="N1900" i="2"/>
  <c r="J1901" i="2"/>
  <c r="L1901" i="2"/>
  <c r="N1901" i="2"/>
  <c r="J1902" i="2"/>
  <c r="L1902" i="2"/>
  <c r="N1902" i="2"/>
  <c r="J1903" i="2"/>
  <c r="L1903" i="2"/>
  <c r="N1903" i="2"/>
  <c r="J1904" i="2"/>
  <c r="L1904" i="2"/>
  <c r="N1904" i="2"/>
  <c r="J1905" i="2"/>
  <c r="L1905" i="2"/>
  <c r="N1905" i="2"/>
  <c r="J1906" i="2"/>
  <c r="L1906" i="2"/>
  <c r="N1906" i="2"/>
  <c r="J1907" i="2"/>
  <c r="L1907" i="2"/>
  <c r="N1907" i="2"/>
  <c r="J1908" i="2"/>
  <c r="L1908" i="2"/>
  <c r="N1908" i="2"/>
  <c r="J1909" i="2"/>
  <c r="L1909" i="2"/>
  <c r="N1909" i="2"/>
  <c r="J1910" i="2"/>
  <c r="L1910" i="2"/>
  <c r="N1910" i="2"/>
  <c r="J1911" i="2"/>
  <c r="L1911" i="2"/>
  <c r="N1911" i="2"/>
  <c r="J1912" i="2"/>
  <c r="L1912" i="2"/>
  <c r="N1912" i="2"/>
  <c r="J1913" i="2"/>
  <c r="L1913" i="2"/>
  <c r="N1913" i="2"/>
  <c r="J1914" i="2"/>
  <c r="L1914" i="2"/>
  <c r="N1914" i="2"/>
  <c r="J1915" i="2"/>
  <c r="L1915" i="2"/>
  <c r="N1915" i="2"/>
  <c r="J1916" i="2"/>
  <c r="L1916" i="2"/>
  <c r="N1916" i="2"/>
  <c r="J1917" i="2"/>
  <c r="L1917" i="2"/>
  <c r="N1917" i="2"/>
  <c r="J1918" i="2"/>
  <c r="L1918" i="2"/>
  <c r="N1918" i="2"/>
  <c r="J1919" i="2"/>
  <c r="L1919" i="2"/>
  <c r="N1919" i="2"/>
  <c r="J1920" i="2"/>
  <c r="L1920" i="2"/>
  <c r="N1920" i="2"/>
  <c r="J1921" i="2"/>
  <c r="L1921" i="2"/>
  <c r="N1921" i="2"/>
  <c r="J1922" i="2"/>
  <c r="L1922" i="2"/>
  <c r="N1922" i="2"/>
  <c r="J1923" i="2"/>
  <c r="L1923" i="2"/>
  <c r="N1923" i="2"/>
  <c r="J1924" i="2"/>
  <c r="L1924" i="2"/>
  <c r="N1924" i="2"/>
  <c r="J1925" i="2"/>
  <c r="L1925" i="2"/>
  <c r="N1925" i="2"/>
  <c r="J1926" i="2"/>
  <c r="L1926" i="2"/>
  <c r="N1926" i="2"/>
  <c r="J1927" i="2"/>
  <c r="L1927" i="2"/>
  <c r="N1927" i="2"/>
  <c r="J1928" i="2"/>
  <c r="L1928" i="2"/>
  <c r="N1928" i="2"/>
  <c r="J1929" i="2"/>
  <c r="L1929" i="2"/>
  <c r="N1929" i="2"/>
  <c r="J1930" i="2"/>
  <c r="L1930" i="2"/>
  <c r="N1930" i="2"/>
  <c r="J1931" i="2"/>
  <c r="L1931" i="2"/>
  <c r="N1931" i="2"/>
  <c r="J1932" i="2"/>
  <c r="L1932" i="2"/>
  <c r="N1932" i="2"/>
  <c r="J1933" i="2"/>
  <c r="L1933" i="2"/>
  <c r="N1933" i="2"/>
  <c r="J1934" i="2"/>
  <c r="L1934" i="2"/>
  <c r="N1934" i="2"/>
  <c r="J1935" i="2"/>
  <c r="L1935" i="2"/>
  <c r="N1935" i="2"/>
  <c r="J1936" i="2"/>
  <c r="L1936" i="2"/>
  <c r="N1936" i="2"/>
  <c r="J1937" i="2"/>
  <c r="L1937" i="2"/>
  <c r="N1937" i="2"/>
  <c r="J1938" i="2"/>
  <c r="L1938" i="2"/>
  <c r="N1938" i="2"/>
  <c r="J1939" i="2"/>
  <c r="L1939" i="2"/>
  <c r="N1939" i="2"/>
  <c r="J1940" i="2"/>
  <c r="L1940" i="2"/>
  <c r="N1940" i="2"/>
  <c r="J1941" i="2"/>
  <c r="L1941" i="2"/>
  <c r="N1941" i="2"/>
  <c r="J1942" i="2"/>
  <c r="L1942" i="2"/>
  <c r="N1942" i="2"/>
  <c r="J1943" i="2"/>
  <c r="L1943" i="2"/>
  <c r="N1943" i="2"/>
  <c r="J1944" i="2"/>
  <c r="L1944" i="2"/>
  <c r="N1944" i="2"/>
  <c r="J1945" i="2"/>
  <c r="L1945" i="2"/>
  <c r="N1945" i="2"/>
  <c r="J1946" i="2"/>
  <c r="L1946" i="2"/>
  <c r="N1946" i="2"/>
  <c r="J1947" i="2"/>
  <c r="L1947" i="2"/>
  <c r="N1947" i="2"/>
  <c r="J1948" i="2"/>
  <c r="L1948" i="2"/>
  <c r="N1948" i="2"/>
  <c r="J1949" i="2"/>
  <c r="L1949" i="2"/>
  <c r="N1949" i="2"/>
  <c r="J1950" i="2"/>
  <c r="L1950" i="2"/>
  <c r="N1950" i="2"/>
  <c r="J1951" i="2"/>
  <c r="L1951" i="2"/>
  <c r="N1951" i="2"/>
  <c r="J1952" i="2"/>
  <c r="L1952" i="2"/>
  <c r="N1952" i="2"/>
  <c r="J1953" i="2"/>
  <c r="L1953" i="2"/>
  <c r="N1953" i="2"/>
  <c r="J1954" i="2"/>
  <c r="L1954" i="2"/>
  <c r="N1954" i="2"/>
  <c r="J1955" i="2"/>
  <c r="L1955" i="2"/>
  <c r="N1955" i="2"/>
  <c r="J1956" i="2"/>
  <c r="L1956" i="2"/>
  <c r="N1956" i="2"/>
  <c r="J1957" i="2"/>
  <c r="L1957" i="2"/>
  <c r="N1957" i="2"/>
  <c r="J1958" i="2"/>
  <c r="L1958" i="2"/>
  <c r="N1958" i="2"/>
  <c r="J1959" i="2"/>
  <c r="L1959" i="2"/>
  <c r="N1959" i="2"/>
  <c r="J1960" i="2"/>
  <c r="L1960" i="2"/>
  <c r="N1960" i="2"/>
  <c r="J1961" i="2"/>
  <c r="L1961" i="2"/>
  <c r="N1961" i="2"/>
  <c r="J1962" i="2"/>
  <c r="L1962" i="2"/>
  <c r="N1962" i="2"/>
  <c r="J1963" i="2"/>
  <c r="L1963" i="2"/>
  <c r="N1963" i="2"/>
  <c r="J1964" i="2"/>
  <c r="L1964" i="2"/>
  <c r="N1964" i="2"/>
  <c r="J1965" i="2"/>
  <c r="L1965" i="2"/>
  <c r="N1965" i="2"/>
  <c r="J1966" i="2"/>
  <c r="L1966" i="2"/>
  <c r="N1966" i="2"/>
  <c r="J1967" i="2"/>
  <c r="L1967" i="2"/>
  <c r="N1967" i="2"/>
  <c r="J1968" i="2"/>
  <c r="L1968" i="2"/>
  <c r="N1968" i="2"/>
  <c r="J1969" i="2"/>
  <c r="L1969" i="2"/>
  <c r="N1969" i="2"/>
  <c r="J1970" i="2"/>
  <c r="L1970" i="2"/>
  <c r="N1970" i="2"/>
  <c r="J1971" i="2"/>
  <c r="L1971" i="2"/>
  <c r="N1971" i="2"/>
  <c r="J1972" i="2"/>
  <c r="L1972" i="2"/>
  <c r="N1972" i="2"/>
  <c r="J1973" i="2"/>
  <c r="L1973" i="2"/>
  <c r="N1973" i="2"/>
  <c r="J1974" i="2"/>
  <c r="L1974" i="2"/>
  <c r="N1974" i="2"/>
  <c r="J1975" i="2"/>
  <c r="L1975" i="2"/>
  <c r="N1975" i="2"/>
  <c r="J1976" i="2"/>
  <c r="L1976" i="2"/>
  <c r="N1976" i="2"/>
  <c r="J1977" i="2"/>
  <c r="L1977" i="2"/>
  <c r="N1977" i="2"/>
  <c r="J1978" i="2"/>
  <c r="L1978" i="2"/>
  <c r="N1978" i="2"/>
  <c r="J1979" i="2"/>
  <c r="L1979" i="2"/>
  <c r="N1979" i="2"/>
  <c r="J1980" i="2"/>
  <c r="L1980" i="2"/>
  <c r="N1980" i="2"/>
  <c r="J1981" i="2"/>
  <c r="L1981" i="2"/>
  <c r="N1981" i="2"/>
  <c r="J1982" i="2"/>
  <c r="L1982" i="2"/>
  <c r="N1982" i="2"/>
  <c r="J1983" i="2"/>
  <c r="L1983" i="2"/>
  <c r="N1983" i="2"/>
  <c r="J1984" i="2"/>
  <c r="L1984" i="2"/>
  <c r="N1984" i="2"/>
  <c r="J1985" i="2"/>
  <c r="L1985" i="2"/>
  <c r="N1985" i="2"/>
  <c r="J1986" i="2"/>
  <c r="L1986" i="2"/>
  <c r="N1986" i="2"/>
  <c r="J1987" i="2"/>
  <c r="L1987" i="2"/>
  <c r="N1987" i="2"/>
  <c r="J1988" i="2"/>
  <c r="L1988" i="2"/>
  <c r="N1988" i="2"/>
  <c r="J1989" i="2"/>
  <c r="L1989" i="2"/>
  <c r="N1989" i="2"/>
  <c r="J1990" i="2"/>
  <c r="L1990" i="2"/>
  <c r="N1990" i="2"/>
  <c r="J1991" i="2"/>
  <c r="L1991" i="2"/>
  <c r="N1991" i="2"/>
  <c r="J1992" i="2"/>
  <c r="L1992" i="2"/>
  <c r="N1992" i="2"/>
  <c r="J1993" i="2"/>
  <c r="L1993" i="2"/>
  <c r="N1993" i="2"/>
  <c r="J1994" i="2"/>
  <c r="L1994" i="2"/>
  <c r="N1994" i="2"/>
  <c r="J1995" i="2"/>
  <c r="L1995" i="2"/>
  <c r="N1995" i="2"/>
  <c r="J1996" i="2"/>
  <c r="L1996" i="2"/>
  <c r="N1996" i="2"/>
  <c r="J1997" i="2"/>
  <c r="L1997" i="2"/>
  <c r="N1997" i="2"/>
  <c r="J1998" i="2"/>
  <c r="L1998" i="2"/>
  <c r="N1998" i="2"/>
  <c r="J1999" i="2"/>
  <c r="L1999" i="2"/>
  <c r="N1999" i="2"/>
  <c r="J2000" i="2"/>
  <c r="L2000" i="2"/>
  <c r="N2000" i="2"/>
  <c r="J2001" i="2"/>
  <c r="L2001" i="2"/>
  <c r="N2001" i="2"/>
  <c r="J2002" i="2"/>
  <c r="L2002" i="2"/>
  <c r="N2002" i="2"/>
  <c r="J2003" i="2"/>
  <c r="L2003" i="2"/>
  <c r="N2003" i="2"/>
  <c r="J2004" i="2"/>
  <c r="L2004" i="2"/>
  <c r="N2004" i="2"/>
  <c r="J2005" i="2"/>
  <c r="L2005" i="2"/>
  <c r="N2005" i="2"/>
  <c r="J2006" i="2"/>
  <c r="L2006" i="2"/>
  <c r="N2006" i="2"/>
  <c r="J2007" i="2"/>
  <c r="L2007" i="2"/>
  <c r="N2007" i="2"/>
  <c r="J2008" i="2"/>
  <c r="L2008" i="2"/>
  <c r="N2008" i="2"/>
  <c r="J2009" i="2"/>
  <c r="L2009" i="2"/>
  <c r="N2009" i="2"/>
  <c r="J2010" i="2"/>
  <c r="L2010" i="2"/>
  <c r="N2010" i="2"/>
  <c r="J2011" i="2"/>
  <c r="L2011" i="2"/>
  <c r="N2011" i="2"/>
  <c r="J2012" i="2"/>
  <c r="L2012" i="2"/>
  <c r="N2012" i="2"/>
  <c r="J2013" i="2"/>
  <c r="L2013" i="2"/>
  <c r="N2013" i="2"/>
  <c r="J2014" i="2"/>
  <c r="L2014" i="2"/>
  <c r="N2014" i="2"/>
  <c r="J2015" i="2"/>
  <c r="L2015" i="2"/>
  <c r="N2015" i="2"/>
  <c r="J2016" i="2"/>
  <c r="L2016" i="2"/>
  <c r="N2016" i="2"/>
  <c r="J2017" i="2"/>
  <c r="L2017" i="2"/>
  <c r="N2017" i="2"/>
  <c r="J2018" i="2"/>
  <c r="L2018" i="2"/>
  <c r="N2018" i="2"/>
  <c r="J2019" i="2"/>
  <c r="L2019" i="2"/>
  <c r="N2019" i="2"/>
  <c r="J2020" i="2"/>
  <c r="L2020" i="2"/>
  <c r="N2020" i="2"/>
  <c r="J2021" i="2"/>
  <c r="L2021" i="2"/>
  <c r="N2021" i="2"/>
  <c r="J2022" i="2"/>
  <c r="L2022" i="2"/>
  <c r="N2022" i="2"/>
  <c r="J2023" i="2"/>
  <c r="L2023" i="2"/>
  <c r="N2023" i="2"/>
  <c r="J2024" i="2"/>
  <c r="L2024" i="2"/>
  <c r="N2024" i="2"/>
  <c r="J2025" i="2"/>
  <c r="L2025" i="2"/>
  <c r="N2025" i="2"/>
  <c r="J2026" i="2"/>
  <c r="L2026" i="2"/>
  <c r="N2026" i="2"/>
  <c r="J2027" i="2"/>
  <c r="L2027" i="2"/>
  <c r="N2027" i="2"/>
  <c r="J2028" i="2"/>
  <c r="L2028" i="2"/>
  <c r="N2028" i="2"/>
  <c r="J2029" i="2"/>
  <c r="L2029" i="2"/>
  <c r="N2029" i="2"/>
  <c r="J2030" i="2"/>
  <c r="L2030" i="2"/>
  <c r="N2030" i="2"/>
  <c r="J2031" i="2"/>
  <c r="L2031" i="2"/>
  <c r="N2031" i="2"/>
  <c r="J2032" i="2"/>
  <c r="L2032" i="2"/>
  <c r="N2032" i="2"/>
  <c r="J2033" i="2"/>
  <c r="L2033" i="2"/>
  <c r="N2033" i="2"/>
  <c r="J2034" i="2"/>
  <c r="L2034" i="2"/>
  <c r="N2034" i="2"/>
  <c r="J2035" i="2"/>
  <c r="L2035" i="2"/>
  <c r="N2035" i="2"/>
  <c r="J2036" i="2"/>
  <c r="L2036" i="2"/>
  <c r="N2036" i="2"/>
  <c r="J2037" i="2"/>
  <c r="L2037" i="2"/>
  <c r="N2037" i="2"/>
  <c r="J2038" i="2"/>
  <c r="L2038" i="2"/>
  <c r="N2038" i="2"/>
  <c r="J2039" i="2"/>
  <c r="L2039" i="2"/>
  <c r="N2039" i="2"/>
  <c r="J2040" i="2"/>
  <c r="L2040" i="2"/>
  <c r="N2040" i="2"/>
  <c r="J2041" i="2"/>
  <c r="L2041" i="2"/>
  <c r="N2041" i="2"/>
  <c r="J2042" i="2"/>
  <c r="L2042" i="2"/>
  <c r="N2042" i="2"/>
  <c r="J2043" i="2"/>
  <c r="L2043" i="2"/>
  <c r="N2043" i="2"/>
  <c r="J2044" i="2"/>
  <c r="L2044" i="2"/>
  <c r="N2044" i="2"/>
  <c r="J2045" i="2"/>
  <c r="L2045" i="2"/>
  <c r="N2045" i="2"/>
  <c r="J2046" i="2"/>
  <c r="L2046" i="2"/>
  <c r="N2046" i="2"/>
  <c r="J2047" i="2"/>
  <c r="L2047" i="2"/>
  <c r="N2047" i="2"/>
  <c r="J2048" i="2"/>
  <c r="L2048" i="2"/>
  <c r="N2048" i="2"/>
  <c r="J2049" i="2"/>
  <c r="L2049" i="2"/>
  <c r="N2049" i="2"/>
  <c r="J2050" i="2"/>
  <c r="L2050" i="2"/>
  <c r="N2050" i="2"/>
  <c r="J2051" i="2"/>
  <c r="L2051" i="2"/>
  <c r="N2051" i="2"/>
  <c r="J2052" i="2"/>
  <c r="L2052" i="2"/>
  <c r="N2052" i="2"/>
  <c r="J2053" i="2"/>
  <c r="L2053" i="2"/>
  <c r="N2053" i="2"/>
  <c r="J2054" i="2"/>
  <c r="L2054" i="2"/>
  <c r="N2054" i="2"/>
  <c r="J2055" i="2"/>
  <c r="L2055" i="2"/>
  <c r="N2055" i="2"/>
  <c r="J2056" i="2"/>
  <c r="L2056" i="2"/>
  <c r="N2056" i="2"/>
  <c r="J2057" i="2"/>
  <c r="L2057" i="2"/>
  <c r="N2057" i="2"/>
  <c r="J2058" i="2"/>
  <c r="L2058" i="2"/>
  <c r="N2058" i="2"/>
  <c r="J2059" i="2"/>
  <c r="L2059" i="2"/>
  <c r="N2059" i="2"/>
  <c r="J2060" i="2"/>
  <c r="L2060" i="2"/>
  <c r="N2060" i="2"/>
  <c r="J2061" i="2"/>
  <c r="L2061" i="2"/>
  <c r="N2061" i="2"/>
  <c r="J2062" i="2"/>
  <c r="L2062" i="2"/>
  <c r="N2062" i="2"/>
  <c r="J2063" i="2"/>
  <c r="L2063" i="2"/>
  <c r="N2063" i="2"/>
  <c r="J2064" i="2"/>
  <c r="L2064" i="2"/>
  <c r="N2064" i="2"/>
  <c r="J2065" i="2"/>
  <c r="L2065" i="2"/>
  <c r="N2065" i="2"/>
  <c r="J2066" i="2"/>
  <c r="L2066" i="2"/>
  <c r="N2066" i="2"/>
  <c r="J2067" i="2"/>
  <c r="L2067" i="2"/>
  <c r="N2067" i="2"/>
  <c r="J2068" i="2"/>
  <c r="L2068" i="2"/>
  <c r="N2068" i="2"/>
  <c r="J2069" i="2"/>
  <c r="L2069" i="2"/>
  <c r="N2069" i="2"/>
  <c r="J2070" i="2"/>
  <c r="L2070" i="2"/>
  <c r="N2070" i="2"/>
  <c r="J2071" i="2"/>
  <c r="L2071" i="2"/>
  <c r="N2071" i="2"/>
  <c r="J2072" i="2"/>
  <c r="L2072" i="2"/>
  <c r="N2072" i="2"/>
  <c r="J2073" i="2"/>
  <c r="L2073" i="2"/>
  <c r="N2073" i="2"/>
  <c r="J2074" i="2"/>
  <c r="L2074" i="2"/>
  <c r="N2074" i="2"/>
  <c r="J2075" i="2"/>
  <c r="L2075" i="2"/>
  <c r="N2075" i="2"/>
  <c r="J2076" i="2"/>
  <c r="L2076" i="2"/>
  <c r="N2076" i="2"/>
  <c r="J2077" i="2"/>
  <c r="L2077" i="2"/>
  <c r="N2077" i="2"/>
  <c r="J2078" i="2"/>
  <c r="L2078" i="2"/>
  <c r="N2078" i="2"/>
  <c r="J2079" i="2"/>
  <c r="L2079" i="2"/>
  <c r="N2079" i="2"/>
  <c r="J2080" i="2"/>
  <c r="L2080" i="2"/>
  <c r="N2080" i="2"/>
  <c r="J2081" i="2"/>
  <c r="L2081" i="2"/>
  <c r="N2081" i="2"/>
  <c r="J2082" i="2"/>
  <c r="L2082" i="2"/>
  <c r="N2082" i="2"/>
  <c r="J2083" i="2"/>
  <c r="L2083" i="2"/>
  <c r="N2083" i="2"/>
  <c r="J2084" i="2"/>
  <c r="L2084" i="2"/>
  <c r="N2084" i="2"/>
  <c r="J2085" i="2"/>
  <c r="L2085" i="2"/>
  <c r="N2085" i="2"/>
  <c r="J2086" i="2"/>
  <c r="L2086" i="2"/>
  <c r="N2086" i="2"/>
  <c r="J2087" i="2"/>
  <c r="L2087" i="2"/>
  <c r="N2087" i="2"/>
  <c r="J2088" i="2"/>
  <c r="L2088" i="2"/>
  <c r="N2088" i="2"/>
  <c r="J2089" i="2"/>
  <c r="L2089" i="2"/>
  <c r="N2089" i="2"/>
  <c r="J2090" i="2"/>
  <c r="L2090" i="2"/>
  <c r="N2090" i="2"/>
  <c r="J2091" i="2"/>
  <c r="L2091" i="2"/>
  <c r="N2091" i="2"/>
  <c r="J2092" i="2"/>
  <c r="L2092" i="2"/>
  <c r="N2092" i="2"/>
  <c r="J2093" i="2"/>
  <c r="L2093" i="2"/>
  <c r="N2093" i="2"/>
  <c r="J2094" i="2"/>
  <c r="L2094" i="2"/>
  <c r="N2094" i="2"/>
  <c r="J2095" i="2"/>
  <c r="L2095" i="2"/>
  <c r="N2095" i="2"/>
  <c r="J2096" i="2"/>
  <c r="L2096" i="2"/>
  <c r="N2096" i="2"/>
  <c r="J2097" i="2"/>
  <c r="L2097" i="2"/>
  <c r="N2097" i="2"/>
  <c r="J2098" i="2"/>
  <c r="L2098" i="2"/>
  <c r="N2098" i="2"/>
  <c r="J2099" i="2"/>
  <c r="L2099" i="2"/>
  <c r="N2099" i="2"/>
  <c r="J2100" i="2"/>
  <c r="L2100" i="2"/>
  <c r="N2100" i="2"/>
  <c r="J2101" i="2"/>
  <c r="L2101" i="2"/>
  <c r="N2101" i="2"/>
  <c r="J2102" i="2"/>
  <c r="L2102" i="2"/>
  <c r="N2102" i="2"/>
  <c r="J2103" i="2"/>
  <c r="L2103" i="2"/>
  <c r="N2103" i="2"/>
  <c r="J2104" i="2"/>
  <c r="L2104" i="2"/>
  <c r="N2104" i="2"/>
  <c r="J2105" i="2"/>
  <c r="L2105" i="2"/>
  <c r="N2105" i="2"/>
  <c r="J2106" i="2"/>
  <c r="L2106" i="2"/>
  <c r="N2106" i="2"/>
  <c r="J2107" i="2"/>
  <c r="L2107" i="2"/>
  <c r="N2107" i="2"/>
  <c r="J2108" i="2"/>
  <c r="L2108" i="2"/>
  <c r="N2108" i="2"/>
  <c r="J2109" i="2"/>
  <c r="L2109" i="2"/>
  <c r="N2109" i="2"/>
  <c r="J2110" i="2"/>
  <c r="L2110" i="2"/>
  <c r="N2110" i="2"/>
  <c r="J2111" i="2"/>
  <c r="L2111" i="2"/>
  <c r="N2111" i="2"/>
  <c r="J2112" i="2"/>
  <c r="L2112" i="2"/>
  <c r="N2112" i="2"/>
  <c r="J2113" i="2"/>
  <c r="L2113" i="2"/>
  <c r="N2113" i="2"/>
  <c r="J2114" i="2"/>
  <c r="L2114" i="2"/>
  <c r="N2114" i="2"/>
  <c r="J2115" i="2"/>
  <c r="L2115" i="2"/>
  <c r="N2115" i="2"/>
  <c r="J2116" i="2"/>
  <c r="L2116" i="2"/>
  <c r="N2116" i="2"/>
  <c r="J2117" i="2"/>
  <c r="L2117" i="2"/>
  <c r="N2117" i="2"/>
  <c r="J2118" i="2"/>
  <c r="L2118" i="2"/>
  <c r="N2118" i="2"/>
  <c r="J2119" i="2"/>
  <c r="L2119" i="2"/>
  <c r="N2119" i="2"/>
  <c r="J2120" i="2"/>
  <c r="L2120" i="2"/>
  <c r="N2120" i="2"/>
  <c r="J2121" i="2"/>
  <c r="L2121" i="2"/>
  <c r="N2121" i="2"/>
  <c r="J2122" i="2"/>
  <c r="L2122" i="2"/>
  <c r="N2122" i="2"/>
  <c r="J2123" i="2"/>
  <c r="L2123" i="2"/>
  <c r="N2123" i="2"/>
  <c r="J2124" i="2"/>
  <c r="L2124" i="2"/>
  <c r="N2124" i="2"/>
  <c r="J2125" i="2"/>
  <c r="L2125" i="2"/>
  <c r="N2125" i="2"/>
  <c r="J2126" i="2"/>
  <c r="L2126" i="2"/>
  <c r="N2126" i="2"/>
  <c r="J2127" i="2"/>
  <c r="L2127" i="2"/>
  <c r="N2127" i="2"/>
  <c r="J2128" i="2"/>
  <c r="L2128" i="2"/>
  <c r="N2128" i="2"/>
  <c r="J2129" i="2"/>
  <c r="L2129" i="2"/>
  <c r="N2129" i="2"/>
  <c r="J2130" i="2"/>
  <c r="L2130" i="2"/>
  <c r="N2130" i="2"/>
  <c r="J2131" i="2"/>
  <c r="L2131" i="2"/>
  <c r="N2131" i="2"/>
  <c r="J2132" i="2"/>
  <c r="L2132" i="2"/>
  <c r="N2132" i="2"/>
  <c r="J2133" i="2"/>
  <c r="L2133" i="2"/>
  <c r="N2133" i="2"/>
  <c r="J2134" i="2"/>
  <c r="L2134" i="2"/>
  <c r="N2134" i="2"/>
  <c r="J2135" i="2"/>
  <c r="L2135" i="2"/>
  <c r="N2135" i="2"/>
  <c r="J2136" i="2"/>
  <c r="L2136" i="2"/>
  <c r="N2136" i="2"/>
  <c r="J2137" i="2"/>
  <c r="L2137" i="2"/>
  <c r="N2137" i="2"/>
  <c r="J2138" i="2"/>
  <c r="L2138" i="2"/>
  <c r="N2138" i="2"/>
  <c r="J2139" i="2"/>
  <c r="L2139" i="2"/>
  <c r="N2139" i="2"/>
  <c r="J2140" i="2"/>
  <c r="L2140" i="2"/>
  <c r="N2140" i="2"/>
  <c r="J2141" i="2"/>
  <c r="L2141" i="2"/>
  <c r="N2141" i="2"/>
  <c r="J2142" i="2"/>
  <c r="L2142" i="2"/>
  <c r="N2142" i="2"/>
  <c r="J2143" i="2"/>
  <c r="L2143" i="2"/>
  <c r="N2143" i="2"/>
  <c r="J2144" i="2"/>
  <c r="L2144" i="2"/>
  <c r="N2144" i="2"/>
  <c r="B257" i="6"/>
  <c r="I333" i="6" l="1"/>
  <c r="I303" i="6"/>
  <c r="I355" i="6"/>
  <c r="I325" i="6"/>
  <c r="I359" i="6"/>
  <c r="I351" i="6"/>
  <c r="I329" i="6"/>
  <c r="I307" i="6"/>
  <c r="I299" i="6"/>
  <c r="I377" i="6"/>
  <c r="I362" i="6"/>
  <c r="I361" i="6"/>
  <c r="I358" i="6"/>
  <c r="I357" i="6"/>
  <c r="I354" i="6"/>
  <c r="I353" i="6"/>
  <c r="I336" i="6"/>
  <c r="I335" i="6"/>
  <c r="I332" i="6"/>
  <c r="I331" i="6"/>
  <c r="I328" i="6"/>
  <c r="I327" i="6"/>
  <c r="I310" i="6"/>
  <c r="I309" i="6"/>
  <c r="I306" i="6"/>
  <c r="I305" i="6"/>
  <c r="I302" i="6"/>
  <c r="I301" i="6"/>
  <c r="I273" i="6"/>
  <c r="BB4088" i="1"/>
  <c r="BC4088" i="1" s="1"/>
  <c r="I281" i="6"/>
  <c r="I284" i="6"/>
  <c r="I283" i="6"/>
  <c r="I280" i="6"/>
  <c r="I276" i="6"/>
  <c r="I275" i="6"/>
  <c r="BA4064" i="1"/>
  <c r="BB4077" i="1"/>
  <c r="BC4077" i="1" s="1"/>
  <c r="BA4076" i="1"/>
  <c r="BA4075" i="1"/>
  <c r="BB4069" i="1"/>
  <c r="BC4069" i="1" s="1"/>
  <c r="BA4068" i="1"/>
  <c r="BA4067" i="1"/>
  <c r="BA4060" i="1"/>
  <c r="BA4058" i="1"/>
  <c r="BA4056" i="1"/>
  <c r="BA4054" i="1"/>
  <c r="BA4052" i="1"/>
  <c r="BA4050" i="1"/>
  <c r="BA4048" i="1"/>
  <c r="BA4046" i="1"/>
  <c r="BA4044" i="1"/>
  <c r="BA4042" i="1"/>
  <c r="BA4040" i="1"/>
  <c r="BA4038" i="1"/>
  <c r="BA4036" i="1"/>
  <c r="BA4034" i="1"/>
  <c r="BA5050" i="1"/>
  <c r="BA5049" i="1"/>
  <c r="BA5048" i="1"/>
  <c r="BA5047" i="1"/>
  <c r="BA5046" i="1"/>
  <c r="BA5045" i="1"/>
  <c r="BA5044" i="1"/>
  <c r="BA5043" i="1"/>
  <c r="BA5042" i="1"/>
  <c r="BA5041" i="1"/>
  <c r="BA5040" i="1"/>
  <c r="BA5039" i="1"/>
  <c r="BA5038" i="1"/>
  <c r="BA5037" i="1"/>
  <c r="BA5036" i="1"/>
  <c r="BA5035" i="1"/>
  <c r="BA5034" i="1"/>
  <c r="BA5033" i="1"/>
  <c r="BA5032" i="1"/>
  <c r="BA5031" i="1"/>
  <c r="BA5029" i="1"/>
  <c r="BA5027" i="1"/>
  <c r="BA5025" i="1"/>
  <c r="BA5023" i="1"/>
  <c r="BA5021" i="1"/>
  <c r="BA5019" i="1"/>
  <c r="BA5017" i="1"/>
  <c r="BA5015" i="1"/>
  <c r="BA5013" i="1"/>
  <c r="BA5011" i="1"/>
  <c r="BA5009" i="1"/>
  <c r="BA5007" i="1"/>
  <c r="BA5005" i="1"/>
  <c r="BA5003" i="1"/>
  <c r="BA5001" i="1"/>
  <c r="BA4999" i="1"/>
  <c r="BA4997" i="1"/>
  <c r="BA4995" i="1"/>
  <c r="BA4993" i="1"/>
  <c r="BA4991" i="1"/>
  <c r="BA4989" i="1"/>
  <c r="BA4987" i="1"/>
  <c r="BA4985" i="1"/>
  <c r="BA4983" i="1"/>
  <c r="BA4981" i="1"/>
  <c r="BA4979" i="1"/>
  <c r="BA4977" i="1"/>
  <c r="BA4975" i="1"/>
  <c r="BA4973" i="1"/>
  <c r="BA4971" i="1"/>
  <c r="BA4969" i="1"/>
  <c r="BA4967" i="1"/>
  <c r="BA4965" i="1"/>
  <c r="BA4963" i="1"/>
  <c r="BA4961" i="1"/>
  <c r="BA4959" i="1"/>
  <c r="BA4957" i="1"/>
  <c r="BA4955" i="1"/>
  <c r="BA4953" i="1"/>
  <c r="BA4951" i="1"/>
  <c r="BA4949" i="1"/>
  <c r="BA4947" i="1"/>
  <c r="BA4945" i="1"/>
  <c r="BA4943" i="1"/>
  <c r="BA4941" i="1"/>
  <c r="BA4939" i="1"/>
  <c r="BA4937" i="1"/>
  <c r="BA4935" i="1"/>
  <c r="BA4933" i="1"/>
  <c r="BA4931" i="1"/>
  <c r="BA4929" i="1"/>
  <c r="BA4927" i="1"/>
  <c r="BA4925" i="1"/>
  <c r="BA4923" i="1"/>
  <c r="BA4921" i="1"/>
  <c r="BA4919" i="1"/>
  <c r="BA4917" i="1"/>
  <c r="BA4915" i="1"/>
  <c r="BA4913" i="1"/>
  <c r="BA4911" i="1"/>
  <c r="BA4909" i="1"/>
  <c r="BA4907" i="1"/>
  <c r="BA4905" i="1"/>
  <c r="BA4903" i="1"/>
  <c r="BA4901" i="1"/>
  <c r="BA4899" i="1"/>
  <c r="BA4897" i="1"/>
  <c r="BA4895" i="1"/>
  <c r="BA4893" i="1"/>
  <c r="BA4891" i="1"/>
  <c r="BA4889" i="1"/>
  <c r="BA4887" i="1"/>
  <c r="BA4885" i="1"/>
  <c r="BA4883" i="1"/>
  <c r="BA4881" i="1"/>
  <c r="BA4879" i="1"/>
  <c r="BA4877" i="1"/>
  <c r="BA4875" i="1"/>
  <c r="BA4873" i="1"/>
  <c r="BA4871" i="1"/>
  <c r="BA4869" i="1"/>
  <c r="BA4867" i="1"/>
  <c r="BA4865" i="1"/>
  <c r="BA4863" i="1"/>
  <c r="BA4861" i="1"/>
  <c r="BA4859" i="1"/>
  <c r="BA4857" i="1"/>
  <c r="BA4855" i="1"/>
  <c r="BA4853" i="1"/>
  <c r="BA4851" i="1"/>
  <c r="BA4849" i="1"/>
  <c r="BA4847" i="1"/>
  <c r="BA4845" i="1"/>
  <c r="BA4843" i="1"/>
  <c r="BA4841" i="1"/>
  <c r="BA4839" i="1"/>
  <c r="BA4837" i="1"/>
  <c r="BA4835" i="1"/>
  <c r="BA4833" i="1"/>
  <c r="BA4831" i="1"/>
  <c r="BA4829" i="1"/>
  <c r="BA4827" i="1"/>
  <c r="BA4825" i="1"/>
  <c r="BA4823" i="1"/>
  <c r="BA4821" i="1"/>
  <c r="BA4819" i="1"/>
  <c r="BA4817" i="1"/>
  <c r="BA4815" i="1"/>
  <c r="BA4813" i="1"/>
  <c r="BA4811" i="1"/>
  <c r="BA4809" i="1"/>
  <c r="BA4807" i="1"/>
  <c r="BA4805" i="1"/>
  <c r="BA4803" i="1"/>
  <c r="BA4801" i="1"/>
  <c r="BA4799" i="1"/>
  <c r="BA4797" i="1"/>
  <c r="BB4794" i="1"/>
  <c r="BC4794" i="1" s="1"/>
  <c r="BA4793" i="1"/>
  <c r="BA4792" i="1"/>
  <c r="BB4786" i="1"/>
  <c r="BC4786" i="1" s="1"/>
  <c r="BA4785" i="1"/>
  <c r="BA4784" i="1"/>
  <c r="BB4778" i="1"/>
  <c r="BC4778" i="1" s="1"/>
  <c r="BA4777" i="1"/>
  <c r="BA4776" i="1"/>
  <c r="BB4770" i="1"/>
  <c r="BC4770" i="1" s="1"/>
  <c r="BA4769" i="1"/>
  <c r="BA4768" i="1"/>
  <c r="BB4762" i="1"/>
  <c r="BC4762" i="1" s="1"/>
  <c r="BA4761" i="1"/>
  <c r="BA4760" i="1"/>
  <c r="BB4754" i="1"/>
  <c r="BC4754" i="1" s="1"/>
  <c r="BA4753" i="1"/>
  <c r="BA4752" i="1"/>
  <c r="BB4746" i="1"/>
  <c r="BC4746" i="1" s="1"/>
  <c r="BA4745" i="1"/>
  <c r="BA4744" i="1"/>
  <c r="BB4738" i="1"/>
  <c r="BC4738" i="1" s="1"/>
  <c r="BA4737" i="1"/>
  <c r="BA4736" i="1"/>
  <c r="BB4730" i="1"/>
  <c r="BC4730" i="1" s="1"/>
  <c r="BA4729" i="1"/>
  <c r="BA4728" i="1"/>
  <c r="BB4722" i="1"/>
  <c r="BC4722" i="1" s="1"/>
  <c r="BA4721" i="1"/>
  <c r="BA4720" i="1"/>
  <c r="BB4714" i="1"/>
  <c r="BC4714" i="1" s="1"/>
  <c r="BA4713" i="1"/>
  <c r="BA4712" i="1"/>
  <c r="BB4706" i="1"/>
  <c r="BC4706" i="1" s="1"/>
  <c r="BA4705" i="1"/>
  <c r="BA4704" i="1"/>
  <c r="BB4698" i="1"/>
  <c r="BC4698" i="1" s="1"/>
  <c r="BA4697" i="1"/>
  <c r="BA4696" i="1"/>
  <c r="BB4690" i="1"/>
  <c r="BC4690" i="1" s="1"/>
  <c r="BA4689" i="1"/>
  <c r="BA4688" i="1"/>
  <c r="AX4682" i="1"/>
  <c r="BB4682" i="1"/>
  <c r="BC4682" i="1" s="1"/>
  <c r="BB4681" i="1"/>
  <c r="BC4681" i="1" s="1"/>
  <c r="BB4672" i="1"/>
  <c r="BC4672" i="1" s="1"/>
  <c r="AX4666" i="1"/>
  <c r="BB4666" i="1"/>
  <c r="BC4666" i="1" s="1"/>
  <c r="BB4665" i="1"/>
  <c r="BC4665" i="1" s="1"/>
  <c r="BB4656" i="1"/>
  <c r="BC4656" i="1" s="1"/>
  <c r="AX4650" i="1"/>
  <c r="BB4650" i="1"/>
  <c r="BC4650" i="1" s="1"/>
  <c r="BB4649" i="1"/>
  <c r="BC4649" i="1" s="1"/>
  <c r="BB4640" i="1"/>
  <c r="BC4640" i="1" s="1"/>
  <c r="AX4674" i="1"/>
  <c r="BB4674" i="1"/>
  <c r="BC4674" i="1" s="1"/>
  <c r="AX4658" i="1"/>
  <c r="BB4658" i="1"/>
  <c r="BC4658" i="1" s="1"/>
  <c r="AX4642" i="1"/>
  <c r="BB4642" i="1"/>
  <c r="BC4642" i="1" s="1"/>
  <c r="BA4681" i="1"/>
  <c r="BA4680" i="1"/>
  <c r="BA4673" i="1"/>
  <c r="BA4672" i="1"/>
  <c r="BA4665" i="1"/>
  <c r="BA4664" i="1"/>
  <c r="BA4657" i="1"/>
  <c r="BA4656" i="1"/>
  <c r="BA4649" i="1"/>
  <c r="BA4648" i="1"/>
  <c r="BA4641" i="1"/>
  <c r="BA4640" i="1"/>
  <c r="BB4410" i="1"/>
  <c r="BC4410" i="1" s="1"/>
  <c r="BB4406" i="1"/>
  <c r="BC4406" i="1" s="1"/>
  <c r="BA4405" i="1"/>
  <c r="BA4404" i="1"/>
  <c r="BB4398" i="1"/>
  <c r="BC4398" i="1" s="1"/>
  <c r="BA4397" i="1"/>
  <c r="BA4396" i="1"/>
  <c r="BB4390" i="1"/>
  <c r="BC4390" i="1" s="1"/>
  <c r="BA4389" i="1"/>
  <c r="BA4388" i="1"/>
  <c r="BB4382" i="1"/>
  <c r="BC4382" i="1" s="1"/>
  <c r="BA4381" i="1"/>
  <c r="BA4380" i="1"/>
  <c r="BB4374" i="1"/>
  <c r="BC4374" i="1" s="1"/>
  <c r="BA4373" i="1"/>
  <c r="BA4372" i="1"/>
  <c r="BB4366" i="1"/>
  <c r="BC4366" i="1" s="1"/>
  <c r="BA4365" i="1"/>
  <c r="BA4364" i="1"/>
  <c r="BB4358" i="1"/>
  <c r="BC4358" i="1" s="1"/>
  <c r="BA4357" i="1"/>
  <c r="BA4356" i="1"/>
  <c r="BB4350" i="1"/>
  <c r="BC4350" i="1" s="1"/>
  <c r="BA4349" i="1"/>
  <c r="BA4348" i="1"/>
  <c r="BB4342" i="1"/>
  <c r="BC4342" i="1" s="1"/>
  <c r="BA4341" i="1"/>
  <c r="BA4340" i="1"/>
  <c r="BB4334" i="1"/>
  <c r="BC4334" i="1" s="1"/>
  <c r="BA4333" i="1"/>
  <c r="BA4332" i="1"/>
  <c r="BB4326" i="1"/>
  <c r="BC4326" i="1" s="1"/>
  <c r="BA4325" i="1"/>
  <c r="BA4324" i="1"/>
  <c r="BB4318" i="1"/>
  <c r="BC4318" i="1" s="1"/>
  <c r="BA4317" i="1"/>
  <c r="BA4316" i="1"/>
  <c r="BB4310" i="1"/>
  <c r="BC4310" i="1" s="1"/>
  <c r="BA4309" i="1"/>
  <c r="BA4308" i="1"/>
  <c r="BB4302" i="1"/>
  <c r="BC4302" i="1" s="1"/>
  <c r="BA4301" i="1"/>
  <c r="BA4300" i="1"/>
  <c r="BB4294" i="1"/>
  <c r="BC4294" i="1" s="1"/>
  <c r="BA4293" i="1"/>
  <c r="BA4292" i="1"/>
  <c r="BB4286" i="1"/>
  <c r="BC4286" i="1" s="1"/>
  <c r="BA4285" i="1"/>
  <c r="BA4284" i="1"/>
  <c r="BB4278" i="1"/>
  <c r="BC4278" i="1" s="1"/>
  <c r="BA4277" i="1"/>
  <c r="BA4276" i="1"/>
  <c r="BB4270" i="1"/>
  <c r="BC4270" i="1" s="1"/>
  <c r="BA4269" i="1"/>
  <c r="BA4268" i="1"/>
  <c r="BB4262" i="1"/>
  <c r="BC4262" i="1" s="1"/>
  <c r="BA4261" i="1"/>
  <c r="BA4260" i="1"/>
  <c r="BB4254" i="1"/>
  <c r="BC4254" i="1" s="1"/>
  <c r="BA4253" i="1"/>
  <c r="BA4252" i="1"/>
  <c r="BB4246" i="1"/>
  <c r="BC4246" i="1" s="1"/>
  <c r="BA4245" i="1"/>
  <c r="BA4244" i="1"/>
  <c r="BB4238" i="1"/>
  <c r="BC4238" i="1" s="1"/>
  <c r="BA4237" i="1"/>
  <c r="BA4236" i="1"/>
  <c r="BB4210" i="1"/>
  <c r="BC4210" i="1" s="1"/>
  <c r="BA4208" i="1"/>
  <c r="BA4207" i="1"/>
  <c r="BA4204" i="1"/>
  <c r="BA4203" i="1"/>
  <c r="BB4196" i="1"/>
  <c r="BC4196" i="1" s="1"/>
  <c r="BB4192" i="1"/>
  <c r="BC4192" i="1" s="1"/>
  <c r="BB4188" i="1"/>
  <c r="BC4188" i="1" s="1"/>
  <c r="BB4184" i="1"/>
  <c r="BC4184" i="1" s="1"/>
  <c r="BB4180" i="1"/>
  <c r="BC4180" i="1" s="1"/>
  <c r="BB4176" i="1"/>
  <c r="BC4176" i="1" s="1"/>
  <c r="BB4172" i="1"/>
  <c r="BC4172" i="1" s="1"/>
  <c r="BB4168" i="1"/>
  <c r="BC4168" i="1" s="1"/>
  <c r="BB4164" i="1"/>
  <c r="BC4164" i="1" s="1"/>
  <c r="BB4160" i="1"/>
  <c r="BC4160" i="1" s="1"/>
  <c r="BB4156" i="1"/>
  <c r="BC4156" i="1" s="1"/>
  <c r="BB4152" i="1"/>
  <c r="BC4152" i="1" s="1"/>
  <c r="BB4148" i="1"/>
  <c r="BC4148" i="1" s="1"/>
  <c r="BB4144" i="1"/>
  <c r="BC4144" i="1" s="1"/>
  <c r="BB4140" i="1"/>
  <c r="BC4140" i="1" s="1"/>
  <c r="BB4136" i="1"/>
  <c r="BC4136" i="1" s="1"/>
  <c r="BB4132" i="1"/>
  <c r="BC4132" i="1" s="1"/>
  <c r="AX4123" i="1"/>
  <c r="BB4123" i="1"/>
  <c r="BC4123" i="1" s="1"/>
  <c r="AX4115" i="1"/>
  <c r="BB4115" i="1"/>
  <c r="BC4115" i="1" s="1"/>
  <c r="AX4107" i="1"/>
  <c r="BB4107" i="1"/>
  <c r="BC4107" i="1" s="1"/>
  <c r="AX4096" i="1"/>
  <c r="BB4096" i="1"/>
  <c r="BC4096" i="1" s="1"/>
  <c r="AX4089" i="1"/>
  <c r="BB4089" i="1"/>
  <c r="BC4089" i="1" s="1"/>
  <c r="AX4080" i="1"/>
  <c r="BB4080" i="1"/>
  <c r="BC4080" i="1" s="1"/>
  <c r="AX4073" i="1"/>
  <c r="BB4073" i="1"/>
  <c r="BC4073" i="1" s="1"/>
  <c r="AX4127" i="1"/>
  <c r="BB4127" i="1"/>
  <c r="BC4127" i="1" s="1"/>
  <c r="AX4119" i="1"/>
  <c r="BB4119" i="1"/>
  <c r="BC4119" i="1" s="1"/>
  <c r="AX4111" i="1"/>
  <c r="BB4111" i="1"/>
  <c r="BC4111" i="1" s="1"/>
  <c r="AX4103" i="1"/>
  <c r="BB4103" i="1"/>
  <c r="BC4103" i="1" s="1"/>
  <c r="AX4087" i="1"/>
  <c r="BB4087" i="1"/>
  <c r="BC4087" i="1" s="1"/>
  <c r="AX4071" i="1"/>
  <c r="BB4071" i="1"/>
  <c r="BC4071" i="1" s="1"/>
  <c r="BA4200" i="1"/>
  <c r="BA4199" i="1"/>
  <c r="BA4196" i="1"/>
  <c r="BA4195" i="1"/>
  <c r="BA4192" i="1"/>
  <c r="BA4191" i="1"/>
  <c r="BA4188" i="1"/>
  <c r="BA4187" i="1"/>
  <c r="BA4184" i="1"/>
  <c r="BA4183" i="1"/>
  <c r="BA4180" i="1"/>
  <c r="BA4179" i="1"/>
  <c r="BA4176" i="1"/>
  <c r="BA4175" i="1"/>
  <c r="BA4172" i="1"/>
  <c r="BA4171" i="1"/>
  <c r="BA4168" i="1"/>
  <c r="BA4167" i="1"/>
  <c r="BA4164" i="1"/>
  <c r="BA4163" i="1"/>
  <c r="BA4160" i="1"/>
  <c r="BA4159" i="1"/>
  <c r="BA4156" i="1"/>
  <c r="BA4155" i="1"/>
  <c r="BA4152" i="1"/>
  <c r="BA4151" i="1"/>
  <c r="BA4148" i="1"/>
  <c r="BA4147" i="1"/>
  <c r="BA4144" i="1"/>
  <c r="BA4143" i="1"/>
  <c r="BA4140" i="1"/>
  <c r="BA4139" i="1"/>
  <c r="BA4136" i="1"/>
  <c r="BA4135" i="1"/>
  <c r="BA4132" i="1"/>
  <c r="AX4097" i="1"/>
  <c r="BB4097" i="1"/>
  <c r="BC4097" i="1" s="1"/>
  <c r="AX4081" i="1"/>
  <c r="BB4081" i="1"/>
  <c r="BC4081" i="1" s="1"/>
  <c r="AX4065" i="1"/>
  <c r="BB4065" i="1"/>
  <c r="BC4065" i="1" s="1"/>
  <c r="BA4131" i="1"/>
  <c r="BA4128" i="1"/>
  <c r="BA4127" i="1"/>
  <c r="BA4124" i="1"/>
  <c r="BA4123" i="1"/>
  <c r="BA4120" i="1"/>
  <c r="BA4119" i="1"/>
  <c r="BA4116" i="1"/>
  <c r="BA4115" i="1"/>
  <c r="BA4112" i="1"/>
  <c r="BA4111" i="1"/>
  <c r="BA4108" i="1"/>
  <c r="BA4107" i="1"/>
  <c r="BA4104" i="1"/>
  <c r="BA4103" i="1"/>
  <c r="BA4096" i="1"/>
  <c r="BA4095" i="1"/>
  <c r="BA4088" i="1"/>
  <c r="BA4087" i="1"/>
  <c r="BA4080" i="1"/>
  <c r="BA4079" i="1"/>
  <c r="BA4072" i="1"/>
  <c r="BA4071" i="1"/>
  <c r="BA4062" i="1"/>
  <c r="BA4059" i="1"/>
  <c r="BA4057" i="1"/>
  <c r="BA4055" i="1"/>
  <c r="BA4053" i="1"/>
  <c r="BA4051" i="1"/>
  <c r="BA4049" i="1"/>
  <c r="BA4047" i="1"/>
  <c r="BA4045" i="1"/>
  <c r="BA4043" i="1"/>
  <c r="BA4041" i="1"/>
  <c r="BA4039" i="1"/>
  <c r="BA4037" i="1"/>
  <c r="BA4035" i="1"/>
  <c r="BA4033" i="1"/>
  <c r="BA4031" i="1"/>
  <c r="BA4029" i="1"/>
  <c r="BA4027" i="1"/>
  <c r="BA4025" i="1"/>
  <c r="BA4023" i="1"/>
  <c r="BA4021" i="1"/>
  <c r="BA4019" i="1"/>
  <c r="BA4017" i="1"/>
  <c r="BA4015" i="1"/>
  <c r="BA4013" i="1"/>
  <c r="BA4011" i="1"/>
  <c r="BA4009" i="1"/>
  <c r="BA4007" i="1"/>
  <c r="BA4005" i="1"/>
  <c r="BA4003" i="1"/>
  <c r="BA4001" i="1"/>
  <c r="I511" i="6"/>
  <c r="I437" i="6"/>
  <c r="I541" i="6"/>
  <c r="I481" i="6"/>
  <c r="I407" i="6"/>
  <c r="I553" i="6"/>
  <c r="I533" i="6"/>
  <c r="I489" i="6"/>
  <c r="I459" i="6"/>
  <c r="I429" i="6"/>
  <c r="I385" i="6"/>
  <c r="I557" i="6"/>
  <c r="I549" i="6"/>
  <c r="I537" i="6"/>
  <c r="I515" i="6"/>
  <c r="I507" i="6"/>
  <c r="I485" i="6"/>
  <c r="I463" i="6"/>
  <c r="I455" i="6"/>
  <c r="I433" i="6"/>
  <c r="I411" i="6"/>
  <c r="I403" i="6"/>
  <c r="I381" i="6"/>
  <c r="I365" i="6"/>
  <c r="H266" i="6"/>
  <c r="I556" i="6"/>
  <c r="I555" i="6"/>
  <c r="I552" i="6"/>
  <c r="I551" i="6"/>
  <c r="I548" i="6"/>
  <c r="I547" i="6"/>
  <c r="I544" i="6"/>
  <c r="I543" i="6"/>
  <c r="I540" i="6"/>
  <c r="I539" i="6"/>
  <c r="I536" i="6"/>
  <c r="I535" i="6"/>
  <c r="I518" i="6"/>
  <c r="I517" i="6"/>
  <c r="I514" i="6"/>
  <c r="I513" i="6"/>
  <c r="I510" i="6"/>
  <c r="I509" i="6"/>
  <c r="I492" i="6"/>
  <c r="I491" i="6"/>
  <c r="I488" i="6"/>
  <c r="I487" i="6"/>
  <c r="I484" i="6"/>
  <c r="I483" i="6"/>
  <c r="I466" i="6"/>
  <c r="I465" i="6"/>
  <c r="I462" i="6"/>
  <c r="I461" i="6"/>
  <c r="I458" i="6"/>
  <c r="I457" i="6"/>
  <c r="I440" i="6"/>
  <c r="I439" i="6"/>
  <c r="I436" i="6"/>
  <c r="I435" i="6"/>
  <c r="I432" i="6"/>
  <c r="I431" i="6"/>
  <c r="I414" i="6"/>
  <c r="I413" i="6"/>
  <c r="I410" i="6"/>
  <c r="I409" i="6"/>
  <c r="I406" i="6"/>
  <c r="I405" i="6"/>
  <c r="I388" i="6"/>
  <c r="I387" i="6"/>
  <c r="I384" i="6"/>
  <c r="I383" i="6"/>
  <c r="I380" i="6"/>
  <c r="I379" i="6"/>
  <c r="I399" i="6"/>
  <c r="I445" i="6"/>
  <c r="I391" i="6"/>
  <c r="I287" i="6"/>
  <c r="J2459" i="2"/>
  <c r="J2457" i="2"/>
  <c r="J2455" i="2"/>
  <c r="J2453" i="2"/>
  <c r="J2451" i="2"/>
  <c r="J2449" i="2"/>
  <c r="J2447" i="2"/>
  <c r="J2445" i="2"/>
  <c r="I497" i="6"/>
  <c r="I395" i="6"/>
  <c r="I373" i="6"/>
  <c r="I369" i="6"/>
  <c r="I341" i="6"/>
  <c r="I505" i="6"/>
  <c r="I469" i="6"/>
  <c r="I401" i="6"/>
  <c r="I398" i="6"/>
  <c r="I397" i="6"/>
  <c r="I394" i="6"/>
  <c r="I393" i="6"/>
  <c r="I390" i="6"/>
  <c r="I525" i="6"/>
  <c r="I501" i="6"/>
  <c r="I477" i="6"/>
  <c r="I453" i="6"/>
  <c r="I423" i="6"/>
  <c r="I295" i="6"/>
  <c r="I375" i="6"/>
  <c r="I372" i="6"/>
  <c r="I371" i="6"/>
  <c r="I368" i="6"/>
  <c r="I367" i="6"/>
  <c r="I364" i="6"/>
  <c r="I349" i="6"/>
  <c r="I317" i="6"/>
  <c r="J2443" i="2"/>
  <c r="J2441" i="2"/>
  <c r="J2439" i="2"/>
  <c r="J2437" i="2"/>
  <c r="J2435" i="2"/>
  <c r="J2433" i="2"/>
  <c r="J2431" i="2"/>
  <c r="J1632" i="2"/>
  <c r="J1630" i="2"/>
  <c r="J1628" i="2"/>
  <c r="J1626" i="2"/>
  <c r="J1624" i="2"/>
  <c r="J1622" i="2"/>
  <c r="J1618" i="2"/>
  <c r="J1616" i="2"/>
  <c r="J1614" i="2"/>
  <c r="J1612" i="2"/>
  <c r="J1610" i="2"/>
  <c r="J1608" i="2"/>
  <c r="J1606" i="2"/>
  <c r="J1604" i="2"/>
  <c r="J1602" i="2"/>
  <c r="J1600" i="2"/>
  <c r="J1598" i="2"/>
  <c r="J1596" i="2"/>
  <c r="J1594" i="2"/>
  <c r="J1592" i="2"/>
  <c r="J1590" i="2"/>
  <c r="J1588" i="2"/>
  <c r="J1586" i="2"/>
  <c r="J1584" i="2"/>
  <c r="J1582" i="2"/>
  <c r="J1580" i="2"/>
  <c r="J1578" i="2"/>
  <c r="J1576" i="2"/>
  <c r="J1574" i="2"/>
  <c r="J1572" i="2"/>
  <c r="J1570" i="2"/>
  <c r="J1568" i="2"/>
  <c r="J1566" i="2"/>
  <c r="J1564" i="2"/>
  <c r="J1562" i="2"/>
  <c r="J1560" i="2"/>
  <c r="J1558" i="2"/>
  <c r="J1556" i="2"/>
  <c r="J1554" i="2"/>
  <c r="J1552" i="2"/>
  <c r="J1550" i="2"/>
  <c r="J1548" i="2"/>
  <c r="J1544" i="2"/>
  <c r="J1542" i="2"/>
  <c r="I449" i="6"/>
  <c r="I427" i="6"/>
  <c r="I419" i="6"/>
  <c r="I345" i="6"/>
  <c r="I321" i="6"/>
  <c r="I313" i="6"/>
  <c r="I291" i="6"/>
  <c r="I529" i="6"/>
  <c r="I521" i="6"/>
  <c r="I504" i="6"/>
  <c r="I503" i="6"/>
  <c r="I500" i="6"/>
  <c r="I499" i="6"/>
  <c r="I496" i="6"/>
  <c r="I495" i="6"/>
  <c r="I473" i="6"/>
  <c r="J1540" i="2"/>
  <c r="I531" i="6"/>
  <c r="I528" i="6"/>
  <c r="I527" i="6"/>
  <c r="I524" i="6"/>
  <c r="I523" i="6"/>
  <c r="I520" i="6"/>
  <c r="I479" i="6"/>
  <c r="I476" i="6"/>
  <c r="I475" i="6"/>
  <c r="I472" i="6"/>
  <c r="I471" i="6"/>
  <c r="I468" i="6"/>
  <c r="I323" i="6"/>
  <c r="I320" i="6"/>
  <c r="I319" i="6"/>
  <c r="I316" i="6"/>
  <c r="I315" i="6"/>
  <c r="I312" i="6"/>
  <c r="I297" i="6"/>
  <c r="I294" i="6"/>
  <c r="I293" i="6"/>
  <c r="I290" i="6"/>
  <c r="I289" i="6"/>
  <c r="I286" i="6"/>
  <c r="I452" i="6"/>
  <c r="I451" i="6"/>
  <c r="I448" i="6"/>
  <c r="I447" i="6"/>
  <c r="I444" i="6"/>
  <c r="I443" i="6"/>
  <c r="I426" i="6"/>
  <c r="I425" i="6"/>
  <c r="I422" i="6"/>
  <c r="I421" i="6"/>
  <c r="I418" i="6"/>
  <c r="I417" i="6"/>
  <c r="I348" i="6"/>
  <c r="I347" i="6"/>
  <c r="I344" i="6"/>
  <c r="I343" i="6"/>
  <c r="I340" i="6"/>
  <c r="I339" i="6"/>
  <c r="J1538" i="2"/>
  <c r="I542" i="6"/>
  <c r="I538" i="6"/>
  <c r="I534" i="6"/>
  <c r="I490" i="6"/>
  <c r="I486" i="6"/>
  <c r="I482" i="6"/>
  <c r="I438" i="6"/>
  <c r="I434" i="6"/>
  <c r="I430" i="6"/>
  <c r="I424" i="6"/>
  <c r="I420" i="6"/>
  <c r="I416" i="6"/>
  <c r="I400" i="6"/>
  <c r="I396" i="6"/>
  <c r="I392" i="6"/>
  <c r="I386" i="6"/>
  <c r="I382" i="6"/>
  <c r="I378" i="6"/>
  <c r="I334" i="6"/>
  <c r="I330" i="6"/>
  <c r="I326" i="6"/>
  <c r="I296" i="6"/>
  <c r="I292" i="6"/>
  <c r="I288" i="6"/>
  <c r="I282" i="6"/>
  <c r="I278" i="6"/>
  <c r="I274" i="6"/>
  <c r="BB4795" i="1"/>
  <c r="BC4795" i="1" s="1"/>
  <c r="BA4795" i="1"/>
  <c r="BA4794" i="1"/>
  <c r="BB4791" i="1"/>
  <c r="BC4791" i="1" s="1"/>
  <c r="BA4791" i="1"/>
  <c r="BA4790" i="1"/>
  <c r="BB4787" i="1"/>
  <c r="BC4787" i="1" s="1"/>
  <c r="BA4787" i="1"/>
  <c r="BA4786" i="1"/>
  <c r="BB4783" i="1"/>
  <c r="BC4783" i="1" s="1"/>
  <c r="BA4783" i="1"/>
  <c r="BA4782" i="1"/>
  <c r="BB4779" i="1"/>
  <c r="BC4779" i="1" s="1"/>
  <c r="BA4779" i="1"/>
  <c r="BA4778" i="1"/>
  <c r="BB4775" i="1"/>
  <c r="BC4775" i="1" s="1"/>
  <c r="BA4775" i="1"/>
  <c r="BA4774" i="1"/>
  <c r="BB4771" i="1"/>
  <c r="BC4771" i="1" s="1"/>
  <c r="BA4771" i="1"/>
  <c r="BA4770" i="1"/>
  <c r="BB4767" i="1"/>
  <c r="BC4767" i="1" s="1"/>
  <c r="BA4767" i="1"/>
  <c r="BA4766" i="1"/>
  <c r="BB4763" i="1"/>
  <c r="BC4763" i="1" s="1"/>
  <c r="BA4763" i="1"/>
  <c r="BA4762" i="1"/>
  <c r="BB4759" i="1"/>
  <c r="BC4759" i="1" s="1"/>
  <c r="BA4759" i="1"/>
  <c r="BA4758" i="1"/>
  <c r="BB4755" i="1"/>
  <c r="BC4755" i="1" s="1"/>
  <c r="BA4755" i="1"/>
  <c r="BA4754" i="1"/>
  <c r="BB4751" i="1"/>
  <c r="BC4751" i="1" s="1"/>
  <c r="BA4751" i="1"/>
  <c r="BA4750" i="1"/>
  <c r="BB4747" i="1"/>
  <c r="BC4747" i="1" s="1"/>
  <c r="BA4747" i="1"/>
  <c r="BA4746" i="1"/>
  <c r="BB4743" i="1"/>
  <c r="BC4743" i="1" s="1"/>
  <c r="BA4743" i="1"/>
  <c r="BA4742" i="1"/>
  <c r="BB4739" i="1"/>
  <c r="BC4739" i="1" s="1"/>
  <c r="BA4739" i="1"/>
  <c r="BA4738" i="1"/>
  <c r="BB4735" i="1"/>
  <c r="BC4735" i="1" s="1"/>
  <c r="BA4735" i="1"/>
  <c r="BA4734" i="1"/>
  <c r="BB4731" i="1"/>
  <c r="BC4731" i="1" s="1"/>
  <c r="BA4731" i="1"/>
  <c r="BA4730" i="1"/>
  <c r="BB4727" i="1"/>
  <c r="BC4727" i="1" s="1"/>
  <c r="BA4727" i="1"/>
  <c r="BA4726" i="1"/>
  <c r="BB4723" i="1"/>
  <c r="BC4723" i="1" s="1"/>
  <c r="BA4723" i="1"/>
  <c r="BA4722" i="1"/>
  <c r="BB4719" i="1"/>
  <c r="BC4719" i="1" s="1"/>
  <c r="BA4719" i="1"/>
  <c r="BA4718" i="1"/>
  <c r="BB4715" i="1"/>
  <c r="BC4715" i="1" s="1"/>
  <c r="BA4715" i="1"/>
  <c r="BA4714" i="1"/>
  <c r="BB4711" i="1"/>
  <c r="BC4711" i="1" s="1"/>
  <c r="BA4711" i="1"/>
  <c r="BA4710" i="1"/>
  <c r="BB4707" i="1"/>
  <c r="BC4707" i="1" s="1"/>
  <c r="BA4707" i="1"/>
  <c r="BA4706" i="1"/>
  <c r="BB4703" i="1"/>
  <c r="BC4703" i="1" s="1"/>
  <c r="BA4703" i="1"/>
  <c r="BA4702" i="1"/>
  <c r="BB4699" i="1"/>
  <c r="BC4699" i="1" s="1"/>
  <c r="BA4699" i="1"/>
  <c r="BA4698" i="1"/>
  <c r="BB4695" i="1"/>
  <c r="BC4695" i="1" s="1"/>
  <c r="BA4695" i="1"/>
  <c r="BA4694" i="1"/>
  <c r="BB4691" i="1"/>
  <c r="BC4691" i="1" s="1"/>
  <c r="BA4691" i="1"/>
  <c r="BA4690" i="1"/>
  <c r="BB4687" i="1"/>
  <c r="BC4687" i="1" s="1"/>
  <c r="BA4687" i="1"/>
  <c r="BA4686" i="1"/>
  <c r="BB4683" i="1"/>
  <c r="BC4683" i="1" s="1"/>
  <c r="BA4683" i="1"/>
  <c r="BA4682" i="1"/>
  <c r="BB4679" i="1"/>
  <c r="BC4679" i="1" s="1"/>
  <c r="BA4679" i="1"/>
  <c r="BA4678" i="1"/>
  <c r="BB4675" i="1"/>
  <c r="BC4675" i="1" s="1"/>
  <c r="BA4675" i="1"/>
  <c r="BA4674" i="1"/>
  <c r="BB4671" i="1"/>
  <c r="BC4671" i="1" s="1"/>
  <c r="BA4671" i="1"/>
  <c r="BA4670" i="1"/>
  <c r="BB4667" i="1"/>
  <c r="BC4667" i="1" s="1"/>
  <c r="BA4667" i="1"/>
  <c r="BA4666" i="1"/>
  <c r="BB4663" i="1"/>
  <c r="BC4663" i="1" s="1"/>
  <c r="BA4663" i="1"/>
  <c r="BA4662" i="1"/>
  <c r="BB4659" i="1"/>
  <c r="BC4659" i="1" s="1"/>
  <c r="BA4659" i="1"/>
  <c r="BA4658" i="1"/>
  <c r="BB4655" i="1"/>
  <c r="BC4655" i="1" s="1"/>
  <c r="BA4655" i="1"/>
  <c r="BA4654" i="1"/>
  <c r="BB4651" i="1"/>
  <c r="BC4651" i="1" s="1"/>
  <c r="BA4651" i="1"/>
  <c r="BA4650" i="1"/>
  <c r="BB4647" i="1"/>
  <c r="BC4647" i="1" s="1"/>
  <c r="BA4647" i="1"/>
  <c r="BA4646" i="1"/>
  <c r="BB4643" i="1"/>
  <c r="BC4643" i="1" s="1"/>
  <c r="BA4643" i="1"/>
  <c r="BA4642" i="1"/>
  <c r="BB4639" i="1"/>
  <c r="BC4639" i="1" s="1"/>
  <c r="BA4639" i="1"/>
  <c r="BA4638" i="1"/>
  <c r="BB4411" i="1"/>
  <c r="BC4411" i="1" s="1"/>
  <c r="BB4409" i="1"/>
  <c r="BC4409" i="1" s="1"/>
  <c r="BB4407" i="1"/>
  <c r="BC4407" i="1" s="1"/>
  <c r="H264" i="6"/>
  <c r="I554" i="6"/>
  <c r="I550" i="6"/>
  <c r="I546" i="6"/>
  <c r="I530" i="6"/>
  <c r="I526" i="6"/>
  <c r="I522" i="6"/>
  <c r="I516" i="6"/>
  <c r="I512" i="6"/>
  <c r="I508" i="6"/>
  <c r="I502" i="6"/>
  <c r="I498" i="6"/>
  <c r="I494" i="6"/>
  <c r="I478" i="6"/>
  <c r="I474" i="6"/>
  <c r="I470" i="6"/>
  <c r="I464" i="6"/>
  <c r="I460" i="6"/>
  <c r="I456" i="6"/>
  <c r="I450" i="6"/>
  <c r="I446" i="6"/>
  <c r="I442" i="6"/>
  <c r="I412" i="6"/>
  <c r="I408" i="6"/>
  <c r="I404" i="6"/>
  <c r="I374" i="6"/>
  <c r="I370" i="6"/>
  <c r="I366" i="6"/>
  <c r="I360" i="6"/>
  <c r="I356" i="6"/>
  <c r="I352" i="6"/>
  <c r="I346" i="6"/>
  <c r="I342" i="6"/>
  <c r="I338" i="6"/>
  <c r="I322" i="6"/>
  <c r="I318" i="6"/>
  <c r="I314" i="6"/>
  <c r="I308" i="6"/>
  <c r="I304" i="6"/>
  <c r="I300" i="6"/>
  <c r="AX4403" i="1"/>
  <c r="BB4403" i="1"/>
  <c r="BC4403" i="1" s="1"/>
  <c r="AX4399" i="1"/>
  <c r="BB4399" i="1"/>
  <c r="BC4399" i="1" s="1"/>
  <c r="AX4395" i="1"/>
  <c r="BB4395" i="1"/>
  <c r="BC4395" i="1" s="1"/>
  <c r="AX4391" i="1"/>
  <c r="BB4391" i="1"/>
  <c r="BC4391" i="1" s="1"/>
  <c r="AX4387" i="1"/>
  <c r="BB4387" i="1"/>
  <c r="BC4387" i="1" s="1"/>
  <c r="AX4383" i="1"/>
  <c r="BB4383" i="1"/>
  <c r="BC4383" i="1" s="1"/>
  <c r="AX4379" i="1"/>
  <c r="BB4379" i="1"/>
  <c r="BC4379" i="1" s="1"/>
  <c r="AX4375" i="1"/>
  <c r="BB4375" i="1"/>
  <c r="BC4375" i="1" s="1"/>
  <c r="AX4371" i="1"/>
  <c r="BB4371" i="1"/>
  <c r="BC4371" i="1" s="1"/>
  <c r="AX4367" i="1"/>
  <c r="BB4367" i="1"/>
  <c r="BC4367" i="1" s="1"/>
  <c r="AX4363" i="1"/>
  <c r="BB4363" i="1"/>
  <c r="BC4363" i="1" s="1"/>
  <c r="AX4359" i="1"/>
  <c r="BB4359" i="1"/>
  <c r="BC4359" i="1" s="1"/>
  <c r="AX4355" i="1"/>
  <c r="BB4355" i="1"/>
  <c r="BC4355" i="1" s="1"/>
  <c r="AX4351" i="1"/>
  <c r="BB4351" i="1"/>
  <c r="BC4351" i="1" s="1"/>
  <c r="AX4347" i="1"/>
  <c r="BB4347" i="1"/>
  <c r="BC4347" i="1" s="1"/>
  <c r="AX4343" i="1"/>
  <c r="BB4343" i="1"/>
  <c r="BC4343" i="1" s="1"/>
  <c r="AX4339" i="1"/>
  <c r="BB4339" i="1"/>
  <c r="BC4339" i="1" s="1"/>
  <c r="AX4335" i="1"/>
  <c r="BB4335" i="1"/>
  <c r="BC4335" i="1" s="1"/>
  <c r="AX4331" i="1"/>
  <c r="BB4331" i="1"/>
  <c r="BC4331" i="1" s="1"/>
  <c r="AX4327" i="1"/>
  <c r="BB4327" i="1"/>
  <c r="BC4327" i="1" s="1"/>
  <c r="AX4323" i="1"/>
  <c r="BB4323" i="1"/>
  <c r="BC4323" i="1" s="1"/>
  <c r="AX4319" i="1"/>
  <c r="BB4319" i="1"/>
  <c r="BC4319" i="1" s="1"/>
  <c r="AX4315" i="1"/>
  <c r="BB4315" i="1"/>
  <c r="BC4315" i="1" s="1"/>
  <c r="AX4311" i="1"/>
  <c r="BB4311" i="1"/>
  <c r="BC4311" i="1" s="1"/>
  <c r="BA4412" i="1"/>
  <c r="BA4411" i="1"/>
  <c r="BA4410" i="1"/>
  <c r="BA4409" i="1"/>
  <c r="BA4408" i="1"/>
  <c r="BA4407" i="1"/>
  <c r="BA4406" i="1"/>
  <c r="BA4403" i="1"/>
  <c r="BA4402" i="1"/>
  <c r="BA4399" i="1"/>
  <c r="BA4398" i="1"/>
  <c r="BA4395" i="1"/>
  <c r="BA4394" i="1"/>
  <c r="BA4391" i="1"/>
  <c r="BA4390" i="1"/>
  <c r="BA4387" i="1"/>
  <c r="BA4386" i="1"/>
  <c r="BA4383" i="1"/>
  <c r="BA4382" i="1"/>
  <c r="BA4379" i="1"/>
  <c r="BA4378" i="1"/>
  <c r="BA4375" i="1"/>
  <c r="BA4374" i="1"/>
  <c r="BA4371" i="1"/>
  <c r="BA4370" i="1"/>
  <c r="BA4367" i="1"/>
  <c r="BA4366" i="1"/>
  <c r="BA4363" i="1"/>
  <c r="BA4362" i="1"/>
  <c r="BA4359" i="1"/>
  <c r="BA4358" i="1"/>
  <c r="BA4355" i="1"/>
  <c r="BA4354" i="1"/>
  <c r="BA4351" i="1"/>
  <c r="BA4350" i="1"/>
  <c r="BA4347" i="1"/>
  <c r="BA4346" i="1"/>
  <c r="BA4343" i="1"/>
  <c r="BA4342" i="1"/>
  <c r="BA4339" i="1"/>
  <c r="BA4338" i="1"/>
  <c r="BA4335" i="1"/>
  <c r="BA4334" i="1"/>
  <c r="BA4331" i="1"/>
  <c r="BA4330" i="1"/>
  <c r="BA4327" i="1"/>
  <c r="BA4326" i="1"/>
  <c r="BA4323" i="1"/>
  <c r="BA4322" i="1"/>
  <c r="BA4319" i="1"/>
  <c r="BA4318" i="1"/>
  <c r="BA4315" i="1"/>
  <c r="BA4314" i="1"/>
  <c r="BA4311" i="1"/>
  <c r="BA4310" i="1"/>
  <c r="BB4307" i="1"/>
  <c r="BC4307" i="1" s="1"/>
  <c r="BA4307" i="1"/>
  <c r="BA4306" i="1"/>
  <c r="BB4303" i="1"/>
  <c r="BC4303" i="1" s="1"/>
  <c r="BA4303" i="1"/>
  <c r="BA4302" i="1"/>
  <c r="BB4299" i="1"/>
  <c r="BC4299" i="1" s="1"/>
  <c r="BA4299" i="1"/>
  <c r="BA4298" i="1"/>
  <c r="BB4295" i="1"/>
  <c r="BC4295" i="1" s="1"/>
  <c r="BA4295" i="1"/>
  <c r="BA4294" i="1"/>
  <c r="BB4291" i="1"/>
  <c r="BC4291" i="1" s="1"/>
  <c r="BA4291" i="1"/>
  <c r="BA4290" i="1"/>
  <c r="BB4287" i="1"/>
  <c r="BC4287" i="1" s="1"/>
  <c r="BA4287" i="1"/>
  <c r="BA4286" i="1"/>
  <c r="BB4283" i="1"/>
  <c r="BC4283" i="1" s="1"/>
  <c r="BA4283" i="1"/>
  <c r="BA4282" i="1"/>
  <c r="BB4279" i="1"/>
  <c r="BC4279" i="1" s="1"/>
  <c r="BA4279" i="1"/>
  <c r="BA4278" i="1"/>
  <c r="BB4275" i="1"/>
  <c r="BC4275" i="1" s="1"/>
  <c r="BA4275" i="1"/>
  <c r="BA4274" i="1"/>
  <c r="BB4271" i="1"/>
  <c r="BC4271" i="1" s="1"/>
  <c r="BA4271" i="1"/>
  <c r="BA4270" i="1"/>
  <c r="BB4267" i="1"/>
  <c r="BC4267" i="1" s="1"/>
  <c r="BA4267" i="1"/>
  <c r="BA4266" i="1"/>
  <c r="BB4263" i="1"/>
  <c r="BC4263" i="1" s="1"/>
  <c r="BA4263" i="1"/>
  <c r="BA4262" i="1"/>
  <c r="BB4259" i="1"/>
  <c r="BC4259" i="1" s="1"/>
  <c r="BA4259" i="1"/>
  <c r="BA4258" i="1"/>
  <c r="BB4255" i="1"/>
  <c r="BC4255" i="1" s="1"/>
  <c r="BA4255" i="1"/>
  <c r="BA4254" i="1"/>
  <c r="BB4251" i="1"/>
  <c r="BC4251" i="1" s="1"/>
  <c r="BA4251" i="1"/>
  <c r="BA4250" i="1"/>
  <c r="BB4247" i="1"/>
  <c r="BC4247" i="1" s="1"/>
  <c r="BA4247" i="1"/>
  <c r="BA4246" i="1"/>
  <c r="BB4243" i="1"/>
  <c r="BC4243" i="1" s="1"/>
  <c r="BA4243" i="1"/>
  <c r="BA4242" i="1"/>
  <c r="BB4239" i="1"/>
  <c r="BC4239" i="1" s="1"/>
  <c r="BA4239" i="1"/>
  <c r="BA4238" i="1"/>
  <c r="BB4235" i="1"/>
  <c r="BC4235" i="1" s="1"/>
  <c r="BA4235" i="1"/>
  <c r="BA4234" i="1"/>
  <c r="AX4231" i="1"/>
  <c r="BB4231" i="1"/>
  <c r="BC4231" i="1" s="1"/>
  <c r="BB4230" i="1"/>
  <c r="BC4230" i="1" s="1"/>
  <c r="AX4227" i="1"/>
  <c r="BB4227" i="1"/>
  <c r="BC4227" i="1" s="1"/>
  <c r="BB4226" i="1"/>
  <c r="BC4226" i="1" s="1"/>
  <c r="AX4223" i="1"/>
  <c r="BB4223" i="1"/>
  <c r="BC4223" i="1" s="1"/>
  <c r="BB4222" i="1"/>
  <c r="BC4222" i="1" s="1"/>
  <c r="AX4219" i="1"/>
  <c r="BB4219" i="1"/>
  <c r="BC4219" i="1" s="1"/>
  <c r="BB4218" i="1"/>
  <c r="BC4218" i="1" s="1"/>
  <c r="AX4215" i="1"/>
  <c r="BB4215" i="1"/>
  <c r="BC4215" i="1" s="1"/>
  <c r="BB4214" i="1"/>
  <c r="BC4214" i="1" s="1"/>
  <c r="AX4211" i="1"/>
  <c r="BB4211" i="1"/>
  <c r="BC4211" i="1" s="1"/>
  <c r="BB4209" i="1"/>
  <c r="BC4209" i="1" s="1"/>
  <c r="AX4206" i="1"/>
  <c r="BB4206" i="1"/>
  <c r="BC4206" i="1" s="1"/>
  <c r="BB4205" i="1"/>
  <c r="BC4205" i="1" s="1"/>
  <c r="AX4202" i="1"/>
  <c r="BB4202" i="1"/>
  <c r="BC4202" i="1" s="1"/>
  <c r="BB4201" i="1"/>
  <c r="BC4201" i="1" s="1"/>
  <c r="AX4198" i="1"/>
  <c r="BB4198" i="1"/>
  <c r="BC4198" i="1" s="1"/>
  <c r="BB4197" i="1"/>
  <c r="BC4197" i="1" s="1"/>
  <c r="AX4194" i="1"/>
  <c r="BB4194" i="1"/>
  <c r="BC4194" i="1" s="1"/>
  <c r="BB4193" i="1"/>
  <c r="BC4193" i="1" s="1"/>
  <c r="AX4190" i="1"/>
  <c r="BB4190" i="1"/>
  <c r="BC4190" i="1" s="1"/>
  <c r="BB4189" i="1"/>
  <c r="BC4189" i="1" s="1"/>
  <c r="AX4186" i="1"/>
  <c r="BB4186" i="1"/>
  <c r="BC4186" i="1" s="1"/>
  <c r="BB4185" i="1"/>
  <c r="BC4185" i="1" s="1"/>
  <c r="AX4182" i="1"/>
  <c r="BB4182" i="1"/>
  <c r="BC4182" i="1" s="1"/>
  <c r="BB4181" i="1"/>
  <c r="BC4181" i="1" s="1"/>
  <c r="AX4178" i="1"/>
  <c r="BB4178" i="1"/>
  <c r="BC4178" i="1" s="1"/>
  <c r="BB4177" i="1"/>
  <c r="BC4177" i="1" s="1"/>
  <c r="AX4174" i="1"/>
  <c r="BB4174" i="1"/>
  <c r="BC4174" i="1" s="1"/>
  <c r="BB4173" i="1"/>
  <c r="BC4173" i="1" s="1"/>
  <c r="AX4170" i="1"/>
  <c r="BB4170" i="1"/>
  <c r="BC4170" i="1" s="1"/>
  <c r="BB4169" i="1"/>
  <c r="BC4169" i="1" s="1"/>
  <c r="AX4166" i="1"/>
  <c r="BB4166" i="1"/>
  <c r="BC4166" i="1" s="1"/>
  <c r="BB4165" i="1"/>
  <c r="BC4165" i="1" s="1"/>
  <c r="AX4162" i="1"/>
  <c r="BB4162" i="1"/>
  <c r="BC4162" i="1" s="1"/>
  <c r="BB4161" i="1"/>
  <c r="BC4161" i="1" s="1"/>
  <c r="AX4157" i="1"/>
  <c r="BB4157" i="1"/>
  <c r="BC4157" i="1" s="1"/>
  <c r="AX4149" i="1"/>
  <c r="BB4149" i="1"/>
  <c r="BC4149" i="1" s="1"/>
  <c r="AX4141" i="1"/>
  <c r="BB4141" i="1"/>
  <c r="BC4141" i="1" s="1"/>
  <c r="AX4133" i="1"/>
  <c r="BB4133" i="1"/>
  <c r="BC4133" i="1" s="1"/>
  <c r="AX4125" i="1"/>
  <c r="BB4125" i="1"/>
  <c r="BC4125" i="1" s="1"/>
  <c r="AX4117" i="1"/>
  <c r="BB4117" i="1"/>
  <c r="BC4117" i="1" s="1"/>
  <c r="AX4109" i="1"/>
  <c r="BB4109" i="1"/>
  <c r="BC4109" i="1" s="1"/>
  <c r="AX4153" i="1"/>
  <c r="BB4153" i="1"/>
  <c r="BC4153" i="1" s="1"/>
  <c r="AX4145" i="1"/>
  <c r="BB4145" i="1"/>
  <c r="BC4145" i="1" s="1"/>
  <c r="AX4137" i="1"/>
  <c r="BB4137" i="1"/>
  <c r="BC4137" i="1" s="1"/>
  <c r="AX4129" i="1"/>
  <c r="BB4129" i="1"/>
  <c r="BC4129" i="1" s="1"/>
  <c r="AX4121" i="1"/>
  <c r="BB4121" i="1"/>
  <c r="BC4121" i="1" s="1"/>
  <c r="AX4113" i="1"/>
  <c r="BB4113" i="1"/>
  <c r="BC4113" i="1" s="1"/>
  <c r="AX4105" i="1"/>
  <c r="BB4105" i="1"/>
  <c r="BC4105" i="1" s="1"/>
  <c r="AX4098" i="1"/>
  <c r="BB4098" i="1"/>
  <c r="BC4098" i="1" s="1"/>
  <c r="AX4090" i="1"/>
  <c r="BB4090" i="1"/>
  <c r="BC4090" i="1" s="1"/>
  <c r="AX4082" i="1"/>
  <c r="BB4082" i="1"/>
  <c r="BC4082" i="1" s="1"/>
  <c r="AX4074" i="1"/>
  <c r="BB4074" i="1"/>
  <c r="AX4066" i="1"/>
  <c r="BB4066" i="1"/>
  <c r="J2999" i="2"/>
  <c r="J3000" i="2"/>
  <c r="J2997" i="2"/>
  <c r="J2998" i="2"/>
  <c r="J2995" i="2"/>
  <c r="J2996" i="2"/>
  <c r="J2993" i="2"/>
  <c r="J2994" i="2"/>
  <c r="J2991" i="2"/>
  <c r="J2992" i="2"/>
  <c r="J2989" i="2"/>
  <c r="J2990" i="2"/>
  <c r="J2987" i="2"/>
  <c r="J2988" i="2"/>
  <c r="J2985" i="2"/>
  <c r="J2986" i="2"/>
  <c r="J2983" i="2"/>
  <c r="J2984" i="2"/>
  <c r="J2981" i="2"/>
  <c r="J2982" i="2"/>
  <c r="J2979" i="2"/>
  <c r="J2980" i="2"/>
  <c r="J2977" i="2"/>
  <c r="J2978" i="2"/>
  <c r="J2975" i="2"/>
  <c r="J2976" i="2"/>
  <c r="J2973" i="2"/>
  <c r="J2974" i="2"/>
  <c r="J2971" i="2"/>
  <c r="J2972" i="2"/>
  <c r="J2969" i="2"/>
  <c r="J2970" i="2"/>
  <c r="J2967" i="2"/>
  <c r="J2968" i="2"/>
  <c r="J2965" i="2"/>
  <c r="J2966" i="2"/>
  <c r="J2963" i="2"/>
  <c r="J2964" i="2"/>
  <c r="J2961" i="2"/>
  <c r="J2962" i="2"/>
  <c r="J2959" i="2"/>
  <c r="J2960" i="2"/>
  <c r="J2957" i="2"/>
  <c r="J2958" i="2"/>
  <c r="J2955" i="2"/>
  <c r="J2956" i="2"/>
  <c r="J2953" i="2"/>
  <c r="J2954" i="2"/>
  <c r="J2951" i="2"/>
  <c r="J2952" i="2"/>
  <c r="J2949" i="2"/>
  <c r="J2950" i="2"/>
  <c r="J2947" i="2"/>
  <c r="J2948" i="2"/>
  <c r="J2945" i="2"/>
  <c r="J2946" i="2"/>
  <c r="J2943" i="2"/>
  <c r="J2944" i="2"/>
  <c r="J2941" i="2"/>
  <c r="J2942" i="2"/>
  <c r="J2939" i="2"/>
  <c r="J2940" i="2"/>
  <c r="J2937" i="2"/>
  <c r="J2938" i="2"/>
  <c r="J2935" i="2"/>
  <c r="J2936" i="2"/>
  <c r="J2933" i="2"/>
  <c r="J2934" i="2"/>
  <c r="J2931" i="2"/>
  <c r="J2932" i="2"/>
  <c r="J2929" i="2"/>
  <c r="J2930" i="2"/>
  <c r="J2927" i="2"/>
  <c r="J2928" i="2"/>
  <c r="J2925" i="2"/>
  <c r="J2926" i="2"/>
  <c r="J2923" i="2"/>
  <c r="J2924" i="2"/>
  <c r="J2921" i="2"/>
  <c r="J2922" i="2"/>
  <c r="J2919" i="2"/>
  <c r="J2920" i="2"/>
  <c r="J2917" i="2"/>
  <c r="J2918" i="2"/>
  <c r="J2915" i="2"/>
  <c r="J2916" i="2"/>
  <c r="J2913" i="2"/>
  <c r="J2914" i="2"/>
  <c r="J2911" i="2"/>
  <c r="J2912" i="2"/>
  <c r="J2909" i="2"/>
  <c r="J2910" i="2"/>
  <c r="J2907" i="2"/>
  <c r="J2908" i="2"/>
  <c r="J2905" i="2"/>
  <c r="J2906" i="2"/>
  <c r="J2903" i="2"/>
  <c r="J2904" i="2"/>
  <c r="J2901" i="2"/>
  <c r="J2902" i="2"/>
  <c r="J2899" i="2"/>
  <c r="J2900" i="2"/>
  <c r="J2897" i="2"/>
  <c r="J2898" i="2"/>
  <c r="J2895" i="2"/>
  <c r="J2896" i="2"/>
  <c r="J2893" i="2"/>
  <c r="J2894" i="2"/>
  <c r="J2891" i="2"/>
  <c r="J2892" i="2"/>
  <c r="J2889" i="2"/>
  <c r="J2890" i="2"/>
  <c r="J2887" i="2"/>
  <c r="J2888" i="2"/>
  <c r="J2885" i="2"/>
  <c r="J2886" i="2"/>
  <c r="J2883" i="2"/>
  <c r="J2884" i="2"/>
  <c r="J2881" i="2"/>
  <c r="J2882" i="2"/>
  <c r="J2879" i="2"/>
  <c r="J2880" i="2"/>
  <c r="J2877" i="2"/>
  <c r="J2878" i="2"/>
  <c r="J2875" i="2"/>
  <c r="J2876" i="2"/>
  <c r="J2873" i="2"/>
  <c r="J2874" i="2"/>
  <c r="J2871" i="2"/>
  <c r="J2872" i="2"/>
  <c r="J2869" i="2"/>
  <c r="J2870" i="2"/>
  <c r="J2867" i="2"/>
  <c r="J2868" i="2"/>
  <c r="J2865" i="2"/>
  <c r="J2866" i="2"/>
  <c r="J2863" i="2"/>
  <c r="J2864" i="2"/>
  <c r="J2861" i="2"/>
  <c r="J2862" i="2"/>
  <c r="J2859" i="2"/>
  <c r="J2860" i="2"/>
  <c r="J2857" i="2"/>
  <c r="J2858" i="2"/>
  <c r="J2855" i="2"/>
  <c r="J2856" i="2"/>
  <c r="J2853" i="2"/>
  <c r="J2854" i="2"/>
  <c r="J2851" i="2"/>
  <c r="J2852" i="2"/>
  <c r="J2849" i="2"/>
  <c r="J2850" i="2"/>
  <c r="J2847" i="2"/>
  <c r="J2848" i="2"/>
  <c r="J2845" i="2"/>
  <c r="J2846" i="2"/>
  <c r="J2843" i="2"/>
  <c r="J2844" i="2"/>
  <c r="J2841" i="2"/>
  <c r="J2842" i="2"/>
  <c r="J2839" i="2"/>
  <c r="J2840" i="2"/>
  <c r="J2837" i="2"/>
  <c r="J2838" i="2"/>
  <c r="J2835" i="2"/>
  <c r="J2836" i="2"/>
  <c r="J2833" i="2"/>
  <c r="J2834" i="2"/>
  <c r="J2831" i="2"/>
  <c r="J2832" i="2"/>
  <c r="J2829" i="2"/>
  <c r="J2830" i="2"/>
  <c r="J2827" i="2"/>
  <c r="J2828" i="2"/>
  <c r="J2825" i="2"/>
  <c r="J2826" i="2"/>
  <c r="J2823" i="2"/>
  <c r="J2824" i="2"/>
  <c r="J2821" i="2"/>
  <c r="J2822" i="2"/>
  <c r="J2819" i="2"/>
  <c r="J2820" i="2"/>
  <c r="J2817" i="2"/>
  <c r="J2818" i="2"/>
  <c r="J2815" i="2"/>
  <c r="J2816" i="2"/>
  <c r="J2813" i="2"/>
  <c r="J2814" i="2"/>
  <c r="J2811" i="2"/>
  <c r="J2812" i="2"/>
  <c r="J2809" i="2"/>
  <c r="J2810" i="2"/>
  <c r="J2807" i="2"/>
  <c r="J2808" i="2"/>
  <c r="J2805" i="2"/>
  <c r="J2806" i="2"/>
  <c r="J2803" i="2"/>
  <c r="J2804" i="2"/>
  <c r="J2801" i="2"/>
  <c r="J2802" i="2"/>
  <c r="J2799" i="2"/>
  <c r="J2800" i="2"/>
  <c r="J2797" i="2"/>
  <c r="J2798" i="2"/>
  <c r="J2795" i="2"/>
  <c r="J2796" i="2"/>
  <c r="J2793" i="2"/>
  <c r="J2794" i="2"/>
  <c r="J2791" i="2"/>
  <c r="J2792" i="2"/>
  <c r="J2789" i="2"/>
  <c r="J2790" i="2"/>
  <c r="J2787" i="2"/>
  <c r="J2788" i="2"/>
  <c r="J2785" i="2"/>
  <c r="J2786" i="2"/>
  <c r="J2783" i="2"/>
  <c r="J2784" i="2"/>
  <c r="J2781" i="2"/>
  <c r="J2782" i="2"/>
  <c r="J2779" i="2"/>
  <c r="J2780" i="2"/>
  <c r="J2777" i="2"/>
  <c r="J2778" i="2"/>
  <c r="J2775" i="2"/>
  <c r="J2776" i="2"/>
  <c r="J2773" i="2"/>
  <c r="J2774" i="2"/>
  <c r="J2771" i="2"/>
  <c r="J2772" i="2"/>
  <c r="J2769" i="2"/>
  <c r="J2770" i="2"/>
  <c r="J2767" i="2"/>
  <c r="J2768" i="2"/>
  <c r="J2765" i="2"/>
  <c r="J2766" i="2"/>
  <c r="J2763" i="2"/>
  <c r="J2764" i="2"/>
  <c r="J2761" i="2"/>
  <c r="J2762" i="2"/>
  <c r="J2759" i="2"/>
  <c r="J2760" i="2"/>
  <c r="J2757" i="2"/>
  <c r="J2758" i="2"/>
  <c r="J2755" i="2"/>
  <c r="J2756" i="2"/>
  <c r="J2753" i="2"/>
  <c r="J2754" i="2"/>
  <c r="J2751" i="2"/>
  <c r="J2752" i="2"/>
  <c r="J2749" i="2"/>
  <c r="J2750" i="2"/>
  <c r="J2747" i="2"/>
  <c r="J2748" i="2"/>
  <c r="J2745" i="2"/>
  <c r="J2746" i="2"/>
  <c r="J2743" i="2"/>
  <c r="J2744" i="2"/>
  <c r="J2741" i="2"/>
  <c r="J2742" i="2"/>
  <c r="J2739" i="2"/>
  <c r="J2740" i="2"/>
  <c r="J2737" i="2"/>
  <c r="J2738" i="2"/>
  <c r="J2735" i="2"/>
  <c r="J2736" i="2"/>
  <c r="J2733" i="2"/>
  <c r="J2734" i="2"/>
  <c r="J2731" i="2"/>
  <c r="J2732" i="2"/>
  <c r="J2729" i="2"/>
  <c r="J2730" i="2"/>
  <c r="J2727" i="2"/>
  <c r="J2728" i="2"/>
  <c r="J2725" i="2"/>
  <c r="J2726" i="2"/>
  <c r="J2723" i="2"/>
  <c r="J2724" i="2"/>
  <c r="J2721" i="2"/>
  <c r="J2722" i="2"/>
  <c r="J2719" i="2"/>
  <c r="J2720" i="2"/>
  <c r="J2717" i="2"/>
  <c r="J2718" i="2"/>
  <c r="J2715" i="2"/>
  <c r="J2716" i="2"/>
  <c r="J2713" i="2"/>
  <c r="J2714" i="2"/>
  <c r="J2711" i="2"/>
  <c r="J2712" i="2"/>
  <c r="J2709" i="2"/>
  <c r="J2710" i="2"/>
  <c r="J2707" i="2"/>
  <c r="J2708" i="2"/>
  <c r="J2705" i="2"/>
  <c r="J2706" i="2"/>
  <c r="J2703" i="2"/>
  <c r="J2704" i="2"/>
  <c r="J2701" i="2"/>
  <c r="J2702" i="2"/>
  <c r="J2699" i="2"/>
  <c r="J2700" i="2"/>
  <c r="J2697" i="2"/>
  <c r="J2698" i="2"/>
  <c r="J2695" i="2"/>
  <c r="J2696" i="2"/>
  <c r="J2693" i="2"/>
  <c r="J2694" i="2"/>
  <c r="J2691" i="2"/>
  <c r="J2692" i="2"/>
  <c r="J2689" i="2"/>
  <c r="J2690" i="2"/>
  <c r="J2687" i="2"/>
  <c r="J2688" i="2"/>
  <c r="J2685" i="2"/>
  <c r="J2686" i="2"/>
  <c r="J2683" i="2"/>
  <c r="J2684" i="2"/>
  <c r="J2681" i="2"/>
  <c r="J2682" i="2"/>
  <c r="J2679" i="2"/>
  <c r="J2680" i="2"/>
  <c r="J2677" i="2"/>
  <c r="J2678" i="2"/>
  <c r="J2675" i="2"/>
  <c r="J2676" i="2"/>
  <c r="J2673" i="2"/>
  <c r="J2674" i="2"/>
  <c r="J2671" i="2"/>
  <c r="J2672" i="2"/>
  <c r="J2669" i="2"/>
  <c r="J2670" i="2"/>
  <c r="J2667" i="2"/>
  <c r="J2668" i="2"/>
  <c r="J2665" i="2"/>
  <c r="J2666" i="2"/>
  <c r="J2663" i="2"/>
  <c r="J2664" i="2"/>
  <c r="J2661" i="2"/>
  <c r="J2662" i="2"/>
  <c r="J2659" i="2"/>
  <c r="J2660" i="2"/>
  <c r="J2657" i="2"/>
  <c r="J2658" i="2"/>
  <c r="J2655" i="2"/>
  <c r="J2656" i="2"/>
  <c r="J2653" i="2"/>
  <c r="J2654" i="2"/>
  <c r="J2651" i="2"/>
  <c r="J2652" i="2"/>
  <c r="J2649" i="2"/>
  <c r="J2650" i="2"/>
  <c r="J2647" i="2"/>
  <c r="J2648" i="2"/>
  <c r="J2645" i="2"/>
  <c r="J2646" i="2"/>
  <c r="J2643" i="2"/>
  <c r="J2644" i="2"/>
  <c r="J2641" i="2"/>
  <c r="J2642" i="2"/>
  <c r="J2639" i="2"/>
  <c r="J2640" i="2"/>
  <c r="J2637" i="2"/>
  <c r="J2638" i="2"/>
  <c r="J2635" i="2"/>
  <c r="J2636" i="2"/>
  <c r="J2633" i="2"/>
  <c r="J2634" i="2"/>
  <c r="J2631" i="2"/>
  <c r="J2632" i="2"/>
  <c r="J2629" i="2"/>
  <c r="J2630" i="2"/>
  <c r="J2627" i="2"/>
  <c r="J2628" i="2"/>
  <c r="J2625" i="2"/>
  <c r="J2626" i="2"/>
  <c r="J2623" i="2"/>
  <c r="J2624" i="2"/>
  <c r="J2621" i="2"/>
  <c r="J2622" i="2"/>
  <c r="J2619" i="2"/>
  <c r="J2620" i="2"/>
  <c r="J2617" i="2"/>
  <c r="J2618" i="2"/>
  <c r="J2615" i="2"/>
  <c r="J2616" i="2"/>
  <c r="J2613" i="2"/>
  <c r="J2614" i="2"/>
  <c r="J2611" i="2"/>
  <c r="J2612" i="2"/>
  <c r="J2609" i="2"/>
  <c r="J2610" i="2"/>
  <c r="J2607" i="2"/>
  <c r="J2608" i="2"/>
  <c r="J2605" i="2"/>
  <c r="J2606" i="2"/>
  <c r="J2603" i="2"/>
  <c r="J2604" i="2"/>
  <c r="J2601" i="2"/>
  <c r="J2602" i="2"/>
  <c r="J2599" i="2"/>
  <c r="J2600" i="2"/>
  <c r="J2597" i="2"/>
  <c r="J2598" i="2"/>
  <c r="J2595" i="2"/>
  <c r="J2596" i="2"/>
  <c r="J2593" i="2"/>
  <c r="J2594" i="2"/>
  <c r="J2591" i="2"/>
  <c r="J2592" i="2"/>
  <c r="J2589" i="2"/>
  <c r="J2590" i="2"/>
  <c r="J2587" i="2"/>
  <c r="J2588" i="2"/>
  <c r="J2585" i="2"/>
  <c r="J2586" i="2"/>
  <c r="J2583" i="2"/>
  <c r="J2584" i="2"/>
  <c r="J2581" i="2"/>
  <c r="J2582" i="2"/>
  <c r="J2579" i="2"/>
  <c r="J2580" i="2"/>
  <c r="J2577" i="2"/>
  <c r="J2578" i="2"/>
  <c r="J2575" i="2"/>
  <c r="J2576" i="2"/>
  <c r="J2573" i="2"/>
  <c r="J2574" i="2"/>
  <c r="J2571" i="2"/>
  <c r="J2572" i="2"/>
  <c r="J2569" i="2"/>
  <c r="J2570" i="2"/>
  <c r="J2567" i="2"/>
  <c r="J2568" i="2"/>
  <c r="J2565" i="2"/>
  <c r="J2566" i="2"/>
  <c r="J2563" i="2"/>
  <c r="J2564" i="2"/>
  <c r="J2561" i="2"/>
  <c r="J2562" i="2"/>
  <c r="J2559" i="2"/>
  <c r="J2560" i="2"/>
  <c r="J2557" i="2"/>
  <c r="J2558" i="2"/>
  <c r="J2555" i="2"/>
  <c r="J2556" i="2"/>
  <c r="J2553" i="2"/>
  <c r="J2554" i="2"/>
  <c r="J2551" i="2"/>
  <c r="J2552" i="2"/>
  <c r="J2549" i="2"/>
  <c r="J2550" i="2"/>
  <c r="J2547" i="2"/>
  <c r="J2548" i="2"/>
  <c r="J2545" i="2"/>
  <c r="J2546" i="2"/>
  <c r="J2543" i="2"/>
  <c r="J2544" i="2"/>
  <c r="J2541" i="2"/>
  <c r="J2542" i="2"/>
  <c r="J2539" i="2"/>
  <c r="J2540" i="2"/>
  <c r="J2537" i="2"/>
  <c r="J2538" i="2"/>
  <c r="J2535" i="2"/>
  <c r="J2536" i="2"/>
  <c r="J2533" i="2"/>
  <c r="J2534" i="2"/>
  <c r="J2531" i="2"/>
  <c r="J2532" i="2"/>
  <c r="J2529" i="2"/>
  <c r="J2530" i="2"/>
  <c r="J2527" i="2"/>
  <c r="J2528" i="2"/>
  <c r="J2525" i="2"/>
  <c r="J2526" i="2"/>
  <c r="J2523" i="2"/>
  <c r="J2524" i="2"/>
  <c r="J2521" i="2"/>
  <c r="J2522" i="2"/>
  <c r="J2519" i="2"/>
  <c r="J2520" i="2"/>
  <c r="J2517" i="2"/>
  <c r="J2518" i="2"/>
  <c r="J2515" i="2"/>
  <c r="J2516" i="2"/>
  <c r="J2513" i="2"/>
  <c r="J2514" i="2"/>
  <c r="J2511" i="2"/>
  <c r="J2512" i="2"/>
  <c r="J2509" i="2"/>
  <c r="J2510" i="2"/>
  <c r="J2507" i="2"/>
  <c r="J2508" i="2"/>
  <c r="J2505" i="2"/>
  <c r="J2506" i="2"/>
  <c r="J2503" i="2"/>
  <c r="J2504" i="2"/>
  <c r="J2501" i="2"/>
  <c r="J2502" i="2"/>
  <c r="J2499" i="2"/>
  <c r="J2500" i="2"/>
  <c r="J2497" i="2"/>
  <c r="J2498" i="2"/>
  <c r="J2495" i="2"/>
  <c r="J2496" i="2"/>
  <c r="J2493" i="2"/>
  <c r="J2494" i="2"/>
  <c r="J2491" i="2"/>
  <c r="J2492" i="2"/>
  <c r="J2489" i="2"/>
  <c r="J2490" i="2"/>
  <c r="J2487" i="2"/>
  <c r="J2488" i="2"/>
  <c r="J2485" i="2"/>
  <c r="J2486" i="2"/>
  <c r="J2483" i="2"/>
  <c r="J2484" i="2"/>
  <c r="J2481" i="2"/>
  <c r="J2482" i="2"/>
  <c r="J2479" i="2"/>
  <c r="J2480" i="2"/>
  <c r="J2477" i="2"/>
  <c r="J2478" i="2"/>
  <c r="J2475" i="2"/>
  <c r="J2476" i="2"/>
  <c r="J2473" i="2"/>
  <c r="J2474" i="2"/>
  <c r="J2471" i="2"/>
  <c r="J2472" i="2"/>
  <c r="J2469" i="2"/>
  <c r="J2470" i="2"/>
  <c r="J2467" i="2"/>
  <c r="J2468" i="2"/>
  <c r="J2465" i="2"/>
  <c r="J2466" i="2"/>
  <c r="J2463" i="2"/>
  <c r="J2464" i="2"/>
  <c r="J2461" i="2"/>
  <c r="J2462" i="2"/>
  <c r="BA4231" i="1"/>
  <c r="BA4230" i="1"/>
  <c r="BA4227" i="1"/>
  <c r="BA4226" i="1"/>
  <c r="BA4223" i="1"/>
  <c r="BA4222" i="1"/>
  <c r="BA4219" i="1"/>
  <c r="BA4218" i="1"/>
  <c r="BA4215" i="1"/>
  <c r="BA4214" i="1"/>
  <c r="BA4211" i="1"/>
  <c r="BA4209" i="1"/>
  <c r="BA4206" i="1"/>
  <c r="BA4205" i="1"/>
  <c r="BA4202" i="1"/>
  <c r="BA4201" i="1"/>
  <c r="BA4198" i="1"/>
  <c r="BA4197" i="1"/>
  <c r="BA4194" i="1"/>
  <c r="BA4193" i="1"/>
  <c r="BA4190" i="1"/>
  <c r="BA4189" i="1"/>
  <c r="BA4186" i="1"/>
  <c r="BA4185" i="1"/>
  <c r="BA4182" i="1"/>
  <c r="BA4181" i="1"/>
  <c r="BA4178" i="1"/>
  <c r="BA4177" i="1"/>
  <c r="BA4174" i="1"/>
  <c r="BA4173" i="1"/>
  <c r="BA4170" i="1"/>
  <c r="BA4169" i="1"/>
  <c r="BA4166" i="1"/>
  <c r="BA4165" i="1"/>
  <c r="BA4162" i="1"/>
  <c r="BA4161" i="1"/>
  <c r="AX4158" i="1"/>
  <c r="BB4158" i="1"/>
  <c r="BC4158" i="1" s="1"/>
  <c r="AX4154" i="1"/>
  <c r="BB4154" i="1"/>
  <c r="BC4154" i="1" s="1"/>
  <c r="AX4150" i="1"/>
  <c r="BB4150" i="1"/>
  <c r="BC4150" i="1" s="1"/>
  <c r="AX4146" i="1"/>
  <c r="BB4146" i="1"/>
  <c r="BC4146" i="1" s="1"/>
  <c r="AX4142" i="1"/>
  <c r="BB4142" i="1"/>
  <c r="BC4142" i="1" s="1"/>
  <c r="AX4138" i="1"/>
  <c r="BB4138" i="1"/>
  <c r="BC4138" i="1" s="1"/>
  <c r="AX4134" i="1"/>
  <c r="BB4134" i="1"/>
  <c r="BC4134" i="1" s="1"/>
  <c r="AX4130" i="1"/>
  <c r="BB4130" i="1"/>
  <c r="BC4130" i="1" s="1"/>
  <c r="AX4126" i="1"/>
  <c r="BB4126" i="1"/>
  <c r="BC4126" i="1" s="1"/>
  <c r="AX4122" i="1"/>
  <c r="BB4122" i="1"/>
  <c r="BC4122" i="1" s="1"/>
  <c r="AX4118" i="1"/>
  <c r="BB4118" i="1"/>
  <c r="BC4118" i="1" s="1"/>
  <c r="AX4114" i="1"/>
  <c r="BB4114" i="1"/>
  <c r="BC4114" i="1" s="1"/>
  <c r="AX4110" i="1"/>
  <c r="BB4110" i="1"/>
  <c r="BC4110" i="1" s="1"/>
  <c r="AX4106" i="1"/>
  <c r="BB4106" i="1"/>
  <c r="BC4106" i="1" s="1"/>
  <c r="AX4102" i="1"/>
  <c r="BB4102" i="1"/>
  <c r="BC4102" i="1" s="1"/>
  <c r="AX4094" i="1"/>
  <c r="BB4094" i="1"/>
  <c r="BC4094" i="1" s="1"/>
  <c r="AX4086" i="1"/>
  <c r="BB4086" i="1"/>
  <c r="BC4086" i="1" s="1"/>
  <c r="AX4078" i="1"/>
  <c r="BB4078" i="1"/>
  <c r="BC4078" i="1" s="1"/>
  <c r="AX4070" i="1"/>
  <c r="BB4070" i="1"/>
  <c r="J2429" i="2"/>
  <c r="J2430" i="2"/>
  <c r="J2427" i="2"/>
  <c r="J2428" i="2"/>
  <c r="J2425" i="2"/>
  <c r="J2426" i="2"/>
  <c r="J2423" i="2"/>
  <c r="J2424" i="2"/>
  <c r="J2421" i="2"/>
  <c r="J2422" i="2"/>
  <c r="J2419" i="2"/>
  <c r="J2420" i="2"/>
  <c r="J2417" i="2"/>
  <c r="J2418" i="2"/>
  <c r="J2415" i="2"/>
  <c r="J2416" i="2"/>
  <c r="J2413" i="2"/>
  <c r="J2414" i="2"/>
  <c r="J2411" i="2"/>
  <c r="J2412" i="2"/>
  <c r="J2409" i="2"/>
  <c r="J2410" i="2"/>
  <c r="J2407" i="2"/>
  <c r="J2408" i="2"/>
  <c r="J2405" i="2"/>
  <c r="J2406" i="2"/>
  <c r="J2403" i="2"/>
  <c r="J2404" i="2"/>
  <c r="J2401" i="2"/>
  <c r="J2402" i="2"/>
  <c r="J2399" i="2"/>
  <c r="J2400" i="2"/>
  <c r="J2397" i="2"/>
  <c r="J2398" i="2"/>
  <c r="J2395" i="2"/>
  <c r="J2396" i="2"/>
  <c r="J2393" i="2"/>
  <c r="J2394" i="2"/>
  <c r="J2391" i="2"/>
  <c r="J2392" i="2"/>
  <c r="J2389" i="2"/>
  <c r="J2390" i="2"/>
  <c r="J2387" i="2"/>
  <c r="J2388" i="2"/>
  <c r="J2385" i="2"/>
  <c r="J2386" i="2"/>
  <c r="J2383" i="2"/>
  <c r="J2384" i="2"/>
  <c r="J2381" i="2"/>
  <c r="J2382" i="2"/>
  <c r="J2379" i="2"/>
  <c r="J2380" i="2"/>
  <c r="J2377" i="2"/>
  <c r="J2378" i="2"/>
  <c r="J2375" i="2"/>
  <c r="J2376" i="2"/>
  <c r="J2373" i="2"/>
  <c r="J2374" i="2"/>
  <c r="J2371" i="2"/>
  <c r="J2372" i="2"/>
  <c r="J2369" i="2"/>
  <c r="J2370" i="2"/>
  <c r="J2367" i="2"/>
  <c r="J2368" i="2"/>
  <c r="J2365" i="2"/>
  <c r="J2366" i="2"/>
  <c r="J2363" i="2"/>
  <c r="J2364" i="2"/>
  <c r="J2361" i="2"/>
  <c r="J2362" i="2"/>
  <c r="J2359" i="2"/>
  <c r="J2360" i="2"/>
  <c r="J2357" i="2"/>
  <c r="J2358" i="2"/>
  <c r="J2355" i="2"/>
  <c r="J2356" i="2"/>
  <c r="J2353" i="2"/>
  <c r="J2354" i="2"/>
  <c r="J2351" i="2"/>
  <c r="J2352" i="2"/>
  <c r="J2349" i="2"/>
  <c r="J2350" i="2"/>
  <c r="J2347" i="2"/>
  <c r="J2348" i="2"/>
  <c r="J2345" i="2"/>
  <c r="J2346" i="2"/>
  <c r="J2343" i="2"/>
  <c r="J2344" i="2"/>
  <c r="J2341" i="2"/>
  <c r="J2342" i="2"/>
  <c r="J2339" i="2"/>
  <c r="J2340" i="2"/>
  <c r="J2337" i="2"/>
  <c r="J2338" i="2"/>
  <c r="J2335" i="2"/>
  <c r="J2336" i="2"/>
  <c r="J2333" i="2"/>
  <c r="J2334" i="2"/>
  <c r="J2331" i="2"/>
  <c r="J2332" i="2"/>
  <c r="J2329" i="2"/>
  <c r="J2330" i="2"/>
  <c r="J2327" i="2"/>
  <c r="J2328" i="2"/>
  <c r="J2325" i="2"/>
  <c r="J2326" i="2"/>
  <c r="J2323" i="2"/>
  <c r="J2324" i="2"/>
  <c r="J2321" i="2"/>
  <c r="J2322" i="2"/>
  <c r="J2319" i="2"/>
  <c r="J2320" i="2"/>
  <c r="J2317" i="2"/>
  <c r="J2318" i="2"/>
  <c r="J2315" i="2"/>
  <c r="J2316" i="2"/>
  <c r="J2313" i="2"/>
  <c r="J2314" i="2"/>
  <c r="J2311" i="2"/>
  <c r="J2312" i="2"/>
  <c r="J2309" i="2"/>
  <c r="J2310" i="2"/>
  <c r="J2307" i="2"/>
  <c r="J2308" i="2"/>
  <c r="J2305" i="2"/>
  <c r="J2306" i="2"/>
  <c r="J2303" i="2"/>
  <c r="J2304" i="2"/>
  <c r="J2301" i="2"/>
  <c r="J2302" i="2"/>
  <c r="J2299" i="2"/>
  <c r="J2300" i="2"/>
  <c r="J2297" i="2"/>
  <c r="J2298" i="2"/>
  <c r="J2295" i="2"/>
  <c r="J2296" i="2"/>
  <c r="J2293" i="2"/>
  <c r="J2294" i="2"/>
  <c r="J2291" i="2"/>
  <c r="J2292" i="2"/>
  <c r="J2289" i="2"/>
  <c r="J2290" i="2"/>
  <c r="J2287" i="2"/>
  <c r="J2288" i="2"/>
  <c r="J2285" i="2"/>
  <c r="J2286" i="2"/>
  <c r="J2283" i="2"/>
  <c r="J2284" i="2"/>
  <c r="J2281" i="2"/>
  <c r="J2282" i="2"/>
  <c r="J2279" i="2"/>
  <c r="J2280" i="2"/>
  <c r="J2277" i="2"/>
  <c r="J2278" i="2"/>
  <c r="J2275" i="2"/>
  <c r="J2276" i="2"/>
  <c r="J2273" i="2"/>
  <c r="J2274" i="2"/>
  <c r="J2271" i="2"/>
  <c r="J2272" i="2"/>
  <c r="J2269" i="2"/>
  <c r="J2270" i="2"/>
  <c r="J2267" i="2"/>
  <c r="J2268" i="2"/>
  <c r="J2265" i="2"/>
  <c r="J2266" i="2"/>
  <c r="J2263" i="2"/>
  <c r="J2264" i="2"/>
  <c r="J2261" i="2"/>
  <c r="J2262" i="2"/>
  <c r="J2259" i="2"/>
  <c r="J2260" i="2"/>
  <c r="J2257" i="2"/>
  <c r="J2258" i="2"/>
  <c r="J2255" i="2"/>
  <c r="J2256" i="2"/>
  <c r="J2253" i="2"/>
  <c r="J2254" i="2"/>
  <c r="J2251" i="2"/>
  <c r="J2252" i="2"/>
  <c r="J2249" i="2"/>
  <c r="J2250" i="2"/>
  <c r="J2247" i="2"/>
  <c r="J2248" i="2"/>
  <c r="J2245" i="2"/>
  <c r="J2246" i="2"/>
  <c r="J2243" i="2"/>
  <c r="J2244" i="2"/>
  <c r="J2241" i="2"/>
  <c r="J2242" i="2"/>
  <c r="J2239" i="2"/>
  <c r="J2240" i="2"/>
  <c r="J2237" i="2"/>
  <c r="J2238" i="2"/>
  <c r="J2235" i="2"/>
  <c r="J2236" i="2"/>
  <c r="J2233" i="2"/>
  <c r="J2234" i="2"/>
  <c r="J2231" i="2"/>
  <c r="J2232" i="2"/>
  <c r="J2229" i="2"/>
  <c r="J2230" i="2"/>
  <c r="J2227" i="2"/>
  <c r="J2228" i="2"/>
  <c r="J2225" i="2"/>
  <c r="J2226" i="2"/>
  <c r="J2223" i="2"/>
  <c r="J2224" i="2"/>
  <c r="J2221" i="2"/>
  <c r="J2222" i="2"/>
  <c r="J2219" i="2"/>
  <c r="J2220" i="2"/>
  <c r="J2217" i="2"/>
  <c r="J2218" i="2"/>
  <c r="J2215" i="2"/>
  <c r="J2216" i="2"/>
  <c r="J2213" i="2"/>
  <c r="J2214" i="2"/>
  <c r="J2211" i="2"/>
  <c r="J2212" i="2"/>
  <c r="J2209" i="2"/>
  <c r="J2210" i="2"/>
  <c r="J2207" i="2"/>
  <c r="J2208" i="2"/>
  <c r="J2205" i="2"/>
  <c r="J2206" i="2"/>
  <c r="J2203" i="2"/>
  <c r="J2204" i="2"/>
  <c r="J2201" i="2"/>
  <c r="J2202" i="2"/>
  <c r="J2199" i="2"/>
  <c r="J2200" i="2"/>
  <c r="J2197" i="2"/>
  <c r="J2198" i="2"/>
  <c r="J2195" i="2"/>
  <c r="J2196" i="2"/>
  <c r="J2193" i="2"/>
  <c r="J2194" i="2"/>
  <c r="J2191" i="2"/>
  <c r="J2192" i="2"/>
  <c r="J2189" i="2"/>
  <c r="J2190" i="2"/>
  <c r="J2187" i="2"/>
  <c r="J2188" i="2"/>
  <c r="J2185" i="2"/>
  <c r="J2186" i="2"/>
  <c r="J2183" i="2"/>
  <c r="J2184" i="2"/>
  <c r="J2181" i="2"/>
  <c r="J2182" i="2"/>
  <c r="J2179" i="2"/>
  <c r="J2180" i="2"/>
  <c r="J2177" i="2"/>
  <c r="J2178" i="2"/>
  <c r="J2175" i="2"/>
  <c r="J2176" i="2"/>
  <c r="J2173" i="2"/>
  <c r="J2174" i="2"/>
  <c r="J2171" i="2"/>
  <c r="J2172" i="2"/>
  <c r="J2169" i="2"/>
  <c r="J2170" i="2"/>
  <c r="J2167" i="2"/>
  <c r="J2168" i="2"/>
  <c r="J2165" i="2"/>
  <c r="J2166" i="2"/>
  <c r="J2163" i="2"/>
  <c r="J2164" i="2"/>
  <c r="J2161" i="2"/>
  <c r="J2162" i="2"/>
  <c r="J2159" i="2"/>
  <c r="J2160" i="2"/>
  <c r="J2157" i="2"/>
  <c r="J2158" i="2"/>
  <c r="J2155" i="2"/>
  <c r="J2156" i="2"/>
  <c r="J2153" i="2"/>
  <c r="J2154" i="2"/>
  <c r="J2151" i="2"/>
  <c r="J2152" i="2"/>
  <c r="J2149" i="2"/>
  <c r="J2150" i="2"/>
  <c r="J2147" i="2"/>
  <c r="J2148" i="2"/>
  <c r="J2145" i="2"/>
  <c r="J2146" i="2"/>
  <c r="J1769" i="2"/>
  <c r="J1770" i="2"/>
  <c r="J1767" i="2"/>
  <c r="J1768" i="2"/>
  <c r="J1765" i="2"/>
  <c r="J1766" i="2"/>
  <c r="J1763" i="2"/>
  <c r="J1764" i="2"/>
  <c r="J1761" i="2"/>
  <c r="J1762" i="2"/>
  <c r="J1759" i="2"/>
  <c r="J1760" i="2"/>
  <c r="J1757" i="2"/>
  <c r="J1758" i="2"/>
  <c r="J1755" i="2"/>
  <c r="J1756" i="2"/>
  <c r="J1753" i="2"/>
  <c r="J1754" i="2"/>
  <c r="J1751" i="2"/>
  <c r="J1752" i="2"/>
  <c r="J1749" i="2"/>
  <c r="J1750" i="2"/>
  <c r="J1747" i="2"/>
  <c r="J1748" i="2"/>
  <c r="J1745" i="2"/>
  <c r="J1746" i="2"/>
  <c r="J1743" i="2"/>
  <c r="J1744" i="2"/>
  <c r="J1741" i="2"/>
  <c r="J1742" i="2"/>
  <c r="J1739" i="2"/>
  <c r="J1740" i="2"/>
  <c r="J1737" i="2"/>
  <c r="J1738" i="2"/>
  <c r="J1735" i="2"/>
  <c r="J1736" i="2"/>
  <c r="J1733" i="2"/>
  <c r="J1734" i="2"/>
  <c r="J1731" i="2"/>
  <c r="J1732" i="2"/>
  <c r="J1729" i="2"/>
  <c r="J1730" i="2"/>
  <c r="J1727" i="2"/>
  <c r="J1728" i="2"/>
  <c r="J1725" i="2"/>
  <c r="J1726" i="2"/>
  <c r="J1723" i="2"/>
  <c r="J1724" i="2"/>
  <c r="J1721" i="2"/>
  <c r="J1722" i="2"/>
  <c r="J1719" i="2"/>
  <c r="J1720" i="2"/>
  <c r="J1717" i="2"/>
  <c r="J1718" i="2"/>
  <c r="J1715" i="2"/>
  <c r="J1716" i="2"/>
  <c r="J1713" i="2"/>
  <c r="J1714" i="2"/>
  <c r="J1711" i="2"/>
  <c r="J1712" i="2"/>
  <c r="J1709" i="2"/>
  <c r="J1710" i="2"/>
  <c r="J1707" i="2"/>
  <c r="J1708" i="2"/>
  <c r="J1705" i="2"/>
  <c r="J1706" i="2"/>
  <c r="J1703" i="2"/>
  <c r="J1704" i="2"/>
  <c r="J1701" i="2"/>
  <c r="J1702" i="2"/>
  <c r="J1699" i="2"/>
  <c r="J1700" i="2"/>
  <c r="J1697" i="2"/>
  <c r="J1698" i="2"/>
  <c r="J1695" i="2"/>
  <c r="J1696" i="2"/>
  <c r="J1693" i="2"/>
  <c r="J1694" i="2"/>
  <c r="J1691" i="2"/>
  <c r="J1692" i="2"/>
  <c r="J1689" i="2"/>
  <c r="J1690" i="2"/>
  <c r="J1687" i="2"/>
  <c r="J1688" i="2"/>
  <c r="J1685" i="2"/>
  <c r="J1686" i="2"/>
  <c r="J1683" i="2"/>
  <c r="J1684" i="2"/>
  <c r="J1681" i="2"/>
  <c r="J1682" i="2"/>
  <c r="J1679" i="2"/>
  <c r="J1680" i="2"/>
  <c r="J1677" i="2"/>
  <c r="J1678" i="2"/>
  <c r="J1675" i="2"/>
  <c r="J1676" i="2"/>
  <c r="J1673" i="2"/>
  <c r="J1674" i="2"/>
  <c r="J1671" i="2"/>
  <c r="J1672" i="2"/>
  <c r="J1669" i="2"/>
  <c r="J1670" i="2"/>
  <c r="J1667" i="2"/>
  <c r="J1668" i="2"/>
  <c r="J1665" i="2"/>
  <c r="J1666" i="2"/>
  <c r="J1663" i="2"/>
  <c r="J1664" i="2"/>
  <c r="J1661" i="2"/>
  <c r="J1662" i="2"/>
  <c r="J1659" i="2"/>
  <c r="J1660" i="2"/>
  <c r="J1657" i="2"/>
  <c r="J1658" i="2"/>
  <c r="J1655" i="2"/>
  <c r="J1656" i="2"/>
  <c r="J1653" i="2"/>
  <c r="J1654" i="2"/>
  <c r="J1651" i="2"/>
  <c r="J1652" i="2"/>
  <c r="J1649" i="2"/>
  <c r="J1650" i="2"/>
  <c r="J1647" i="2"/>
  <c r="J1648" i="2"/>
  <c r="J1645" i="2"/>
  <c r="J1646" i="2"/>
  <c r="J1643" i="2"/>
  <c r="J1644" i="2"/>
  <c r="J1641" i="2"/>
  <c r="J1642" i="2"/>
  <c r="J1639" i="2"/>
  <c r="J1640" i="2"/>
  <c r="J1637" i="2"/>
  <c r="J1638" i="2"/>
  <c r="J1635" i="2"/>
  <c r="J1636" i="2"/>
  <c r="J1633" i="2"/>
  <c r="J1634" i="2"/>
  <c r="J2460" i="2"/>
  <c r="J2458" i="2"/>
  <c r="J2456" i="2"/>
  <c r="J2454" i="2"/>
  <c r="J2452" i="2"/>
  <c r="J2450" i="2"/>
  <c r="J2448" i="2"/>
  <c r="J2446" i="2"/>
  <c r="J2444" i="2"/>
  <c r="J2442" i="2"/>
  <c r="J2440" i="2"/>
  <c r="J2438" i="2"/>
  <c r="J2436" i="2"/>
  <c r="J2434" i="2"/>
  <c r="J2432" i="2"/>
  <c r="BA4158" i="1"/>
  <c r="BA4157" i="1"/>
  <c r="BA4154" i="1"/>
  <c r="BA4153" i="1"/>
  <c r="BA4150" i="1"/>
  <c r="BA4149" i="1"/>
  <c r="BA4146" i="1"/>
  <c r="BA4145" i="1"/>
  <c r="BA4142" i="1"/>
  <c r="BA4141" i="1"/>
  <c r="BA4138" i="1"/>
  <c r="BA4137" i="1"/>
  <c r="BA4134" i="1"/>
  <c r="BA4133" i="1"/>
  <c r="BA4130" i="1"/>
  <c r="BA4129" i="1"/>
  <c r="BA4126" i="1"/>
  <c r="BA4125" i="1"/>
  <c r="BA4122" i="1"/>
  <c r="BA4121" i="1"/>
  <c r="BA4118" i="1"/>
  <c r="BA4117" i="1"/>
  <c r="BA4114" i="1"/>
  <c r="BA4113" i="1"/>
  <c r="BA4110" i="1"/>
  <c r="BA4109" i="1"/>
  <c r="BA4106" i="1"/>
  <c r="BA4105" i="1"/>
  <c r="BA4102" i="1"/>
  <c r="J1545" i="2"/>
  <c r="J1543" i="2"/>
  <c r="J1541" i="2"/>
  <c r="J1539" i="2"/>
  <c r="J1537" i="2"/>
  <c r="BA4101" i="1"/>
  <c r="BA4098" i="1"/>
  <c r="BA4097" i="1"/>
  <c r="BA4094" i="1"/>
  <c r="BA4093" i="1"/>
  <c r="BA4090" i="1"/>
  <c r="BA4089" i="1"/>
  <c r="BA4086" i="1"/>
  <c r="BA4085" i="1"/>
  <c r="BA4082" i="1"/>
  <c r="BA4081" i="1"/>
  <c r="BA4078" i="1"/>
  <c r="BA4077" i="1"/>
  <c r="BA4074" i="1"/>
  <c r="BA4073" i="1"/>
  <c r="BA4070" i="1"/>
  <c r="BA4069" i="1"/>
  <c r="BA4066" i="1"/>
  <c r="BA4065" i="1"/>
  <c r="BA4063" i="1"/>
  <c r="BA4061" i="1"/>
  <c r="J1631" i="2"/>
  <c r="J1629" i="2"/>
  <c r="J1627" i="2"/>
  <c r="J1625" i="2"/>
  <c r="J1623" i="2"/>
  <c r="J1621" i="2"/>
  <c r="J1619" i="2"/>
  <c r="J1617" i="2"/>
  <c r="J1615" i="2"/>
  <c r="J1613" i="2"/>
  <c r="J1611" i="2"/>
  <c r="J1609" i="2"/>
  <c r="J1607" i="2"/>
  <c r="J1605" i="2"/>
  <c r="J1603" i="2"/>
  <c r="J1601" i="2"/>
  <c r="J1599" i="2"/>
  <c r="J1597" i="2"/>
  <c r="J1595" i="2"/>
  <c r="J1593" i="2"/>
  <c r="J1591" i="2"/>
  <c r="J1589" i="2"/>
  <c r="J1587" i="2"/>
  <c r="J1585" i="2"/>
  <c r="J1583" i="2"/>
  <c r="J1581" i="2"/>
  <c r="J1579" i="2"/>
  <c r="J1577" i="2"/>
  <c r="J1575" i="2"/>
  <c r="J1573" i="2"/>
  <c r="J1571" i="2"/>
  <c r="J1569" i="2"/>
  <c r="J1567" i="2"/>
  <c r="J1565" i="2"/>
  <c r="J1563" i="2"/>
  <c r="J1561" i="2"/>
  <c r="J1559" i="2"/>
  <c r="J1557" i="2"/>
  <c r="J1555" i="2"/>
  <c r="J1553" i="2"/>
  <c r="J1551" i="2"/>
  <c r="J1549" i="2"/>
  <c r="J1547" i="2"/>
  <c r="AN4924" i="1"/>
  <c r="AP4924" i="1"/>
  <c r="AN4923" i="1"/>
  <c r="AP4923" i="1"/>
  <c r="AN4922" i="1"/>
  <c r="AP4922" i="1"/>
  <c r="AN4921" i="1"/>
  <c r="AP4921" i="1"/>
  <c r="AN4920" i="1"/>
  <c r="AP4920" i="1"/>
  <c r="AN4919" i="1"/>
  <c r="AP4919" i="1"/>
  <c r="AN4918" i="1"/>
  <c r="AP4918" i="1"/>
  <c r="AN4917" i="1"/>
  <c r="AP4917" i="1"/>
  <c r="AN4916" i="1"/>
  <c r="AP4916" i="1"/>
  <c r="AN4915" i="1"/>
  <c r="AP4915" i="1"/>
  <c r="AN4914" i="1"/>
  <c r="AP4914" i="1"/>
  <c r="AN4913" i="1"/>
  <c r="AP4913" i="1"/>
  <c r="AN4912" i="1"/>
  <c r="AP4912" i="1"/>
  <c r="AN4911" i="1"/>
  <c r="AP4911" i="1"/>
  <c r="AN4910" i="1"/>
  <c r="AP4910" i="1"/>
  <c r="AN4909" i="1"/>
  <c r="AP4909" i="1"/>
  <c r="AN4908" i="1"/>
  <c r="AP4908" i="1"/>
  <c r="AN4907" i="1"/>
  <c r="AP4907" i="1"/>
  <c r="AN4906" i="1"/>
  <c r="AP4906" i="1"/>
  <c r="AN4905" i="1"/>
  <c r="AP4905" i="1"/>
  <c r="AN4904" i="1"/>
  <c r="AP4904" i="1"/>
  <c r="AN4903" i="1"/>
  <c r="AP4903" i="1"/>
  <c r="AN4902" i="1"/>
  <c r="AP4902" i="1"/>
  <c r="AN4901" i="1"/>
  <c r="AP4901" i="1"/>
  <c r="AN4900" i="1"/>
  <c r="AP4900" i="1"/>
  <c r="AN4899" i="1"/>
  <c r="AP4899" i="1"/>
  <c r="AN4898" i="1"/>
  <c r="AP4898" i="1"/>
  <c r="AN4897" i="1"/>
  <c r="AP4897" i="1"/>
  <c r="AN4896" i="1"/>
  <c r="AP4896" i="1"/>
  <c r="AN4895" i="1"/>
  <c r="AP4895" i="1"/>
  <c r="AN4894" i="1"/>
  <c r="AP4894" i="1"/>
  <c r="AN4893" i="1"/>
  <c r="AP4893" i="1"/>
  <c r="AN4892" i="1"/>
  <c r="AP4892" i="1"/>
  <c r="AN4891" i="1"/>
  <c r="AP4891" i="1"/>
  <c r="AN4890" i="1"/>
  <c r="AP4890" i="1"/>
  <c r="AN4889" i="1"/>
  <c r="AP4889" i="1"/>
  <c r="AN4888" i="1"/>
  <c r="AP4888" i="1"/>
  <c r="AN4887" i="1"/>
  <c r="AP4887" i="1"/>
  <c r="AN4886" i="1"/>
  <c r="AP4886" i="1"/>
  <c r="AN4885" i="1"/>
  <c r="AP4885" i="1"/>
  <c r="AN4884" i="1"/>
  <c r="AP4884" i="1"/>
  <c r="AN4883" i="1"/>
  <c r="AP4883" i="1"/>
  <c r="AN4882" i="1"/>
  <c r="AP4882" i="1"/>
  <c r="AN4881" i="1"/>
  <c r="AP4881" i="1"/>
  <c r="AN4880" i="1"/>
  <c r="AP4880" i="1"/>
  <c r="AN4879" i="1"/>
  <c r="AP4879" i="1"/>
  <c r="AN4878" i="1"/>
  <c r="AP4878" i="1"/>
  <c r="AN4877" i="1"/>
  <c r="AP4877" i="1"/>
  <c r="AN4876" i="1"/>
  <c r="AP4876" i="1"/>
  <c r="AN4875" i="1"/>
  <c r="AP4875" i="1"/>
  <c r="AN4874" i="1"/>
  <c r="AP4874" i="1"/>
  <c r="AN4873" i="1"/>
  <c r="AP4873" i="1"/>
  <c r="AN4872" i="1"/>
  <c r="AP4872" i="1"/>
  <c r="AN4871" i="1"/>
  <c r="AP4871" i="1"/>
  <c r="AN4870" i="1"/>
  <c r="AP4870" i="1"/>
  <c r="AN4869" i="1"/>
  <c r="AP4869" i="1"/>
  <c r="AN4868" i="1"/>
  <c r="AP4868" i="1"/>
  <c r="AN4867" i="1"/>
  <c r="AP4867" i="1"/>
  <c r="AN4866" i="1"/>
  <c r="AP4866" i="1"/>
  <c r="AN4865" i="1"/>
  <c r="AP4865" i="1"/>
  <c r="AN4864" i="1"/>
  <c r="AP4864" i="1"/>
  <c r="AN4863" i="1"/>
  <c r="AP4863" i="1"/>
  <c r="AN4862" i="1"/>
  <c r="AP4862" i="1"/>
  <c r="AN4861" i="1"/>
  <c r="AP4861" i="1"/>
  <c r="AN4860" i="1"/>
  <c r="AP4860" i="1"/>
  <c r="AN4859" i="1"/>
  <c r="AP4859" i="1"/>
  <c r="AN4858" i="1"/>
  <c r="AP4858" i="1"/>
  <c r="AN4857" i="1"/>
  <c r="AP4857" i="1"/>
  <c r="AN4856" i="1"/>
  <c r="AP4856" i="1"/>
  <c r="AN4855" i="1"/>
  <c r="AP4855" i="1"/>
  <c r="AN4854" i="1"/>
  <c r="AP4854" i="1"/>
  <c r="AN4853" i="1"/>
  <c r="AP4853" i="1"/>
  <c r="AN4852" i="1"/>
  <c r="AP4852" i="1"/>
  <c r="AN4851" i="1"/>
  <c r="AP4851" i="1"/>
  <c r="AN4850" i="1"/>
  <c r="AP4850" i="1"/>
  <c r="AN4849" i="1"/>
  <c r="AP4849" i="1"/>
  <c r="AN4848" i="1"/>
  <c r="AP4848" i="1"/>
  <c r="AN4847" i="1"/>
  <c r="AP4847" i="1"/>
  <c r="AN4846" i="1"/>
  <c r="AP4846" i="1"/>
  <c r="AN4845" i="1"/>
  <c r="AP4845" i="1"/>
  <c r="AN4844" i="1"/>
  <c r="AP4844" i="1"/>
  <c r="AN4843" i="1"/>
  <c r="AP4843" i="1"/>
  <c r="AN4842" i="1"/>
  <c r="AP4842" i="1"/>
  <c r="AN4841" i="1"/>
  <c r="AP4841" i="1"/>
  <c r="AN4840" i="1"/>
  <c r="AP4840" i="1"/>
  <c r="AN4839" i="1"/>
  <c r="AP4839" i="1"/>
  <c r="AN4838" i="1"/>
  <c r="AP4838" i="1"/>
  <c r="AN4837" i="1"/>
  <c r="AP4837" i="1"/>
  <c r="AN4836" i="1"/>
  <c r="AP4836" i="1"/>
  <c r="AN4835" i="1"/>
  <c r="AP4835" i="1"/>
  <c r="AN4834" i="1"/>
  <c r="AP4834" i="1"/>
  <c r="AN4833" i="1"/>
  <c r="AP4833" i="1"/>
  <c r="AN4832" i="1"/>
  <c r="AP4832" i="1"/>
  <c r="AN4831" i="1"/>
  <c r="AP4831" i="1"/>
  <c r="AN4830" i="1"/>
  <c r="AP4830" i="1"/>
  <c r="AN4829" i="1"/>
  <c r="AP4829" i="1"/>
  <c r="AN4828" i="1"/>
  <c r="AP4828" i="1"/>
  <c r="AN4827" i="1"/>
  <c r="AP4827" i="1"/>
  <c r="AN4826" i="1"/>
  <c r="AP4826" i="1"/>
  <c r="AN4825" i="1"/>
  <c r="AP4825" i="1"/>
  <c r="AN4824" i="1"/>
  <c r="AP4824" i="1"/>
  <c r="AN4823" i="1"/>
  <c r="AP4823" i="1"/>
  <c r="AN4822" i="1"/>
  <c r="AP4822" i="1"/>
  <c r="AN4821" i="1"/>
  <c r="AP4821" i="1"/>
  <c r="AN4820" i="1"/>
  <c r="AP4820" i="1"/>
  <c r="AN4819" i="1"/>
  <c r="AP4819" i="1"/>
  <c r="AN4818" i="1"/>
  <c r="AP4818" i="1"/>
  <c r="AN4817" i="1"/>
  <c r="AP4817" i="1"/>
  <c r="AN4816" i="1"/>
  <c r="AP4816" i="1"/>
  <c r="AN4815" i="1"/>
  <c r="AP4815" i="1"/>
  <c r="AN4814" i="1"/>
  <c r="AP4814" i="1"/>
  <c r="AN4813" i="1"/>
  <c r="AP4813" i="1"/>
  <c r="AN4812" i="1"/>
  <c r="AP4812" i="1"/>
  <c r="AN4811" i="1"/>
  <c r="AP4811" i="1"/>
  <c r="AN4810" i="1"/>
  <c r="AP4810" i="1"/>
  <c r="AN4809" i="1"/>
  <c r="AP4809" i="1"/>
  <c r="AN4808" i="1"/>
  <c r="AP4808" i="1"/>
  <c r="AN4807" i="1"/>
  <c r="AP4807" i="1"/>
  <c r="AN4806" i="1"/>
  <c r="AP4806" i="1"/>
  <c r="AN4805" i="1"/>
  <c r="AP4805" i="1"/>
  <c r="AN4804" i="1"/>
  <c r="AP4804" i="1"/>
  <c r="AN4803" i="1"/>
  <c r="AP4803" i="1"/>
  <c r="AN4802" i="1"/>
  <c r="AP4802" i="1"/>
  <c r="AN4801" i="1"/>
  <c r="AP4801" i="1"/>
  <c r="AN4800" i="1"/>
  <c r="AP4800" i="1"/>
  <c r="AN4799" i="1"/>
  <c r="AP4799" i="1"/>
  <c r="AN4798" i="1"/>
  <c r="AP4798" i="1"/>
  <c r="AN4797" i="1"/>
  <c r="AP4797" i="1"/>
  <c r="AP5050" i="1"/>
  <c r="AP5049" i="1"/>
  <c r="AP5048" i="1"/>
  <c r="AP5047" i="1"/>
  <c r="AP5046" i="1"/>
  <c r="AP5045" i="1"/>
  <c r="AP5044" i="1"/>
  <c r="AP5043" i="1"/>
  <c r="AP5042" i="1"/>
  <c r="AP5041" i="1"/>
  <c r="AP5040" i="1"/>
  <c r="AP5039" i="1"/>
  <c r="AP5038" i="1"/>
  <c r="AP5037" i="1"/>
  <c r="AP5036" i="1"/>
  <c r="AP5035" i="1"/>
  <c r="AP5034" i="1"/>
  <c r="AP5033" i="1"/>
  <c r="AP5032" i="1"/>
  <c r="AP5031" i="1"/>
  <c r="AX5030" i="1"/>
  <c r="BB5030" i="1"/>
  <c r="BC5030" i="1" s="1"/>
  <c r="AX5029" i="1"/>
  <c r="BB5029" i="1"/>
  <c r="BC5029" i="1" s="1"/>
  <c r="AX5028" i="1"/>
  <c r="BB5028" i="1"/>
  <c r="BC5028" i="1" s="1"/>
  <c r="AX5027" i="1"/>
  <c r="BB5027" i="1"/>
  <c r="BC5027" i="1" s="1"/>
  <c r="AX5026" i="1"/>
  <c r="BB5026" i="1"/>
  <c r="BC5026" i="1" s="1"/>
  <c r="AX5025" i="1"/>
  <c r="BB5025" i="1"/>
  <c r="BC5025" i="1" s="1"/>
  <c r="AX5024" i="1"/>
  <c r="BB5024" i="1"/>
  <c r="BC5024" i="1" s="1"/>
  <c r="AX5023" i="1"/>
  <c r="BB5023" i="1"/>
  <c r="BC5023" i="1" s="1"/>
  <c r="AX5022" i="1"/>
  <c r="BB5022" i="1"/>
  <c r="BC5022" i="1" s="1"/>
  <c r="AX5021" i="1"/>
  <c r="BB5021" i="1"/>
  <c r="BC5021" i="1" s="1"/>
  <c r="AX5020" i="1"/>
  <c r="BB5020" i="1"/>
  <c r="BC5020" i="1" s="1"/>
  <c r="AX5019" i="1"/>
  <c r="BB5019" i="1"/>
  <c r="BC5019" i="1" s="1"/>
  <c r="AX5018" i="1"/>
  <c r="BB5018" i="1"/>
  <c r="BC5018" i="1" s="1"/>
  <c r="AX5017" i="1"/>
  <c r="BB5017" i="1"/>
  <c r="BC5017" i="1" s="1"/>
  <c r="AX5016" i="1"/>
  <c r="BB5016" i="1"/>
  <c r="BC5016" i="1" s="1"/>
  <c r="AX5015" i="1"/>
  <c r="BB5015" i="1"/>
  <c r="BC5015" i="1" s="1"/>
  <c r="AX5014" i="1"/>
  <c r="BB5014" i="1"/>
  <c r="BC5014" i="1" s="1"/>
  <c r="AX5013" i="1"/>
  <c r="BB5013" i="1"/>
  <c r="BC5013" i="1" s="1"/>
  <c r="AX5012" i="1"/>
  <c r="BB5012" i="1"/>
  <c r="BC5012" i="1" s="1"/>
  <c r="AX5011" i="1"/>
  <c r="BB5011" i="1"/>
  <c r="BC5011" i="1" s="1"/>
  <c r="AX5010" i="1"/>
  <c r="BB5010" i="1"/>
  <c r="BC5010" i="1" s="1"/>
  <c r="AX5009" i="1"/>
  <c r="BB5009" i="1"/>
  <c r="BC5009" i="1" s="1"/>
  <c r="AX5008" i="1"/>
  <c r="BB5008" i="1"/>
  <c r="BC5008" i="1" s="1"/>
  <c r="AX5007" i="1"/>
  <c r="BB5007" i="1"/>
  <c r="BC5007" i="1" s="1"/>
  <c r="AX5006" i="1"/>
  <c r="BB5006" i="1"/>
  <c r="BC5006" i="1" s="1"/>
  <c r="AX5005" i="1"/>
  <c r="BB5005" i="1"/>
  <c r="BC5005" i="1" s="1"/>
  <c r="AX5004" i="1"/>
  <c r="BB5004" i="1"/>
  <c r="BC5004" i="1" s="1"/>
  <c r="AX5003" i="1"/>
  <c r="BB5003" i="1"/>
  <c r="BC5003" i="1" s="1"/>
  <c r="AX5002" i="1"/>
  <c r="BB5002" i="1"/>
  <c r="BC5002" i="1" s="1"/>
  <c r="AX5001" i="1"/>
  <c r="BB5001" i="1"/>
  <c r="BC5001" i="1" s="1"/>
  <c r="AX5000" i="1"/>
  <c r="BB5000" i="1"/>
  <c r="BC5000" i="1" s="1"/>
  <c r="AX4999" i="1"/>
  <c r="BB4999" i="1"/>
  <c r="BC4999" i="1" s="1"/>
  <c r="AX4998" i="1"/>
  <c r="BB4998" i="1"/>
  <c r="BC4998" i="1" s="1"/>
  <c r="AX4997" i="1"/>
  <c r="BB4997" i="1"/>
  <c r="BC4997" i="1" s="1"/>
  <c r="AX4996" i="1"/>
  <c r="BB4996" i="1"/>
  <c r="BC4996" i="1" s="1"/>
  <c r="AX4995" i="1"/>
  <c r="BB4995" i="1"/>
  <c r="BC4995" i="1" s="1"/>
  <c r="AX4994" i="1"/>
  <c r="BB4994" i="1"/>
  <c r="BC4994" i="1" s="1"/>
  <c r="AX4993" i="1"/>
  <c r="BB4993" i="1"/>
  <c r="BC4993" i="1" s="1"/>
  <c r="AX4992" i="1"/>
  <c r="BB4992" i="1"/>
  <c r="BC4992" i="1" s="1"/>
  <c r="AX4991" i="1"/>
  <c r="BB4991" i="1"/>
  <c r="BC4991" i="1" s="1"/>
  <c r="AX4990" i="1"/>
  <c r="BB4990" i="1"/>
  <c r="BC4990" i="1" s="1"/>
  <c r="AX4989" i="1"/>
  <c r="BB4989" i="1"/>
  <c r="BC4989" i="1" s="1"/>
  <c r="AX4988" i="1"/>
  <c r="BB4988" i="1"/>
  <c r="BC4988" i="1" s="1"/>
  <c r="AX4987" i="1"/>
  <c r="BB4987" i="1"/>
  <c r="BC4987" i="1" s="1"/>
  <c r="AX4986" i="1"/>
  <c r="BB4986" i="1"/>
  <c r="BC4986" i="1" s="1"/>
  <c r="AX4985" i="1"/>
  <c r="BB4985" i="1"/>
  <c r="BC4985" i="1" s="1"/>
  <c r="AX4984" i="1"/>
  <c r="BB4984" i="1"/>
  <c r="BC4984" i="1" s="1"/>
  <c r="AX4983" i="1"/>
  <c r="BB4983" i="1"/>
  <c r="BC4983" i="1" s="1"/>
  <c r="AX4982" i="1"/>
  <c r="BB4982" i="1"/>
  <c r="BC4982" i="1" s="1"/>
  <c r="AX4981" i="1"/>
  <c r="BB4981" i="1"/>
  <c r="BC4981" i="1" s="1"/>
  <c r="AX4980" i="1"/>
  <c r="BB4980" i="1"/>
  <c r="BC4980" i="1" s="1"/>
  <c r="AX4979" i="1"/>
  <c r="BB4979" i="1"/>
  <c r="BC4979" i="1" s="1"/>
  <c r="AX4978" i="1"/>
  <c r="BB4978" i="1"/>
  <c r="BC4978" i="1" s="1"/>
  <c r="AX4977" i="1"/>
  <c r="BB4977" i="1"/>
  <c r="BC4977" i="1" s="1"/>
  <c r="AX4976" i="1"/>
  <c r="BB4976" i="1"/>
  <c r="BC4976" i="1" s="1"/>
  <c r="AX4975" i="1"/>
  <c r="BB4975" i="1"/>
  <c r="BC4975" i="1" s="1"/>
  <c r="AX4974" i="1"/>
  <c r="BB4974" i="1"/>
  <c r="BC4974" i="1" s="1"/>
  <c r="AX4973" i="1"/>
  <c r="BB4973" i="1"/>
  <c r="BC4973" i="1" s="1"/>
  <c r="AX4972" i="1"/>
  <c r="BB4972" i="1"/>
  <c r="BC4972" i="1" s="1"/>
  <c r="AX4971" i="1"/>
  <c r="BB4971" i="1"/>
  <c r="BC4971" i="1" s="1"/>
  <c r="AX4970" i="1"/>
  <c r="BB4970" i="1"/>
  <c r="BC4970" i="1" s="1"/>
  <c r="AX4969" i="1"/>
  <c r="BB4969" i="1"/>
  <c r="BC4969" i="1" s="1"/>
  <c r="AX4968" i="1"/>
  <c r="BB4968" i="1"/>
  <c r="BC4968" i="1" s="1"/>
  <c r="AX4967" i="1"/>
  <c r="BB4967" i="1"/>
  <c r="BC4967" i="1" s="1"/>
  <c r="AX4966" i="1"/>
  <c r="BB4966" i="1"/>
  <c r="BC4966" i="1" s="1"/>
  <c r="AX4965" i="1"/>
  <c r="BB4965" i="1"/>
  <c r="BC4965" i="1" s="1"/>
  <c r="AX4964" i="1"/>
  <c r="BB4964" i="1"/>
  <c r="BC4964" i="1" s="1"/>
  <c r="AX4963" i="1"/>
  <c r="BB4963" i="1"/>
  <c r="BC4963" i="1" s="1"/>
  <c r="AX4962" i="1"/>
  <c r="BB4962" i="1"/>
  <c r="BC4962" i="1" s="1"/>
  <c r="AX4961" i="1"/>
  <c r="BB4961" i="1"/>
  <c r="BC4961" i="1" s="1"/>
  <c r="AX4960" i="1"/>
  <c r="BB4960" i="1"/>
  <c r="BC4960" i="1" s="1"/>
  <c r="AX4959" i="1"/>
  <c r="BB4959" i="1"/>
  <c r="BC4959" i="1" s="1"/>
  <c r="AX4958" i="1"/>
  <c r="BB4958" i="1"/>
  <c r="BC4958" i="1" s="1"/>
  <c r="AX4957" i="1"/>
  <c r="BB4957" i="1"/>
  <c r="BC4957" i="1" s="1"/>
  <c r="AX4956" i="1"/>
  <c r="BB4956" i="1"/>
  <c r="BC4956" i="1" s="1"/>
  <c r="AX4955" i="1"/>
  <c r="BB4955" i="1"/>
  <c r="BC4955" i="1" s="1"/>
  <c r="AX4954" i="1"/>
  <c r="BB4954" i="1"/>
  <c r="BC4954" i="1" s="1"/>
  <c r="AX4953" i="1"/>
  <c r="BB4953" i="1"/>
  <c r="BC4953" i="1" s="1"/>
  <c r="AX4952" i="1"/>
  <c r="BB4952" i="1"/>
  <c r="BC4952" i="1" s="1"/>
  <c r="AX4951" i="1"/>
  <c r="BB4951" i="1"/>
  <c r="BC4951" i="1" s="1"/>
  <c r="AX4950" i="1"/>
  <c r="BB4950" i="1"/>
  <c r="BC4950" i="1" s="1"/>
  <c r="AX4949" i="1"/>
  <c r="BB4949" i="1"/>
  <c r="BC4949" i="1" s="1"/>
  <c r="AX4948" i="1"/>
  <c r="BB4948" i="1"/>
  <c r="BC4948" i="1" s="1"/>
  <c r="AX4947" i="1"/>
  <c r="BB4947" i="1"/>
  <c r="BC4947" i="1" s="1"/>
  <c r="AX4946" i="1"/>
  <c r="BB4946" i="1"/>
  <c r="BC4946" i="1" s="1"/>
  <c r="AX4945" i="1"/>
  <c r="BB4945" i="1"/>
  <c r="BC4945" i="1" s="1"/>
  <c r="AX4944" i="1"/>
  <c r="BB4944" i="1"/>
  <c r="BC4944" i="1" s="1"/>
  <c r="AX4943" i="1"/>
  <c r="BB4943" i="1"/>
  <c r="BC4943" i="1" s="1"/>
  <c r="AX4942" i="1"/>
  <c r="BB4942" i="1"/>
  <c r="BC4942" i="1" s="1"/>
  <c r="AX4941" i="1"/>
  <c r="BB4941" i="1"/>
  <c r="BC4941" i="1" s="1"/>
  <c r="AX4940" i="1"/>
  <c r="BB4940" i="1"/>
  <c r="BC4940" i="1" s="1"/>
  <c r="AX4939" i="1"/>
  <c r="BB4939" i="1"/>
  <c r="BC4939" i="1" s="1"/>
  <c r="AX4938" i="1"/>
  <c r="BB4938" i="1"/>
  <c r="BC4938" i="1" s="1"/>
  <c r="AX4937" i="1"/>
  <c r="BB4937" i="1"/>
  <c r="BC4937" i="1" s="1"/>
  <c r="AX4936" i="1"/>
  <c r="BB4936" i="1"/>
  <c r="BC4936" i="1" s="1"/>
  <c r="AX4935" i="1"/>
  <c r="BB4935" i="1"/>
  <c r="BC4935" i="1" s="1"/>
  <c r="AX4934" i="1"/>
  <c r="BB4934" i="1"/>
  <c r="BC4934" i="1" s="1"/>
  <c r="AX4933" i="1"/>
  <c r="BB4933" i="1"/>
  <c r="BC4933" i="1" s="1"/>
  <c r="AX4932" i="1"/>
  <c r="BB4932" i="1"/>
  <c r="BC4932" i="1" s="1"/>
  <c r="AX4931" i="1"/>
  <c r="BB4931" i="1"/>
  <c r="BC4931" i="1" s="1"/>
  <c r="AX4930" i="1"/>
  <c r="BB4930" i="1"/>
  <c r="BC4930" i="1" s="1"/>
  <c r="AX4929" i="1"/>
  <c r="BB4929" i="1"/>
  <c r="BC4929" i="1" s="1"/>
  <c r="AX4928" i="1"/>
  <c r="BB4928" i="1"/>
  <c r="BC4928" i="1" s="1"/>
  <c r="AX4927" i="1"/>
  <c r="BB4927" i="1"/>
  <c r="BC4927" i="1" s="1"/>
  <c r="AX4926" i="1"/>
  <c r="BB4926" i="1"/>
  <c r="BC4926" i="1" s="1"/>
  <c r="AX4925" i="1"/>
  <c r="BB4925" i="1"/>
  <c r="BC4925" i="1" s="1"/>
  <c r="AX4924" i="1"/>
  <c r="BB4924" i="1"/>
  <c r="BC4924" i="1" s="1"/>
  <c r="AN4795" i="1"/>
  <c r="AP4795" i="1"/>
  <c r="AN4793" i="1"/>
  <c r="AP4793" i="1"/>
  <c r="AN4791" i="1"/>
  <c r="AP4791" i="1"/>
  <c r="AN4789" i="1"/>
  <c r="AP4789" i="1"/>
  <c r="AN4787" i="1"/>
  <c r="AP4787" i="1"/>
  <c r="AN4785" i="1"/>
  <c r="AP4785" i="1"/>
  <c r="AN4783" i="1"/>
  <c r="AP4783" i="1"/>
  <c r="AN4781" i="1"/>
  <c r="AP4781" i="1"/>
  <c r="AN4779" i="1"/>
  <c r="AP4779" i="1"/>
  <c r="AN4777" i="1"/>
  <c r="AP4777" i="1"/>
  <c r="AN4775" i="1"/>
  <c r="AP4775" i="1"/>
  <c r="AN4773" i="1"/>
  <c r="AP4773" i="1"/>
  <c r="AN4771" i="1"/>
  <c r="AP4771" i="1"/>
  <c r="AN4769" i="1"/>
  <c r="AP4769" i="1"/>
  <c r="AN4767" i="1"/>
  <c r="AP4767" i="1"/>
  <c r="AN4765" i="1"/>
  <c r="AP4765" i="1"/>
  <c r="AN4763" i="1"/>
  <c r="AP4763" i="1"/>
  <c r="AN4761" i="1"/>
  <c r="AP4761" i="1"/>
  <c r="AN4759" i="1"/>
  <c r="AP4759" i="1"/>
  <c r="AN4757" i="1"/>
  <c r="AP4757" i="1"/>
  <c r="AN4755" i="1"/>
  <c r="AP4755" i="1"/>
  <c r="AN4753" i="1"/>
  <c r="AP4753" i="1"/>
  <c r="AN4751" i="1"/>
  <c r="AP4751" i="1"/>
  <c r="AN4749" i="1"/>
  <c r="AP4749" i="1"/>
  <c r="AN4747" i="1"/>
  <c r="AP4747" i="1"/>
  <c r="AN4745" i="1"/>
  <c r="AP4745" i="1"/>
  <c r="AN4743" i="1"/>
  <c r="AP4743" i="1"/>
  <c r="AN4741" i="1"/>
  <c r="AP4741" i="1"/>
  <c r="AN4739" i="1"/>
  <c r="AP4739" i="1"/>
  <c r="AN4737" i="1"/>
  <c r="AP4737" i="1"/>
  <c r="AN4735" i="1"/>
  <c r="AP4735" i="1"/>
  <c r="AN4733" i="1"/>
  <c r="AP4733" i="1"/>
  <c r="AN4731" i="1"/>
  <c r="AP4731" i="1"/>
  <c r="AN4729" i="1"/>
  <c r="AP4729" i="1"/>
  <c r="AN4727" i="1"/>
  <c r="AP4727" i="1"/>
  <c r="AN4725" i="1"/>
  <c r="AP4725" i="1"/>
  <c r="AN4723" i="1"/>
  <c r="AP4723" i="1"/>
  <c r="AN4721" i="1"/>
  <c r="AP4721" i="1"/>
  <c r="AN4719" i="1"/>
  <c r="AP4719" i="1"/>
  <c r="AN4717" i="1"/>
  <c r="AP4717" i="1"/>
  <c r="AN4715" i="1"/>
  <c r="AP4715" i="1"/>
  <c r="AN4713" i="1"/>
  <c r="AP4713" i="1"/>
  <c r="AN4711" i="1"/>
  <c r="AP4711" i="1"/>
  <c r="AN4709" i="1"/>
  <c r="AP4709" i="1"/>
  <c r="AN4707" i="1"/>
  <c r="AP4707" i="1"/>
  <c r="AN4705" i="1"/>
  <c r="AP4705" i="1"/>
  <c r="AN4703" i="1"/>
  <c r="AP4703" i="1"/>
  <c r="AN4701" i="1"/>
  <c r="AP4701" i="1"/>
  <c r="AN4699" i="1"/>
  <c r="AP4699" i="1"/>
  <c r="AN4697" i="1"/>
  <c r="AP4697" i="1"/>
  <c r="AN4695" i="1"/>
  <c r="AP4695" i="1"/>
  <c r="AN4693" i="1"/>
  <c r="AP4693" i="1"/>
  <c r="AN4691" i="1"/>
  <c r="AP4691" i="1"/>
  <c r="AN4689" i="1"/>
  <c r="AP4689" i="1"/>
  <c r="AN4687" i="1"/>
  <c r="AP4687" i="1"/>
  <c r="AN4685" i="1"/>
  <c r="AP4685" i="1"/>
  <c r="AN4683" i="1"/>
  <c r="AP4683" i="1"/>
  <c r="AN4681" i="1"/>
  <c r="AP4681" i="1"/>
  <c r="AN4679" i="1"/>
  <c r="AP4679" i="1"/>
  <c r="AN4677" i="1"/>
  <c r="AP4677" i="1"/>
  <c r="AN4675" i="1"/>
  <c r="AP4675" i="1"/>
  <c r="AN4673" i="1"/>
  <c r="AP4673" i="1"/>
  <c r="AN4671" i="1"/>
  <c r="AP4671" i="1"/>
  <c r="AN4669" i="1"/>
  <c r="AP4669" i="1"/>
  <c r="AN4667" i="1"/>
  <c r="AP4667" i="1"/>
  <c r="AN4665" i="1"/>
  <c r="AP4665" i="1"/>
  <c r="AN4663" i="1"/>
  <c r="AP4663" i="1"/>
  <c r="AN4661" i="1"/>
  <c r="AP4661" i="1"/>
  <c r="AN4659" i="1"/>
  <c r="AP4659" i="1"/>
  <c r="AN4657" i="1"/>
  <c r="AP4657" i="1"/>
  <c r="AN4655" i="1"/>
  <c r="AP4655" i="1"/>
  <c r="AN4653" i="1"/>
  <c r="AP4653" i="1"/>
  <c r="AN4651" i="1"/>
  <c r="AP4651" i="1"/>
  <c r="AN4649" i="1"/>
  <c r="AP4649" i="1"/>
  <c r="AN4647" i="1"/>
  <c r="AP4647" i="1"/>
  <c r="AN4645" i="1"/>
  <c r="AP4645" i="1"/>
  <c r="AN4643" i="1"/>
  <c r="AP4643" i="1"/>
  <c r="AN4641" i="1"/>
  <c r="AP4641" i="1"/>
  <c r="AN4639" i="1"/>
  <c r="AP4639" i="1"/>
  <c r="AN4794" i="1"/>
  <c r="AP4794" i="1"/>
  <c r="AN4792" i="1"/>
  <c r="AP4792" i="1"/>
  <c r="AN4790" i="1"/>
  <c r="AP4790" i="1"/>
  <c r="AN4788" i="1"/>
  <c r="AP4788" i="1"/>
  <c r="AN4786" i="1"/>
  <c r="AP4786" i="1"/>
  <c r="AN4784" i="1"/>
  <c r="AP4784" i="1"/>
  <c r="AN4782" i="1"/>
  <c r="AP4782" i="1"/>
  <c r="AN4780" i="1"/>
  <c r="AP4780" i="1"/>
  <c r="AN4778" i="1"/>
  <c r="AP4778" i="1"/>
  <c r="AN4776" i="1"/>
  <c r="AP4776" i="1"/>
  <c r="AN4774" i="1"/>
  <c r="AP4774" i="1"/>
  <c r="AN4772" i="1"/>
  <c r="AP4772" i="1"/>
  <c r="AN4770" i="1"/>
  <c r="AP4770" i="1"/>
  <c r="AN4768" i="1"/>
  <c r="AP4768" i="1"/>
  <c r="AN4766" i="1"/>
  <c r="AP4766" i="1"/>
  <c r="AN4764" i="1"/>
  <c r="AP4764" i="1"/>
  <c r="AN4762" i="1"/>
  <c r="AP4762" i="1"/>
  <c r="AN4760" i="1"/>
  <c r="AP4760" i="1"/>
  <c r="AN4758" i="1"/>
  <c r="AP4758" i="1"/>
  <c r="AN4756" i="1"/>
  <c r="AP4756" i="1"/>
  <c r="AN4754" i="1"/>
  <c r="AP4754" i="1"/>
  <c r="AN4752" i="1"/>
  <c r="AP4752" i="1"/>
  <c r="AN4750" i="1"/>
  <c r="AP4750" i="1"/>
  <c r="AN4748" i="1"/>
  <c r="AP4748" i="1"/>
  <c r="AN4746" i="1"/>
  <c r="AP4746" i="1"/>
  <c r="AN4744" i="1"/>
  <c r="AP4744" i="1"/>
  <c r="AN4742" i="1"/>
  <c r="AP4742" i="1"/>
  <c r="AN4740" i="1"/>
  <c r="AP4740" i="1"/>
  <c r="AN4738" i="1"/>
  <c r="AP4738" i="1"/>
  <c r="AN4736" i="1"/>
  <c r="AP4736" i="1"/>
  <c r="AN4734" i="1"/>
  <c r="AP4734" i="1"/>
  <c r="AN4732" i="1"/>
  <c r="AP4732" i="1"/>
  <c r="AN4730" i="1"/>
  <c r="AP4730" i="1"/>
  <c r="AN4728" i="1"/>
  <c r="AP4728" i="1"/>
  <c r="AN4726" i="1"/>
  <c r="AP4726" i="1"/>
  <c r="AN4724" i="1"/>
  <c r="AP4724" i="1"/>
  <c r="AN4722" i="1"/>
  <c r="AP4722" i="1"/>
  <c r="AN4720" i="1"/>
  <c r="AP4720" i="1"/>
  <c r="AN4718" i="1"/>
  <c r="AP4718" i="1"/>
  <c r="AN4716" i="1"/>
  <c r="AP4716" i="1"/>
  <c r="AN4714" i="1"/>
  <c r="AP4714" i="1"/>
  <c r="AN4712" i="1"/>
  <c r="AP4712" i="1"/>
  <c r="AN4710" i="1"/>
  <c r="AP4710" i="1"/>
  <c r="AN4708" i="1"/>
  <c r="AP4708" i="1"/>
  <c r="AN4706" i="1"/>
  <c r="AP4706" i="1"/>
  <c r="AN4704" i="1"/>
  <c r="AP4704" i="1"/>
  <c r="AN4702" i="1"/>
  <c r="AP4702" i="1"/>
  <c r="AN4700" i="1"/>
  <c r="AP4700" i="1"/>
  <c r="AN4698" i="1"/>
  <c r="AP4698" i="1"/>
  <c r="AN4696" i="1"/>
  <c r="AP4696" i="1"/>
  <c r="AN4694" i="1"/>
  <c r="AP4694" i="1"/>
  <c r="AN4692" i="1"/>
  <c r="AP4692" i="1"/>
  <c r="AN4690" i="1"/>
  <c r="AP4690" i="1"/>
  <c r="AN4688" i="1"/>
  <c r="AP4688" i="1"/>
  <c r="AN4686" i="1"/>
  <c r="AP4686" i="1"/>
  <c r="AN4684" i="1"/>
  <c r="AP4684" i="1"/>
  <c r="AN4682" i="1"/>
  <c r="AP4682" i="1"/>
  <c r="AN4680" i="1"/>
  <c r="AP4680" i="1"/>
  <c r="AN4678" i="1"/>
  <c r="AP4678" i="1"/>
  <c r="AN4676" i="1"/>
  <c r="AP4676" i="1"/>
  <c r="AN4674" i="1"/>
  <c r="AP4674" i="1"/>
  <c r="AN4672" i="1"/>
  <c r="AP4672" i="1"/>
  <c r="AN4670" i="1"/>
  <c r="AP4670" i="1"/>
  <c r="AN4668" i="1"/>
  <c r="AP4668" i="1"/>
  <c r="AN4666" i="1"/>
  <c r="AP4666" i="1"/>
  <c r="AN4664" i="1"/>
  <c r="AP4664" i="1"/>
  <c r="AN4662" i="1"/>
  <c r="AP4662" i="1"/>
  <c r="AN4660" i="1"/>
  <c r="AP4660" i="1"/>
  <c r="AN4658" i="1"/>
  <c r="AP4658" i="1"/>
  <c r="AN4656" i="1"/>
  <c r="AP4656" i="1"/>
  <c r="AN4654" i="1"/>
  <c r="AP4654" i="1"/>
  <c r="AN4652" i="1"/>
  <c r="AP4652" i="1"/>
  <c r="AN4650" i="1"/>
  <c r="AP4650" i="1"/>
  <c r="AN4648" i="1"/>
  <c r="AP4648" i="1"/>
  <c r="AN4646" i="1"/>
  <c r="AP4646" i="1"/>
  <c r="AN4644" i="1"/>
  <c r="AP4644" i="1"/>
  <c r="AN4642" i="1"/>
  <c r="AP4642" i="1"/>
  <c r="AN4640" i="1"/>
  <c r="AP4640" i="1"/>
  <c r="AN4638" i="1"/>
  <c r="AP4638" i="1"/>
  <c r="BB4923" i="1"/>
  <c r="BC4923" i="1" s="1"/>
  <c r="BB4922" i="1"/>
  <c r="BC4922" i="1" s="1"/>
  <c r="BB4921" i="1"/>
  <c r="BC4921" i="1" s="1"/>
  <c r="BB4920" i="1"/>
  <c r="BC4920" i="1" s="1"/>
  <c r="BB4919" i="1"/>
  <c r="BC4919" i="1" s="1"/>
  <c r="BB4918" i="1"/>
  <c r="BC4918" i="1" s="1"/>
  <c r="BB4917" i="1"/>
  <c r="BC4917" i="1" s="1"/>
  <c r="BB4916" i="1"/>
  <c r="BC4916" i="1" s="1"/>
  <c r="BB4915" i="1"/>
  <c r="BC4915" i="1" s="1"/>
  <c r="BB4914" i="1"/>
  <c r="BC4914" i="1" s="1"/>
  <c r="BB4913" i="1"/>
  <c r="BC4913" i="1" s="1"/>
  <c r="BB4912" i="1"/>
  <c r="BC4912" i="1" s="1"/>
  <c r="BB4911" i="1"/>
  <c r="BC4911" i="1" s="1"/>
  <c r="BB4910" i="1"/>
  <c r="BC4910" i="1" s="1"/>
  <c r="BB4909" i="1"/>
  <c r="BC4909" i="1" s="1"/>
  <c r="BB4908" i="1"/>
  <c r="BC4908" i="1" s="1"/>
  <c r="BB4907" i="1"/>
  <c r="BC4907" i="1" s="1"/>
  <c r="BB4906" i="1"/>
  <c r="BC4906" i="1" s="1"/>
  <c r="BB4905" i="1"/>
  <c r="BC4905" i="1" s="1"/>
  <c r="BB4904" i="1"/>
  <c r="BC4904" i="1" s="1"/>
  <c r="BB4903" i="1"/>
  <c r="BC4903" i="1" s="1"/>
  <c r="BB4902" i="1"/>
  <c r="BC4902" i="1" s="1"/>
  <c r="BB4901" i="1"/>
  <c r="BC4901" i="1" s="1"/>
  <c r="BB4900" i="1"/>
  <c r="BC4900" i="1" s="1"/>
  <c r="BB4899" i="1"/>
  <c r="BC4899" i="1" s="1"/>
  <c r="BB4898" i="1"/>
  <c r="BC4898" i="1" s="1"/>
  <c r="BB4897" i="1"/>
  <c r="BC4897" i="1" s="1"/>
  <c r="BB4896" i="1"/>
  <c r="BC4896" i="1" s="1"/>
  <c r="BB4895" i="1"/>
  <c r="BC4895" i="1" s="1"/>
  <c r="BB4894" i="1"/>
  <c r="BC4894" i="1" s="1"/>
  <c r="BB4893" i="1"/>
  <c r="BC4893" i="1" s="1"/>
  <c r="BB4892" i="1"/>
  <c r="BC4892" i="1" s="1"/>
  <c r="BB4891" i="1"/>
  <c r="BC4891" i="1" s="1"/>
  <c r="BB4890" i="1"/>
  <c r="BC4890" i="1" s="1"/>
  <c r="BB4889" i="1"/>
  <c r="BC4889" i="1" s="1"/>
  <c r="BB4888" i="1"/>
  <c r="BC4888" i="1" s="1"/>
  <c r="BB4887" i="1"/>
  <c r="BC4887" i="1" s="1"/>
  <c r="BB4886" i="1"/>
  <c r="BC4886" i="1" s="1"/>
  <c r="BB4885" i="1"/>
  <c r="BC4885" i="1" s="1"/>
  <c r="BB4884" i="1"/>
  <c r="BC4884" i="1" s="1"/>
  <c r="BB4883" i="1"/>
  <c r="BC4883" i="1" s="1"/>
  <c r="BB4882" i="1"/>
  <c r="BC4882" i="1" s="1"/>
  <c r="BB4881" i="1"/>
  <c r="BC4881" i="1" s="1"/>
  <c r="BB4880" i="1"/>
  <c r="BC4880" i="1" s="1"/>
  <c r="BB4879" i="1"/>
  <c r="BC4879" i="1" s="1"/>
  <c r="BB4878" i="1"/>
  <c r="BC4878" i="1" s="1"/>
  <c r="BB4877" i="1"/>
  <c r="BC4877" i="1" s="1"/>
  <c r="BB4876" i="1"/>
  <c r="BC4876" i="1" s="1"/>
  <c r="BB4875" i="1"/>
  <c r="BC4875" i="1" s="1"/>
  <c r="BB4874" i="1"/>
  <c r="BC4874" i="1" s="1"/>
  <c r="BB4873" i="1"/>
  <c r="BC4873" i="1" s="1"/>
  <c r="BB4872" i="1"/>
  <c r="BC4872" i="1" s="1"/>
  <c r="BB4871" i="1"/>
  <c r="BC4871" i="1" s="1"/>
  <c r="BB4870" i="1"/>
  <c r="BC4870" i="1" s="1"/>
  <c r="BB4869" i="1"/>
  <c r="BC4869" i="1" s="1"/>
  <c r="BB4868" i="1"/>
  <c r="BC4868" i="1" s="1"/>
  <c r="BB4867" i="1"/>
  <c r="BC4867" i="1" s="1"/>
  <c r="BB4866" i="1"/>
  <c r="BC4866" i="1" s="1"/>
  <c r="BB4865" i="1"/>
  <c r="BC4865" i="1" s="1"/>
  <c r="BB4864" i="1"/>
  <c r="BC4864" i="1" s="1"/>
  <c r="BB4863" i="1"/>
  <c r="BC4863" i="1" s="1"/>
  <c r="BB4862" i="1"/>
  <c r="BC4862" i="1" s="1"/>
  <c r="BB4861" i="1"/>
  <c r="BC4861" i="1" s="1"/>
  <c r="BB4860" i="1"/>
  <c r="BC4860" i="1" s="1"/>
  <c r="BB4859" i="1"/>
  <c r="BC4859" i="1" s="1"/>
  <c r="BB4858" i="1"/>
  <c r="BC4858" i="1" s="1"/>
  <c r="BB4857" i="1"/>
  <c r="BC4857" i="1" s="1"/>
  <c r="BB4856" i="1"/>
  <c r="BC4856" i="1" s="1"/>
  <c r="BB4855" i="1"/>
  <c r="BC4855" i="1" s="1"/>
  <c r="BB4854" i="1"/>
  <c r="BC4854" i="1" s="1"/>
  <c r="BB4853" i="1"/>
  <c r="BC4853" i="1" s="1"/>
  <c r="BB4852" i="1"/>
  <c r="BC4852" i="1" s="1"/>
  <c r="BB4851" i="1"/>
  <c r="BC4851" i="1" s="1"/>
  <c r="BB4850" i="1"/>
  <c r="BC4850" i="1" s="1"/>
  <c r="BB4849" i="1"/>
  <c r="BC4849" i="1" s="1"/>
  <c r="BB4848" i="1"/>
  <c r="BC4848" i="1" s="1"/>
  <c r="BB4847" i="1"/>
  <c r="BC4847" i="1" s="1"/>
  <c r="BB4846" i="1"/>
  <c r="BC4846" i="1" s="1"/>
  <c r="BB4845" i="1"/>
  <c r="BC4845" i="1" s="1"/>
  <c r="BB4844" i="1"/>
  <c r="BC4844" i="1" s="1"/>
  <c r="BB4843" i="1"/>
  <c r="BC4843" i="1" s="1"/>
  <c r="BB4842" i="1"/>
  <c r="BC4842" i="1" s="1"/>
  <c r="BB4841" i="1"/>
  <c r="BC4841" i="1" s="1"/>
  <c r="BB4840" i="1"/>
  <c r="BC4840" i="1" s="1"/>
  <c r="BB4839" i="1"/>
  <c r="BC4839" i="1" s="1"/>
  <c r="BB4838" i="1"/>
  <c r="BC4838" i="1" s="1"/>
  <c r="BB4837" i="1"/>
  <c r="BC4837" i="1" s="1"/>
  <c r="BB4836" i="1"/>
  <c r="BC4836" i="1" s="1"/>
  <c r="BB4835" i="1"/>
  <c r="BC4835" i="1" s="1"/>
  <c r="BB4834" i="1"/>
  <c r="BC4834" i="1" s="1"/>
  <c r="BB4833" i="1"/>
  <c r="BC4833" i="1" s="1"/>
  <c r="BB4832" i="1"/>
  <c r="BC4832" i="1" s="1"/>
  <c r="BB4831" i="1"/>
  <c r="BC4831" i="1" s="1"/>
  <c r="BB4830" i="1"/>
  <c r="BC4830" i="1" s="1"/>
  <c r="BB4829" i="1"/>
  <c r="BC4829" i="1" s="1"/>
  <c r="BB4828" i="1"/>
  <c r="BC4828" i="1" s="1"/>
  <c r="BB4827" i="1"/>
  <c r="BC4827" i="1" s="1"/>
  <c r="BB4826" i="1"/>
  <c r="BC4826" i="1" s="1"/>
  <c r="BB4825" i="1"/>
  <c r="BC4825" i="1" s="1"/>
  <c r="BB4824" i="1"/>
  <c r="BC4824" i="1" s="1"/>
  <c r="BB4823" i="1"/>
  <c r="BC4823" i="1" s="1"/>
  <c r="BB4822" i="1"/>
  <c r="BC4822" i="1" s="1"/>
  <c r="BB4821" i="1"/>
  <c r="BC4821" i="1" s="1"/>
  <c r="BB4820" i="1"/>
  <c r="BC4820" i="1" s="1"/>
  <c r="BB4819" i="1"/>
  <c r="BC4819" i="1" s="1"/>
  <c r="BB4818" i="1"/>
  <c r="BC4818" i="1" s="1"/>
  <c r="BB4817" i="1"/>
  <c r="BC4817" i="1" s="1"/>
  <c r="BB4816" i="1"/>
  <c r="BC4816" i="1" s="1"/>
  <c r="BB4815" i="1"/>
  <c r="BC4815" i="1" s="1"/>
  <c r="BB4814" i="1"/>
  <c r="BC4814" i="1" s="1"/>
  <c r="BB4813" i="1"/>
  <c r="BC4813" i="1" s="1"/>
  <c r="BB4812" i="1"/>
  <c r="BC4812" i="1" s="1"/>
  <c r="BB4811" i="1"/>
  <c r="BC4811" i="1" s="1"/>
  <c r="BB4810" i="1"/>
  <c r="BC4810" i="1" s="1"/>
  <c r="BB4809" i="1"/>
  <c r="BC4809" i="1" s="1"/>
  <c r="BB4808" i="1"/>
  <c r="BC4808" i="1" s="1"/>
  <c r="BB4807" i="1"/>
  <c r="BC4807" i="1" s="1"/>
  <c r="BB4806" i="1"/>
  <c r="BC4806" i="1" s="1"/>
  <c r="BB4805" i="1"/>
  <c r="BC4805" i="1" s="1"/>
  <c r="BB4804" i="1"/>
  <c r="BC4804" i="1" s="1"/>
  <c r="BB4803" i="1"/>
  <c r="BC4803" i="1" s="1"/>
  <c r="BB4802" i="1"/>
  <c r="BC4802" i="1" s="1"/>
  <c r="BB4801" i="1"/>
  <c r="BC4801" i="1" s="1"/>
  <c r="BB4800" i="1"/>
  <c r="BC4800" i="1" s="1"/>
  <c r="BB4799" i="1"/>
  <c r="BC4799" i="1" s="1"/>
  <c r="BB4798" i="1"/>
  <c r="BC4798" i="1" s="1"/>
  <c r="BB4797" i="1"/>
  <c r="BC4797" i="1" s="1"/>
  <c r="BB4796" i="1"/>
  <c r="BC4796" i="1" s="1"/>
  <c r="AN4405" i="1"/>
  <c r="AP4405" i="1"/>
  <c r="AN4403" i="1"/>
  <c r="AP4403" i="1"/>
  <c r="AN4401" i="1"/>
  <c r="AP4401" i="1"/>
  <c r="AN4399" i="1"/>
  <c r="AP4399" i="1"/>
  <c r="AN4397" i="1"/>
  <c r="AP4397" i="1"/>
  <c r="AN4395" i="1"/>
  <c r="AP4395" i="1"/>
  <c r="AN4393" i="1"/>
  <c r="AP4393" i="1"/>
  <c r="AN4391" i="1"/>
  <c r="AP4391" i="1"/>
  <c r="AN4389" i="1"/>
  <c r="AP4389" i="1"/>
  <c r="AN4387" i="1"/>
  <c r="AP4387" i="1"/>
  <c r="AN4385" i="1"/>
  <c r="AP4385" i="1"/>
  <c r="AN4383" i="1"/>
  <c r="AP4383" i="1"/>
  <c r="AN4381" i="1"/>
  <c r="AP4381" i="1"/>
  <c r="AN4379" i="1"/>
  <c r="AP4379" i="1"/>
  <c r="AN4377" i="1"/>
  <c r="AP4377" i="1"/>
  <c r="AN4375" i="1"/>
  <c r="AP4375" i="1"/>
  <c r="AN4373" i="1"/>
  <c r="AP4373" i="1"/>
  <c r="AN4371" i="1"/>
  <c r="AP4371" i="1"/>
  <c r="AN4369" i="1"/>
  <c r="AP4369" i="1"/>
  <c r="AN4367" i="1"/>
  <c r="AP4367" i="1"/>
  <c r="AN4365" i="1"/>
  <c r="AP4365" i="1"/>
  <c r="AN4363" i="1"/>
  <c r="AP4363" i="1"/>
  <c r="AN4361" i="1"/>
  <c r="AP4361" i="1"/>
  <c r="AN4359" i="1"/>
  <c r="AP4359" i="1"/>
  <c r="AN4357" i="1"/>
  <c r="AP4357" i="1"/>
  <c r="AN4355" i="1"/>
  <c r="AP4355" i="1"/>
  <c r="AN4353" i="1"/>
  <c r="AP4353" i="1"/>
  <c r="AN4351" i="1"/>
  <c r="AP4351" i="1"/>
  <c r="AN4349" i="1"/>
  <c r="AP4349" i="1"/>
  <c r="AN4347" i="1"/>
  <c r="AP4347" i="1"/>
  <c r="AN4345" i="1"/>
  <c r="AP4345" i="1"/>
  <c r="AN4343" i="1"/>
  <c r="AP4343" i="1"/>
  <c r="AN4341" i="1"/>
  <c r="AP4341" i="1"/>
  <c r="AN4339" i="1"/>
  <c r="AP4339" i="1"/>
  <c r="AN4337" i="1"/>
  <c r="AP4337" i="1"/>
  <c r="AN4335" i="1"/>
  <c r="AP4335" i="1"/>
  <c r="AN4333" i="1"/>
  <c r="AP4333" i="1"/>
  <c r="AN4331" i="1"/>
  <c r="AP4331" i="1"/>
  <c r="AN4329" i="1"/>
  <c r="AP4329" i="1"/>
  <c r="AN4327" i="1"/>
  <c r="AP4327" i="1"/>
  <c r="AN4325" i="1"/>
  <c r="AP4325" i="1"/>
  <c r="AN4323" i="1"/>
  <c r="AP4323" i="1"/>
  <c r="AN4321" i="1"/>
  <c r="AP4321" i="1"/>
  <c r="AN4319" i="1"/>
  <c r="AP4319" i="1"/>
  <c r="AN4317" i="1"/>
  <c r="AP4317" i="1"/>
  <c r="AN4315" i="1"/>
  <c r="AP4315" i="1"/>
  <c r="AN4313" i="1"/>
  <c r="AP4313" i="1"/>
  <c r="AN4311" i="1"/>
  <c r="AP4311" i="1"/>
  <c r="AN4309" i="1"/>
  <c r="AP4309" i="1"/>
  <c r="AN4307" i="1"/>
  <c r="AP4307" i="1"/>
  <c r="AN4305" i="1"/>
  <c r="AP4305" i="1"/>
  <c r="AN4303" i="1"/>
  <c r="AP4303" i="1"/>
  <c r="AN4301" i="1"/>
  <c r="AP4301" i="1"/>
  <c r="AN4299" i="1"/>
  <c r="AP4299" i="1"/>
  <c r="AN4297" i="1"/>
  <c r="AP4297" i="1"/>
  <c r="AN4295" i="1"/>
  <c r="AP4295" i="1"/>
  <c r="AN4293" i="1"/>
  <c r="AP4293" i="1"/>
  <c r="AN4291" i="1"/>
  <c r="AP4291" i="1"/>
  <c r="AN4289" i="1"/>
  <c r="AP4289" i="1"/>
  <c r="AN4287" i="1"/>
  <c r="AP4287" i="1"/>
  <c r="AN4285" i="1"/>
  <c r="AP4285" i="1"/>
  <c r="AN4283" i="1"/>
  <c r="AP4283" i="1"/>
  <c r="AN4281" i="1"/>
  <c r="AP4281" i="1"/>
  <c r="AN4279" i="1"/>
  <c r="AP4279" i="1"/>
  <c r="AN4277" i="1"/>
  <c r="AP4277" i="1"/>
  <c r="AN4275" i="1"/>
  <c r="AP4275" i="1"/>
  <c r="AN4273" i="1"/>
  <c r="AP4273" i="1"/>
  <c r="AN4271" i="1"/>
  <c r="AP4271" i="1"/>
  <c r="AN4269" i="1"/>
  <c r="AP4269" i="1"/>
  <c r="AN4267" i="1"/>
  <c r="AP4267" i="1"/>
  <c r="AN4265" i="1"/>
  <c r="AP4265" i="1"/>
  <c r="AN4263" i="1"/>
  <c r="AP4263" i="1"/>
  <c r="AN4261" i="1"/>
  <c r="AP4261" i="1"/>
  <c r="AN4259" i="1"/>
  <c r="AP4259" i="1"/>
  <c r="AN4257" i="1"/>
  <c r="AP4257" i="1"/>
  <c r="AN4255" i="1"/>
  <c r="AP4255" i="1"/>
  <c r="AN4253" i="1"/>
  <c r="AP4253" i="1"/>
  <c r="AN4251" i="1"/>
  <c r="AP4251" i="1"/>
  <c r="AN4249" i="1"/>
  <c r="AP4249" i="1"/>
  <c r="AN4247" i="1"/>
  <c r="AP4247" i="1"/>
  <c r="AN4245" i="1"/>
  <c r="AP4245" i="1"/>
  <c r="AN4243" i="1"/>
  <c r="AP4243" i="1"/>
  <c r="AN4241" i="1"/>
  <c r="AP4241" i="1"/>
  <c r="AN4239" i="1"/>
  <c r="AP4239" i="1"/>
  <c r="AN4237" i="1"/>
  <c r="AP4237" i="1"/>
  <c r="AN4235" i="1"/>
  <c r="AP4235" i="1"/>
  <c r="AN4233" i="1"/>
  <c r="AP4233" i="1"/>
  <c r="AN4231" i="1"/>
  <c r="AP4231" i="1"/>
  <c r="AN4229" i="1"/>
  <c r="AP4229" i="1"/>
  <c r="AN4227" i="1"/>
  <c r="AP4227" i="1"/>
  <c r="AN4225" i="1"/>
  <c r="AP4225" i="1"/>
  <c r="AN4223" i="1"/>
  <c r="AP4223" i="1"/>
  <c r="AN4221" i="1"/>
  <c r="AP4221" i="1"/>
  <c r="AN4219" i="1"/>
  <c r="AP4219" i="1"/>
  <c r="AN4217" i="1"/>
  <c r="AP4217" i="1"/>
  <c r="AN4215" i="1"/>
  <c r="AP4215" i="1"/>
  <c r="AN4213" i="1"/>
  <c r="AP4213" i="1"/>
  <c r="AN4211" i="1"/>
  <c r="AP4211" i="1"/>
  <c r="AN4210" i="1"/>
  <c r="AP4210" i="1"/>
  <c r="AN4206" i="1"/>
  <c r="AP4206" i="1"/>
  <c r="AN4202" i="1"/>
  <c r="AP4202" i="1"/>
  <c r="AN4198" i="1"/>
  <c r="AP4198" i="1"/>
  <c r="AN4194" i="1"/>
  <c r="AP4194" i="1"/>
  <c r="AN4190" i="1"/>
  <c r="AP4190" i="1"/>
  <c r="AN4186" i="1"/>
  <c r="AP4186" i="1"/>
  <c r="AN4182" i="1"/>
  <c r="AP4182" i="1"/>
  <c r="AN4178" i="1"/>
  <c r="AP4178" i="1"/>
  <c r="AN4174" i="1"/>
  <c r="AP4174" i="1"/>
  <c r="AN4170" i="1"/>
  <c r="AP4170" i="1"/>
  <c r="AN4166" i="1"/>
  <c r="AP4166" i="1"/>
  <c r="AN4162" i="1"/>
  <c r="AP4162" i="1"/>
  <c r="AN4158" i="1"/>
  <c r="AP4158" i="1"/>
  <c r="AN4154" i="1"/>
  <c r="AP4154" i="1"/>
  <c r="AN4150" i="1"/>
  <c r="AP4150" i="1"/>
  <c r="AN4146" i="1"/>
  <c r="AP4146" i="1"/>
  <c r="AN4142" i="1"/>
  <c r="AP4142" i="1"/>
  <c r="AN4138" i="1"/>
  <c r="AP4138" i="1"/>
  <c r="AN4134" i="1"/>
  <c r="AP4134" i="1"/>
  <c r="AN4130" i="1"/>
  <c r="AP4130" i="1"/>
  <c r="AN4126" i="1"/>
  <c r="AP4126" i="1"/>
  <c r="AN4122" i="1"/>
  <c r="AP4122" i="1"/>
  <c r="AN4118" i="1"/>
  <c r="AP4118" i="1"/>
  <c r="AN4114" i="1"/>
  <c r="AP4114" i="1"/>
  <c r="AN4110" i="1"/>
  <c r="AP4110" i="1"/>
  <c r="AN4106" i="1"/>
  <c r="AP4106" i="1"/>
  <c r="AN4102" i="1"/>
  <c r="AP4102" i="1"/>
  <c r="AN4098" i="1"/>
  <c r="AP4098" i="1"/>
  <c r="AN4094" i="1"/>
  <c r="AP4094" i="1"/>
  <c r="AN4090" i="1"/>
  <c r="AP4090" i="1"/>
  <c r="AN4086" i="1"/>
  <c r="AP4086" i="1"/>
  <c r="AN4082" i="1"/>
  <c r="AP4082" i="1"/>
  <c r="AN4078" i="1"/>
  <c r="AP4078" i="1"/>
  <c r="AN4074" i="1"/>
  <c r="AP4074" i="1"/>
  <c r="AN4070" i="1"/>
  <c r="AP4070" i="1"/>
  <c r="AN4066" i="1"/>
  <c r="AP4066" i="1"/>
  <c r="AX4064" i="1"/>
  <c r="BB4064" i="1"/>
  <c r="BC4064" i="1" s="1"/>
  <c r="AX4062" i="1"/>
  <c r="BB4062" i="1"/>
  <c r="BC4062" i="1" s="1"/>
  <c r="AX4060" i="1"/>
  <c r="BB4060" i="1"/>
  <c r="AN4404" i="1"/>
  <c r="AP4404" i="1"/>
  <c r="AN4402" i="1"/>
  <c r="AP4402" i="1"/>
  <c r="AN4400" i="1"/>
  <c r="AP4400" i="1"/>
  <c r="AN4398" i="1"/>
  <c r="AP4398" i="1"/>
  <c r="AN4396" i="1"/>
  <c r="AP4396" i="1"/>
  <c r="AN4394" i="1"/>
  <c r="AP4394" i="1"/>
  <c r="AN4392" i="1"/>
  <c r="AP4392" i="1"/>
  <c r="AN4390" i="1"/>
  <c r="AP4390" i="1"/>
  <c r="AN4388" i="1"/>
  <c r="AP4388" i="1"/>
  <c r="AN4386" i="1"/>
  <c r="AP4386" i="1"/>
  <c r="AN4384" i="1"/>
  <c r="AP4384" i="1"/>
  <c r="AN4382" i="1"/>
  <c r="AP4382" i="1"/>
  <c r="AN4380" i="1"/>
  <c r="AP4380" i="1"/>
  <c r="AN4378" i="1"/>
  <c r="AP4378" i="1"/>
  <c r="AN4376" i="1"/>
  <c r="AP4376" i="1"/>
  <c r="AN4374" i="1"/>
  <c r="AP4374" i="1"/>
  <c r="AN4372" i="1"/>
  <c r="AP4372" i="1"/>
  <c r="AN4370" i="1"/>
  <c r="AP4370" i="1"/>
  <c r="AN4368" i="1"/>
  <c r="AP4368" i="1"/>
  <c r="AN4366" i="1"/>
  <c r="AP4366" i="1"/>
  <c r="AN4364" i="1"/>
  <c r="AP4364" i="1"/>
  <c r="AN4362" i="1"/>
  <c r="AP4362" i="1"/>
  <c r="AN4360" i="1"/>
  <c r="AP4360" i="1"/>
  <c r="AN4358" i="1"/>
  <c r="AP4358" i="1"/>
  <c r="AN4356" i="1"/>
  <c r="AP4356" i="1"/>
  <c r="AN4354" i="1"/>
  <c r="AP4354" i="1"/>
  <c r="AN4352" i="1"/>
  <c r="AP4352" i="1"/>
  <c r="AN4350" i="1"/>
  <c r="AP4350" i="1"/>
  <c r="AN4348" i="1"/>
  <c r="AP4348" i="1"/>
  <c r="AN4346" i="1"/>
  <c r="AP4346" i="1"/>
  <c r="AN4344" i="1"/>
  <c r="AP4344" i="1"/>
  <c r="AN4342" i="1"/>
  <c r="AP4342" i="1"/>
  <c r="AN4340" i="1"/>
  <c r="AP4340" i="1"/>
  <c r="AN4338" i="1"/>
  <c r="AP4338" i="1"/>
  <c r="AN4336" i="1"/>
  <c r="AP4336" i="1"/>
  <c r="AN4334" i="1"/>
  <c r="AP4334" i="1"/>
  <c r="AN4332" i="1"/>
  <c r="AP4332" i="1"/>
  <c r="AN4330" i="1"/>
  <c r="AP4330" i="1"/>
  <c r="AN4328" i="1"/>
  <c r="AP4328" i="1"/>
  <c r="AN4326" i="1"/>
  <c r="AP4326" i="1"/>
  <c r="AN4324" i="1"/>
  <c r="AP4324" i="1"/>
  <c r="AN4322" i="1"/>
  <c r="AP4322" i="1"/>
  <c r="AN4320" i="1"/>
  <c r="AP4320" i="1"/>
  <c r="AN4318" i="1"/>
  <c r="AP4318" i="1"/>
  <c r="AN4316" i="1"/>
  <c r="AP4316" i="1"/>
  <c r="AN4314" i="1"/>
  <c r="AP4314" i="1"/>
  <c r="AN4312" i="1"/>
  <c r="AP4312" i="1"/>
  <c r="AN4310" i="1"/>
  <c r="AP4310" i="1"/>
  <c r="AN4308" i="1"/>
  <c r="AP4308" i="1"/>
  <c r="AN4306" i="1"/>
  <c r="AP4306" i="1"/>
  <c r="AN4304" i="1"/>
  <c r="AP4304" i="1"/>
  <c r="AN4302" i="1"/>
  <c r="AP4302" i="1"/>
  <c r="AN4300" i="1"/>
  <c r="AP4300" i="1"/>
  <c r="AN4298" i="1"/>
  <c r="AP4298" i="1"/>
  <c r="AN4296" i="1"/>
  <c r="AP4296" i="1"/>
  <c r="AN4294" i="1"/>
  <c r="AP4294" i="1"/>
  <c r="AN4292" i="1"/>
  <c r="AP4292" i="1"/>
  <c r="AN4290" i="1"/>
  <c r="AP4290" i="1"/>
  <c r="AN4288" i="1"/>
  <c r="AP4288" i="1"/>
  <c r="AN4286" i="1"/>
  <c r="AP4286" i="1"/>
  <c r="AN4284" i="1"/>
  <c r="AP4284" i="1"/>
  <c r="AN4282" i="1"/>
  <c r="AP4282" i="1"/>
  <c r="AN4280" i="1"/>
  <c r="AP4280" i="1"/>
  <c r="AN4278" i="1"/>
  <c r="AP4278" i="1"/>
  <c r="AN4276" i="1"/>
  <c r="AP4276" i="1"/>
  <c r="AN4274" i="1"/>
  <c r="AP4274" i="1"/>
  <c r="AN4272" i="1"/>
  <c r="AP4272" i="1"/>
  <c r="AN4270" i="1"/>
  <c r="AP4270" i="1"/>
  <c r="AN4268" i="1"/>
  <c r="AP4268" i="1"/>
  <c r="AN4266" i="1"/>
  <c r="AP4266" i="1"/>
  <c r="AN4264" i="1"/>
  <c r="AP4264" i="1"/>
  <c r="AN4262" i="1"/>
  <c r="AP4262" i="1"/>
  <c r="AN4260" i="1"/>
  <c r="AP4260" i="1"/>
  <c r="AN4258" i="1"/>
  <c r="AP4258" i="1"/>
  <c r="AN4256" i="1"/>
  <c r="AP4256" i="1"/>
  <c r="AN4254" i="1"/>
  <c r="AP4254" i="1"/>
  <c r="AN4252" i="1"/>
  <c r="AP4252" i="1"/>
  <c r="AN4250" i="1"/>
  <c r="AP4250" i="1"/>
  <c r="AN4248" i="1"/>
  <c r="AP4248" i="1"/>
  <c r="AN4246" i="1"/>
  <c r="AP4246" i="1"/>
  <c r="AN4244" i="1"/>
  <c r="AP4244" i="1"/>
  <c r="AN4242" i="1"/>
  <c r="AP4242" i="1"/>
  <c r="AN4240" i="1"/>
  <c r="AP4240" i="1"/>
  <c r="AN4238" i="1"/>
  <c r="AP4238" i="1"/>
  <c r="AN4236" i="1"/>
  <c r="AP4236" i="1"/>
  <c r="AN4234" i="1"/>
  <c r="AP4234" i="1"/>
  <c r="AN4232" i="1"/>
  <c r="AP4232" i="1"/>
  <c r="AN4230" i="1"/>
  <c r="AP4230" i="1"/>
  <c r="AN4228" i="1"/>
  <c r="AP4228" i="1"/>
  <c r="AN4226" i="1"/>
  <c r="AP4226" i="1"/>
  <c r="AN4224" i="1"/>
  <c r="AP4224" i="1"/>
  <c r="AN4222" i="1"/>
  <c r="AP4222" i="1"/>
  <c r="AN4220" i="1"/>
  <c r="AP4220" i="1"/>
  <c r="AN4218" i="1"/>
  <c r="AP4218" i="1"/>
  <c r="AN4216" i="1"/>
  <c r="AP4216" i="1"/>
  <c r="AN4214" i="1"/>
  <c r="AP4214" i="1"/>
  <c r="AN4212" i="1"/>
  <c r="AP4212" i="1"/>
  <c r="AN4208" i="1"/>
  <c r="AP4208" i="1"/>
  <c r="AN4204" i="1"/>
  <c r="AP4204" i="1"/>
  <c r="AN4200" i="1"/>
  <c r="AP4200" i="1"/>
  <c r="AN4196" i="1"/>
  <c r="AP4196" i="1"/>
  <c r="AN4192" i="1"/>
  <c r="AP4192" i="1"/>
  <c r="AN4188" i="1"/>
  <c r="AP4188" i="1"/>
  <c r="AN4184" i="1"/>
  <c r="AP4184" i="1"/>
  <c r="AN4180" i="1"/>
  <c r="AP4180" i="1"/>
  <c r="AN4176" i="1"/>
  <c r="AP4176" i="1"/>
  <c r="AN4172" i="1"/>
  <c r="AP4172" i="1"/>
  <c r="AN4168" i="1"/>
  <c r="AP4168" i="1"/>
  <c r="AN4164" i="1"/>
  <c r="AP4164" i="1"/>
  <c r="AN4160" i="1"/>
  <c r="AP4160" i="1"/>
  <c r="AN4156" i="1"/>
  <c r="AP4156" i="1"/>
  <c r="AN4152" i="1"/>
  <c r="AP4152" i="1"/>
  <c r="AN4148" i="1"/>
  <c r="AP4148" i="1"/>
  <c r="AN4144" i="1"/>
  <c r="AP4144" i="1"/>
  <c r="AN4140" i="1"/>
  <c r="AP4140" i="1"/>
  <c r="AN4136" i="1"/>
  <c r="AP4136" i="1"/>
  <c r="AN4132" i="1"/>
  <c r="AP4132" i="1"/>
  <c r="AN4128" i="1"/>
  <c r="AP4128" i="1"/>
  <c r="AN4124" i="1"/>
  <c r="AP4124" i="1"/>
  <c r="AN4120" i="1"/>
  <c r="AP4120" i="1"/>
  <c r="AN4116" i="1"/>
  <c r="AP4116" i="1"/>
  <c r="AP4637" i="1"/>
  <c r="AP4636" i="1"/>
  <c r="AP4635" i="1"/>
  <c r="AP4634" i="1"/>
  <c r="AP4633" i="1"/>
  <c r="AP4632" i="1"/>
  <c r="AP4631" i="1"/>
  <c r="AP4630" i="1"/>
  <c r="AP4629" i="1"/>
  <c r="AP4628" i="1"/>
  <c r="AP4627" i="1"/>
  <c r="AP4626" i="1"/>
  <c r="AP4625" i="1"/>
  <c r="AP4624" i="1"/>
  <c r="AP4623" i="1"/>
  <c r="AP4622" i="1"/>
  <c r="AP4621" i="1"/>
  <c r="AP4620" i="1"/>
  <c r="AP4619" i="1"/>
  <c r="AP4618" i="1"/>
  <c r="AP4617" i="1"/>
  <c r="AP4616" i="1"/>
  <c r="AP4615" i="1"/>
  <c r="AP4614" i="1"/>
  <c r="AP4613" i="1"/>
  <c r="AP4612" i="1"/>
  <c r="AP4611" i="1"/>
  <c r="AP4610" i="1"/>
  <c r="AP4609" i="1"/>
  <c r="AP4608" i="1"/>
  <c r="AP4607" i="1"/>
  <c r="AP4606" i="1"/>
  <c r="AP4605" i="1"/>
  <c r="AP4604" i="1"/>
  <c r="AP4603" i="1"/>
  <c r="AP4602" i="1"/>
  <c r="AP4601" i="1"/>
  <c r="AP4600" i="1"/>
  <c r="AP4599" i="1"/>
  <c r="AP4598" i="1"/>
  <c r="AP4597" i="1"/>
  <c r="AP4596" i="1"/>
  <c r="AP4595" i="1"/>
  <c r="AP4594" i="1"/>
  <c r="AP4593" i="1"/>
  <c r="AP4592" i="1"/>
  <c r="AP4591" i="1"/>
  <c r="AP4590" i="1"/>
  <c r="AP4589" i="1"/>
  <c r="AP4588" i="1"/>
  <c r="AP4587" i="1"/>
  <c r="AP4586" i="1"/>
  <c r="AP4585" i="1"/>
  <c r="AP4584" i="1"/>
  <c r="AP4583" i="1"/>
  <c r="AP4582" i="1"/>
  <c r="AP4581" i="1"/>
  <c r="AP4580" i="1"/>
  <c r="AP4579" i="1"/>
  <c r="AP4578" i="1"/>
  <c r="AP4577" i="1"/>
  <c r="AP4576" i="1"/>
  <c r="AP4575" i="1"/>
  <c r="AP4574" i="1"/>
  <c r="AP4573" i="1"/>
  <c r="AP4572" i="1"/>
  <c r="AP4571" i="1"/>
  <c r="AP4570" i="1"/>
  <c r="AP4569" i="1"/>
  <c r="AP4568" i="1"/>
  <c r="AP4567" i="1"/>
  <c r="AP4566" i="1"/>
  <c r="AP4565" i="1"/>
  <c r="AP4564" i="1"/>
  <c r="AP4563" i="1"/>
  <c r="AP4562" i="1"/>
  <c r="AP4561" i="1"/>
  <c r="AP4560" i="1"/>
  <c r="AP4559" i="1"/>
  <c r="AP4558" i="1"/>
  <c r="AP4557" i="1"/>
  <c r="AP4556" i="1"/>
  <c r="AP4555" i="1"/>
  <c r="AP4554" i="1"/>
  <c r="AP4553" i="1"/>
  <c r="AP4552" i="1"/>
  <c r="AP4551" i="1"/>
  <c r="AP4550" i="1"/>
  <c r="AP4549" i="1"/>
  <c r="AP4548" i="1"/>
  <c r="AP4547" i="1"/>
  <c r="AP4546" i="1"/>
  <c r="AP4545" i="1"/>
  <c r="AP4544" i="1"/>
  <c r="AP4543" i="1"/>
  <c r="AP4542" i="1"/>
  <c r="AP4541" i="1"/>
  <c r="AP4540" i="1"/>
  <c r="AP4539" i="1"/>
  <c r="AP4538" i="1"/>
  <c r="AP4537" i="1"/>
  <c r="AP4536" i="1"/>
  <c r="AP4535" i="1"/>
  <c r="AP4534" i="1"/>
  <c r="AP4533" i="1"/>
  <c r="AP4532" i="1"/>
  <c r="AP4531" i="1"/>
  <c r="AP4530" i="1"/>
  <c r="AP4529" i="1"/>
  <c r="AP4528" i="1"/>
  <c r="AP4527" i="1"/>
  <c r="AP4526" i="1"/>
  <c r="AP4525" i="1"/>
  <c r="AP4524" i="1"/>
  <c r="AP4523" i="1"/>
  <c r="AP4522" i="1"/>
  <c r="AP4521" i="1"/>
  <c r="AP4520" i="1"/>
  <c r="AP4519" i="1"/>
  <c r="AP4518" i="1"/>
  <c r="AP4517" i="1"/>
  <c r="AP4516" i="1"/>
  <c r="AP4515" i="1"/>
  <c r="AP4514" i="1"/>
  <c r="AP4513" i="1"/>
  <c r="AP4512" i="1"/>
  <c r="AP4511" i="1"/>
  <c r="AP4510" i="1"/>
  <c r="AP4509" i="1"/>
  <c r="AP4508" i="1"/>
  <c r="AP4507" i="1"/>
  <c r="AP4506" i="1"/>
  <c r="AP4505" i="1"/>
  <c r="AP4504" i="1"/>
  <c r="AP4503" i="1"/>
  <c r="AP4502" i="1"/>
  <c r="AP4501" i="1"/>
  <c r="AP4500" i="1"/>
  <c r="AP4499" i="1"/>
  <c r="AP4498" i="1"/>
  <c r="AP4497" i="1"/>
  <c r="AP4496" i="1"/>
  <c r="AP4495" i="1"/>
  <c r="AP4494" i="1"/>
  <c r="AP4493" i="1"/>
  <c r="AP4492" i="1"/>
  <c r="AP4491" i="1"/>
  <c r="AP4490" i="1"/>
  <c r="AP4489" i="1"/>
  <c r="AP4488" i="1"/>
  <c r="AP4487" i="1"/>
  <c r="AP4486" i="1"/>
  <c r="AP4485" i="1"/>
  <c r="AP4484" i="1"/>
  <c r="AP4483" i="1"/>
  <c r="AP4482" i="1"/>
  <c r="AP4481" i="1"/>
  <c r="AP4480" i="1"/>
  <c r="AP4479" i="1"/>
  <c r="AP4478" i="1"/>
  <c r="AP4477" i="1"/>
  <c r="AP4476" i="1"/>
  <c r="AP4475" i="1"/>
  <c r="AP4474" i="1"/>
  <c r="AP4473" i="1"/>
  <c r="AP4472" i="1"/>
  <c r="AP4471" i="1"/>
  <c r="AP4470" i="1"/>
  <c r="AP4469" i="1"/>
  <c r="AP4468" i="1"/>
  <c r="AP4467" i="1"/>
  <c r="AP4466" i="1"/>
  <c r="AP4465" i="1"/>
  <c r="AP4464" i="1"/>
  <c r="AP4463" i="1"/>
  <c r="AP4462" i="1"/>
  <c r="AP4461" i="1"/>
  <c r="AP4460" i="1"/>
  <c r="AP4459" i="1"/>
  <c r="AP4458" i="1"/>
  <c r="AP4457" i="1"/>
  <c r="AP4456" i="1"/>
  <c r="AP4455" i="1"/>
  <c r="AP4454" i="1"/>
  <c r="AP4453" i="1"/>
  <c r="AP4452" i="1"/>
  <c r="AP4451" i="1"/>
  <c r="AP4450" i="1"/>
  <c r="AP4449" i="1"/>
  <c r="AP4448" i="1"/>
  <c r="AP4447" i="1"/>
  <c r="AP4446" i="1"/>
  <c r="AP4445" i="1"/>
  <c r="AP4444" i="1"/>
  <c r="AP4443" i="1"/>
  <c r="AP4442" i="1"/>
  <c r="AP4441" i="1"/>
  <c r="AP4440" i="1"/>
  <c r="AP4439" i="1"/>
  <c r="AP4438" i="1"/>
  <c r="AP4437" i="1"/>
  <c r="AP4436" i="1"/>
  <c r="AP4435" i="1"/>
  <c r="AP4434" i="1"/>
  <c r="AP4433" i="1"/>
  <c r="AP4432" i="1"/>
  <c r="AP4431" i="1"/>
  <c r="AP4430" i="1"/>
  <c r="AP4429" i="1"/>
  <c r="AP4428" i="1"/>
  <c r="AP4427" i="1"/>
  <c r="AP4426" i="1"/>
  <c r="AP4425" i="1"/>
  <c r="AP4424" i="1"/>
  <c r="AP4423" i="1"/>
  <c r="AP4422" i="1"/>
  <c r="AP4421" i="1"/>
  <c r="AP4420" i="1"/>
  <c r="AP4419" i="1"/>
  <c r="AP4418" i="1"/>
  <c r="AP4417" i="1"/>
  <c r="AP4416" i="1"/>
  <c r="AP4415" i="1"/>
  <c r="AP4414" i="1"/>
  <c r="AP4413" i="1"/>
  <c r="AP4412" i="1"/>
  <c r="AP4411" i="1"/>
  <c r="AP4410" i="1"/>
  <c r="AP4409" i="1"/>
  <c r="AP4408" i="1"/>
  <c r="AP4407" i="1"/>
  <c r="AP4406" i="1"/>
  <c r="AN4209" i="1"/>
  <c r="AP4209" i="1"/>
  <c r="AN4207" i="1"/>
  <c r="AP4207" i="1"/>
  <c r="AN4205" i="1"/>
  <c r="AP4205" i="1"/>
  <c r="AN4203" i="1"/>
  <c r="AP4203" i="1"/>
  <c r="AN4201" i="1"/>
  <c r="AP4201" i="1"/>
  <c r="AN4199" i="1"/>
  <c r="AP4199" i="1"/>
  <c r="AN4197" i="1"/>
  <c r="AP4197" i="1"/>
  <c r="AN4195" i="1"/>
  <c r="AP4195" i="1"/>
  <c r="AN4193" i="1"/>
  <c r="AP4193" i="1"/>
  <c r="AN4191" i="1"/>
  <c r="AP4191" i="1"/>
  <c r="AN4189" i="1"/>
  <c r="AP4189" i="1"/>
  <c r="AN4187" i="1"/>
  <c r="AP4187" i="1"/>
  <c r="AN4185" i="1"/>
  <c r="AP4185" i="1"/>
  <c r="AN4183" i="1"/>
  <c r="AP4183" i="1"/>
  <c r="AN4181" i="1"/>
  <c r="AP4181" i="1"/>
  <c r="AN4179" i="1"/>
  <c r="AP4179" i="1"/>
  <c r="AN4177" i="1"/>
  <c r="AP4177" i="1"/>
  <c r="AN4175" i="1"/>
  <c r="AP4175" i="1"/>
  <c r="AN4173" i="1"/>
  <c r="AP4173" i="1"/>
  <c r="AN4171" i="1"/>
  <c r="AP4171" i="1"/>
  <c r="AN4169" i="1"/>
  <c r="AP4169" i="1"/>
  <c r="AN4167" i="1"/>
  <c r="AP4167" i="1"/>
  <c r="AN4165" i="1"/>
  <c r="AP4165" i="1"/>
  <c r="AN4163" i="1"/>
  <c r="AP4163" i="1"/>
  <c r="AN4161" i="1"/>
  <c r="AP4161" i="1"/>
  <c r="AN4159" i="1"/>
  <c r="AP4159" i="1"/>
  <c r="AN4157" i="1"/>
  <c r="AP4157" i="1"/>
  <c r="AN4155" i="1"/>
  <c r="AP4155" i="1"/>
  <c r="AN4153" i="1"/>
  <c r="AP4153" i="1"/>
  <c r="AN4151" i="1"/>
  <c r="AP4151" i="1"/>
  <c r="AN4149" i="1"/>
  <c r="AP4149" i="1"/>
  <c r="AN4147" i="1"/>
  <c r="AP4147" i="1"/>
  <c r="AN4145" i="1"/>
  <c r="AP4145" i="1"/>
  <c r="AN4143" i="1"/>
  <c r="AP4143" i="1"/>
  <c r="AN4141" i="1"/>
  <c r="AP4141" i="1"/>
  <c r="AN4139" i="1"/>
  <c r="AP4139" i="1"/>
  <c r="AN4137" i="1"/>
  <c r="AP4137" i="1"/>
  <c r="AN4135" i="1"/>
  <c r="AP4135" i="1"/>
  <c r="AN4133" i="1"/>
  <c r="AP4133" i="1"/>
  <c r="AN4131" i="1"/>
  <c r="AP4131" i="1"/>
  <c r="AN4129" i="1"/>
  <c r="AP4129" i="1"/>
  <c r="AN4127" i="1"/>
  <c r="AP4127" i="1"/>
  <c r="AN4125" i="1"/>
  <c r="AP4125" i="1"/>
  <c r="AN4123" i="1"/>
  <c r="AP4123" i="1"/>
  <c r="AN4121" i="1"/>
  <c r="AP4121" i="1"/>
  <c r="AN4119" i="1"/>
  <c r="AP4119" i="1"/>
  <c r="AN4117" i="1"/>
  <c r="AP4117" i="1"/>
  <c r="AN4115" i="1"/>
  <c r="AP4115" i="1"/>
  <c r="AN4112" i="1"/>
  <c r="AP4112" i="1"/>
  <c r="AN4108" i="1"/>
  <c r="AP4108" i="1"/>
  <c r="AN4104" i="1"/>
  <c r="AP4104" i="1"/>
  <c r="AN4100" i="1"/>
  <c r="AP4100" i="1"/>
  <c r="AN4096" i="1"/>
  <c r="AP4096" i="1"/>
  <c r="AN4092" i="1"/>
  <c r="AP4092" i="1"/>
  <c r="AN4088" i="1"/>
  <c r="AP4088" i="1"/>
  <c r="AN4084" i="1"/>
  <c r="AP4084" i="1"/>
  <c r="AN4080" i="1"/>
  <c r="AP4080" i="1"/>
  <c r="AN4076" i="1"/>
  <c r="AP4076" i="1"/>
  <c r="AN4072" i="1"/>
  <c r="AP4072" i="1"/>
  <c r="AN4068" i="1"/>
  <c r="AP4068" i="1"/>
  <c r="AX4063" i="1"/>
  <c r="BB4063" i="1"/>
  <c r="BC4063" i="1" s="1"/>
  <c r="AX4061" i="1"/>
  <c r="BB4061" i="1"/>
  <c r="BC4061" i="1" s="1"/>
  <c r="AN4113" i="1"/>
  <c r="AP4113" i="1"/>
  <c r="AN4111" i="1"/>
  <c r="AP4111" i="1"/>
  <c r="AN4109" i="1"/>
  <c r="AP4109" i="1"/>
  <c r="AN4107" i="1"/>
  <c r="AP4107" i="1"/>
  <c r="AN4105" i="1"/>
  <c r="AP4105" i="1"/>
  <c r="AN4103" i="1"/>
  <c r="AP4103" i="1"/>
  <c r="AN4101" i="1"/>
  <c r="AP4101" i="1"/>
  <c r="AN4099" i="1"/>
  <c r="AP4099" i="1"/>
  <c r="AN4097" i="1"/>
  <c r="AP4097" i="1"/>
  <c r="AN4095" i="1"/>
  <c r="AP4095" i="1"/>
  <c r="AN4093" i="1"/>
  <c r="AP4093" i="1"/>
  <c r="AN4091" i="1"/>
  <c r="AP4091" i="1"/>
  <c r="AN4089" i="1"/>
  <c r="AP4089" i="1"/>
  <c r="AN4087" i="1"/>
  <c r="AP4087" i="1"/>
  <c r="AN4085" i="1"/>
  <c r="AP4085" i="1"/>
  <c r="AN4083" i="1"/>
  <c r="AP4083" i="1"/>
  <c r="AN4081" i="1"/>
  <c r="AP4081" i="1"/>
  <c r="AN4079" i="1"/>
  <c r="AP4079" i="1"/>
  <c r="AN4077" i="1"/>
  <c r="AP4077" i="1"/>
  <c r="AN4075" i="1"/>
  <c r="AP4075" i="1"/>
  <c r="AN4073" i="1"/>
  <c r="AP4073" i="1"/>
  <c r="AN4071" i="1"/>
  <c r="AP4071" i="1"/>
  <c r="AN4069" i="1"/>
  <c r="AP4069" i="1"/>
  <c r="AN4067" i="1"/>
  <c r="AP4067" i="1"/>
  <c r="AN4065" i="1"/>
  <c r="AP4065" i="1"/>
  <c r="AN4059" i="1"/>
  <c r="AP4059" i="1"/>
  <c r="AN4058" i="1"/>
  <c r="AP4058" i="1"/>
  <c r="AN4057" i="1"/>
  <c r="AP4057" i="1"/>
  <c r="AN4056" i="1"/>
  <c r="AP4056" i="1"/>
  <c r="AN4055" i="1"/>
  <c r="AP4055" i="1"/>
  <c r="AN4054" i="1"/>
  <c r="AP4054" i="1"/>
  <c r="AN4053" i="1"/>
  <c r="AP4053" i="1"/>
  <c r="AN4052" i="1"/>
  <c r="AP4052" i="1"/>
  <c r="AN4051" i="1"/>
  <c r="AP4051" i="1"/>
  <c r="AN4050" i="1"/>
  <c r="AP4050" i="1"/>
  <c r="AN4049" i="1"/>
  <c r="AP4049" i="1"/>
  <c r="AN4048" i="1"/>
  <c r="AP4048" i="1"/>
  <c r="AN4047" i="1"/>
  <c r="AP4047" i="1"/>
  <c r="AN4046" i="1"/>
  <c r="AP4046" i="1"/>
  <c r="AN4045" i="1"/>
  <c r="AP4045" i="1"/>
  <c r="AN4044" i="1"/>
  <c r="AP4044" i="1"/>
  <c r="AN4043" i="1"/>
  <c r="AP4043" i="1"/>
  <c r="AN4042" i="1"/>
  <c r="AP4042" i="1"/>
  <c r="AN4041" i="1"/>
  <c r="AP4041" i="1"/>
  <c r="AN4040" i="1"/>
  <c r="AP4040" i="1"/>
  <c r="AN4039" i="1"/>
  <c r="AP4039" i="1"/>
  <c r="AN4038" i="1"/>
  <c r="AP4038" i="1"/>
  <c r="AN4037" i="1"/>
  <c r="AP4037" i="1"/>
  <c r="AN4036" i="1"/>
  <c r="AP4036" i="1"/>
  <c r="AN4035" i="1"/>
  <c r="AP4035" i="1"/>
  <c r="AN4034" i="1"/>
  <c r="AP4034" i="1"/>
  <c r="AN4033" i="1"/>
  <c r="AP4033" i="1"/>
  <c r="AN4032" i="1"/>
  <c r="AP4032" i="1"/>
  <c r="AN4031" i="1"/>
  <c r="AP4031" i="1"/>
  <c r="AN4030" i="1"/>
  <c r="AP4030" i="1"/>
  <c r="AN4029" i="1"/>
  <c r="AP4029" i="1"/>
  <c r="AN4028" i="1"/>
  <c r="AP4028" i="1"/>
  <c r="AN4027" i="1"/>
  <c r="AP4027" i="1"/>
  <c r="AN4026" i="1"/>
  <c r="AP4026" i="1"/>
  <c r="AN4025" i="1"/>
  <c r="AP4025" i="1"/>
  <c r="AN4024" i="1"/>
  <c r="AP4024" i="1"/>
  <c r="AN4023" i="1"/>
  <c r="AP4023" i="1"/>
  <c r="AN4022" i="1"/>
  <c r="AP4022" i="1"/>
  <c r="AN4021" i="1"/>
  <c r="AP4021" i="1"/>
  <c r="AN4020" i="1"/>
  <c r="AP4020" i="1"/>
  <c r="AN4019" i="1"/>
  <c r="AP4019" i="1"/>
  <c r="AN4018" i="1"/>
  <c r="AP4018" i="1"/>
  <c r="AN4017" i="1"/>
  <c r="AP4017" i="1"/>
  <c r="AN4016" i="1"/>
  <c r="AP4016" i="1"/>
  <c r="AN4015" i="1"/>
  <c r="AP4015" i="1"/>
  <c r="AN4014" i="1"/>
  <c r="AP4014" i="1"/>
  <c r="AN4013" i="1"/>
  <c r="AP4013" i="1"/>
  <c r="AN4012" i="1"/>
  <c r="AP4012" i="1"/>
  <c r="AN4011" i="1"/>
  <c r="AP4011" i="1"/>
  <c r="AN4010" i="1"/>
  <c r="AP4010" i="1"/>
  <c r="AN4009" i="1"/>
  <c r="AP4009" i="1"/>
  <c r="AN4008" i="1"/>
  <c r="AP4008" i="1"/>
  <c r="AN4007" i="1"/>
  <c r="AP4007" i="1"/>
  <c r="AN4006" i="1"/>
  <c r="AP4006" i="1"/>
  <c r="AN4005" i="1"/>
  <c r="AP4005" i="1"/>
  <c r="AN4004" i="1"/>
  <c r="AP4004" i="1"/>
  <c r="AN4003" i="1"/>
  <c r="AP4003" i="1"/>
  <c r="AN4002" i="1"/>
  <c r="AP4002" i="1"/>
  <c r="AN4001" i="1"/>
  <c r="AP4001" i="1"/>
  <c r="BB4059" i="1"/>
  <c r="BB4058" i="1"/>
  <c r="BC4058" i="1" s="1"/>
  <c r="BB4057" i="1"/>
  <c r="BB4056" i="1"/>
  <c r="BC4056" i="1" s="1"/>
  <c r="BB4055" i="1"/>
  <c r="BC4055" i="1" s="1"/>
  <c r="BB4054" i="1"/>
  <c r="BC4054" i="1" s="1"/>
  <c r="BB4053" i="1"/>
  <c r="BC4053" i="1" s="1"/>
  <c r="BB4052" i="1"/>
  <c r="BB4051" i="1"/>
  <c r="BC4051" i="1" s="1"/>
  <c r="BB4050" i="1"/>
  <c r="BC4050" i="1" s="1"/>
  <c r="BB4049" i="1"/>
  <c r="BB4048" i="1"/>
  <c r="BC4048" i="1" s="1"/>
  <c r="BB4047" i="1"/>
  <c r="BC4047" i="1" s="1"/>
  <c r="BB4046" i="1"/>
  <c r="BB4045" i="1"/>
  <c r="BC4045" i="1" s="1"/>
  <c r="BB4044" i="1"/>
  <c r="BB4043" i="1"/>
  <c r="BC4043" i="1" s="1"/>
  <c r="BB4042" i="1"/>
  <c r="BC4042" i="1" s="1"/>
  <c r="BB4041" i="1"/>
  <c r="BC4041" i="1" s="1"/>
  <c r="BB4040" i="1"/>
  <c r="BB4039" i="1"/>
  <c r="BC4039" i="1" s="1"/>
  <c r="BB4038" i="1"/>
  <c r="BC4038" i="1" s="1"/>
  <c r="BB4037" i="1"/>
  <c r="BC4037" i="1" s="1"/>
  <c r="BB4036" i="1"/>
  <c r="BB4035" i="1"/>
  <c r="BC4035" i="1" s="1"/>
  <c r="BB4034" i="1"/>
  <c r="BC4034" i="1" s="1"/>
  <c r="BB4033" i="1"/>
  <c r="BC4033" i="1" s="1"/>
  <c r="BB4032" i="1"/>
  <c r="BC4032" i="1" s="1"/>
  <c r="BB4031" i="1"/>
  <c r="BC4031" i="1" s="1"/>
  <c r="BB4030" i="1"/>
  <c r="BC4030" i="1" s="1"/>
  <c r="BB4028" i="1"/>
  <c r="BC4028" i="1" s="1"/>
  <c r="BB4026" i="1"/>
  <c r="BC4026" i="1" s="1"/>
  <c r="BB4025" i="1"/>
  <c r="BC4025" i="1" s="1"/>
  <c r="BB4023" i="1"/>
  <c r="BC4023" i="1" s="1"/>
  <c r="BB4022" i="1"/>
  <c r="BC4022" i="1" s="1"/>
  <c r="BB4021" i="1"/>
  <c r="BC4021" i="1" s="1"/>
  <c r="BB4019" i="1"/>
  <c r="BC4019" i="1" s="1"/>
  <c r="BB4016" i="1"/>
  <c r="BC4016" i="1" s="1"/>
  <c r="BB4015" i="1"/>
  <c r="BC4015" i="1" s="1"/>
  <c r="BB4014" i="1"/>
  <c r="BC4014" i="1" s="1"/>
  <c r="BB4012" i="1"/>
  <c r="BC4012" i="1" s="1"/>
  <c r="BB4011" i="1"/>
  <c r="BC4011" i="1" s="1"/>
  <c r="BB4010" i="1"/>
  <c r="BC4010" i="1" s="1"/>
  <c r="BB4008" i="1"/>
  <c r="BC4008" i="1" s="1"/>
  <c r="BB4007" i="1"/>
  <c r="BC4007" i="1" s="1"/>
  <c r="BB4005" i="1"/>
  <c r="BC4005" i="1" s="1"/>
  <c r="BB4004" i="1"/>
  <c r="BC4004" i="1" s="1"/>
  <c r="BB4003" i="1"/>
  <c r="BC4003" i="1" s="1"/>
  <c r="BB4002" i="1"/>
  <c r="BC4002" i="1" s="1"/>
  <c r="BB4001" i="1"/>
  <c r="BC4001" i="1" s="1"/>
  <c r="H268" i="6"/>
  <c r="H262" i="6"/>
  <c r="H260" i="6"/>
  <c r="I261" i="6"/>
  <c r="I263" i="6"/>
  <c r="I265" i="6"/>
  <c r="I267" i="6"/>
  <c r="I269" i="6"/>
  <c r="I270" i="6"/>
  <c r="G10" i="3"/>
  <c r="G1360" i="2"/>
  <c r="G1119" i="2"/>
  <c r="G854" i="2"/>
  <c r="G609" i="2"/>
  <c r="G547" i="2"/>
  <c r="B243" i="6" l="1"/>
  <c r="B229" i="6" l="1"/>
  <c r="B215" i="6"/>
  <c r="B201" i="6" l="1"/>
  <c r="B187" i="6" l="1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" i="3"/>
  <c r="I4" i="3"/>
  <c r="L10" i="2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6" i="2"/>
  <c r="L8" i="2"/>
  <c r="L9" i="2"/>
  <c r="L11" i="2"/>
  <c r="L12" i="2"/>
  <c r="L13" i="2"/>
  <c r="L14" i="2"/>
  <c r="L15" i="2"/>
  <c r="L16" i="2"/>
  <c r="L18" i="2"/>
  <c r="L20" i="2"/>
  <c r="L22" i="2"/>
  <c r="L25" i="2"/>
  <c r="L27" i="2"/>
  <c r="L29" i="2"/>
  <c r="L30" i="2"/>
  <c r="L32" i="2"/>
  <c r="L35" i="2"/>
  <c r="L37" i="2"/>
  <c r="L38" i="2"/>
  <c r="L40" i="2"/>
  <c r="L42" i="2"/>
  <c r="L44" i="2"/>
  <c r="L47" i="2"/>
  <c r="L48" i="2"/>
  <c r="L51" i="2"/>
  <c r="L52" i="2"/>
  <c r="L55" i="2"/>
  <c r="L57" i="2"/>
  <c r="L58" i="2"/>
  <c r="L60" i="2"/>
  <c r="L62" i="2"/>
  <c r="L64" i="2"/>
  <c r="L66" i="2"/>
  <c r="L68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40" i="2"/>
  <c r="L142" i="2"/>
  <c r="L145" i="2"/>
  <c r="L147" i="2"/>
  <c r="L149" i="2"/>
  <c r="L151" i="2"/>
  <c r="L152" i="2"/>
  <c r="L155" i="2"/>
  <c r="L157" i="2"/>
  <c r="L159" i="2"/>
  <c r="L160" i="2"/>
  <c r="L162" i="2"/>
  <c r="L165" i="2"/>
  <c r="L166" i="2"/>
  <c r="L169" i="2"/>
  <c r="L171" i="2"/>
  <c r="L173" i="2"/>
  <c r="L175" i="2"/>
  <c r="L177" i="2"/>
  <c r="L179" i="2"/>
  <c r="L180" i="2"/>
  <c r="L183" i="2"/>
  <c r="L184" i="2"/>
  <c r="L185" i="2"/>
  <c r="L186" i="2"/>
  <c r="L187" i="2"/>
  <c r="L189" i="2"/>
  <c r="L190" i="2"/>
  <c r="L193" i="2"/>
  <c r="L195" i="2"/>
  <c r="L197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3" i="2"/>
  <c r="L265" i="2"/>
  <c r="L266" i="2"/>
  <c r="L269" i="2"/>
  <c r="L271" i="2"/>
  <c r="L273" i="2"/>
  <c r="L274" i="2"/>
  <c r="L276" i="2"/>
  <c r="L279" i="2"/>
  <c r="L280" i="2"/>
  <c r="L283" i="2"/>
  <c r="L285" i="2"/>
  <c r="L287" i="2"/>
  <c r="L289" i="2"/>
  <c r="L291" i="2"/>
  <c r="L292" i="2"/>
  <c r="L293" i="2"/>
  <c r="L294" i="2"/>
  <c r="L296" i="2"/>
  <c r="L298" i="2"/>
  <c r="L299" i="2"/>
  <c r="L300" i="2"/>
  <c r="L301" i="2"/>
  <c r="L303" i="2"/>
  <c r="L304" i="2"/>
  <c r="L305" i="2"/>
  <c r="L306" i="2"/>
  <c r="L308" i="2"/>
  <c r="L309" i="2"/>
  <c r="L311" i="2"/>
  <c r="L312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5" i="2"/>
  <c r="L507" i="2"/>
  <c r="L509" i="2"/>
  <c r="L511" i="2"/>
  <c r="L513" i="2"/>
  <c r="L515" i="2"/>
  <c r="L517" i="2"/>
  <c r="L519" i="2"/>
  <c r="L521" i="2"/>
  <c r="L523" i="2"/>
  <c r="L525" i="2"/>
  <c r="L527" i="2"/>
  <c r="L529" i="2"/>
  <c r="L531" i="2"/>
  <c r="L533" i="2"/>
  <c r="L535" i="2"/>
  <c r="L536" i="2"/>
  <c r="L539" i="2"/>
  <c r="L541" i="2"/>
  <c r="L543" i="2"/>
  <c r="L545" i="2"/>
  <c r="L546" i="2"/>
  <c r="L548" i="2"/>
  <c r="L550" i="2"/>
  <c r="L553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5" i="2"/>
  <c r="L607" i="2"/>
  <c r="L608" i="2"/>
  <c r="L611" i="2"/>
  <c r="L613" i="2"/>
  <c r="L615" i="2"/>
  <c r="L616" i="2"/>
  <c r="L618" i="2"/>
  <c r="L621" i="2"/>
  <c r="L622" i="2"/>
  <c r="L625" i="2"/>
  <c r="L627" i="2"/>
  <c r="L628" i="2"/>
  <c r="L631" i="2"/>
  <c r="L633" i="2"/>
  <c r="L634" i="2"/>
  <c r="L636" i="2"/>
  <c r="L638" i="2"/>
  <c r="L640" i="2"/>
  <c r="L641" i="2"/>
  <c r="L642" i="2"/>
  <c r="L643" i="2"/>
  <c r="L645" i="2"/>
  <c r="L646" i="2"/>
  <c r="L647" i="2"/>
  <c r="L648" i="2"/>
  <c r="L649" i="2"/>
  <c r="L650" i="2"/>
  <c r="L651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6" i="2"/>
  <c r="L847" i="2"/>
  <c r="L849" i="2"/>
  <c r="L852" i="2"/>
  <c r="L853" i="2"/>
  <c r="L856" i="2"/>
  <c r="L857" i="2"/>
  <c r="L860" i="2"/>
  <c r="L862" i="2"/>
  <c r="L863" i="2"/>
  <c r="L865" i="2"/>
  <c r="L867" i="2"/>
  <c r="L869" i="2"/>
  <c r="L871" i="2"/>
  <c r="L872" i="2"/>
  <c r="L873" i="2"/>
  <c r="L874" i="2"/>
  <c r="L875" i="2"/>
  <c r="L877" i="2"/>
  <c r="L878" i="2"/>
  <c r="L879" i="2"/>
  <c r="L880" i="2"/>
  <c r="L881" i="2"/>
  <c r="L882" i="2"/>
  <c r="L884" i="2"/>
  <c r="L885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7" i="2"/>
  <c r="L1088" i="2"/>
  <c r="L1090" i="2"/>
  <c r="L1093" i="2"/>
  <c r="L1094" i="2"/>
  <c r="L1097" i="2"/>
  <c r="L1099" i="2"/>
  <c r="L1100" i="2"/>
  <c r="L1103" i="2"/>
  <c r="L1105" i="2"/>
  <c r="L1106" i="2"/>
  <c r="L1108" i="2"/>
  <c r="L1110" i="2"/>
  <c r="L1111" i="2"/>
  <c r="L1112" i="2"/>
  <c r="L1113" i="2"/>
  <c r="L1114" i="2"/>
  <c r="L1115" i="2"/>
  <c r="L1116" i="2"/>
  <c r="L1118" i="2"/>
  <c r="L1120" i="2"/>
  <c r="L1121" i="2"/>
  <c r="L1122" i="2"/>
  <c r="L1123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8" i="2"/>
  <c r="L1329" i="2"/>
  <c r="L1331" i="2"/>
  <c r="L1334" i="2"/>
  <c r="L1335" i="2"/>
  <c r="L1338" i="2"/>
  <c r="L1340" i="2"/>
  <c r="L1342" i="2"/>
  <c r="L1344" i="2"/>
  <c r="L1346" i="2"/>
  <c r="L1347" i="2"/>
  <c r="L1349" i="2"/>
  <c r="L1350" i="2"/>
  <c r="L1351" i="2"/>
  <c r="L1353" i="2"/>
  <c r="L1356" i="2"/>
  <c r="L1358" i="2"/>
  <c r="L1359" i="2"/>
  <c r="L1361" i="2"/>
  <c r="L1363" i="2"/>
  <c r="L1366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51" i="2"/>
  <c r="L1452" i="2"/>
  <c r="L1454" i="2"/>
  <c r="L1456" i="2"/>
  <c r="L1458" i="2"/>
  <c r="L1460" i="2"/>
  <c r="L1462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6" i="2"/>
  <c r="L1498" i="2"/>
  <c r="L3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E28" i="7"/>
  <c r="F28" i="7" s="1"/>
  <c r="E27" i="7"/>
  <c r="E26" i="7"/>
  <c r="E25" i="7"/>
  <c r="F25" i="7" s="1"/>
  <c r="E24" i="7"/>
  <c r="F24" i="7" s="1"/>
  <c r="E23" i="7"/>
  <c r="E22" i="7"/>
  <c r="E21" i="7"/>
  <c r="F21" i="7" s="1"/>
  <c r="E20" i="7"/>
  <c r="E19" i="7"/>
  <c r="E18" i="7"/>
  <c r="E17" i="7"/>
  <c r="F17" i="7" s="1"/>
  <c r="E16" i="7"/>
  <c r="E15" i="7"/>
  <c r="E14" i="7"/>
  <c r="E13" i="7"/>
  <c r="F13" i="7" s="1"/>
  <c r="E12" i="7"/>
  <c r="E11" i="7"/>
  <c r="E10" i="7"/>
  <c r="E9" i="7"/>
  <c r="F9" i="7" s="1"/>
  <c r="C7" i="7"/>
  <c r="F20" i="7" l="1"/>
  <c r="G20" i="7" s="1"/>
  <c r="F16" i="7"/>
  <c r="G16" i="7" s="1"/>
  <c r="F12" i="7"/>
  <c r="G12" i="7" s="1"/>
  <c r="G24" i="7"/>
  <c r="G13" i="7"/>
  <c r="G21" i="7"/>
  <c r="F22" i="7"/>
  <c r="G22" i="7" s="1"/>
  <c r="F26" i="7"/>
  <c r="G26" i="7" s="1"/>
  <c r="G25" i="7"/>
  <c r="F14" i="7"/>
  <c r="G14" i="7" s="1"/>
  <c r="G28" i="7"/>
  <c r="F19" i="7"/>
  <c r="G19" i="7" s="1"/>
  <c r="F23" i="7"/>
  <c r="G23" i="7" s="1"/>
  <c r="F27" i="7"/>
  <c r="G27" i="7" s="1"/>
  <c r="F11" i="7"/>
  <c r="G11" i="7" s="1"/>
  <c r="F15" i="7"/>
  <c r="G15" i="7" s="1"/>
  <c r="G9" i="7"/>
  <c r="F10" i="7"/>
  <c r="G10" i="7" s="1"/>
  <c r="G8" i="7"/>
  <c r="G17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71" i="6"/>
  <c r="H271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85" i="6" l="1"/>
  <c r="I285" i="6" s="1"/>
  <c r="H389" i="6"/>
  <c r="I389" i="6" s="1"/>
  <c r="H311" i="6"/>
  <c r="I311" i="6" s="1"/>
  <c r="H363" i="6"/>
  <c r="I363" i="6" s="1"/>
  <c r="H467" i="6"/>
  <c r="I467" i="6" s="1"/>
  <c r="H519" i="6"/>
  <c r="I519" i="6" s="1"/>
  <c r="H545" i="6"/>
  <c r="I545" i="6" s="1"/>
  <c r="H441" i="6"/>
  <c r="I441" i="6" s="1"/>
  <c r="H337" i="6"/>
  <c r="I337" i="6" s="1"/>
  <c r="H506" i="6"/>
  <c r="I506" i="6" s="1"/>
  <c r="H454" i="6"/>
  <c r="I454" i="6" s="1"/>
  <c r="H350" i="6"/>
  <c r="I350" i="6" s="1"/>
  <c r="H298" i="6"/>
  <c r="I298" i="6" s="1"/>
  <c r="H259" i="6"/>
  <c r="I259" i="6" s="1"/>
  <c r="H272" i="6"/>
  <c r="I272" i="6" s="1"/>
  <c r="H493" i="6"/>
  <c r="I493" i="6" s="1"/>
  <c r="H415" i="6"/>
  <c r="I415" i="6" s="1"/>
  <c r="H402" i="6"/>
  <c r="I402" i="6" s="1"/>
  <c r="H532" i="6"/>
  <c r="I532" i="6" s="1"/>
  <c r="H480" i="6"/>
  <c r="I480" i="6" s="1"/>
  <c r="H428" i="6"/>
  <c r="I428" i="6" s="1"/>
  <c r="H376" i="6"/>
  <c r="I376" i="6" s="1"/>
  <c r="H324" i="6"/>
  <c r="I324" i="6" s="1"/>
  <c r="H232" i="6"/>
  <c r="I232" i="6" s="1"/>
  <c r="H204" i="6"/>
  <c r="I204" i="6" s="1"/>
  <c r="H218" i="6"/>
  <c r="I218" i="6" s="1"/>
  <c r="H190" i="6"/>
  <c r="I190" i="6" s="1"/>
  <c r="H176" i="6"/>
  <c r="I176" i="6" s="1"/>
  <c r="H162" i="6"/>
  <c r="I162" i="6" s="1"/>
  <c r="H19" i="6"/>
  <c r="I19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H136" i="6"/>
  <c r="I136" i="6" s="1"/>
  <c r="H110" i="6"/>
  <c r="I110" i="6" s="1"/>
  <c r="H84" i="6"/>
  <c r="I84" i="6" s="1"/>
  <c r="H58" i="6"/>
  <c r="I58" i="6" s="1"/>
  <c r="H32" i="6"/>
  <c r="I32" i="6" s="1"/>
  <c r="F29" i="7"/>
  <c r="G29" i="7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17" i="6"/>
  <c r="I15" i="6"/>
  <c r="I13" i="6"/>
  <c r="I11" i="6"/>
  <c r="I9" i="6"/>
  <c r="I7" i="6"/>
  <c r="I271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J1500" i="2" s="1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L198" i="2" s="1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L313" i="2" s="1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L554" i="2" s="1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L886" i="2" s="1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L1367" i="2" s="1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L69" i="2" s="1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O95" i="1" s="1"/>
  <c r="AN95" i="1" s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O113" i="1" s="1"/>
  <c r="AN113" i="1" s="1"/>
  <c r="AG113" i="1"/>
  <c r="AH113" i="1"/>
  <c r="AI113" i="1"/>
  <c r="AJ113" i="1"/>
  <c r="AK113" i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AC119" i="1"/>
  <c r="AD119" i="1"/>
  <c r="AE119" i="1"/>
  <c r="AF119" i="1"/>
  <c r="AO119" i="1" s="1"/>
  <c r="AN119" i="1" s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O143" i="1" s="1"/>
  <c r="AN143" i="1" s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O145" i="1" s="1"/>
  <c r="AN145" i="1" s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O167" i="1" s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O169" i="1" s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O175" i="1" s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O177" i="1" s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G182" i="1"/>
  <c r="AH182" i="1"/>
  <c r="AI182" i="1"/>
  <c r="AJ182" i="1"/>
  <c r="AK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AC186" i="1"/>
  <c r="AD186" i="1"/>
  <c r="AE186" i="1"/>
  <c r="AF186" i="1"/>
  <c r="AG186" i="1"/>
  <c r="AH186" i="1"/>
  <c r="AI186" i="1"/>
  <c r="AJ186" i="1"/>
  <c r="AK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G190" i="1"/>
  <c r="AH190" i="1"/>
  <c r="AI190" i="1"/>
  <c r="AJ190" i="1"/>
  <c r="AK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T198" i="1"/>
  <c r="AU198" i="1"/>
  <c r="AV198" i="1"/>
  <c r="AW198" i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O208" i="1" s="1"/>
  <c r="AN208" i="1" s="1"/>
  <c r="AG208" i="1"/>
  <c r="AH208" i="1"/>
  <c r="AI208" i="1"/>
  <c r="AJ208" i="1"/>
  <c r="AK208" i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O218" i="1" s="1"/>
  <c r="AN218" i="1" s="1"/>
  <c r="AG218" i="1"/>
  <c r="AH218" i="1"/>
  <c r="AI218" i="1"/>
  <c r="AJ218" i="1"/>
  <c r="AK218" i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O224" i="1" s="1"/>
  <c r="AN224" i="1" s="1"/>
  <c r="AG224" i="1"/>
  <c r="AH224" i="1"/>
  <c r="AI224" i="1"/>
  <c r="AJ224" i="1"/>
  <c r="AK224" i="1"/>
  <c r="AT224" i="1"/>
  <c r="AU224" i="1"/>
  <c r="AV224" i="1"/>
  <c r="AW224" i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T234" i="1"/>
  <c r="AU234" i="1"/>
  <c r="AV234" i="1"/>
  <c r="AW234" i="1"/>
  <c r="BB234" i="1" s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O240" i="1" s="1"/>
  <c r="AN240" i="1" s="1"/>
  <c r="AG240" i="1"/>
  <c r="AH240" i="1"/>
  <c r="AI240" i="1"/>
  <c r="AJ240" i="1"/>
  <c r="AK240" i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O256" i="1" s="1"/>
  <c r="AN256" i="1" s="1"/>
  <c r="AG256" i="1"/>
  <c r="AH256" i="1"/>
  <c r="AI256" i="1"/>
  <c r="AJ256" i="1"/>
  <c r="AK256" i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O262" i="1" s="1"/>
  <c r="AN262" i="1" s="1"/>
  <c r="AG262" i="1"/>
  <c r="AH262" i="1"/>
  <c r="AI262" i="1"/>
  <c r="AJ262" i="1"/>
  <c r="AK262" i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BB273" i="1" s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O276" i="1" s="1"/>
  <c r="AN276" i="1" s="1"/>
  <c r="AG276" i="1"/>
  <c r="AH276" i="1"/>
  <c r="AI276" i="1"/>
  <c r="AJ276" i="1"/>
  <c r="AK276" i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BB285" i="1" s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O292" i="1" s="1"/>
  <c r="AN292" i="1" s="1"/>
  <c r="AG292" i="1"/>
  <c r="AH292" i="1"/>
  <c r="AI292" i="1"/>
  <c r="AJ292" i="1"/>
  <c r="AK292" i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O294" i="1" s="1"/>
  <c r="AN294" i="1" s="1"/>
  <c r="AG294" i="1"/>
  <c r="AH294" i="1"/>
  <c r="AI294" i="1"/>
  <c r="AJ294" i="1"/>
  <c r="AK294" i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O310" i="1" s="1"/>
  <c r="AG310" i="1"/>
  <c r="AH310" i="1"/>
  <c r="AI310" i="1"/>
  <c r="AJ310" i="1"/>
  <c r="AK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O316" i="1" s="1"/>
  <c r="AG316" i="1"/>
  <c r="AH316" i="1"/>
  <c r="AI316" i="1"/>
  <c r="AJ316" i="1"/>
  <c r="AK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O318" i="1" s="1"/>
  <c r="AG318" i="1"/>
  <c r="AH318" i="1"/>
  <c r="AI318" i="1"/>
  <c r="AJ318" i="1"/>
  <c r="AK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O324" i="1" s="1"/>
  <c r="AG324" i="1"/>
  <c r="AH324" i="1"/>
  <c r="AI324" i="1"/>
  <c r="AJ324" i="1"/>
  <c r="AK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O332" i="1" s="1"/>
  <c r="AG332" i="1"/>
  <c r="AH332" i="1"/>
  <c r="AI332" i="1"/>
  <c r="AJ332" i="1"/>
  <c r="AK332" i="1"/>
  <c r="AT332" i="1"/>
  <c r="AU332" i="1"/>
  <c r="AV332" i="1"/>
  <c r="AW332" i="1"/>
  <c r="BB332" i="1" s="1"/>
  <c r="AC333" i="1"/>
  <c r="AD333" i="1"/>
  <c r="AE333" i="1"/>
  <c r="AF333" i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O334" i="1" s="1"/>
  <c r="AG334" i="1"/>
  <c r="AH334" i="1"/>
  <c r="AI334" i="1"/>
  <c r="AJ334" i="1"/>
  <c r="AK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O340" i="1" s="1"/>
  <c r="AG340" i="1"/>
  <c r="AH340" i="1"/>
  <c r="AI340" i="1"/>
  <c r="AJ340" i="1"/>
  <c r="AK340" i="1"/>
  <c r="AT340" i="1"/>
  <c r="AU340" i="1"/>
  <c r="AV340" i="1"/>
  <c r="AW340" i="1"/>
  <c r="BB340" i="1" s="1"/>
  <c r="AC341" i="1"/>
  <c r="AD341" i="1"/>
  <c r="AE341" i="1"/>
  <c r="AF341" i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O342" i="1" s="1"/>
  <c r="AG342" i="1"/>
  <c r="AH342" i="1"/>
  <c r="AI342" i="1"/>
  <c r="AJ342" i="1"/>
  <c r="AK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O348" i="1" s="1"/>
  <c r="AG348" i="1"/>
  <c r="AH348" i="1"/>
  <c r="AI348" i="1"/>
  <c r="AJ348" i="1"/>
  <c r="AK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G359" i="1"/>
  <c r="AH359" i="1"/>
  <c r="AI359" i="1"/>
  <c r="AJ359" i="1"/>
  <c r="AK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O376" i="1" s="1"/>
  <c r="AN376" i="1" s="1"/>
  <c r="AG376" i="1"/>
  <c r="AH376" i="1"/>
  <c r="AI376" i="1"/>
  <c r="AJ376" i="1"/>
  <c r="AK376" i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O378" i="1" s="1"/>
  <c r="AN378" i="1" s="1"/>
  <c r="AG378" i="1"/>
  <c r="AH378" i="1"/>
  <c r="AI378" i="1"/>
  <c r="AJ378" i="1"/>
  <c r="AK378" i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O392" i="1" s="1"/>
  <c r="AN392" i="1" s="1"/>
  <c r="AG392" i="1"/>
  <c r="AH392" i="1"/>
  <c r="AI392" i="1"/>
  <c r="AJ392" i="1"/>
  <c r="AK392" i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O394" i="1" s="1"/>
  <c r="AN394" i="1" s="1"/>
  <c r="AG394" i="1"/>
  <c r="AH394" i="1"/>
  <c r="AI394" i="1"/>
  <c r="AJ394" i="1"/>
  <c r="AK394" i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O408" i="1" s="1"/>
  <c r="AN408" i="1" s="1"/>
  <c r="AG408" i="1"/>
  <c r="AH408" i="1"/>
  <c r="AI408" i="1"/>
  <c r="AJ408" i="1"/>
  <c r="AK408" i="1"/>
  <c r="AT408" i="1"/>
  <c r="AU408" i="1"/>
  <c r="AV408" i="1"/>
  <c r="AW408" i="1"/>
  <c r="AC409" i="1"/>
  <c r="AD409" i="1"/>
  <c r="AE409" i="1"/>
  <c r="AF409" i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O410" i="1" s="1"/>
  <c r="AN410" i="1" s="1"/>
  <c r="AG410" i="1"/>
  <c r="AH410" i="1"/>
  <c r="AI410" i="1"/>
  <c r="AJ410" i="1"/>
  <c r="AK410" i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O424" i="1" s="1"/>
  <c r="AN424" i="1" s="1"/>
  <c r="AG424" i="1"/>
  <c r="AH424" i="1"/>
  <c r="AI424" i="1"/>
  <c r="AJ424" i="1"/>
  <c r="AK424" i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O426" i="1" s="1"/>
  <c r="AN426" i="1" s="1"/>
  <c r="AG426" i="1"/>
  <c r="AH426" i="1"/>
  <c r="AI426" i="1"/>
  <c r="AJ426" i="1"/>
  <c r="AK426" i="1"/>
  <c r="AT426" i="1"/>
  <c r="AU426" i="1"/>
  <c r="AV426" i="1"/>
  <c r="AW426" i="1"/>
  <c r="BB426" i="1" s="1"/>
  <c r="AC427" i="1"/>
  <c r="AD427" i="1"/>
  <c r="AE427" i="1"/>
  <c r="AF427" i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O440" i="1" s="1"/>
  <c r="AN440" i="1" s="1"/>
  <c r="AG440" i="1"/>
  <c r="AH440" i="1"/>
  <c r="AI440" i="1"/>
  <c r="AJ440" i="1"/>
  <c r="AK440" i="1"/>
  <c r="AT440" i="1"/>
  <c r="AU440" i="1"/>
  <c r="AV440" i="1"/>
  <c r="AW440" i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O442" i="1" s="1"/>
  <c r="AN442" i="1" s="1"/>
  <c r="AG442" i="1"/>
  <c r="AH442" i="1"/>
  <c r="AI442" i="1"/>
  <c r="AJ442" i="1"/>
  <c r="AK442" i="1"/>
  <c r="AT442" i="1"/>
  <c r="AU442" i="1"/>
  <c r="AV442" i="1"/>
  <c r="AW442" i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BB449" i="1" s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O456" i="1" s="1"/>
  <c r="AN456" i="1" s="1"/>
  <c r="AG456" i="1"/>
  <c r="AH456" i="1"/>
  <c r="AI456" i="1"/>
  <c r="AJ456" i="1"/>
  <c r="AK456" i="1"/>
  <c r="AT456" i="1"/>
  <c r="AU456" i="1"/>
  <c r="AV456" i="1"/>
  <c r="AW456" i="1"/>
  <c r="BB456" i="1" s="1"/>
  <c r="AC457" i="1"/>
  <c r="AD457" i="1"/>
  <c r="AE457" i="1"/>
  <c r="AF457" i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O458" i="1" s="1"/>
  <c r="AN458" i="1" s="1"/>
  <c r="AG458" i="1"/>
  <c r="AH458" i="1"/>
  <c r="AI458" i="1"/>
  <c r="AJ458" i="1"/>
  <c r="AK458" i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G464" i="1"/>
  <c r="AH464" i="1"/>
  <c r="AI464" i="1"/>
  <c r="AJ464" i="1"/>
  <c r="AK464" i="1"/>
  <c r="AT464" i="1"/>
  <c r="AU464" i="1"/>
  <c r="AV464" i="1"/>
  <c r="AW464" i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G478" i="1"/>
  <c r="AH478" i="1"/>
  <c r="AI478" i="1"/>
  <c r="AJ478" i="1"/>
  <c r="AK478" i="1"/>
  <c r="AT478" i="1"/>
  <c r="AU478" i="1"/>
  <c r="AV478" i="1"/>
  <c r="AW478" i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G485" i="1"/>
  <c r="AH485" i="1"/>
  <c r="AI485" i="1"/>
  <c r="AJ485" i="1"/>
  <c r="AK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T491" i="1"/>
  <c r="AU491" i="1"/>
  <c r="AV491" i="1"/>
  <c r="AW491" i="1"/>
  <c r="BB491" i="1" s="1"/>
  <c r="AC492" i="1"/>
  <c r="AD492" i="1"/>
  <c r="AE492" i="1"/>
  <c r="AF492" i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T497" i="1"/>
  <c r="AU497" i="1"/>
  <c r="AV497" i="1"/>
  <c r="AW497" i="1"/>
  <c r="BB497" i="1" s="1"/>
  <c r="AC498" i="1"/>
  <c r="AD498" i="1"/>
  <c r="AE498" i="1"/>
  <c r="AF498" i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T505" i="1"/>
  <c r="AU505" i="1"/>
  <c r="AV505" i="1"/>
  <c r="AW505" i="1"/>
  <c r="BB505" i="1" s="1"/>
  <c r="AC506" i="1"/>
  <c r="AD506" i="1"/>
  <c r="AE506" i="1"/>
  <c r="AF506" i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G515" i="1"/>
  <c r="AH515" i="1"/>
  <c r="AI515" i="1"/>
  <c r="AJ515" i="1"/>
  <c r="AK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T523" i="1"/>
  <c r="AU523" i="1"/>
  <c r="AV523" i="1"/>
  <c r="AW523" i="1"/>
  <c r="AC524" i="1"/>
  <c r="AD524" i="1"/>
  <c r="AE524" i="1"/>
  <c r="AF524" i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O536" i="1" s="1"/>
  <c r="AN536" i="1" s="1"/>
  <c r="AG536" i="1"/>
  <c r="AH536" i="1"/>
  <c r="AI536" i="1"/>
  <c r="AJ536" i="1"/>
  <c r="AK536" i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O538" i="1" s="1"/>
  <c r="AN538" i="1" s="1"/>
  <c r="AG538" i="1"/>
  <c r="AH538" i="1"/>
  <c r="AI538" i="1"/>
  <c r="AJ538" i="1"/>
  <c r="AK538" i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O552" i="1" s="1"/>
  <c r="AN552" i="1" s="1"/>
  <c r="AG552" i="1"/>
  <c r="AH552" i="1"/>
  <c r="AI552" i="1"/>
  <c r="AJ552" i="1"/>
  <c r="AK552" i="1"/>
  <c r="AT552" i="1"/>
  <c r="AU552" i="1"/>
  <c r="AV552" i="1"/>
  <c r="AW552" i="1"/>
  <c r="BB552" i="1" s="1"/>
  <c r="AC553" i="1"/>
  <c r="AD553" i="1"/>
  <c r="AE553" i="1"/>
  <c r="AF553" i="1"/>
  <c r="AG553" i="1"/>
  <c r="AH553" i="1"/>
  <c r="AI553" i="1"/>
  <c r="AJ553" i="1"/>
  <c r="AK553" i="1"/>
  <c r="AT553" i="1"/>
  <c r="AU553" i="1"/>
  <c r="AV553" i="1"/>
  <c r="AW553" i="1"/>
  <c r="AC554" i="1"/>
  <c r="AD554" i="1"/>
  <c r="AE554" i="1"/>
  <c r="AF554" i="1"/>
  <c r="AO554" i="1" s="1"/>
  <c r="AN554" i="1" s="1"/>
  <c r="AG554" i="1"/>
  <c r="AH554" i="1"/>
  <c r="AI554" i="1"/>
  <c r="AJ554" i="1"/>
  <c r="AK554" i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O568" i="1" s="1"/>
  <c r="AN568" i="1" s="1"/>
  <c r="AG568" i="1"/>
  <c r="AH568" i="1"/>
  <c r="AI568" i="1"/>
  <c r="AJ568" i="1"/>
  <c r="AK568" i="1"/>
  <c r="AT568" i="1"/>
  <c r="AU568" i="1"/>
  <c r="AV568" i="1"/>
  <c r="AW568" i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O570" i="1" s="1"/>
  <c r="AN570" i="1" s="1"/>
  <c r="AG570" i="1"/>
  <c r="AH570" i="1"/>
  <c r="AI570" i="1"/>
  <c r="AJ570" i="1"/>
  <c r="AK570" i="1"/>
  <c r="AT570" i="1"/>
  <c r="AU570" i="1"/>
  <c r="AV570" i="1"/>
  <c r="AW570" i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BB578" i="1" s="1"/>
  <c r="AC579" i="1"/>
  <c r="AD579" i="1"/>
  <c r="AE579" i="1"/>
  <c r="AF579" i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O587" i="1" s="1"/>
  <c r="AN587" i="1" s="1"/>
  <c r="AG587" i="1"/>
  <c r="AH587" i="1"/>
  <c r="AI587" i="1"/>
  <c r="AJ587" i="1"/>
  <c r="AK587" i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T597" i="1"/>
  <c r="AU597" i="1"/>
  <c r="AV597" i="1"/>
  <c r="AW597" i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O613" i="1" s="1"/>
  <c r="AN613" i="1" s="1"/>
  <c r="AG613" i="1"/>
  <c r="AH613" i="1"/>
  <c r="AI613" i="1"/>
  <c r="AJ613" i="1"/>
  <c r="AK613" i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AC619" i="1"/>
  <c r="AD619" i="1"/>
  <c r="AE619" i="1"/>
  <c r="AF619" i="1"/>
  <c r="AO619" i="1" s="1"/>
  <c r="AN619" i="1" s="1"/>
  <c r="AG619" i="1"/>
  <c r="AH619" i="1"/>
  <c r="AI619" i="1"/>
  <c r="AJ619" i="1"/>
  <c r="AK619" i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AC622" i="1"/>
  <c r="AD622" i="1"/>
  <c r="AE622" i="1"/>
  <c r="AF622" i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G640" i="1"/>
  <c r="AH640" i="1"/>
  <c r="AI640" i="1"/>
  <c r="AJ640" i="1"/>
  <c r="AK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T642" i="1"/>
  <c r="AU642" i="1"/>
  <c r="AV642" i="1"/>
  <c r="AW642" i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T644" i="1"/>
  <c r="AU644" i="1"/>
  <c r="AV644" i="1"/>
  <c r="AW644" i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AC646" i="1"/>
  <c r="AD646" i="1"/>
  <c r="AE646" i="1"/>
  <c r="AF646" i="1"/>
  <c r="AG646" i="1"/>
  <c r="AH646" i="1"/>
  <c r="AI646" i="1"/>
  <c r="AJ646" i="1"/>
  <c r="AK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G652" i="1"/>
  <c r="AH652" i="1"/>
  <c r="AI652" i="1"/>
  <c r="AJ652" i="1"/>
  <c r="AK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G658" i="1"/>
  <c r="AH658" i="1"/>
  <c r="AI658" i="1"/>
  <c r="AJ658" i="1"/>
  <c r="AK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T660" i="1"/>
  <c r="AU660" i="1"/>
  <c r="AV660" i="1"/>
  <c r="AW660" i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T662" i="1"/>
  <c r="AU662" i="1"/>
  <c r="AV662" i="1"/>
  <c r="AW662" i="1"/>
  <c r="AC663" i="1"/>
  <c r="AD663" i="1"/>
  <c r="AE663" i="1"/>
  <c r="AF663" i="1"/>
  <c r="AO663" i="1" s="1"/>
  <c r="AG663" i="1"/>
  <c r="AH663" i="1"/>
  <c r="AI663" i="1"/>
  <c r="AJ663" i="1"/>
  <c r="AK663" i="1"/>
  <c r="AT663" i="1"/>
  <c r="AU663" i="1"/>
  <c r="AV663" i="1"/>
  <c r="AW663" i="1"/>
  <c r="AC664" i="1"/>
  <c r="AD664" i="1"/>
  <c r="AE664" i="1"/>
  <c r="AF664" i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O665" i="1" s="1"/>
  <c r="AG665" i="1"/>
  <c r="AH665" i="1"/>
  <c r="AI665" i="1"/>
  <c r="AJ665" i="1"/>
  <c r="AK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O671" i="1" s="1"/>
  <c r="AG671" i="1"/>
  <c r="AH671" i="1"/>
  <c r="AI671" i="1"/>
  <c r="AJ671" i="1"/>
  <c r="AK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O673" i="1" s="1"/>
  <c r="AG673" i="1"/>
  <c r="AH673" i="1"/>
  <c r="AI673" i="1"/>
  <c r="AJ673" i="1"/>
  <c r="AK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AC679" i="1"/>
  <c r="AD679" i="1"/>
  <c r="AE679" i="1"/>
  <c r="AF679" i="1"/>
  <c r="AO679" i="1" s="1"/>
  <c r="AG679" i="1"/>
  <c r="AH679" i="1"/>
  <c r="AI679" i="1"/>
  <c r="AJ679" i="1"/>
  <c r="AK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AC681" i="1"/>
  <c r="AD681" i="1"/>
  <c r="AE681" i="1"/>
  <c r="AF681" i="1"/>
  <c r="AO681" i="1" s="1"/>
  <c r="AG681" i="1"/>
  <c r="AH681" i="1"/>
  <c r="AI681" i="1"/>
  <c r="AJ681" i="1"/>
  <c r="AK681" i="1"/>
  <c r="AT681" i="1"/>
  <c r="AU681" i="1"/>
  <c r="AV681" i="1"/>
  <c r="AW681" i="1"/>
  <c r="AC682" i="1"/>
  <c r="AD682" i="1"/>
  <c r="AE682" i="1"/>
  <c r="AF682" i="1"/>
  <c r="AG682" i="1"/>
  <c r="AH682" i="1"/>
  <c r="AI682" i="1"/>
  <c r="AJ682" i="1"/>
  <c r="AK682" i="1"/>
  <c r="AT682" i="1"/>
  <c r="AU682" i="1"/>
  <c r="AV682" i="1"/>
  <c r="AW682" i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AC687" i="1"/>
  <c r="AD687" i="1"/>
  <c r="AE687" i="1"/>
  <c r="AF687" i="1"/>
  <c r="AO687" i="1" s="1"/>
  <c r="AG687" i="1"/>
  <c r="AH687" i="1"/>
  <c r="AI687" i="1"/>
  <c r="AJ687" i="1"/>
  <c r="AK687" i="1"/>
  <c r="AT687" i="1"/>
  <c r="AU687" i="1"/>
  <c r="AV687" i="1"/>
  <c r="AW687" i="1"/>
  <c r="BB687" i="1" s="1"/>
  <c r="AC688" i="1"/>
  <c r="AD688" i="1"/>
  <c r="AE688" i="1"/>
  <c r="AF688" i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O689" i="1" s="1"/>
  <c r="AG689" i="1"/>
  <c r="AH689" i="1"/>
  <c r="AI689" i="1"/>
  <c r="AJ689" i="1"/>
  <c r="AK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O695" i="1" s="1"/>
  <c r="AG695" i="1"/>
  <c r="AH695" i="1"/>
  <c r="AI695" i="1"/>
  <c r="AJ695" i="1"/>
  <c r="AK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O697" i="1" s="1"/>
  <c r="AG697" i="1"/>
  <c r="AH697" i="1"/>
  <c r="AI697" i="1"/>
  <c r="AJ697" i="1"/>
  <c r="AK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AC703" i="1"/>
  <c r="AD703" i="1"/>
  <c r="AE703" i="1"/>
  <c r="AF703" i="1"/>
  <c r="AO703" i="1" s="1"/>
  <c r="AG703" i="1"/>
  <c r="AH703" i="1"/>
  <c r="AI703" i="1"/>
  <c r="AJ703" i="1"/>
  <c r="AK703" i="1"/>
  <c r="AT703" i="1"/>
  <c r="AU703" i="1"/>
  <c r="AV703" i="1"/>
  <c r="AW703" i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O705" i="1" s="1"/>
  <c r="AG705" i="1"/>
  <c r="AH705" i="1"/>
  <c r="AI705" i="1"/>
  <c r="AJ705" i="1"/>
  <c r="AK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O711" i="1" s="1"/>
  <c r="AG711" i="1"/>
  <c r="AH711" i="1"/>
  <c r="AI711" i="1"/>
  <c r="AJ711" i="1"/>
  <c r="AK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O713" i="1" s="1"/>
  <c r="AG713" i="1"/>
  <c r="AH713" i="1"/>
  <c r="AI713" i="1"/>
  <c r="AJ713" i="1"/>
  <c r="AK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O719" i="1" s="1"/>
  <c r="AG719" i="1"/>
  <c r="AH719" i="1"/>
  <c r="AI719" i="1"/>
  <c r="AJ719" i="1"/>
  <c r="AK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O721" i="1" s="1"/>
  <c r="AG721" i="1"/>
  <c r="AH721" i="1"/>
  <c r="AI721" i="1"/>
  <c r="AJ721" i="1"/>
  <c r="AK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AC726" i="1"/>
  <c r="AD726" i="1"/>
  <c r="AE726" i="1"/>
  <c r="AF726" i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O727" i="1" s="1"/>
  <c r="AG727" i="1"/>
  <c r="AH727" i="1"/>
  <c r="AI727" i="1"/>
  <c r="AJ727" i="1"/>
  <c r="AK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O729" i="1" s="1"/>
  <c r="AG729" i="1"/>
  <c r="AH729" i="1"/>
  <c r="AI729" i="1"/>
  <c r="AJ729" i="1"/>
  <c r="AK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O735" i="1" s="1"/>
  <c r="AG735" i="1"/>
  <c r="AH735" i="1"/>
  <c r="AI735" i="1"/>
  <c r="AJ735" i="1"/>
  <c r="AK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O737" i="1" s="1"/>
  <c r="AG737" i="1"/>
  <c r="AH737" i="1"/>
  <c r="AI737" i="1"/>
  <c r="AJ737" i="1"/>
  <c r="AK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O743" i="1" s="1"/>
  <c r="AG743" i="1"/>
  <c r="AH743" i="1"/>
  <c r="AI743" i="1"/>
  <c r="AJ743" i="1"/>
  <c r="AK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O745" i="1" s="1"/>
  <c r="AG745" i="1"/>
  <c r="AH745" i="1"/>
  <c r="AI745" i="1"/>
  <c r="AJ745" i="1"/>
  <c r="AK745" i="1"/>
  <c r="AT745" i="1"/>
  <c r="AU745" i="1"/>
  <c r="AV745" i="1"/>
  <c r="AW745" i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G812" i="1"/>
  <c r="AH812" i="1"/>
  <c r="AI812" i="1"/>
  <c r="AJ812" i="1"/>
  <c r="AK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G814" i="1"/>
  <c r="AH814" i="1"/>
  <c r="AI814" i="1"/>
  <c r="AJ814" i="1"/>
  <c r="AK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T850" i="1"/>
  <c r="AU850" i="1"/>
  <c r="AV850" i="1"/>
  <c r="AW850" i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T852" i="1"/>
  <c r="AU852" i="1"/>
  <c r="AV852" i="1"/>
  <c r="AW852" i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T862" i="1"/>
  <c r="AU862" i="1"/>
  <c r="AV862" i="1"/>
  <c r="AW862" i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T874" i="1"/>
  <c r="AU874" i="1"/>
  <c r="AV874" i="1"/>
  <c r="AW874" i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T876" i="1"/>
  <c r="AU876" i="1"/>
  <c r="AV876" i="1"/>
  <c r="AW876" i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T886" i="1"/>
  <c r="AU886" i="1"/>
  <c r="AV886" i="1"/>
  <c r="AW886" i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O894" i="1" s="1"/>
  <c r="AN894" i="1" s="1"/>
  <c r="AG894" i="1"/>
  <c r="AH894" i="1"/>
  <c r="AI894" i="1"/>
  <c r="AJ894" i="1"/>
  <c r="AK894" i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O896" i="1" s="1"/>
  <c r="AN896" i="1" s="1"/>
  <c r="AG896" i="1"/>
  <c r="AH896" i="1"/>
  <c r="AI896" i="1"/>
  <c r="AJ896" i="1"/>
  <c r="AK896" i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AC910" i="1"/>
  <c r="AD910" i="1"/>
  <c r="AE910" i="1"/>
  <c r="AF910" i="1"/>
  <c r="AG910" i="1"/>
  <c r="AH910" i="1"/>
  <c r="AI910" i="1"/>
  <c r="AJ910" i="1"/>
  <c r="AK910" i="1"/>
  <c r="AT910" i="1"/>
  <c r="AU910" i="1"/>
  <c r="AV910" i="1"/>
  <c r="AW910" i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AC914" i="1"/>
  <c r="AD914" i="1"/>
  <c r="AE914" i="1"/>
  <c r="AF914" i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AC928" i="1"/>
  <c r="AD928" i="1"/>
  <c r="AE928" i="1"/>
  <c r="AF928" i="1"/>
  <c r="AG928" i="1"/>
  <c r="AH928" i="1"/>
  <c r="AI928" i="1"/>
  <c r="AJ928" i="1"/>
  <c r="AK928" i="1"/>
  <c r="AT928" i="1"/>
  <c r="AU928" i="1"/>
  <c r="AV928" i="1"/>
  <c r="AW928" i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G930" i="1"/>
  <c r="AH930" i="1"/>
  <c r="AI930" i="1"/>
  <c r="AJ930" i="1"/>
  <c r="AK930" i="1"/>
  <c r="AT930" i="1"/>
  <c r="AU930" i="1"/>
  <c r="AV930" i="1"/>
  <c r="AW930" i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AC932" i="1"/>
  <c r="AD932" i="1"/>
  <c r="AE932" i="1"/>
  <c r="AF932" i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T934" i="1"/>
  <c r="AU934" i="1"/>
  <c r="AV934" i="1"/>
  <c r="AW934" i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O942" i="1" s="1"/>
  <c r="AN942" i="1" s="1"/>
  <c r="AG942" i="1"/>
  <c r="AH942" i="1"/>
  <c r="AI942" i="1"/>
  <c r="AJ942" i="1"/>
  <c r="AK942" i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O944" i="1" s="1"/>
  <c r="AN944" i="1" s="1"/>
  <c r="AG944" i="1"/>
  <c r="AH944" i="1"/>
  <c r="AI944" i="1"/>
  <c r="AJ944" i="1"/>
  <c r="AK944" i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O958" i="1" s="1"/>
  <c r="AN958" i="1" s="1"/>
  <c r="AG958" i="1"/>
  <c r="AH958" i="1"/>
  <c r="AI958" i="1"/>
  <c r="AJ958" i="1"/>
  <c r="AK958" i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O960" i="1" s="1"/>
  <c r="AN960" i="1" s="1"/>
  <c r="AG960" i="1"/>
  <c r="AH960" i="1"/>
  <c r="AI960" i="1"/>
  <c r="AJ960" i="1"/>
  <c r="AK960" i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O974" i="1" s="1"/>
  <c r="AN974" i="1" s="1"/>
  <c r="AG974" i="1"/>
  <c r="AH974" i="1"/>
  <c r="AI974" i="1"/>
  <c r="AJ974" i="1"/>
  <c r="AK974" i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AC976" i="1"/>
  <c r="AD976" i="1"/>
  <c r="AE976" i="1"/>
  <c r="AF976" i="1"/>
  <c r="AG976" i="1"/>
  <c r="AH976" i="1"/>
  <c r="AI976" i="1"/>
  <c r="AJ976" i="1"/>
  <c r="AK976" i="1"/>
  <c r="AT976" i="1"/>
  <c r="AU976" i="1"/>
  <c r="AV976" i="1"/>
  <c r="AW976" i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O990" i="1" s="1"/>
  <c r="AN990" i="1" s="1"/>
  <c r="AG990" i="1"/>
  <c r="AH990" i="1"/>
  <c r="AI990" i="1"/>
  <c r="AJ990" i="1"/>
  <c r="AK990" i="1"/>
  <c r="AT990" i="1"/>
  <c r="AU990" i="1"/>
  <c r="AV990" i="1"/>
  <c r="AW990" i="1"/>
  <c r="AC991" i="1"/>
  <c r="AD991" i="1"/>
  <c r="AE991" i="1"/>
  <c r="AF991" i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O992" i="1" s="1"/>
  <c r="AN992" i="1" s="1"/>
  <c r="AG992" i="1"/>
  <c r="AH992" i="1"/>
  <c r="AI992" i="1"/>
  <c r="AJ992" i="1"/>
  <c r="AK992" i="1"/>
  <c r="AT992" i="1"/>
  <c r="AU992" i="1"/>
  <c r="AV992" i="1"/>
  <c r="AW992" i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AC1006" i="1"/>
  <c r="AD1006" i="1"/>
  <c r="AE1006" i="1"/>
  <c r="AF1006" i="1"/>
  <c r="AO1006" i="1" s="1"/>
  <c r="AN1006" i="1" s="1"/>
  <c r="AG1006" i="1"/>
  <c r="AH1006" i="1"/>
  <c r="AI1006" i="1"/>
  <c r="AJ1006" i="1"/>
  <c r="AK1006" i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AC1008" i="1"/>
  <c r="AD1008" i="1"/>
  <c r="AE1008" i="1"/>
  <c r="AF1008" i="1"/>
  <c r="AO1008" i="1" s="1"/>
  <c r="AN1008" i="1" s="1"/>
  <c r="AG1008" i="1"/>
  <c r="AH1008" i="1"/>
  <c r="AI1008" i="1"/>
  <c r="AJ1008" i="1"/>
  <c r="AK1008" i="1"/>
  <c r="AT1008" i="1"/>
  <c r="AU1008" i="1"/>
  <c r="AV1008" i="1"/>
  <c r="AW1008" i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O1024" i="1" s="1"/>
  <c r="AN1024" i="1" s="1"/>
  <c r="AG1024" i="1"/>
  <c r="AH1024" i="1"/>
  <c r="AI1024" i="1"/>
  <c r="AJ1024" i="1"/>
  <c r="AK1024" i="1"/>
  <c r="AT1024" i="1"/>
  <c r="AU1024" i="1"/>
  <c r="AV1024" i="1"/>
  <c r="AW1024" i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G1026" i="1"/>
  <c r="AH1026" i="1"/>
  <c r="AI1026" i="1"/>
  <c r="AJ1026" i="1"/>
  <c r="AK1026" i="1"/>
  <c r="AT1026" i="1"/>
  <c r="AU1026" i="1"/>
  <c r="AV1026" i="1"/>
  <c r="AW1026" i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O1040" i="1" s="1"/>
  <c r="AN1040" i="1" s="1"/>
  <c r="AG1040" i="1"/>
  <c r="AH1040" i="1"/>
  <c r="AI1040" i="1"/>
  <c r="AJ1040" i="1"/>
  <c r="AK1040" i="1"/>
  <c r="AT1040" i="1"/>
  <c r="AU1040" i="1"/>
  <c r="AV1040" i="1"/>
  <c r="AW1040" i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G1042" i="1"/>
  <c r="AH1042" i="1"/>
  <c r="AI1042" i="1"/>
  <c r="AJ1042" i="1"/>
  <c r="AK1042" i="1"/>
  <c r="AT1042" i="1"/>
  <c r="AU1042" i="1"/>
  <c r="AV1042" i="1"/>
  <c r="AW1042" i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AC1046" i="1"/>
  <c r="AD1046" i="1"/>
  <c r="AE1046" i="1"/>
  <c r="AF1046" i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O1056" i="1" s="1"/>
  <c r="AN1056" i="1" s="1"/>
  <c r="AG1056" i="1"/>
  <c r="AH1056" i="1"/>
  <c r="AI1056" i="1"/>
  <c r="AJ1056" i="1"/>
  <c r="AK1056" i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AC1070" i="1"/>
  <c r="AD1070" i="1"/>
  <c r="AE1070" i="1"/>
  <c r="AF1070" i="1"/>
  <c r="AO1070" i="1" s="1"/>
  <c r="AN1070" i="1" s="1"/>
  <c r="AG1070" i="1"/>
  <c r="AH1070" i="1"/>
  <c r="AI1070" i="1"/>
  <c r="AJ1070" i="1"/>
  <c r="AK1070" i="1"/>
  <c r="AT1070" i="1"/>
  <c r="AU1070" i="1"/>
  <c r="AV1070" i="1"/>
  <c r="AW1070" i="1"/>
  <c r="BB1070" i="1" s="1"/>
  <c r="AC1071" i="1"/>
  <c r="AD1071" i="1"/>
  <c r="AE1071" i="1"/>
  <c r="AF1071" i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O1072" i="1" s="1"/>
  <c r="AN1072" i="1" s="1"/>
  <c r="AG1072" i="1"/>
  <c r="AH1072" i="1"/>
  <c r="AI1072" i="1"/>
  <c r="AJ1072" i="1"/>
  <c r="AK1072" i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AC1082" i="1"/>
  <c r="AD1082" i="1"/>
  <c r="AE1082" i="1"/>
  <c r="AF1082" i="1"/>
  <c r="AO1082" i="1" s="1"/>
  <c r="AG1082" i="1"/>
  <c r="AH1082" i="1"/>
  <c r="AI1082" i="1"/>
  <c r="AJ1082" i="1"/>
  <c r="AK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AC1084" i="1"/>
  <c r="AD1084" i="1"/>
  <c r="AE1084" i="1"/>
  <c r="AF1084" i="1"/>
  <c r="AO1084" i="1" s="1"/>
  <c r="AG1084" i="1"/>
  <c r="AH1084" i="1"/>
  <c r="AI1084" i="1"/>
  <c r="AJ1084" i="1"/>
  <c r="AK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T1089" i="1"/>
  <c r="AU1089" i="1"/>
  <c r="AV1089" i="1"/>
  <c r="AW1089" i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T1099" i="1"/>
  <c r="AU1099" i="1"/>
  <c r="AV1099" i="1"/>
  <c r="AW1099" i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T1105" i="1"/>
  <c r="AU1105" i="1"/>
  <c r="AV1105" i="1"/>
  <c r="AW1105" i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AC1109" i="1"/>
  <c r="AD1109" i="1"/>
  <c r="AE1109" i="1"/>
  <c r="AF1109" i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BB1112" i="1" s="1"/>
  <c r="AC1113" i="1"/>
  <c r="AD1113" i="1"/>
  <c r="AE1113" i="1"/>
  <c r="AF1113" i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O1114" i="1" s="1"/>
  <c r="AG1114" i="1"/>
  <c r="AH1114" i="1"/>
  <c r="AI1114" i="1"/>
  <c r="AJ1114" i="1"/>
  <c r="AK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O1116" i="1" s="1"/>
  <c r="AG1116" i="1"/>
  <c r="AH1116" i="1"/>
  <c r="AI1116" i="1"/>
  <c r="AJ1116" i="1"/>
  <c r="AK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O1122" i="1" s="1"/>
  <c r="AG1122" i="1"/>
  <c r="AH1122" i="1"/>
  <c r="AI1122" i="1"/>
  <c r="AJ1122" i="1"/>
  <c r="AK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O1124" i="1" s="1"/>
  <c r="AG1124" i="1"/>
  <c r="AH1124" i="1"/>
  <c r="AI1124" i="1"/>
  <c r="AJ1124" i="1"/>
  <c r="AK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O1130" i="1" s="1"/>
  <c r="AG1130" i="1"/>
  <c r="AH1130" i="1"/>
  <c r="AI1130" i="1"/>
  <c r="AJ1130" i="1"/>
  <c r="AK1130" i="1"/>
  <c r="AT1130" i="1"/>
  <c r="AU1130" i="1"/>
  <c r="AV1130" i="1"/>
  <c r="AW1130" i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O1132" i="1" s="1"/>
  <c r="AG1132" i="1"/>
  <c r="AH1132" i="1"/>
  <c r="AI1132" i="1"/>
  <c r="AJ1132" i="1"/>
  <c r="AK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O1138" i="1" s="1"/>
  <c r="AG1138" i="1"/>
  <c r="AH1138" i="1"/>
  <c r="AI1138" i="1"/>
  <c r="AJ1138" i="1"/>
  <c r="AK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O1146" i="1" s="1"/>
  <c r="AN1146" i="1" s="1"/>
  <c r="AG1146" i="1"/>
  <c r="AH1146" i="1"/>
  <c r="AI1146" i="1"/>
  <c r="AJ1146" i="1"/>
  <c r="AK1146" i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O1148" i="1" s="1"/>
  <c r="AN1148" i="1" s="1"/>
  <c r="AG1148" i="1"/>
  <c r="AH1148" i="1"/>
  <c r="AI1148" i="1"/>
  <c r="AJ1148" i="1"/>
  <c r="AK1148" i="1"/>
  <c r="AT1148" i="1"/>
  <c r="AU1148" i="1"/>
  <c r="AV1148" i="1"/>
  <c r="AW1148" i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O1162" i="1" s="1"/>
  <c r="AN1162" i="1" s="1"/>
  <c r="AG1162" i="1"/>
  <c r="AH1162" i="1"/>
  <c r="AI1162" i="1"/>
  <c r="AJ1162" i="1"/>
  <c r="AK1162" i="1"/>
  <c r="AT1162" i="1"/>
  <c r="AU1162" i="1"/>
  <c r="AV1162" i="1"/>
  <c r="AW1162" i="1"/>
  <c r="BB1162" i="1" s="1"/>
  <c r="AC1163" i="1"/>
  <c r="AD1163" i="1"/>
  <c r="AE1163" i="1"/>
  <c r="AF1163" i="1"/>
  <c r="AG1163" i="1"/>
  <c r="AH1163" i="1"/>
  <c r="AI1163" i="1"/>
  <c r="AJ1163" i="1"/>
  <c r="AK1163" i="1"/>
  <c r="AT1163" i="1"/>
  <c r="AU1163" i="1"/>
  <c r="AV1163" i="1"/>
  <c r="AW1163" i="1"/>
  <c r="AC1164" i="1"/>
  <c r="AD1164" i="1"/>
  <c r="AE1164" i="1"/>
  <c r="AF1164" i="1"/>
  <c r="AO1164" i="1" s="1"/>
  <c r="AN1164" i="1" s="1"/>
  <c r="AG1164" i="1"/>
  <c r="AH1164" i="1"/>
  <c r="AI1164" i="1"/>
  <c r="AJ1164" i="1"/>
  <c r="AK1164" i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O1178" i="1" s="1"/>
  <c r="AN1178" i="1" s="1"/>
  <c r="AG1178" i="1"/>
  <c r="AH1178" i="1"/>
  <c r="AI1178" i="1"/>
  <c r="AJ1178" i="1"/>
  <c r="AK1178" i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O1180" i="1" s="1"/>
  <c r="AN1180" i="1" s="1"/>
  <c r="AG1180" i="1"/>
  <c r="AH1180" i="1"/>
  <c r="AI1180" i="1"/>
  <c r="AJ1180" i="1"/>
  <c r="AK1180" i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O1194" i="1" s="1"/>
  <c r="AN1194" i="1" s="1"/>
  <c r="AG1194" i="1"/>
  <c r="AH1194" i="1"/>
  <c r="AI1194" i="1"/>
  <c r="AJ1194" i="1"/>
  <c r="AK1194" i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O1196" i="1" s="1"/>
  <c r="AN1196" i="1" s="1"/>
  <c r="AG1196" i="1"/>
  <c r="AH1196" i="1"/>
  <c r="AI1196" i="1"/>
  <c r="AJ1196" i="1"/>
  <c r="AK1196" i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O1230" i="1" s="1"/>
  <c r="AN1230" i="1" s="1"/>
  <c r="AG1230" i="1"/>
  <c r="AH1230" i="1"/>
  <c r="AI1230" i="1"/>
  <c r="AJ1230" i="1"/>
  <c r="AK1230" i="1"/>
  <c r="AT1230" i="1"/>
  <c r="AU1230" i="1"/>
  <c r="AV1230" i="1"/>
  <c r="AW1230" i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O1238" i="1" s="1"/>
  <c r="AN1238" i="1" s="1"/>
  <c r="AG1238" i="1"/>
  <c r="AH1238" i="1"/>
  <c r="AI1238" i="1"/>
  <c r="AJ1238" i="1"/>
  <c r="AK1238" i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O1240" i="1" s="1"/>
  <c r="AN1240" i="1" s="1"/>
  <c r="AG1240" i="1"/>
  <c r="AH1240" i="1"/>
  <c r="AI1240" i="1"/>
  <c r="AJ1240" i="1"/>
  <c r="AK1240" i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O1254" i="1" s="1"/>
  <c r="AN1254" i="1" s="1"/>
  <c r="AG1254" i="1"/>
  <c r="AH1254" i="1"/>
  <c r="AI1254" i="1"/>
  <c r="AJ1254" i="1"/>
  <c r="AK1254" i="1"/>
  <c r="AT1254" i="1"/>
  <c r="AU1254" i="1"/>
  <c r="AV1254" i="1"/>
  <c r="AW1254" i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O1256" i="1" s="1"/>
  <c r="AN1256" i="1" s="1"/>
  <c r="AG1256" i="1"/>
  <c r="AH1256" i="1"/>
  <c r="AI1256" i="1"/>
  <c r="AJ1256" i="1"/>
  <c r="AK1256" i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O1270" i="1" s="1"/>
  <c r="AN1270" i="1" s="1"/>
  <c r="AG1270" i="1"/>
  <c r="AH1270" i="1"/>
  <c r="AI1270" i="1"/>
  <c r="AJ1270" i="1"/>
  <c r="AK1270" i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O1272" i="1" s="1"/>
  <c r="AN1272" i="1" s="1"/>
  <c r="AG1272" i="1"/>
  <c r="AH1272" i="1"/>
  <c r="AI1272" i="1"/>
  <c r="AJ1272" i="1"/>
  <c r="AK1272" i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O1286" i="1" s="1"/>
  <c r="AN1286" i="1" s="1"/>
  <c r="AG1286" i="1"/>
  <c r="AH1286" i="1"/>
  <c r="AI1286" i="1"/>
  <c r="AJ1286" i="1"/>
  <c r="AK1286" i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O1288" i="1" s="1"/>
  <c r="AN1288" i="1" s="1"/>
  <c r="AG1288" i="1"/>
  <c r="AH1288" i="1"/>
  <c r="AI1288" i="1"/>
  <c r="AJ1288" i="1"/>
  <c r="AK1288" i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O1302" i="1" s="1"/>
  <c r="AN1302" i="1" s="1"/>
  <c r="AG1302" i="1"/>
  <c r="AH1302" i="1"/>
  <c r="AI1302" i="1"/>
  <c r="AJ1302" i="1"/>
  <c r="AK1302" i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O1304" i="1" s="1"/>
  <c r="AN1304" i="1" s="1"/>
  <c r="AG1304" i="1"/>
  <c r="AH1304" i="1"/>
  <c r="AI1304" i="1"/>
  <c r="AJ1304" i="1"/>
  <c r="AK1304" i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AC1318" i="1"/>
  <c r="AD1318" i="1"/>
  <c r="AE1318" i="1"/>
  <c r="AF1318" i="1"/>
  <c r="AO1318" i="1" s="1"/>
  <c r="AN1318" i="1" s="1"/>
  <c r="AG1318" i="1"/>
  <c r="AH1318" i="1"/>
  <c r="AI1318" i="1"/>
  <c r="AJ1318" i="1"/>
  <c r="AK1318" i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O1320" i="1" s="1"/>
  <c r="AN1320" i="1" s="1"/>
  <c r="AG1320" i="1"/>
  <c r="AH1320" i="1"/>
  <c r="AI1320" i="1"/>
  <c r="AJ1320" i="1"/>
  <c r="AK1320" i="1"/>
  <c r="AT1320" i="1"/>
  <c r="AU1320" i="1"/>
  <c r="AV1320" i="1"/>
  <c r="AW1320" i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O1334" i="1" s="1"/>
  <c r="AN1334" i="1" s="1"/>
  <c r="AG1334" i="1"/>
  <c r="AH1334" i="1"/>
  <c r="AI1334" i="1"/>
  <c r="AJ1334" i="1"/>
  <c r="AK1334" i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AC1336" i="1"/>
  <c r="AD1336" i="1"/>
  <c r="AE1336" i="1"/>
  <c r="AF1336" i="1"/>
  <c r="AO1336" i="1" s="1"/>
  <c r="AN1336" i="1" s="1"/>
  <c r="AG1336" i="1"/>
  <c r="AH1336" i="1"/>
  <c r="AI1336" i="1"/>
  <c r="AJ1336" i="1"/>
  <c r="AK1336" i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O1350" i="1" s="1"/>
  <c r="AN1350" i="1" s="1"/>
  <c r="AG1350" i="1"/>
  <c r="AH1350" i="1"/>
  <c r="AI1350" i="1"/>
  <c r="AJ1350" i="1"/>
  <c r="AK1350" i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O1352" i="1" s="1"/>
  <c r="AN1352" i="1" s="1"/>
  <c r="AG1352" i="1"/>
  <c r="AH1352" i="1"/>
  <c r="AI1352" i="1"/>
  <c r="AJ1352" i="1"/>
  <c r="AK1352" i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O1368" i="1" s="1"/>
  <c r="AN1368" i="1" s="1"/>
  <c r="AG1368" i="1"/>
  <c r="AH1368" i="1"/>
  <c r="AI1368" i="1"/>
  <c r="AJ1368" i="1"/>
  <c r="AK1368" i="1"/>
  <c r="AT1368" i="1"/>
  <c r="AU1368" i="1"/>
  <c r="AV1368" i="1"/>
  <c r="AW1368" i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O1382" i="1" s="1"/>
  <c r="AN1382" i="1" s="1"/>
  <c r="AG1382" i="1"/>
  <c r="AH1382" i="1"/>
  <c r="AI1382" i="1"/>
  <c r="AJ1382" i="1"/>
  <c r="AK1382" i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AC1384" i="1"/>
  <c r="AD1384" i="1"/>
  <c r="AE1384" i="1"/>
  <c r="AF1384" i="1"/>
  <c r="AO1384" i="1" s="1"/>
  <c r="AN1384" i="1" s="1"/>
  <c r="AG1384" i="1"/>
  <c r="AH1384" i="1"/>
  <c r="AI1384" i="1"/>
  <c r="AJ1384" i="1"/>
  <c r="AK1384" i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O1398" i="1" s="1"/>
  <c r="AN1398" i="1" s="1"/>
  <c r="AG1398" i="1"/>
  <c r="AH1398" i="1"/>
  <c r="AI1398" i="1"/>
  <c r="AJ1398" i="1"/>
  <c r="AK1398" i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O1400" i="1" s="1"/>
  <c r="AN1400" i="1" s="1"/>
  <c r="AG1400" i="1"/>
  <c r="AH1400" i="1"/>
  <c r="AI1400" i="1"/>
  <c r="AJ1400" i="1"/>
  <c r="AK1400" i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O1414" i="1" s="1"/>
  <c r="AN1414" i="1" s="1"/>
  <c r="AG1414" i="1"/>
  <c r="AH1414" i="1"/>
  <c r="AI1414" i="1"/>
  <c r="AJ1414" i="1"/>
  <c r="AK1414" i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O1416" i="1" s="1"/>
  <c r="AN1416" i="1" s="1"/>
  <c r="AG1416" i="1"/>
  <c r="AH1416" i="1"/>
  <c r="AI1416" i="1"/>
  <c r="AJ1416" i="1"/>
  <c r="AK1416" i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O1430" i="1" s="1"/>
  <c r="AN1430" i="1" s="1"/>
  <c r="AG1430" i="1"/>
  <c r="AH1430" i="1"/>
  <c r="AI1430" i="1"/>
  <c r="AJ1430" i="1"/>
  <c r="AK1430" i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O1432" i="1" s="1"/>
  <c r="AN1432" i="1" s="1"/>
  <c r="AG1432" i="1"/>
  <c r="AH1432" i="1"/>
  <c r="AI1432" i="1"/>
  <c r="AJ1432" i="1"/>
  <c r="AK1432" i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O1446" i="1" s="1"/>
  <c r="AN1446" i="1" s="1"/>
  <c r="AG1446" i="1"/>
  <c r="AH1446" i="1"/>
  <c r="AI1446" i="1"/>
  <c r="AJ1446" i="1"/>
  <c r="AK1446" i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O1448" i="1" s="1"/>
  <c r="AN1448" i="1" s="1"/>
  <c r="AG1448" i="1"/>
  <c r="AH1448" i="1"/>
  <c r="AI1448" i="1"/>
  <c r="AJ1448" i="1"/>
  <c r="AK1448" i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O1462" i="1" s="1"/>
  <c r="AN1462" i="1" s="1"/>
  <c r="AG1462" i="1"/>
  <c r="AH1462" i="1"/>
  <c r="AI1462" i="1"/>
  <c r="AJ1462" i="1"/>
  <c r="AK1462" i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O1464" i="1" s="1"/>
  <c r="AN1464" i="1" s="1"/>
  <c r="AG1464" i="1"/>
  <c r="AH1464" i="1"/>
  <c r="AI1464" i="1"/>
  <c r="AJ1464" i="1"/>
  <c r="AK1464" i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O1478" i="1" s="1"/>
  <c r="AN1478" i="1" s="1"/>
  <c r="AG1478" i="1"/>
  <c r="AH1478" i="1"/>
  <c r="AI1478" i="1"/>
  <c r="AJ1478" i="1"/>
  <c r="AK1478" i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O1480" i="1" s="1"/>
  <c r="AN1480" i="1" s="1"/>
  <c r="AG1480" i="1"/>
  <c r="AH1480" i="1"/>
  <c r="AI1480" i="1"/>
  <c r="AJ1480" i="1"/>
  <c r="AK1480" i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O1494" i="1" s="1"/>
  <c r="AN1494" i="1" s="1"/>
  <c r="AG1494" i="1"/>
  <c r="AH1494" i="1"/>
  <c r="AI1494" i="1"/>
  <c r="AJ1494" i="1"/>
  <c r="AK1494" i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O1496" i="1" s="1"/>
  <c r="AN1496" i="1" s="1"/>
  <c r="AG1496" i="1"/>
  <c r="AH1496" i="1"/>
  <c r="AI1496" i="1"/>
  <c r="AJ1496" i="1"/>
  <c r="AK1496" i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O1510" i="1" s="1"/>
  <c r="AN1510" i="1" s="1"/>
  <c r="AG1510" i="1"/>
  <c r="AH1510" i="1"/>
  <c r="AI1510" i="1"/>
  <c r="AJ1510" i="1"/>
  <c r="AK1510" i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O1512" i="1" s="1"/>
  <c r="AN1512" i="1" s="1"/>
  <c r="AG1512" i="1"/>
  <c r="AH1512" i="1"/>
  <c r="AI1512" i="1"/>
  <c r="AJ1512" i="1"/>
  <c r="AK1512" i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O1526" i="1" s="1"/>
  <c r="AN1526" i="1" s="1"/>
  <c r="AG1526" i="1"/>
  <c r="AH1526" i="1"/>
  <c r="AI1526" i="1"/>
  <c r="AJ1526" i="1"/>
  <c r="AK1526" i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O1528" i="1" s="1"/>
  <c r="AN1528" i="1" s="1"/>
  <c r="AG1528" i="1"/>
  <c r="AH1528" i="1"/>
  <c r="AI1528" i="1"/>
  <c r="AJ1528" i="1"/>
  <c r="AK1528" i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O1542" i="1" s="1"/>
  <c r="AN1542" i="1" s="1"/>
  <c r="AG1542" i="1"/>
  <c r="AH1542" i="1"/>
  <c r="AI1542" i="1"/>
  <c r="AJ1542" i="1"/>
  <c r="AK1542" i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O1544" i="1" s="1"/>
  <c r="AN1544" i="1" s="1"/>
  <c r="AG1544" i="1"/>
  <c r="AH1544" i="1"/>
  <c r="AI1544" i="1"/>
  <c r="AJ1544" i="1"/>
  <c r="AK1544" i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O1558" i="1" s="1"/>
  <c r="AN1558" i="1" s="1"/>
  <c r="AG1558" i="1"/>
  <c r="AH1558" i="1"/>
  <c r="AI1558" i="1"/>
  <c r="AJ1558" i="1"/>
  <c r="AK1558" i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O1560" i="1" s="1"/>
  <c r="AN1560" i="1" s="1"/>
  <c r="AG1560" i="1"/>
  <c r="AH1560" i="1"/>
  <c r="AI1560" i="1"/>
  <c r="AJ1560" i="1"/>
  <c r="AK1560" i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O1574" i="1" s="1"/>
  <c r="AN1574" i="1" s="1"/>
  <c r="AG1574" i="1"/>
  <c r="AH1574" i="1"/>
  <c r="AI1574" i="1"/>
  <c r="AJ1574" i="1"/>
  <c r="AK1574" i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O1576" i="1" s="1"/>
  <c r="AN1576" i="1" s="1"/>
  <c r="AG1576" i="1"/>
  <c r="AH1576" i="1"/>
  <c r="AI1576" i="1"/>
  <c r="AJ1576" i="1"/>
  <c r="AK1576" i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O1590" i="1" s="1"/>
  <c r="AN1590" i="1" s="1"/>
  <c r="AG1590" i="1"/>
  <c r="AH1590" i="1"/>
  <c r="AI1590" i="1"/>
  <c r="AJ1590" i="1"/>
  <c r="AK1590" i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O1592" i="1" s="1"/>
  <c r="AN1592" i="1" s="1"/>
  <c r="AG1592" i="1"/>
  <c r="AH1592" i="1"/>
  <c r="AI1592" i="1"/>
  <c r="AJ1592" i="1"/>
  <c r="AK1592" i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O1606" i="1" s="1"/>
  <c r="AN1606" i="1" s="1"/>
  <c r="AG1606" i="1"/>
  <c r="AH1606" i="1"/>
  <c r="AI1606" i="1"/>
  <c r="AJ1606" i="1"/>
  <c r="AK1606" i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O1608" i="1" s="1"/>
  <c r="AN1608" i="1" s="1"/>
  <c r="AG1608" i="1"/>
  <c r="AH1608" i="1"/>
  <c r="AI1608" i="1"/>
  <c r="AJ1608" i="1"/>
  <c r="AK1608" i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O1622" i="1" s="1"/>
  <c r="AN1622" i="1" s="1"/>
  <c r="AG1622" i="1"/>
  <c r="AH1622" i="1"/>
  <c r="AI1622" i="1"/>
  <c r="AJ1622" i="1"/>
  <c r="AK1622" i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O1624" i="1" s="1"/>
  <c r="AN1624" i="1" s="1"/>
  <c r="AG1624" i="1"/>
  <c r="AH1624" i="1"/>
  <c r="AI1624" i="1"/>
  <c r="AJ1624" i="1"/>
  <c r="AK1624" i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O1638" i="1" s="1"/>
  <c r="AN1638" i="1" s="1"/>
  <c r="AG1638" i="1"/>
  <c r="AH1638" i="1"/>
  <c r="AI1638" i="1"/>
  <c r="AJ1638" i="1"/>
  <c r="AK1638" i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O1640" i="1" s="1"/>
  <c r="AN1640" i="1" s="1"/>
  <c r="AG1640" i="1"/>
  <c r="AH1640" i="1"/>
  <c r="AI1640" i="1"/>
  <c r="AJ1640" i="1"/>
  <c r="AK1640" i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O1654" i="1" s="1"/>
  <c r="AN1654" i="1" s="1"/>
  <c r="AG1654" i="1"/>
  <c r="AH1654" i="1"/>
  <c r="AI1654" i="1"/>
  <c r="AJ1654" i="1"/>
  <c r="AK1654" i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O1656" i="1" s="1"/>
  <c r="AN1656" i="1" s="1"/>
  <c r="AG1656" i="1"/>
  <c r="AH1656" i="1"/>
  <c r="AI1656" i="1"/>
  <c r="AJ1656" i="1"/>
  <c r="AK1656" i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O1672" i="1" s="1"/>
  <c r="AN1672" i="1" s="1"/>
  <c r="AG1672" i="1"/>
  <c r="AH1672" i="1"/>
  <c r="AI1672" i="1"/>
  <c r="AJ1672" i="1"/>
  <c r="AK1672" i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O1686" i="1" s="1"/>
  <c r="AN1686" i="1" s="1"/>
  <c r="AG1686" i="1"/>
  <c r="AH1686" i="1"/>
  <c r="AI1686" i="1"/>
  <c r="AJ1686" i="1"/>
  <c r="AK1686" i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O1688" i="1" s="1"/>
  <c r="AN1688" i="1" s="1"/>
  <c r="AG1688" i="1"/>
  <c r="AH1688" i="1"/>
  <c r="AI1688" i="1"/>
  <c r="AJ1688" i="1"/>
  <c r="AK1688" i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O1702" i="1" s="1"/>
  <c r="AN1702" i="1" s="1"/>
  <c r="AG1702" i="1"/>
  <c r="AH1702" i="1"/>
  <c r="AI1702" i="1"/>
  <c r="AJ1702" i="1"/>
  <c r="AK1702" i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O1704" i="1" s="1"/>
  <c r="AN1704" i="1" s="1"/>
  <c r="AG1704" i="1"/>
  <c r="AH1704" i="1"/>
  <c r="AI1704" i="1"/>
  <c r="AJ1704" i="1"/>
  <c r="AK1704" i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O1710" i="1" s="1"/>
  <c r="AG1710" i="1"/>
  <c r="AH1710" i="1"/>
  <c r="AI1710" i="1"/>
  <c r="AJ1710" i="1"/>
  <c r="AK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O1712" i="1" s="1"/>
  <c r="AG1712" i="1"/>
  <c r="AH1712" i="1"/>
  <c r="AI1712" i="1"/>
  <c r="AJ1712" i="1"/>
  <c r="AK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O1718" i="1" s="1"/>
  <c r="AG1718" i="1"/>
  <c r="AH1718" i="1"/>
  <c r="AI1718" i="1"/>
  <c r="AJ1718" i="1"/>
  <c r="AK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AC1720" i="1"/>
  <c r="AD1720" i="1"/>
  <c r="AE1720" i="1"/>
  <c r="AF1720" i="1"/>
  <c r="AO1720" i="1" s="1"/>
  <c r="AG1720" i="1"/>
  <c r="AH1720" i="1"/>
  <c r="AI1720" i="1"/>
  <c r="AJ1720" i="1"/>
  <c r="AK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O1726" i="1" s="1"/>
  <c r="AG1726" i="1"/>
  <c r="AH1726" i="1"/>
  <c r="AI1726" i="1"/>
  <c r="AJ1726" i="1"/>
  <c r="AK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O1728" i="1" s="1"/>
  <c r="AG1728" i="1"/>
  <c r="AH1728" i="1"/>
  <c r="AI1728" i="1"/>
  <c r="AJ1728" i="1"/>
  <c r="AK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AC1734" i="1"/>
  <c r="AD1734" i="1"/>
  <c r="AE1734" i="1"/>
  <c r="AF1734" i="1"/>
  <c r="AO1734" i="1" s="1"/>
  <c r="AG1734" i="1"/>
  <c r="AH1734" i="1"/>
  <c r="AI1734" i="1"/>
  <c r="AJ1734" i="1"/>
  <c r="AK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O1736" i="1" s="1"/>
  <c r="AG1736" i="1"/>
  <c r="AH1736" i="1"/>
  <c r="AI1736" i="1"/>
  <c r="AJ1736" i="1"/>
  <c r="AK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O1742" i="1" s="1"/>
  <c r="AG1742" i="1"/>
  <c r="AH1742" i="1"/>
  <c r="AI1742" i="1"/>
  <c r="AJ1742" i="1"/>
  <c r="AK1742" i="1"/>
  <c r="AT1742" i="1"/>
  <c r="AU1742" i="1"/>
  <c r="AV1742" i="1"/>
  <c r="AW1742" i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O1744" i="1" s="1"/>
  <c r="AG1744" i="1"/>
  <c r="AH1744" i="1"/>
  <c r="AI1744" i="1"/>
  <c r="AJ1744" i="1"/>
  <c r="AK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O1750" i="1" s="1"/>
  <c r="AG1750" i="1"/>
  <c r="AH1750" i="1"/>
  <c r="AI1750" i="1"/>
  <c r="AJ1750" i="1"/>
  <c r="AK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O1752" i="1" s="1"/>
  <c r="AG1752" i="1"/>
  <c r="AH1752" i="1"/>
  <c r="AI1752" i="1"/>
  <c r="AJ1752" i="1"/>
  <c r="AK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AC1758" i="1"/>
  <c r="AD1758" i="1"/>
  <c r="AE1758" i="1"/>
  <c r="AF1758" i="1"/>
  <c r="AO1758" i="1" s="1"/>
  <c r="AG1758" i="1"/>
  <c r="AH1758" i="1"/>
  <c r="AI1758" i="1"/>
  <c r="AJ1758" i="1"/>
  <c r="AK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O1760" i="1" s="1"/>
  <c r="AG1760" i="1"/>
  <c r="AH1760" i="1"/>
  <c r="AI1760" i="1"/>
  <c r="AJ1760" i="1"/>
  <c r="AK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O1766" i="1" s="1"/>
  <c r="AG1766" i="1"/>
  <c r="AH1766" i="1"/>
  <c r="AI1766" i="1"/>
  <c r="AJ1766" i="1"/>
  <c r="AK1766" i="1"/>
  <c r="AT1766" i="1"/>
  <c r="AU1766" i="1"/>
  <c r="AV1766" i="1"/>
  <c r="AW1766" i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O1768" i="1" s="1"/>
  <c r="AG1768" i="1"/>
  <c r="AH1768" i="1"/>
  <c r="AI1768" i="1"/>
  <c r="AJ1768" i="1"/>
  <c r="AK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O1774" i="1" s="1"/>
  <c r="AG1774" i="1"/>
  <c r="AH1774" i="1"/>
  <c r="AI1774" i="1"/>
  <c r="AJ1774" i="1"/>
  <c r="AK1774" i="1"/>
  <c r="AT1774" i="1"/>
  <c r="AU1774" i="1"/>
  <c r="AV1774" i="1"/>
  <c r="AW1774" i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O1776" i="1" s="1"/>
  <c r="AG1776" i="1"/>
  <c r="AH1776" i="1"/>
  <c r="AI1776" i="1"/>
  <c r="AJ1776" i="1"/>
  <c r="AK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O1782" i="1" s="1"/>
  <c r="AG1782" i="1"/>
  <c r="AH1782" i="1"/>
  <c r="AI1782" i="1"/>
  <c r="AJ1782" i="1"/>
  <c r="AK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O1784" i="1" s="1"/>
  <c r="AG1784" i="1"/>
  <c r="AH1784" i="1"/>
  <c r="AI1784" i="1"/>
  <c r="AJ1784" i="1"/>
  <c r="AK1784" i="1"/>
  <c r="AT1784" i="1"/>
  <c r="AU1784" i="1"/>
  <c r="AV1784" i="1"/>
  <c r="AW1784" i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AC1790" i="1"/>
  <c r="AD1790" i="1"/>
  <c r="AE1790" i="1"/>
  <c r="AF1790" i="1"/>
  <c r="AO1790" i="1" s="1"/>
  <c r="AG1790" i="1"/>
  <c r="AH1790" i="1"/>
  <c r="AI1790" i="1"/>
  <c r="AJ1790" i="1"/>
  <c r="AK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O1792" i="1" s="1"/>
  <c r="AG1792" i="1"/>
  <c r="AH1792" i="1"/>
  <c r="AI1792" i="1"/>
  <c r="AJ1792" i="1"/>
  <c r="AK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O1798" i="1" s="1"/>
  <c r="AG1798" i="1"/>
  <c r="AH1798" i="1"/>
  <c r="AI1798" i="1"/>
  <c r="AJ1798" i="1"/>
  <c r="AK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O1800" i="1" s="1"/>
  <c r="AG1800" i="1"/>
  <c r="AH1800" i="1"/>
  <c r="AI1800" i="1"/>
  <c r="AJ1800" i="1"/>
  <c r="AK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AC1806" i="1"/>
  <c r="AD1806" i="1"/>
  <c r="AE1806" i="1"/>
  <c r="AF1806" i="1"/>
  <c r="AO1806" i="1" s="1"/>
  <c r="AN1806" i="1" s="1"/>
  <c r="AG1806" i="1"/>
  <c r="AH1806" i="1"/>
  <c r="AI1806" i="1"/>
  <c r="AJ1806" i="1"/>
  <c r="AK1806" i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O1808" i="1" s="1"/>
  <c r="AN1808" i="1" s="1"/>
  <c r="AG1808" i="1"/>
  <c r="AH1808" i="1"/>
  <c r="AI1808" i="1"/>
  <c r="AJ1808" i="1"/>
  <c r="AK1808" i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O1822" i="1" s="1"/>
  <c r="AN1822" i="1" s="1"/>
  <c r="AG1822" i="1"/>
  <c r="AH1822" i="1"/>
  <c r="AI1822" i="1"/>
  <c r="AJ1822" i="1"/>
  <c r="AK1822" i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AC1824" i="1"/>
  <c r="AD1824" i="1"/>
  <c r="AE1824" i="1"/>
  <c r="AF1824" i="1"/>
  <c r="AO1824" i="1" s="1"/>
  <c r="AN1824" i="1" s="1"/>
  <c r="AG1824" i="1"/>
  <c r="AH1824" i="1"/>
  <c r="AI1824" i="1"/>
  <c r="AJ1824" i="1"/>
  <c r="AK1824" i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O1838" i="1" s="1"/>
  <c r="AN1838" i="1" s="1"/>
  <c r="AG1838" i="1"/>
  <c r="AH1838" i="1"/>
  <c r="AI1838" i="1"/>
  <c r="AJ1838" i="1"/>
  <c r="AK1838" i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AC1840" i="1"/>
  <c r="AD1840" i="1"/>
  <c r="AE1840" i="1"/>
  <c r="AF1840" i="1"/>
  <c r="AO1840" i="1" s="1"/>
  <c r="AN1840" i="1" s="1"/>
  <c r="AG1840" i="1"/>
  <c r="AH1840" i="1"/>
  <c r="AI1840" i="1"/>
  <c r="AJ1840" i="1"/>
  <c r="AK1840" i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O1854" i="1" s="1"/>
  <c r="AN1854" i="1" s="1"/>
  <c r="AG1854" i="1"/>
  <c r="AH1854" i="1"/>
  <c r="AI1854" i="1"/>
  <c r="AJ1854" i="1"/>
  <c r="AK1854" i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O1856" i="1" s="1"/>
  <c r="AN1856" i="1" s="1"/>
  <c r="AG1856" i="1"/>
  <c r="AH1856" i="1"/>
  <c r="AI1856" i="1"/>
  <c r="AJ1856" i="1"/>
  <c r="AK1856" i="1"/>
  <c r="AT1856" i="1"/>
  <c r="AU1856" i="1"/>
  <c r="AV1856" i="1"/>
  <c r="AW1856" i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O1870" i="1" s="1"/>
  <c r="AN1870" i="1" s="1"/>
  <c r="AG1870" i="1"/>
  <c r="AH1870" i="1"/>
  <c r="AI1870" i="1"/>
  <c r="AJ1870" i="1"/>
  <c r="AK1870" i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O1872" i="1" s="1"/>
  <c r="AN1872" i="1" s="1"/>
  <c r="AG1872" i="1"/>
  <c r="AH1872" i="1"/>
  <c r="AI1872" i="1"/>
  <c r="AJ1872" i="1"/>
  <c r="AK1872" i="1"/>
  <c r="AT1872" i="1"/>
  <c r="AU1872" i="1"/>
  <c r="AV1872" i="1"/>
  <c r="AW1872" i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O1886" i="1" s="1"/>
  <c r="AN1886" i="1" s="1"/>
  <c r="AG1886" i="1"/>
  <c r="AH1886" i="1"/>
  <c r="AI1886" i="1"/>
  <c r="AJ1886" i="1"/>
  <c r="AK1886" i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O1888" i="1" s="1"/>
  <c r="AN1888" i="1" s="1"/>
  <c r="AG1888" i="1"/>
  <c r="AH1888" i="1"/>
  <c r="AI1888" i="1"/>
  <c r="AJ1888" i="1"/>
  <c r="AK1888" i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O1902" i="1" s="1"/>
  <c r="AN1902" i="1" s="1"/>
  <c r="AG1902" i="1"/>
  <c r="AH1902" i="1"/>
  <c r="AI1902" i="1"/>
  <c r="AJ1902" i="1"/>
  <c r="AK1902" i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O1904" i="1" s="1"/>
  <c r="AN1904" i="1" s="1"/>
  <c r="AG1904" i="1"/>
  <c r="AH1904" i="1"/>
  <c r="AI1904" i="1"/>
  <c r="AJ1904" i="1"/>
  <c r="AK1904" i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O1918" i="1" s="1"/>
  <c r="AN1918" i="1" s="1"/>
  <c r="AG1918" i="1"/>
  <c r="AH1918" i="1"/>
  <c r="AI1918" i="1"/>
  <c r="AJ1918" i="1"/>
  <c r="AK1918" i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O1920" i="1" s="1"/>
  <c r="AN1920" i="1" s="1"/>
  <c r="AG1920" i="1"/>
  <c r="AH1920" i="1"/>
  <c r="AI1920" i="1"/>
  <c r="AJ1920" i="1"/>
  <c r="AK1920" i="1"/>
  <c r="AT1920" i="1"/>
  <c r="AU1920" i="1"/>
  <c r="AV1920" i="1"/>
  <c r="AW1920" i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O1928" i="1" s="1"/>
  <c r="AN1928" i="1" s="1"/>
  <c r="AG1928" i="1"/>
  <c r="AH1928" i="1"/>
  <c r="AI1928" i="1"/>
  <c r="AJ1928" i="1"/>
  <c r="AK1928" i="1"/>
  <c r="AT1928" i="1"/>
  <c r="AU1928" i="1"/>
  <c r="AV1928" i="1"/>
  <c r="AW1928" i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AC1930" i="1"/>
  <c r="AD1930" i="1"/>
  <c r="AE1930" i="1"/>
  <c r="AF1930" i="1"/>
  <c r="AO1930" i="1" s="1"/>
  <c r="AN1930" i="1" s="1"/>
  <c r="AG1930" i="1"/>
  <c r="AH1930" i="1"/>
  <c r="AI1930" i="1"/>
  <c r="AJ1930" i="1"/>
  <c r="AK1930" i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O1944" i="1" s="1"/>
  <c r="AN1944" i="1" s="1"/>
  <c r="AG1944" i="1"/>
  <c r="AH1944" i="1"/>
  <c r="AI1944" i="1"/>
  <c r="AJ1944" i="1"/>
  <c r="AK1944" i="1"/>
  <c r="AT1944" i="1"/>
  <c r="AU1944" i="1"/>
  <c r="AV1944" i="1"/>
  <c r="AW1944" i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O1946" i="1" s="1"/>
  <c r="AN1946" i="1" s="1"/>
  <c r="AG1946" i="1"/>
  <c r="AH1946" i="1"/>
  <c r="AI1946" i="1"/>
  <c r="AJ1946" i="1"/>
  <c r="AK1946" i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O1960" i="1" s="1"/>
  <c r="AN1960" i="1" s="1"/>
  <c r="AG1960" i="1"/>
  <c r="AH1960" i="1"/>
  <c r="AI1960" i="1"/>
  <c r="AJ1960" i="1"/>
  <c r="AK1960" i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O1962" i="1" s="1"/>
  <c r="AN1962" i="1" s="1"/>
  <c r="AG1962" i="1"/>
  <c r="AH1962" i="1"/>
  <c r="AI1962" i="1"/>
  <c r="AJ1962" i="1"/>
  <c r="AK1962" i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AC1976" i="1"/>
  <c r="AD1976" i="1"/>
  <c r="AE1976" i="1"/>
  <c r="AF1976" i="1"/>
  <c r="AO1976" i="1" s="1"/>
  <c r="AN1976" i="1" s="1"/>
  <c r="AG1976" i="1"/>
  <c r="AH1976" i="1"/>
  <c r="AI1976" i="1"/>
  <c r="AJ1976" i="1"/>
  <c r="AK1976" i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O1978" i="1" s="1"/>
  <c r="AN1978" i="1" s="1"/>
  <c r="AG1978" i="1"/>
  <c r="AH1978" i="1"/>
  <c r="AI1978" i="1"/>
  <c r="AJ1978" i="1"/>
  <c r="AK1978" i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AC1992" i="1"/>
  <c r="AD1992" i="1"/>
  <c r="AE1992" i="1"/>
  <c r="AF1992" i="1"/>
  <c r="AO1992" i="1" s="1"/>
  <c r="AN1992" i="1" s="1"/>
  <c r="AG1992" i="1"/>
  <c r="AH1992" i="1"/>
  <c r="AI1992" i="1"/>
  <c r="AJ1992" i="1"/>
  <c r="AK1992" i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O1994" i="1" s="1"/>
  <c r="AN1994" i="1" s="1"/>
  <c r="AG1994" i="1"/>
  <c r="AH1994" i="1"/>
  <c r="AI1994" i="1"/>
  <c r="AJ1994" i="1"/>
  <c r="AK1994" i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AC2008" i="1"/>
  <c r="AD2008" i="1"/>
  <c r="AE2008" i="1"/>
  <c r="AF2008" i="1"/>
  <c r="AO2008" i="1" s="1"/>
  <c r="AN2008" i="1" s="1"/>
  <c r="AG2008" i="1"/>
  <c r="AH2008" i="1"/>
  <c r="AI2008" i="1"/>
  <c r="AJ2008" i="1"/>
  <c r="AK2008" i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O2010" i="1" s="1"/>
  <c r="AN2010" i="1" s="1"/>
  <c r="AG2010" i="1"/>
  <c r="AH2010" i="1"/>
  <c r="AI2010" i="1"/>
  <c r="AJ2010" i="1"/>
  <c r="AK2010" i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O2024" i="1" s="1"/>
  <c r="AN2024" i="1" s="1"/>
  <c r="AG2024" i="1"/>
  <c r="AH2024" i="1"/>
  <c r="AI2024" i="1"/>
  <c r="AJ2024" i="1"/>
  <c r="AK2024" i="1"/>
  <c r="AT2024" i="1"/>
  <c r="AU2024" i="1"/>
  <c r="AV2024" i="1"/>
  <c r="AW2024" i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AC2026" i="1"/>
  <c r="AD2026" i="1"/>
  <c r="AE2026" i="1"/>
  <c r="AF2026" i="1"/>
  <c r="AO2026" i="1" s="1"/>
  <c r="AN2026" i="1" s="1"/>
  <c r="AG2026" i="1"/>
  <c r="AH2026" i="1"/>
  <c r="AI2026" i="1"/>
  <c r="AJ2026" i="1"/>
  <c r="AK2026" i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AC2040" i="1"/>
  <c r="AD2040" i="1"/>
  <c r="AE2040" i="1"/>
  <c r="AF2040" i="1"/>
  <c r="AO2040" i="1" s="1"/>
  <c r="AN2040" i="1" s="1"/>
  <c r="AG2040" i="1"/>
  <c r="AH2040" i="1"/>
  <c r="AI2040" i="1"/>
  <c r="AJ2040" i="1"/>
  <c r="AK2040" i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O2042" i="1" s="1"/>
  <c r="AN2042" i="1" s="1"/>
  <c r="AG2042" i="1"/>
  <c r="AH2042" i="1"/>
  <c r="AI2042" i="1"/>
  <c r="AJ2042" i="1"/>
  <c r="AK2042" i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O2056" i="1" s="1"/>
  <c r="AN2056" i="1" s="1"/>
  <c r="AG2056" i="1"/>
  <c r="AH2056" i="1"/>
  <c r="AI2056" i="1"/>
  <c r="AJ2056" i="1"/>
  <c r="AK2056" i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AC2058" i="1"/>
  <c r="AD2058" i="1"/>
  <c r="AE2058" i="1"/>
  <c r="AF2058" i="1"/>
  <c r="AO2058" i="1" s="1"/>
  <c r="AN2058" i="1" s="1"/>
  <c r="AG2058" i="1"/>
  <c r="AH2058" i="1"/>
  <c r="AI2058" i="1"/>
  <c r="AJ2058" i="1"/>
  <c r="AK2058" i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O2072" i="1" s="1"/>
  <c r="AN2072" i="1" s="1"/>
  <c r="AG2072" i="1"/>
  <c r="AH2072" i="1"/>
  <c r="AI2072" i="1"/>
  <c r="AJ2072" i="1"/>
  <c r="AK2072" i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O2074" i="1" s="1"/>
  <c r="AN2074" i="1" s="1"/>
  <c r="AG2074" i="1"/>
  <c r="AH2074" i="1"/>
  <c r="AI2074" i="1"/>
  <c r="AJ2074" i="1"/>
  <c r="AK2074" i="1"/>
  <c r="AT2074" i="1"/>
  <c r="AU2074" i="1"/>
  <c r="AV2074" i="1"/>
  <c r="AW2074" i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O2088" i="1" s="1"/>
  <c r="AN2088" i="1" s="1"/>
  <c r="AG2088" i="1"/>
  <c r="AH2088" i="1"/>
  <c r="AI2088" i="1"/>
  <c r="AJ2088" i="1"/>
  <c r="AK2088" i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AC2090" i="1"/>
  <c r="AD2090" i="1"/>
  <c r="AE2090" i="1"/>
  <c r="AF2090" i="1"/>
  <c r="AO2090" i="1" s="1"/>
  <c r="AN2090" i="1" s="1"/>
  <c r="AG2090" i="1"/>
  <c r="AH2090" i="1"/>
  <c r="AI2090" i="1"/>
  <c r="AJ2090" i="1"/>
  <c r="AK2090" i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O2104" i="1" s="1"/>
  <c r="AN2104" i="1" s="1"/>
  <c r="AG2104" i="1"/>
  <c r="AH2104" i="1"/>
  <c r="AI2104" i="1"/>
  <c r="AJ2104" i="1"/>
  <c r="AK2104" i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AC2106" i="1"/>
  <c r="AD2106" i="1"/>
  <c r="AE2106" i="1"/>
  <c r="AF2106" i="1"/>
  <c r="AO2106" i="1" s="1"/>
  <c r="AN2106" i="1" s="1"/>
  <c r="AG2106" i="1"/>
  <c r="AH2106" i="1"/>
  <c r="AI2106" i="1"/>
  <c r="AJ2106" i="1"/>
  <c r="AK2106" i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O2120" i="1" s="1"/>
  <c r="AN2120" i="1" s="1"/>
  <c r="AG2120" i="1"/>
  <c r="AH2120" i="1"/>
  <c r="AI2120" i="1"/>
  <c r="AJ2120" i="1"/>
  <c r="AK2120" i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O2122" i="1" s="1"/>
  <c r="AN2122" i="1" s="1"/>
  <c r="AG2122" i="1"/>
  <c r="AH2122" i="1"/>
  <c r="AI2122" i="1"/>
  <c r="AJ2122" i="1"/>
  <c r="AK2122" i="1"/>
  <c r="AT2122" i="1"/>
  <c r="AU2122" i="1"/>
  <c r="AV2122" i="1"/>
  <c r="AW2122" i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O2136" i="1" s="1"/>
  <c r="AN2136" i="1" s="1"/>
  <c r="AG2136" i="1"/>
  <c r="AH2136" i="1"/>
  <c r="AI2136" i="1"/>
  <c r="AJ2136" i="1"/>
  <c r="AK2136" i="1"/>
  <c r="AT2136" i="1"/>
  <c r="AU2136" i="1"/>
  <c r="AV2136" i="1"/>
  <c r="AW2136" i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O2138" i="1" s="1"/>
  <c r="AN2138" i="1" s="1"/>
  <c r="AG2138" i="1"/>
  <c r="AH2138" i="1"/>
  <c r="AI2138" i="1"/>
  <c r="AJ2138" i="1"/>
  <c r="AK2138" i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O2152" i="1" s="1"/>
  <c r="AN2152" i="1" s="1"/>
  <c r="AG2152" i="1"/>
  <c r="AH2152" i="1"/>
  <c r="AI2152" i="1"/>
  <c r="AJ2152" i="1"/>
  <c r="AK2152" i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O2154" i="1" s="1"/>
  <c r="AN2154" i="1" s="1"/>
  <c r="AG2154" i="1"/>
  <c r="AH2154" i="1"/>
  <c r="AI2154" i="1"/>
  <c r="AJ2154" i="1"/>
  <c r="AK2154" i="1"/>
  <c r="AT2154" i="1"/>
  <c r="AU2154" i="1"/>
  <c r="AV2154" i="1"/>
  <c r="AW2154" i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O2168" i="1" s="1"/>
  <c r="AN2168" i="1" s="1"/>
  <c r="AG2168" i="1"/>
  <c r="AH2168" i="1"/>
  <c r="AI2168" i="1"/>
  <c r="AJ2168" i="1"/>
  <c r="AK2168" i="1"/>
  <c r="AT2168" i="1"/>
  <c r="AU2168" i="1"/>
  <c r="AV2168" i="1"/>
  <c r="AW2168" i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AC2170" i="1"/>
  <c r="AD2170" i="1"/>
  <c r="AE2170" i="1"/>
  <c r="AF2170" i="1"/>
  <c r="AO2170" i="1" s="1"/>
  <c r="AN2170" i="1" s="1"/>
  <c r="AG2170" i="1"/>
  <c r="AH2170" i="1"/>
  <c r="AI2170" i="1"/>
  <c r="AJ2170" i="1"/>
  <c r="AK2170" i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AC2184" i="1"/>
  <c r="AD2184" i="1"/>
  <c r="AE2184" i="1"/>
  <c r="AF2184" i="1"/>
  <c r="AO2184" i="1" s="1"/>
  <c r="AN2184" i="1" s="1"/>
  <c r="AG2184" i="1"/>
  <c r="AH2184" i="1"/>
  <c r="AI2184" i="1"/>
  <c r="AJ2184" i="1"/>
  <c r="AK2184" i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O2186" i="1" s="1"/>
  <c r="AN2186" i="1" s="1"/>
  <c r="AG2186" i="1"/>
  <c r="AH2186" i="1"/>
  <c r="AI2186" i="1"/>
  <c r="AJ2186" i="1"/>
  <c r="AK2186" i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O2200" i="1" s="1"/>
  <c r="AN2200" i="1" s="1"/>
  <c r="AG2200" i="1"/>
  <c r="AH2200" i="1"/>
  <c r="AI2200" i="1"/>
  <c r="AJ2200" i="1"/>
  <c r="AK2200" i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O2202" i="1" s="1"/>
  <c r="AN2202" i="1" s="1"/>
  <c r="AG2202" i="1"/>
  <c r="AH2202" i="1"/>
  <c r="AI2202" i="1"/>
  <c r="AJ2202" i="1"/>
  <c r="AK2202" i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O2216" i="1" s="1"/>
  <c r="AN2216" i="1" s="1"/>
  <c r="AG2216" i="1"/>
  <c r="AH2216" i="1"/>
  <c r="AI2216" i="1"/>
  <c r="AJ2216" i="1"/>
  <c r="AK2216" i="1"/>
  <c r="AT2216" i="1"/>
  <c r="AU2216" i="1"/>
  <c r="AV2216" i="1"/>
  <c r="AW2216" i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O2232" i="1" s="1"/>
  <c r="AN2232" i="1" s="1"/>
  <c r="AG2232" i="1"/>
  <c r="AH2232" i="1"/>
  <c r="AI2232" i="1"/>
  <c r="AJ2232" i="1"/>
  <c r="AK2232" i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O2234" i="1" s="1"/>
  <c r="AN2234" i="1" s="1"/>
  <c r="AG2234" i="1"/>
  <c r="AH2234" i="1"/>
  <c r="AI2234" i="1"/>
  <c r="AJ2234" i="1"/>
  <c r="AK2234" i="1"/>
  <c r="AT2234" i="1"/>
  <c r="AU2234" i="1"/>
  <c r="AV2234" i="1"/>
  <c r="AW2234" i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O2248" i="1" s="1"/>
  <c r="AN2248" i="1" s="1"/>
  <c r="AG2248" i="1"/>
  <c r="AH2248" i="1"/>
  <c r="AI2248" i="1"/>
  <c r="AJ2248" i="1"/>
  <c r="AK2248" i="1"/>
  <c r="AT2248" i="1"/>
  <c r="AU2248" i="1"/>
  <c r="AV2248" i="1"/>
  <c r="AW2248" i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AC2250" i="1"/>
  <c r="AD2250" i="1"/>
  <c r="AE2250" i="1"/>
  <c r="AF2250" i="1"/>
  <c r="AO2250" i="1" s="1"/>
  <c r="AN2250" i="1" s="1"/>
  <c r="AG2250" i="1"/>
  <c r="AH2250" i="1"/>
  <c r="AI2250" i="1"/>
  <c r="AJ2250" i="1"/>
  <c r="AK2250" i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AC2264" i="1"/>
  <c r="AD2264" i="1"/>
  <c r="AE2264" i="1"/>
  <c r="AF2264" i="1"/>
  <c r="AO2264" i="1" s="1"/>
  <c r="AN2264" i="1" s="1"/>
  <c r="AG2264" i="1"/>
  <c r="AH2264" i="1"/>
  <c r="AI2264" i="1"/>
  <c r="AJ2264" i="1"/>
  <c r="AK2264" i="1"/>
  <c r="AT2264" i="1"/>
  <c r="AU2264" i="1"/>
  <c r="AV2264" i="1"/>
  <c r="AW2264" i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O2266" i="1" s="1"/>
  <c r="AN2266" i="1" s="1"/>
  <c r="AG2266" i="1"/>
  <c r="AH2266" i="1"/>
  <c r="AI2266" i="1"/>
  <c r="AJ2266" i="1"/>
  <c r="AK2266" i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O2280" i="1" s="1"/>
  <c r="AN2280" i="1" s="1"/>
  <c r="AG2280" i="1"/>
  <c r="AH2280" i="1"/>
  <c r="AI2280" i="1"/>
  <c r="AJ2280" i="1"/>
  <c r="AK2280" i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O2282" i="1" s="1"/>
  <c r="AN2282" i="1" s="1"/>
  <c r="AG2282" i="1"/>
  <c r="AH2282" i="1"/>
  <c r="AI2282" i="1"/>
  <c r="AJ2282" i="1"/>
  <c r="AK2282" i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O2296" i="1" s="1"/>
  <c r="AN2296" i="1" s="1"/>
  <c r="AG2296" i="1"/>
  <c r="AH2296" i="1"/>
  <c r="AI2296" i="1"/>
  <c r="AJ2296" i="1"/>
  <c r="AK2296" i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O2298" i="1" s="1"/>
  <c r="AN2298" i="1" s="1"/>
  <c r="AG2298" i="1"/>
  <c r="AH2298" i="1"/>
  <c r="AI2298" i="1"/>
  <c r="AJ2298" i="1"/>
  <c r="AK2298" i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O2312" i="1" s="1"/>
  <c r="AN2312" i="1" s="1"/>
  <c r="AG2312" i="1"/>
  <c r="AH2312" i="1"/>
  <c r="AI2312" i="1"/>
  <c r="AJ2312" i="1"/>
  <c r="AK2312" i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O2314" i="1" s="1"/>
  <c r="AN2314" i="1" s="1"/>
  <c r="AG2314" i="1"/>
  <c r="AH2314" i="1"/>
  <c r="AI2314" i="1"/>
  <c r="AJ2314" i="1"/>
  <c r="AK2314" i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O2324" i="1" s="1"/>
  <c r="AG2324" i="1"/>
  <c r="AH2324" i="1"/>
  <c r="AI2324" i="1"/>
  <c r="AJ2324" i="1"/>
  <c r="AK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O2326" i="1" s="1"/>
  <c r="AG2326" i="1"/>
  <c r="AH2326" i="1"/>
  <c r="AI2326" i="1"/>
  <c r="AJ2326" i="1"/>
  <c r="AK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O2332" i="1" s="1"/>
  <c r="AG2332" i="1"/>
  <c r="AH2332" i="1"/>
  <c r="AI2332" i="1"/>
  <c r="AJ2332" i="1"/>
  <c r="AK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O2334" i="1" s="1"/>
  <c r="AG2334" i="1"/>
  <c r="AH2334" i="1"/>
  <c r="AI2334" i="1"/>
  <c r="AJ2334" i="1"/>
  <c r="AK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O2340" i="1" s="1"/>
  <c r="AG2340" i="1"/>
  <c r="AH2340" i="1"/>
  <c r="AI2340" i="1"/>
  <c r="AJ2340" i="1"/>
  <c r="AK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O2342" i="1" s="1"/>
  <c r="AG2342" i="1"/>
  <c r="AH2342" i="1"/>
  <c r="AI2342" i="1"/>
  <c r="AJ2342" i="1"/>
  <c r="AK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O2348" i="1" s="1"/>
  <c r="AG2348" i="1"/>
  <c r="AH2348" i="1"/>
  <c r="AI2348" i="1"/>
  <c r="AJ2348" i="1"/>
  <c r="AK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O2350" i="1" s="1"/>
  <c r="AG2350" i="1"/>
  <c r="AH2350" i="1"/>
  <c r="AI2350" i="1"/>
  <c r="AJ2350" i="1"/>
  <c r="AK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O2356" i="1" s="1"/>
  <c r="AG2356" i="1"/>
  <c r="AH2356" i="1"/>
  <c r="AI2356" i="1"/>
  <c r="AJ2356" i="1"/>
  <c r="AK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O2358" i="1" s="1"/>
  <c r="AG2358" i="1"/>
  <c r="AH2358" i="1"/>
  <c r="AI2358" i="1"/>
  <c r="AJ2358" i="1"/>
  <c r="AK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O2364" i="1" s="1"/>
  <c r="AG2364" i="1"/>
  <c r="AH2364" i="1"/>
  <c r="AI2364" i="1"/>
  <c r="AJ2364" i="1"/>
  <c r="AK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O2366" i="1" s="1"/>
  <c r="AG2366" i="1"/>
  <c r="AH2366" i="1"/>
  <c r="AI2366" i="1"/>
  <c r="AJ2366" i="1"/>
  <c r="AK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O2372" i="1" s="1"/>
  <c r="AG2372" i="1"/>
  <c r="AH2372" i="1"/>
  <c r="AI2372" i="1"/>
  <c r="AJ2372" i="1"/>
  <c r="AK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O2374" i="1" s="1"/>
  <c r="AG2374" i="1"/>
  <c r="AH2374" i="1"/>
  <c r="AI2374" i="1"/>
  <c r="AJ2374" i="1"/>
  <c r="AK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O2380" i="1" s="1"/>
  <c r="AG2380" i="1"/>
  <c r="AH2380" i="1"/>
  <c r="AI2380" i="1"/>
  <c r="AJ2380" i="1"/>
  <c r="AK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O2382" i="1" s="1"/>
  <c r="AG2382" i="1"/>
  <c r="AH2382" i="1"/>
  <c r="AI2382" i="1"/>
  <c r="AJ2382" i="1"/>
  <c r="AK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T2409" i="1"/>
  <c r="AU2409" i="1"/>
  <c r="AV2409" i="1"/>
  <c r="AW2409" i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T2429" i="1"/>
  <c r="AU2429" i="1"/>
  <c r="AV2429" i="1"/>
  <c r="AW2429" i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T2435" i="1"/>
  <c r="AU2435" i="1"/>
  <c r="AV2435" i="1"/>
  <c r="AW2435" i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AC2452" i="1"/>
  <c r="AD2452" i="1"/>
  <c r="AE2452" i="1"/>
  <c r="AF2452" i="1"/>
  <c r="AO2452" i="1" s="1"/>
  <c r="AG2452" i="1"/>
  <c r="AH2452" i="1"/>
  <c r="AI2452" i="1"/>
  <c r="AJ2452" i="1"/>
  <c r="AK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O2454" i="1" s="1"/>
  <c r="AG2454" i="1"/>
  <c r="AH2454" i="1"/>
  <c r="AI2454" i="1"/>
  <c r="AJ2454" i="1"/>
  <c r="AK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AC2457" i="1"/>
  <c r="AD2457" i="1"/>
  <c r="AE2457" i="1"/>
  <c r="AF2457" i="1"/>
  <c r="AO2457" i="1" s="1"/>
  <c r="AN2457" i="1" s="1"/>
  <c r="AG2457" i="1"/>
  <c r="AH2457" i="1"/>
  <c r="AI2457" i="1"/>
  <c r="AJ2457" i="1"/>
  <c r="AK2457" i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AC2467" i="1"/>
  <c r="AD2467" i="1"/>
  <c r="AE2467" i="1"/>
  <c r="AF2467" i="1"/>
  <c r="AO2467" i="1" s="1"/>
  <c r="AN2467" i="1" s="1"/>
  <c r="AG2467" i="1"/>
  <c r="AH2467" i="1"/>
  <c r="AI2467" i="1"/>
  <c r="AJ2467" i="1"/>
  <c r="AK2467" i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AC2473" i="1"/>
  <c r="AD2473" i="1"/>
  <c r="AE2473" i="1"/>
  <c r="AF2473" i="1"/>
  <c r="AO2473" i="1" s="1"/>
  <c r="AN2473" i="1" s="1"/>
  <c r="AG2473" i="1"/>
  <c r="AH2473" i="1"/>
  <c r="AI2473" i="1"/>
  <c r="AJ2473" i="1"/>
  <c r="AK2473" i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O2483" i="1" s="1"/>
  <c r="AN2483" i="1" s="1"/>
  <c r="AG2483" i="1"/>
  <c r="AH2483" i="1"/>
  <c r="AI2483" i="1"/>
  <c r="AJ2483" i="1"/>
  <c r="AK2483" i="1"/>
  <c r="AT2483" i="1"/>
  <c r="AU2483" i="1"/>
  <c r="AV2483" i="1"/>
  <c r="AW2483" i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AC2489" i="1"/>
  <c r="AD2489" i="1"/>
  <c r="AE2489" i="1"/>
  <c r="AF2489" i="1"/>
  <c r="AO2489" i="1" s="1"/>
  <c r="AN2489" i="1" s="1"/>
  <c r="AG2489" i="1"/>
  <c r="AH2489" i="1"/>
  <c r="AI2489" i="1"/>
  <c r="AJ2489" i="1"/>
  <c r="AK2489" i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AC2499" i="1"/>
  <c r="AD2499" i="1"/>
  <c r="AE2499" i="1"/>
  <c r="AF2499" i="1"/>
  <c r="AO2499" i="1" s="1"/>
  <c r="AN2499" i="1" s="1"/>
  <c r="AG2499" i="1"/>
  <c r="AH2499" i="1"/>
  <c r="AI2499" i="1"/>
  <c r="AJ2499" i="1"/>
  <c r="AK2499" i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O2505" i="1" s="1"/>
  <c r="AN2505" i="1" s="1"/>
  <c r="AG2505" i="1"/>
  <c r="AH2505" i="1"/>
  <c r="AI2505" i="1"/>
  <c r="AJ2505" i="1"/>
  <c r="AK2505" i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AC2515" i="1"/>
  <c r="AD2515" i="1"/>
  <c r="AE2515" i="1"/>
  <c r="AF2515" i="1"/>
  <c r="AO2515" i="1" s="1"/>
  <c r="AN2515" i="1" s="1"/>
  <c r="AG2515" i="1"/>
  <c r="AH2515" i="1"/>
  <c r="AI2515" i="1"/>
  <c r="AJ2515" i="1"/>
  <c r="AK2515" i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O2521" i="1" s="1"/>
  <c r="AN2521" i="1" s="1"/>
  <c r="AG2521" i="1"/>
  <c r="AH2521" i="1"/>
  <c r="AI2521" i="1"/>
  <c r="AJ2521" i="1"/>
  <c r="AK2521" i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O2531" i="1" s="1"/>
  <c r="AN2531" i="1" s="1"/>
  <c r="AG2531" i="1"/>
  <c r="AH2531" i="1"/>
  <c r="AI2531" i="1"/>
  <c r="AJ2531" i="1"/>
  <c r="AK2531" i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O2537" i="1" s="1"/>
  <c r="AN2537" i="1" s="1"/>
  <c r="AG2537" i="1"/>
  <c r="AH2537" i="1"/>
  <c r="AI2537" i="1"/>
  <c r="AJ2537" i="1"/>
  <c r="AK2537" i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O2547" i="1" s="1"/>
  <c r="AN2547" i="1" s="1"/>
  <c r="AG2547" i="1"/>
  <c r="AH2547" i="1"/>
  <c r="AI2547" i="1"/>
  <c r="AJ2547" i="1"/>
  <c r="AK2547" i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O2553" i="1" s="1"/>
  <c r="AN2553" i="1" s="1"/>
  <c r="AG2553" i="1"/>
  <c r="AH2553" i="1"/>
  <c r="AI2553" i="1"/>
  <c r="AJ2553" i="1"/>
  <c r="AK2553" i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O2563" i="1" s="1"/>
  <c r="AN2563" i="1" s="1"/>
  <c r="AG2563" i="1"/>
  <c r="AH2563" i="1"/>
  <c r="AI2563" i="1"/>
  <c r="AJ2563" i="1"/>
  <c r="AK2563" i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O2569" i="1" s="1"/>
  <c r="AN2569" i="1" s="1"/>
  <c r="AG2569" i="1"/>
  <c r="AH2569" i="1"/>
  <c r="AI2569" i="1"/>
  <c r="AJ2569" i="1"/>
  <c r="AK2569" i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O2579" i="1" s="1"/>
  <c r="AN2579" i="1" s="1"/>
  <c r="AG2579" i="1"/>
  <c r="AH2579" i="1"/>
  <c r="AI2579" i="1"/>
  <c r="AJ2579" i="1"/>
  <c r="AK2579" i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O2585" i="1" s="1"/>
  <c r="AN2585" i="1" s="1"/>
  <c r="AG2585" i="1"/>
  <c r="AH2585" i="1"/>
  <c r="AI2585" i="1"/>
  <c r="AJ2585" i="1"/>
  <c r="AK2585" i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O2595" i="1" s="1"/>
  <c r="AN2595" i="1" s="1"/>
  <c r="AG2595" i="1"/>
  <c r="AH2595" i="1"/>
  <c r="AI2595" i="1"/>
  <c r="AJ2595" i="1"/>
  <c r="AK2595" i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O2601" i="1" s="1"/>
  <c r="AN2601" i="1" s="1"/>
  <c r="AG2601" i="1"/>
  <c r="AH2601" i="1"/>
  <c r="AI2601" i="1"/>
  <c r="AJ2601" i="1"/>
  <c r="AK2601" i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O2611" i="1" s="1"/>
  <c r="AN2611" i="1" s="1"/>
  <c r="AG2611" i="1"/>
  <c r="AH2611" i="1"/>
  <c r="AI2611" i="1"/>
  <c r="AJ2611" i="1"/>
  <c r="AK2611" i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O2617" i="1" s="1"/>
  <c r="AN2617" i="1" s="1"/>
  <c r="AG2617" i="1"/>
  <c r="AH2617" i="1"/>
  <c r="AI2617" i="1"/>
  <c r="AJ2617" i="1"/>
  <c r="AK2617" i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O2627" i="1" s="1"/>
  <c r="AN2627" i="1" s="1"/>
  <c r="AG2627" i="1"/>
  <c r="AH2627" i="1"/>
  <c r="AI2627" i="1"/>
  <c r="AJ2627" i="1"/>
  <c r="AK2627" i="1"/>
  <c r="AT2627" i="1"/>
  <c r="AU2627" i="1"/>
  <c r="AV2627" i="1"/>
  <c r="AW2627" i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AC2633" i="1"/>
  <c r="AD2633" i="1"/>
  <c r="AE2633" i="1"/>
  <c r="AF2633" i="1"/>
  <c r="AO2633" i="1" s="1"/>
  <c r="AN2633" i="1" s="1"/>
  <c r="AG2633" i="1"/>
  <c r="AH2633" i="1"/>
  <c r="AI2633" i="1"/>
  <c r="AJ2633" i="1"/>
  <c r="AK2633" i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AC2643" i="1"/>
  <c r="AD2643" i="1"/>
  <c r="AE2643" i="1"/>
  <c r="AF2643" i="1"/>
  <c r="AO2643" i="1" s="1"/>
  <c r="AN2643" i="1" s="1"/>
  <c r="AG2643" i="1"/>
  <c r="AH2643" i="1"/>
  <c r="AI2643" i="1"/>
  <c r="AJ2643" i="1"/>
  <c r="AK2643" i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AC2649" i="1"/>
  <c r="AD2649" i="1"/>
  <c r="AE2649" i="1"/>
  <c r="AF2649" i="1"/>
  <c r="AO2649" i="1" s="1"/>
  <c r="AN2649" i="1" s="1"/>
  <c r="AG2649" i="1"/>
  <c r="AH2649" i="1"/>
  <c r="AI2649" i="1"/>
  <c r="AJ2649" i="1"/>
  <c r="AK2649" i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O2659" i="1" s="1"/>
  <c r="AN2659" i="1" s="1"/>
  <c r="AG2659" i="1"/>
  <c r="AH2659" i="1"/>
  <c r="AI2659" i="1"/>
  <c r="AJ2659" i="1"/>
  <c r="AK2659" i="1"/>
  <c r="AT2659" i="1"/>
  <c r="AU2659" i="1"/>
  <c r="AV2659" i="1"/>
  <c r="AW2659" i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O2665" i="1" s="1"/>
  <c r="AN2665" i="1" s="1"/>
  <c r="AG2665" i="1"/>
  <c r="AH2665" i="1"/>
  <c r="AI2665" i="1"/>
  <c r="AJ2665" i="1"/>
  <c r="AK2665" i="1"/>
  <c r="AT2665" i="1"/>
  <c r="AU2665" i="1"/>
  <c r="AV2665" i="1"/>
  <c r="AW2665" i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O2675" i="1" s="1"/>
  <c r="AN2675" i="1" s="1"/>
  <c r="AG2675" i="1"/>
  <c r="AH2675" i="1"/>
  <c r="AI2675" i="1"/>
  <c r="AJ2675" i="1"/>
  <c r="AK2675" i="1"/>
  <c r="AT2675" i="1"/>
  <c r="AU2675" i="1"/>
  <c r="AV2675" i="1"/>
  <c r="AW2675" i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AC2681" i="1"/>
  <c r="AD2681" i="1"/>
  <c r="AE2681" i="1"/>
  <c r="AF2681" i="1"/>
  <c r="AO2681" i="1" s="1"/>
  <c r="AN2681" i="1" s="1"/>
  <c r="AG2681" i="1"/>
  <c r="AH2681" i="1"/>
  <c r="AI2681" i="1"/>
  <c r="AJ2681" i="1"/>
  <c r="AK2681" i="1"/>
  <c r="AT2681" i="1"/>
  <c r="AU2681" i="1"/>
  <c r="AV2681" i="1"/>
  <c r="AW2681" i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O2691" i="1" s="1"/>
  <c r="AN2691" i="1" s="1"/>
  <c r="AG2691" i="1"/>
  <c r="AH2691" i="1"/>
  <c r="AI2691" i="1"/>
  <c r="AJ2691" i="1"/>
  <c r="AK2691" i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O2697" i="1" s="1"/>
  <c r="AN2697" i="1" s="1"/>
  <c r="AG2697" i="1"/>
  <c r="AH2697" i="1"/>
  <c r="AI2697" i="1"/>
  <c r="AJ2697" i="1"/>
  <c r="AK2697" i="1"/>
  <c r="AT2697" i="1"/>
  <c r="AU2697" i="1"/>
  <c r="AV2697" i="1"/>
  <c r="AW2697" i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O2707" i="1" s="1"/>
  <c r="AN2707" i="1" s="1"/>
  <c r="AG2707" i="1"/>
  <c r="AH2707" i="1"/>
  <c r="AI2707" i="1"/>
  <c r="AJ2707" i="1"/>
  <c r="AK2707" i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O2713" i="1" s="1"/>
  <c r="AN2713" i="1" s="1"/>
  <c r="AG2713" i="1"/>
  <c r="AH2713" i="1"/>
  <c r="AI2713" i="1"/>
  <c r="AJ2713" i="1"/>
  <c r="AK2713" i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O2729" i="1" s="1"/>
  <c r="AN2729" i="1" s="1"/>
  <c r="AG2729" i="1"/>
  <c r="AH2729" i="1"/>
  <c r="AI2729" i="1"/>
  <c r="AJ2729" i="1"/>
  <c r="AK2729" i="1"/>
  <c r="AT2729" i="1"/>
  <c r="AU2729" i="1"/>
  <c r="AV2729" i="1"/>
  <c r="AW2729" i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O2739" i="1" s="1"/>
  <c r="AN2739" i="1" s="1"/>
  <c r="AG2739" i="1"/>
  <c r="AH2739" i="1"/>
  <c r="AI2739" i="1"/>
  <c r="AJ2739" i="1"/>
  <c r="AK2739" i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O2745" i="1" s="1"/>
  <c r="AN2745" i="1" s="1"/>
  <c r="AG2745" i="1"/>
  <c r="AH2745" i="1"/>
  <c r="AI2745" i="1"/>
  <c r="AJ2745" i="1"/>
  <c r="AK2745" i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O2755" i="1" s="1"/>
  <c r="AN2755" i="1" s="1"/>
  <c r="AG2755" i="1"/>
  <c r="AH2755" i="1"/>
  <c r="AI2755" i="1"/>
  <c r="AJ2755" i="1"/>
  <c r="AK2755" i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O2761" i="1" s="1"/>
  <c r="AN2761" i="1" s="1"/>
  <c r="AG2761" i="1"/>
  <c r="AH2761" i="1"/>
  <c r="AI2761" i="1"/>
  <c r="AJ2761" i="1"/>
  <c r="AK2761" i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O2771" i="1" s="1"/>
  <c r="AN2771" i="1" s="1"/>
  <c r="AG2771" i="1"/>
  <c r="AH2771" i="1"/>
  <c r="AI2771" i="1"/>
  <c r="AJ2771" i="1"/>
  <c r="AK2771" i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O2777" i="1" s="1"/>
  <c r="AN2777" i="1" s="1"/>
  <c r="AG2777" i="1"/>
  <c r="AH2777" i="1"/>
  <c r="AI2777" i="1"/>
  <c r="AJ2777" i="1"/>
  <c r="AK2777" i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AC2787" i="1"/>
  <c r="AD2787" i="1"/>
  <c r="AE2787" i="1"/>
  <c r="AF2787" i="1"/>
  <c r="AO2787" i="1" s="1"/>
  <c r="AN2787" i="1" s="1"/>
  <c r="AG2787" i="1"/>
  <c r="AH2787" i="1"/>
  <c r="AI2787" i="1"/>
  <c r="AJ2787" i="1"/>
  <c r="AK2787" i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O2793" i="1" s="1"/>
  <c r="AN2793" i="1" s="1"/>
  <c r="AG2793" i="1"/>
  <c r="AH2793" i="1"/>
  <c r="AI2793" i="1"/>
  <c r="AJ2793" i="1"/>
  <c r="AK2793" i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AC2803" i="1"/>
  <c r="AD2803" i="1"/>
  <c r="AE2803" i="1"/>
  <c r="AF2803" i="1"/>
  <c r="AO2803" i="1" s="1"/>
  <c r="AN2803" i="1" s="1"/>
  <c r="AG2803" i="1"/>
  <c r="AH2803" i="1"/>
  <c r="AI2803" i="1"/>
  <c r="AJ2803" i="1"/>
  <c r="AK2803" i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O2809" i="1" s="1"/>
  <c r="AN2809" i="1" s="1"/>
  <c r="AG2809" i="1"/>
  <c r="AH2809" i="1"/>
  <c r="AI2809" i="1"/>
  <c r="AJ2809" i="1"/>
  <c r="AK2809" i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AC2819" i="1"/>
  <c r="AD2819" i="1"/>
  <c r="AE2819" i="1"/>
  <c r="AF2819" i="1"/>
  <c r="AO2819" i="1" s="1"/>
  <c r="AN2819" i="1" s="1"/>
  <c r="AG2819" i="1"/>
  <c r="AH2819" i="1"/>
  <c r="AI2819" i="1"/>
  <c r="AJ2819" i="1"/>
  <c r="AK2819" i="1"/>
  <c r="AT2819" i="1"/>
  <c r="AU2819" i="1"/>
  <c r="AV2819" i="1"/>
  <c r="AW2819" i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AC2825" i="1"/>
  <c r="AD2825" i="1"/>
  <c r="AE2825" i="1"/>
  <c r="AF2825" i="1"/>
  <c r="AO2825" i="1" s="1"/>
  <c r="AN2825" i="1" s="1"/>
  <c r="AG2825" i="1"/>
  <c r="AH2825" i="1"/>
  <c r="AI2825" i="1"/>
  <c r="AJ2825" i="1"/>
  <c r="AK2825" i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AC2835" i="1"/>
  <c r="AD2835" i="1"/>
  <c r="AE2835" i="1"/>
  <c r="AF2835" i="1"/>
  <c r="AO2835" i="1" s="1"/>
  <c r="AN2835" i="1" s="1"/>
  <c r="AG2835" i="1"/>
  <c r="AH2835" i="1"/>
  <c r="AI2835" i="1"/>
  <c r="AJ2835" i="1"/>
  <c r="AK2835" i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O2845" i="1" s="1"/>
  <c r="AN2845" i="1" s="1"/>
  <c r="AG2845" i="1"/>
  <c r="AH2845" i="1"/>
  <c r="AI2845" i="1"/>
  <c r="AJ2845" i="1"/>
  <c r="AK2845" i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O2851" i="1" s="1"/>
  <c r="AN2851" i="1" s="1"/>
  <c r="AG2851" i="1"/>
  <c r="AH2851" i="1"/>
  <c r="AI2851" i="1"/>
  <c r="AJ2851" i="1"/>
  <c r="AK2851" i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O2857" i="1" s="1"/>
  <c r="AN2857" i="1" s="1"/>
  <c r="AG2857" i="1"/>
  <c r="AH2857" i="1"/>
  <c r="AI2857" i="1"/>
  <c r="AJ2857" i="1"/>
  <c r="AK2857" i="1"/>
  <c r="AT2857" i="1"/>
  <c r="AU2857" i="1"/>
  <c r="AV2857" i="1"/>
  <c r="AW2857" i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O2867" i="1" s="1"/>
  <c r="AN2867" i="1" s="1"/>
  <c r="AG2867" i="1"/>
  <c r="AH2867" i="1"/>
  <c r="AI2867" i="1"/>
  <c r="AJ2867" i="1"/>
  <c r="AK2867" i="1"/>
  <c r="AT2867" i="1"/>
  <c r="AU2867" i="1"/>
  <c r="AV2867" i="1"/>
  <c r="AW2867" i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O2877" i="1" s="1"/>
  <c r="AN2877" i="1" s="1"/>
  <c r="AG2877" i="1"/>
  <c r="AH2877" i="1"/>
  <c r="AI2877" i="1"/>
  <c r="AJ2877" i="1"/>
  <c r="AK2877" i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O2883" i="1" s="1"/>
  <c r="AN2883" i="1" s="1"/>
  <c r="AG2883" i="1"/>
  <c r="AH2883" i="1"/>
  <c r="AI2883" i="1"/>
  <c r="AJ2883" i="1"/>
  <c r="AK2883" i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O2889" i="1" s="1"/>
  <c r="AN2889" i="1" s="1"/>
  <c r="AG2889" i="1"/>
  <c r="AH2889" i="1"/>
  <c r="AI2889" i="1"/>
  <c r="AJ2889" i="1"/>
  <c r="AK2889" i="1"/>
  <c r="AT2889" i="1"/>
  <c r="AU2889" i="1"/>
  <c r="AV2889" i="1"/>
  <c r="AW2889" i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O2899" i="1" s="1"/>
  <c r="AN2899" i="1" s="1"/>
  <c r="AG2899" i="1"/>
  <c r="AH2899" i="1"/>
  <c r="AI2899" i="1"/>
  <c r="AJ2899" i="1"/>
  <c r="AK2899" i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O2905" i="1" s="1"/>
  <c r="AN2905" i="1" s="1"/>
  <c r="AG2905" i="1"/>
  <c r="AH2905" i="1"/>
  <c r="AI2905" i="1"/>
  <c r="AJ2905" i="1"/>
  <c r="AK2905" i="1"/>
  <c r="AT2905" i="1"/>
  <c r="AU2905" i="1"/>
  <c r="AV2905" i="1"/>
  <c r="AW2905" i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O2915" i="1" s="1"/>
  <c r="AN2915" i="1" s="1"/>
  <c r="AG2915" i="1"/>
  <c r="AH2915" i="1"/>
  <c r="AI2915" i="1"/>
  <c r="AJ2915" i="1"/>
  <c r="AK2915" i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O2921" i="1" s="1"/>
  <c r="AN2921" i="1" s="1"/>
  <c r="AG2921" i="1"/>
  <c r="AH2921" i="1"/>
  <c r="AI2921" i="1"/>
  <c r="AJ2921" i="1"/>
  <c r="AK2921" i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O2931" i="1" s="1"/>
  <c r="AN2931" i="1" s="1"/>
  <c r="AG2931" i="1"/>
  <c r="AH2931" i="1"/>
  <c r="AI2931" i="1"/>
  <c r="AJ2931" i="1"/>
  <c r="AK2931" i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AC2941" i="1"/>
  <c r="AD2941" i="1"/>
  <c r="AE2941" i="1"/>
  <c r="AF2941" i="1"/>
  <c r="AO2941" i="1" s="1"/>
  <c r="AN2941" i="1" s="1"/>
  <c r="AG2941" i="1"/>
  <c r="AH2941" i="1"/>
  <c r="AI2941" i="1"/>
  <c r="AJ2941" i="1"/>
  <c r="AK2941" i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O2943" i="1" s="1"/>
  <c r="AN2943" i="1" s="1"/>
  <c r="AG2943" i="1"/>
  <c r="AH2943" i="1"/>
  <c r="AI2943" i="1"/>
  <c r="AJ2943" i="1"/>
  <c r="AK2943" i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O2957" i="1" s="1"/>
  <c r="AN2957" i="1" s="1"/>
  <c r="AG2957" i="1"/>
  <c r="AH2957" i="1"/>
  <c r="AI2957" i="1"/>
  <c r="AJ2957" i="1"/>
  <c r="AK2957" i="1"/>
  <c r="AT2957" i="1"/>
  <c r="AU2957" i="1"/>
  <c r="AV2957" i="1"/>
  <c r="AW2957" i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O2959" i="1" s="1"/>
  <c r="AN2959" i="1" s="1"/>
  <c r="AG2959" i="1"/>
  <c r="AH2959" i="1"/>
  <c r="AI2959" i="1"/>
  <c r="AJ2959" i="1"/>
  <c r="AK2959" i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O2973" i="1" s="1"/>
  <c r="AN2973" i="1" s="1"/>
  <c r="AG2973" i="1"/>
  <c r="AH2973" i="1"/>
  <c r="AI2973" i="1"/>
  <c r="AJ2973" i="1"/>
  <c r="AK2973" i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AC2975" i="1"/>
  <c r="AD2975" i="1"/>
  <c r="AE2975" i="1"/>
  <c r="AF2975" i="1"/>
  <c r="AO2975" i="1" s="1"/>
  <c r="AN2975" i="1" s="1"/>
  <c r="AG2975" i="1"/>
  <c r="AH2975" i="1"/>
  <c r="AI2975" i="1"/>
  <c r="AJ2975" i="1"/>
  <c r="AK2975" i="1"/>
  <c r="AT2975" i="1"/>
  <c r="AU2975" i="1"/>
  <c r="AV2975" i="1"/>
  <c r="AW2975" i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O2991" i="1" s="1"/>
  <c r="AN2991" i="1" s="1"/>
  <c r="AG2991" i="1"/>
  <c r="AH2991" i="1"/>
  <c r="AI2991" i="1"/>
  <c r="AJ2991" i="1"/>
  <c r="AK2991" i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O3005" i="1" s="1"/>
  <c r="AN3005" i="1" s="1"/>
  <c r="AG3005" i="1"/>
  <c r="AH3005" i="1"/>
  <c r="AI3005" i="1"/>
  <c r="AJ3005" i="1"/>
  <c r="AK3005" i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O3007" i="1" s="1"/>
  <c r="AN3007" i="1" s="1"/>
  <c r="AG3007" i="1"/>
  <c r="AH3007" i="1"/>
  <c r="AI3007" i="1"/>
  <c r="AJ3007" i="1"/>
  <c r="AK3007" i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O3021" i="1" s="1"/>
  <c r="AN3021" i="1" s="1"/>
  <c r="AG3021" i="1"/>
  <c r="AH3021" i="1"/>
  <c r="AI3021" i="1"/>
  <c r="AJ3021" i="1"/>
  <c r="AK3021" i="1"/>
  <c r="AT3021" i="1"/>
  <c r="AU3021" i="1"/>
  <c r="AV3021" i="1"/>
  <c r="AW3021" i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O3023" i="1" s="1"/>
  <c r="AN3023" i="1" s="1"/>
  <c r="AG3023" i="1"/>
  <c r="AH3023" i="1"/>
  <c r="AI3023" i="1"/>
  <c r="AJ3023" i="1"/>
  <c r="AK3023" i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O3037" i="1" s="1"/>
  <c r="AN3037" i="1" s="1"/>
  <c r="AG3037" i="1"/>
  <c r="AH3037" i="1"/>
  <c r="AI3037" i="1"/>
  <c r="AJ3037" i="1"/>
  <c r="AK3037" i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O3039" i="1" s="1"/>
  <c r="AN3039" i="1" s="1"/>
  <c r="AG3039" i="1"/>
  <c r="AH3039" i="1"/>
  <c r="AI3039" i="1"/>
  <c r="AJ3039" i="1"/>
  <c r="AK3039" i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O3053" i="1" s="1"/>
  <c r="AN3053" i="1" s="1"/>
  <c r="AG3053" i="1"/>
  <c r="AH3053" i="1"/>
  <c r="AI3053" i="1"/>
  <c r="AJ3053" i="1"/>
  <c r="AK3053" i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O3055" i="1" s="1"/>
  <c r="AN3055" i="1" s="1"/>
  <c r="AG3055" i="1"/>
  <c r="AH3055" i="1"/>
  <c r="AI3055" i="1"/>
  <c r="AJ3055" i="1"/>
  <c r="AK3055" i="1"/>
  <c r="AT3055" i="1"/>
  <c r="AU3055" i="1"/>
  <c r="AV3055" i="1"/>
  <c r="AW3055" i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AC3069" i="1"/>
  <c r="AD3069" i="1"/>
  <c r="AE3069" i="1"/>
  <c r="AF3069" i="1"/>
  <c r="AO3069" i="1" s="1"/>
  <c r="AN3069" i="1" s="1"/>
  <c r="AG3069" i="1"/>
  <c r="AH3069" i="1"/>
  <c r="AI3069" i="1"/>
  <c r="AJ3069" i="1"/>
  <c r="AK3069" i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O3071" i="1" s="1"/>
  <c r="AN3071" i="1" s="1"/>
  <c r="AG3071" i="1"/>
  <c r="AH3071" i="1"/>
  <c r="AI3071" i="1"/>
  <c r="AJ3071" i="1"/>
  <c r="AK3071" i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O3085" i="1" s="1"/>
  <c r="AN3085" i="1" s="1"/>
  <c r="AG3085" i="1"/>
  <c r="AH3085" i="1"/>
  <c r="AI3085" i="1"/>
  <c r="AJ3085" i="1"/>
  <c r="AK3085" i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O3087" i="1" s="1"/>
  <c r="AN3087" i="1" s="1"/>
  <c r="AG3087" i="1"/>
  <c r="AH3087" i="1"/>
  <c r="AI3087" i="1"/>
  <c r="AJ3087" i="1"/>
  <c r="AK3087" i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O3101" i="1" s="1"/>
  <c r="AN3101" i="1" s="1"/>
  <c r="AG3101" i="1"/>
  <c r="AH3101" i="1"/>
  <c r="AI3101" i="1"/>
  <c r="AJ3101" i="1"/>
  <c r="AK3101" i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O3117" i="1" s="1"/>
  <c r="AN3117" i="1" s="1"/>
  <c r="AG3117" i="1"/>
  <c r="AH3117" i="1"/>
  <c r="AI3117" i="1"/>
  <c r="AJ3117" i="1"/>
  <c r="AK3117" i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O3119" i="1" s="1"/>
  <c r="AN3119" i="1" s="1"/>
  <c r="AG3119" i="1"/>
  <c r="AH3119" i="1"/>
  <c r="AI3119" i="1"/>
  <c r="AJ3119" i="1"/>
  <c r="AK3119" i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O3133" i="1" s="1"/>
  <c r="AN3133" i="1" s="1"/>
  <c r="AG3133" i="1"/>
  <c r="AH3133" i="1"/>
  <c r="AI3133" i="1"/>
  <c r="AJ3133" i="1"/>
  <c r="AK3133" i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O3135" i="1" s="1"/>
  <c r="AN3135" i="1" s="1"/>
  <c r="AG3135" i="1"/>
  <c r="AH3135" i="1"/>
  <c r="AI3135" i="1"/>
  <c r="AJ3135" i="1"/>
  <c r="AK3135" i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O3149" i="1" s="1"/>
  <c r="AN3149" i="1" s="1"/>
  <c r="AG3149" i="1"/>
  <c r="AH3149" i="1"/>
  <c r="AI3149" i="1"/>
  <c r="AJ3149" i="1"/>
  <c r="AK3149" i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O3151" i="1" s="1"/>
  <c r="AN3151" i="1" s="1"/>
  <c r="AG3151" i="1"/>
  <c r="AH3151" i="1"/>
  <c r="AI3151" i="1"/>
  <c r="AJ3151" i="1"/>
  <c r="AK3151" i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O3165" i="1" s="1"/>
  <c r="AN3165" i="1" s="1"/>
  <c r="AG3165" i="1"/>
  <c r="AH3165" i="1"/>
  <c r="AI3165" i="1"/>
  <c r="AJ3165" i="1"/>
  <c r="AK3165" i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O3167" i="1" s="1"/>
  <c r="AN3167" i="1" s="1"/>
  <c r="AG3167" i="1"/>
  <c r="AH3167" i="1"/>
  <c r="AI3167" i="1"/>
  <c r="AJ3167" i="1"/>
  <c r="AK3167" i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O3181" i="1" s="1"/>
  <c r="AN3181" i="1" s="1"/>
  <c r="AG3181" i="1"/>
  <c r="AH3181" i="1"/>
  <c r="AI3181" i="1"/>
  <c r="AJ3181" i="1"/>
  <c r="AK3181" i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O3183" i="1" s="1"/>
  <c r="AN3183" i="1" s="1"/>
  <c r="AG3183" i="1"/>
  <c r="AH3183" i="1"/>
  <c r="AI3183" i="1"/>
  <c r="AJ3183" i="1"/>
  <c r="AK3183" i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O3197" i="1" s="1"/>
  <c r="AN3197" i="1" s="1"/>
  <c r="AG3197" i="1"/>
  <c r="AH3197" i="1"/>
  <c r="AI3197" i="1"/>
  <c r="AJ3197" i="1"/>
  <c r="AK3197" i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O3199" i="1" s="1"/>
  <c r="AN3199" i="1" s="1"/>
  <c r="AG3199" i="1"/>
  <c r="AH3199" i="1"/>
  <c r="AI3199" i="1"/>
  <c r="AJ3199" i="1"/>
  <c r="AK3199" i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O3213" i="1" s="1"/>
  <c r="AN3213" i="1" s="1"/>
  <c r="AG3213" i="1"/>
  <c r="AH3213" i="1"/>
  <c r="AI3213" i="1"/>
  <c r="AJ3213" i="1"/>
  <c r="AK3213" i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O3215" i="1" s="1"/>
  <c r="AN3215" i="1" s="1"/>
  <c r="AG3215" i="1"/>
  <c r="AH3215" i="1"/>
  <c r="AI3215" i="1"/>
  <c r="AJ3215" i="1"/>
  <c r="AK3215" i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O3229" i="1" s="1"/>
  <c r="AN3229" i="1" s="1"/>
  <c r="AG3229" i="1"/>
  <c r="AH3229" i="1"/>
  <c r="AI3229" i="1"/>
  <c r="AJ3229" i="1"/>
  <c r="AK3229" i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AC3231" i="1"/>
  <c r="AD3231" i="1"/>
  <c r="AE3231" i="1"/>
  <c r="AF3231" i="1"/>
  <c r="AO3231" i="1" s="1"/>
  <c r="AN3231" i="1" s="1"/>
  <c r="AG3231" i="1"/>
  <c r="AH3231" i="1"/>
  <c r="AI3231" i="1"/>
  <c r="AJ3231" i="1"/>
  <c r="AK3231" i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O3239" i="1" s="1"/>
  <c r="AN3239" i="1" s="1"/>
  <c r="AG3239" i="1"/>
  <c r="AH3239" i="1"/>
  <c r="AI3239" i="1"/>
  <c r="AJ3239" i="1"/>
  <c r="AK3239" i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O3245" i="1" s="1"/>
  <c r="AN3245" i="1" s="1"/>
  <c r="AG3245" i="1"/>
  <c r="AH3245" i="1"/>
  <c r="AI3245" i="1"/>
  <c r="AJ3245" i="1"/>
  <c r="AK3245" i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AC3255" i="1"/>
  <c r="AD3255" i="1"/>
  <c r="AE3255" i="1"/>
  <c r="AF3255" i="1"/>
  <c r="AO3255" i="1" s="1"/>
  <c r="AN3255" i="1" s="1"/>
  <c r="AG3255" i="1"/>
  <c r="AH3255" i="1"/>
  <c r="AI3255" i="1"/>
  <c r="AJ3255" i="1"/>
  <c r="AK3255" i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O3261" i="1" s="1"/>
  <c r="AN3261" i="1" s="1"/>
  <c r="AG3261" i="1"/>
  <c r="AH3261" i="1"/>
  <c r="AI3261" i="1"/>
  <c r="AJ3261" i="1"/>
  <c r="AK3261" i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O3271" i="1" s="1"/>
  <c r="AN3271" i="1" s="1"/>
  <c r="AG3271" i="1"/>
  <c r="AH3271" i="1"/>
  <c r="AI3271" i="1"/>
  <c r="AJ3271" i="1"/>
  <c r="AK3271" i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O3277" i="1" s="1"/>
  <c r="AN3277" i="1" s="1"/>
  <c r="AG3277" i="1"/>
  <c r="AH3277" i="1"/>
  <c r="AI3277" i="1"/>
  <c r="AJ3277" i="1"/>
  <c r="AK3277" i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O3293" i="1" s="1"/>
  <c r="AN3293" i="1" s="1"/>
  <c r="AG3293" i="1"/>
  <c r="AH3293" i="1"/>
  <c r="AI3293" i="1"/>
  <c r="AJ3293" i="1"/>
  <c r="AK3293" i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O3295" i="1" s="1"/>
  <c r="AN3295" i="1" s="1"/>
  <c r="AG3295" i="1"/>
  <c r="AH3295" i="1"/>
  <c r="AI3295" i="1"/>
  <c r="AJ3295" i="1"/>
  <c r="AK3295" i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AC3309" i="1"/>
  <c r="AD3309" i="1"/>
  <c r="AE3309" i="1"/>
  <c r="AF3309" i="1"/>
  <c r="AO3309" i="1" s="1"/>
  <c r="AN3309" i="1" s="1"/>
  <c r="AG3309" i="1"/>
  <c r="AH3309" i="1"/>
  <c r="AI3309" i="1"/>
  <c r="AJ3309" i="1"/>
  <c r="AK3309" i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O3311" i="1" s="1"/>
  <c r="AN3311" i="1" s="1"/>
  <c r="AG3311" i="1"/>
  <c r="AH3311" i="1"/>
  <c r="AI3311" i="1"/>
  <c r="AJ3311" i="1"/>
  <c r="AK3311" i="1"/>
  <c r="AT3311" i="1"/>
  <c r="AU3311" i="1"/>
  <c r="AV3311" i="1"/>
  <c r="AW3311" i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O3319" i="1" s="1"/>
  <c r="AN3319" i="1" s="1"/>
  <c r="AG3319" i="1"/>
  <c r="AH3319" i="1"/>
  <c r="AI3319" i="1"/>
  <c r="AJ3319" i="1"/>
  <c r="AK3319" i="1"/>
  <c r="AT3319" i="1"/>
  <c r="AU3319" i="1"/>
  <c r="AV3319" i="1"/>
  <c r="AW3319" i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O3325" i="1" s="1"/>
  <c r="AN3325" i="1" s="1"/>
  <c r="AG3325" i="1"/>
  <c r="AH3325" i="1"/>
  <c r="AI3325" i="1"/>
  <c r="AJ3325" i="1"/>
  <c r="AK3325" i="1"/>
  <c r="AT3325" i="1"/>
  <c r="AU3325" i="1"/>
  <c r="AV3325" i="1"/>
  <c r="AW3325" i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AC3335" i="1"/>
  <c r="AD3335" i="1"/>
  <c r="AE3335" i="1"/>
  <c r="AF3335" i="1"/>
  <c r="AO3335" i="1" s="1"/>
  <c r="AN3335" i="1" s="1"/>
  <c r="AG3335" i="1"/>
  <c r="AH3335" i="1"/>
  <c r="AI3335" i="1"/>
  <c r="AJ3335" i="1"/>
  <c r="AK3335" i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O3341" i="1" s="1"/>
  <c r="AN3341" i="1" s="1"/>
  <c r="AG3341" i="1"/>
  <c r="AH3341" i="1"/>
  <c r="AI3341" i="1"/>
  <c r="AJ3341" i="1"/>
  <c r="AK3341" i="1"/>
  <c r="AT3341" i="1"/>
  <c r="AU3341" i="1"/>
  <c r="AV3341" i="1"/>
  <c r="AW3341" i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O3357" i="1" s="1"/>
  <c r="AN3357" i="1" s="1"/>
  <c r="AG3357" i="1"/>
  <c r="AH3357" i="1"/>
  <c r="AI3357" i="1"/>
  <c r="AJ3357" i="1"/>
  <c r="AK3357" i="1"/>
  <c r="AT3357" i="1"/>
  <c r="AU3357" i="1"/>
  <c r="AV3357" i="1"/>
  <c r="AW3357" i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O3359" i="1" s="1"/>
  <c r="AN3359" i="1" s="1"/>
  <c r="AG3359" i="1"/>
  <c r="AH3359" i="1"/>
  <c r="AI3359" i="1"/>
  <c r="AJ3359" i="1"/>
  <c r="AK3359" i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AC3375" i="1"/>
  <c r="AD3375" i="1"/>
  <c r="AE3375" i="1"/>
  <c r="AF3375" i="1"/>
  <c r="AO3375" i="1" s="1"/>
  <c r="AN3375" i="1" s="1"/>
  <c r="AG3375" i="1"/>
  <c r="AH3375" i="1"/>
  <c r="AI3375" i="1"/>
  <c r="AJ3375" i="1"/>
  <c r="AK3375" i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O3383" i="1" s="1"/>
  <c r="AN3383" i="1" s="1"/>
  <c r="AG3383" i="1"/>
  <c r="AH3383" i="1"/>
  <c r="AI3383" i="1"/>
  <c r="AJ3383" i="1"/>
  <c r="AK3383" i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O3389" i="1" s="1"/>
  <c r="AN3389" i="1" s="1"/>
  <c r="AG3389" i="1"/>
  <c r="AH3389" i="1"/>
  <c r="AI3389" i="1"/>
  <c r="AJ3389" i="1"/>
  <c r="AK3389" i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O3399" i="1" s="1"/>
  <c r="AN3399" i="1" s="1"/>
  <c r="AG3399" i="1"/>
  <c r="AH3399" i="1"/>
  <c r="AI3399" i="1"/>
  <c r="AJ3399" i="1"/>
  <c r="AK3399" i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O3405" i="1" s="1"/>
  <c r="AN3405" i="1" s="1"/>
  <c r="AG3405" i="1"/>
  <c r="AH3405" i="1"/>
  <c r="AI3405" i="1"/>
  <c r="AJ3405" i="1"/>
  <c r="AK3405" i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O3421" i="1" s="1"/>
  <c r="AN3421" i="1" s="1"/>
  <c r="AG3421" i="1"/>
  <c r="AH3421" i="1"/>
  <c r="AI3421" i="1"/>
  <c r="AJ3421" i="1"/>
  <c r="AK3421" i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O3423" i="1" s="1"/>
  <c r="AN3423" i="1" s="1"/>
  <c r="AG3423" i="1"/>
  <c r="AH3423" i="1"/>
  <c r="AI3423" i="1"/>
  <c r="AJ3423" i="1"/>
  <c r="AK3423" i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O3437" i="1" s="1"/>
  <c r="AN3437" i="1" s="1"/>
  <c r="AG3437" i="1"/>
  <c r="AH3437" i="1"/>
  <c r="AI3437" i="1"/>
  <c r="AJ3437" i="1"/>
  <c r="AK3437" i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O3439" i="1" s="1"/>
  <c r="AN3439" i="1" s="1"/>
  <c r="AG3439" i="1"/>
  <c r="AH3439" i="1"/>
  <c r="AI3439" i="1"/>
  <c r="AJ3439" i="1"/>
  <c r="AK3439" i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O3447" i="1" s="1"/>
  <c r="AN3447" i="1" s="1"/>
  <c r="AG3447" i="1"/>
  <c r="AH3447" i="1"/>
  <c r="AI3447" i="1"/>
  <c r="AJ3447" i="1"/>
  <c r="AK3447" i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O3453" i="1" s="1"/>
  <c r="AN3453" i="1" s="1"/>
  <c r="AG3453" i="1"/>
  <c r="AH3453" i="1"/>
  <c r="AI3453" i="1"/>
  <c r="AJ3453" i="1"/>
  <c r="AK3453" i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O3463" i="1" s="1"/>
  <c r="AN3463" i="1" s="1"/>
  <c r="AG3463" i="1"/>
  <c r="AH3463" i="1"/>
  <c r="AI3463" i="1"/>
  <c r="AJ3463" i="1"/>
  <c r="AK3463" i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O3469" i="1" s="1"/>
  <c r="AN3469" i="1" s="1"/>
  <c r="AG3469" i="1"/>
  <c r="AH3469" i="1"/>
  <c r="AI3469" i="1"/>
  <c r="AJ3469" i="1"/>
  <c r="AK3469" i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O3479" i="1" s="1"/>
  <c r="AN3479" i="1" s="1"/>
  <c r="AG3479" i="1"/>
  <c r="AH3479" i="1"/>
  <c r="AI3479" i="1"/>
  <c r="AJ3479" i="1"/>
  <c r="AK3479" i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O3485" i="1" s="1"/>
  <c r="AN3485" i="1" s="1"/>
  <c r="AG3485" i="1"/>
  <c r="AH3485" i="1"/>
  <c r="AI3485" i="1"/>
  <c r="AJ3485" i="1"/>
  <c r="AK3485" i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O3495" i="1" s="1"/>
  <c r="AN3495" i="1" s="1"/>
  <c r="AG3495" i="1"/>
  <c r="AH3495" i="1"/>
  <c r="AI3495" i="1"/>
  <c r="AJ3495" i="1"/>
  <c r="AK3495" i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O3501" i="1" s="1"/>
  <c r="AN3501" i="1" s="1"/>
  <c r="AG3501" i="1"/>
  <c r="AH3501" i="1"/>
  <c r="AI3501" i="1"/>
  <c r="AJ3501" i="1"/>
  <c r="AK3501" i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O3517" i="1" s="1"/>
  <c r="AN3517" i="1" s="1"/>
  <c r="AG3517" i="1"/>
  <c r="AH3517" i="1"/>
  <c r="AI3517" i="1"/>
  <c r="AJ3517" i="1"/>
  <c r="AK3517" i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O3527" i="1" s="1"/>
  <c r="AN3527" i="1" s="1"/>
  <c r="AG3527" i="1"/>
  <c r="AH3527" i="1"/>
  <c r="AI3527" i="1"/>
  <c r="AJ3527" i="1"/>
  <c r="AK3527" i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O3533" i="1" s="1"/>
  <c r="AN3533" i="1" s="1"/>
  <c r="AG3533" i="1"/>
  <c r="AH3533" i="1"/>
  <c r="AI3533" i="1"/>
  <c r="AJ3533" i="1"/>
  <c r="AK3533" i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O3543" i="1" s="1"/>
  <c r="AN3543" i="1" s="1"/>
  <c r="AG3543" i="1"/>
  <c r="AH3543" i="1"/>
  <c r="AI3543" i="1"/>
  <c r="AJ3543" i="1"/>
  <c r="AK3543" i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O3549" i="1" s="1"/>
  <c r="AN3549" i="1" s="1"/>
  <c r="AG3549" i="1"/>
  <c r="AH3549" i="1"/>
  <c r="AI3549" i="1"/>
  <c r="AJ3549" i="1"/>
  <c r="AK3549" i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O3559" i="1" s="1"/>
  <c r="AN3559" i="1" s="1"/>
  <c r="AG3559" i="1"/>
  <c r="AH3559" i="1"/>
  <c r="AI3559" i="1"/>
  <c r="AJ3559" i="1"/>
  <c r="AK3559" i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O3565" i="1" s="1"/>
  <c r="AN3565" i="1" s="1"/>
  <c r="AG3565" i="1"/>
  <c r="AH3565" i="1"/>
  <c r="AI3565" i="1"/>
  <c r="AJ3565" i="1"/>
  <c r="AK3565" i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O3579" i="1" s="1"/>
  <c r="AN3579" i="1" s="1"/>
  <c r="AG3579" i="1"/>
  <c r="AH3579" i="1"/>
  <c r="AI3579" i="1"/>
  <c r="AJ3579" i="1"/>
  <c r="AK3579" i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O3581" i="1" s="1"/>
  <c r="AN3581" i="1" s="1"/>
  <c r="AG3581" i="1"/>
  <c r="AH3581" i="1"/>
  <c r="AI3581" i="1"/>
  <c r="AJ3581" i="1"/>
  <c r="AK3581" i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O3595" i="1" s="1"/>
  <c r="AN3595" i="1" s="1"/>
  <c r="AG3595" i="1"/>
  <c r="AH3595" i="1"/>
  <c r="AI3595" i="1"/>
  <c r="AJ3595" i="1"/>
  <c r="AK3595" i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O3611" i="1" s="1"/>
  <c r="AN3611" i="1" s="1"/>
  <c r="AG3611" i="1"/>
  <c r="AH3611" i="1"/>
  <c r="AI3611" i="1"/>
  <c r="AJ3611" i="1"/>
  <c r="AK3611" i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O3613" i="1" s="1"/>
  <c r="AN3613" i="1" s="1"/>
  <c r="AG3613" i="1"/>
  <c r="AH3613" i="1"/>
  <c r="AI3613" i="1"/>
  <c r="AJ3613" i="1"/>
  <c r="AK3613" i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O3627" i="1" s="1"/>
  <c r="AN3627" i="1" s="1"/>
  <c r="AG3627" i="1"/>
  <c r="AH3627" i="1"/>
  <c r="AI3627" i="1"/>
  <c r="AJ3627" i="1"/>
  <c r="AK3627" i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O3629" i="1" s="1"/>
  <c r="AN3629" i="1" s="1"/>
  <c r="AG3629" i="1"/>
  <c r="AH3629" i="1"/>
  <c r="AI3629" i="1"/>
  <c r="AJ3629" i="1"/>
  <c r="AK3629" i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O3639" i="1" s="1"/>
  <c r="AG3639" i="1"/>
  <c r="AH3639" i="1"/>
  <c r="AI3639" i="1"/>
  <c r="AJ3639" i="1"/>
  <c r="AK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O3641" i="1" s="1"/>
  <c r="AG3641" i="1"/>
  <c r="AH3641" i="1"/>
  <c r="AI3641" i="1"/>
  <c r="AJ3641" i="1"/>
  <c r="AK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O3647" i="1" s="1"/>
  <c r="AG3647" i="1"/>
  <c r="AH3647" i="1"/>
  <c r="AI3647" i="1"/>
  <c r="AJ3647" i="1"/>
  <c r="AK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O3649" i="1" s="1"/>
  <c r="AG3649" i="1"/>
  <c r="AH3649" i="1"/>
  <c r="AI3649" i="1"/>
  <c r="AJ3649" i="1"/>
  <c r="AK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O3655" i="1" s="1"/>
  <c r="AG3655" i="1"/>
  <c r="AH3655" i="1"/>
  <c r="AI3655" i="1"/>
  <c r="AJ3655" i="1"/>
  <c r="AK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O3657" i="1" s="1"/>
  <c r="AG3657" i="1"/>
  <c r="AH3657" i="1"/>
  <c r="AI3657" i="1"/>
  <c r="AJ3657" i="1"/>
  <c r="AK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O3663" i="1" s="1"/>
  <c r="AG3663" i="1"/>
  <c r="AH3663" i="1"/>
  <c r="AI3663" i="1"/>
  <c r="AJ3663" i="1"/>
  <c r="AK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O3665" i="1" s="1"/>
  <c r="AG3665" i="1"/>
  <c r="AH3665" i="1"/>
  <c r="AI3665" i="1"/>
  <c r="AJ3665" i="1"/>
  <c r="AK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O3671" i="1" s="1"/>
  <c r="AG3671" i="1"/>
  <c r="AH3671" i="1"/>
  <c r="AI3671" i="1"/>
  <c r="AJ3671" i="1"/>
  <c r="AK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O3673" i="1" s="1"/>
  <c r="AG3673" i="1"/>
  <c r="AH3673" i="1"/>
  <c r="AI3673" i="1"/>
  <c r="AJ3673" i="1"/>
  <c r="AK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O3679" i="1" s="1"/>
  <c r="AG3679" i="1"/>
  <c r="AH3679" i="1"/>
  <c r="AI3679" i="1"/>
  <c r="AJ3679" i="1"/>
  <c r="AK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O3681" i="1" s="1"/>
  <c r="AG3681" i="1"/>
  <c r="AH3681" i="1"/>
  <c r="AI3681" i="1"/>
  <c r="AJ3681" i="1"/>
  <c r="AK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O3687" i="1" s="1"/>
  <c r="AG3687" i="1"/>
  <c r="AH3687" i="1"/>
  <c r="AI3687" i="1"/>
  <c r="AJ3687" i="1"/>
  <c r="AK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O3689" i="1" s="1"/>
  <c r="AG3689" i="1"/>
  <c r="AH3689" i="1"/>
  <c r="AI3689" i="1"/>
  <c r="AJ3689" i="1"/>
  <c r="AK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O3695" i="1" s="1"/>
  <c r="AG3695" i="1"/>
  <c r="AH3695" i="1"/>
  <c r="AI3695" i="1"/>
  <c r="AJ3695" i="1"/>
  <c r="AK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O3697" i="1" s="1"/>
  <c r="AG3697" i="1"/>
  <c r="AH3697" i="1"/>
  <c r="AI3697" i="1"/>
  <c r="AJ3697" i="1"/>
  <c r="AK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O3705" i="1" s="1"/>
  <c r="AG3705" i="1"/>
  <c r="AH3705" i="1"/>
  <c r="AI3705" i="1"/>
  <c r="AJ3705" i="1"/>
  <c r="AK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O3711" i="1" s="1"/>
  <c r="AG3711" i="1"/>
  <c r="AH3711" i="1"/>
  <c r="AI3711" i="1"/>
  <c r="AJ3711" i="1"/>
  <c r="AK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O3713" i="1" s="1"/>
  <c r="AG3713" i="1"/>
  <c r="AH3713" i="1"/>
  <c r="AI3713" i="1"/>
  <c r="AJ3713" i="1"/>
  <c r="AK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O3719" i="1" s="1"/>
  <c r="AG3719" i="1"/>
  <c r="AH3719" i="1"/>
  <c r="AI3719" i="1"/>
  <c r="AJ3719" i="1"/>
  <c r="AK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O3721" i="1" s="1"/>
  <c r="AG3721" i="1"/>
  <c r="AH3721" i="1"/>
  <c r="AI3721" i="1"/>
  <c r="AJ3721" i="1"/>
  <c r="AK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O3727" i="1" s="1"/>
  <c r="AG3727" i="1"/>
  <c r="AH3727" i="1"/>
  <c r="AI3727" i="1"/>
  <c r="AJ3727" i="1"/>
  <c r="AK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O3729" i="1" s="1"/>
  <c r="AG3729" i="1"/>
  <c r="AH3729" i="1"/>
  <c r="AI3729" i="1"/>
  <c r="AJ3729" i="1"/>
  <c r="AK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O3735" i="1" s="1"/>
  <c r="AG3735" i="1"/>
  <c r="AH3735" i="1"/>
  <c r="AI3735" i="1"/>
  <c r="AJ3735" i="1"/>
  <c r="AK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O3741" i="1" s="1"/>
  <c r="AG3741" i="1"/>
  <c r="AH3741" i="1"/>
  <c r="AI3741" i="1"/>
  <c r="AJ3741" i="1"/>
  <c r="AK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O3743" i="1" s="1"/>
  <c r="AG3743" i="1"/>
  <c r="AH3743" i="1"/>
  <c r="AI3743" i="1"/>
  <c r="AJ3743" i="1"/>
  <c r="AK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O3749" i="1" s="1"/>
  <c r="AG3749" i="1"/>
  <c r="AH3749" i="1"/>
  <c r="AI3749" i="1"/>
  <c r="AJ3749" i="1"/>
  <c r="AK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O3751" i="1" s="1"/>
  <c r="AG3751" i="1"/>
  <c r="AH3751" i="1"/>
  <c r="AI3751" i="1"/>
  <c r="AJ3751" i="1"/>
  <c r="AK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O3757" i="1" s="1"/>
  <c r="AG3757" i="1"/>
  <c r="AH3757" i="1"/>
  <c r="AI3757" i="1"/>
  <c r="AJ3757" i="1"/>
  <c r="AK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O3759" i="1" s="1"/>
  <c r="AG3759" i="1"/>
  <c r="AH3759" i="1"/>
  <c r="AI3759" i="1"/>
  <c r="AJ3759" i="1"/>
  <c r="AK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O3765" i="1" s="1"/>
  <c r="AG3765" i="1"/>
  <c r="AH3765" i="1"/>
  <c r="AI3765" i="1"/>
  <c r="AJ3765" i="1"/>
  <c r="AK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O3767" i="1" s="1"/>
  <c r="AG3767" i="1"/>
  <c r="AH3767" i="1"/>
  <c r="AI3767" i="1"/>
  <c r="AJ3767" i="1"/>
  <c r="AK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O3773" i="1" s="1"/>
  <c r="AG3773" i="1"/>
  <c r="AH3773" i="1"/>
  <c r="AI3773" i="1"/>
  <c r="AJ3773" i="1"/>
  <c r="AK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O3775" i="1" s="1"/>
  <c r="AG3775" i="1"/>
  <c r="AH3775" i="1"/>
  <c r="AI3775" i="1"/>
  <c r="AJ3775" i="1"/>
  <c r="AK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O3782" i="1" s="1"/>
  <c r="AN3782" i="1" s="1"/>
  <c r="AG3782" i="1"/>
  <c r="AH3782" i="1"/>
  <c r="AI3782" i="1"/>
  <c r="AJ3782" i="1"/>
  <c r="AK3782" i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O3788" i="1" s="1"/>
  <c r="AN3788" i="1" s="1"/>
  <c r="AG3788" i="1"/>
  <c r="AH3788" i="1"/>
  <c r="AI3788" i="1"/>
  <c r="AJ3788" i="1"/>
  <c r="AK3788" i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O3798" i="1" s="1"/>
  <c r="AN3798" i="1" s="1"/>
  <c r="AG3798" i="1"/>
  <c r="AH3798" i="1"/>
  <c r="AI3798" i="1"/>
  <c r="AJ3798" i="1"/>
  <c r="AK3798" i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O3804" i="1" s="1"/>
  <c r="AN3804" i="1" s="1"/>
  <c r="AG3804" i="1"/>
  <c r="AH3804" i="1"/>
  <c r="AI3804" i="1"/>
  <c r="AJ3804" i="1"/>
  <c r="AK3804" i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O3814" i="1" s="1"/>
  <c r="AN3814" i="1" s="1"/>
  <c r="AG3814" i="1"/>
  <c r="AH3814" i="1"/>
  <c r="AI3814" i="1"/>
  <c r="AJ3814" i="1"/>
  <c r="AK3814" i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O3820" i="1" s="1"/>
  <c r="AN3820" i="1" s="1"/>
  <c r="AG3820" i="1"/>
  <c r="AH3820" i="1"/>
  <c r="AI3820" i="1"/>
  <c r="AJ3820" i="1"/>
  <c r="AK3820" i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O3830" i="1" s="1"/>
  <c r="AN3830" i="1" s="1"/>
  <c r="AG3830" i="1"/>
  <c r="AH3830" i="1"/>
  <c r="AI3830" i="1"/>
  <c r="AJ3830" i="1"/>
  <c r="AK3830" i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O3836" i="1" s="1"/>
  <c r="AN3836" i="1" s="1"/>
  <c r="AG3836" i="1"/>
  <c r="AH3836" i="1"/>
  <c r="AI3836" i="1"/>
  <c r="AJ3836" i="1"/>
  <c r="AK3836" i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O3846" i="1" s="1"/>
  <c r="AN3846" i="1" s="1"/>
  <c r="AG3846" i="1"/>
  <c r="AH3846" i="1"/>
  <c r="AI3846" i="1"/>
  <c r="AJ3846" i="1"/>
  <c r="AK3846" i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O3852" i="1" s="1"/>
  <c r="AN3852" i="1" s="1"/>
  <c r="AG3852" i="1"/>
  <c r="AH3852" i="1"/>
  <c r="AI3852" i="1"/>
  <c r="AJ3852" i="1"/>
  <c r="AK3852" i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O3862" i="1" s="1"/>
  <c r="AN3862" i="1" s="1"/>
  <c r="AG3862" i="1"/>
  <c r="AH3862" i="1"/>
  <c r="AI3862" i="1"/>
  <c r="AJ3862" i="1"/>
  <c r="AK3862" i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O3868" i="1" s="1"/>
  <c r="AN3868" i="1" s="1"/>
  <c r="AG3868" i="1"/>
  <c r="AH3868" i="1"/>
  <c r="AI3868" i="1"/>
  <c r="AJ3868" i="1"/>
  <c r="AK3868" i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O3878" i="1" s="1"/>
  <c r="AN3878" i="1" s="1"/>
  <c r="AG3878" i="1"/>
  <c r="AH3878" i="1"/>
  <c r="AI3878" i="1"/>
  <c r="AJ3878" i="1"/>
  <c r="AK3878" i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O3884" i="1" s="1"/>
  <c r="AN3884" i="1" s="1"/>
  <c r="AG3884" i="1"/>
  <c r="AH3884" i="1"/>
  <c r="AI3884" i="1"/>
  <c r="AJ3884" i="1"/>
  <c r="AK3884" i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O3894" i="1" s="1"/>
  <c r="AN3894" i="1" s="1"/>
  <c r="AG3894" i="1"/>
  <c r="AH3894" i="1"/>
  <c r="AI3894" i="1"/>
  <c r="AJ3894" i="1"/>
  <c r="AK3894" i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O3900" i="1" s="1"/>
  <c r="AN3900" i="1" s="1"/>
  <c r="AG3900" i="1"/>
  <c r="AH3900" i="1"/>
  <c r="AI3900" i="1"/>
  <c r="AJ3900" i="1"/>
  <c r="AK3900" i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O3910" i="1" s="1"/>
  <c r="AN3910" i="1" s="1"/>
  <c r="AG3910" i="1"/>
  <c r="AH3910" i="1"/>
  <c r="AI3910" i="1"/>
  <c r="AJ3910" i="1"/>
  <c r="AK3910" i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O3916" i="1" s="1"/>
  <c r="AN3916" i="1" s="1"/>
  <c r="AG3916" i="1"/>
  <c r="AH3916" i="1"/>
  <c r="AI3916" i="1"/>
  <c r="AJ3916" i="1"/>
  <c r="AK3916" i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O3926" i="1" s="1"/>
  <c r="AN3926" i="1" s="1"/>
  <c r="AG3926" i="1"/>
  <c r="AH3926" i="1"/>
  <c r="AI3926" i="1"/>
  <c r="AJ3926" i="1"/>
  <c r="AK3926" i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O3942" i="1" s="1"/>
  <c r="AN3942" i="1" s="1"/>
  <c r="AG3942" i="1"/>
  <c r="AH3942" i="1"/>
  <c r="AI3942" i="1"/>
  <c r="AJ3942" i="1"/>
  <c r="AK3942" i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O3948" i="1" s="1"/>
  <c r="AN3948" i="1" s="1"/>
  <c r="AG3948" i="1"/>
  <c r="AH3948" i="1"/>
  <c r="AI3948" i="1"/>
  <c r="AJ3948" i="1"/>
  <c r="AK3948" i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O3964" i="1" s="1"/>
  <c r="AN3964" i="1" s="1"/>
  <c r="AG3964" i="1"/>
  <c r="AH3964" i="1"/>
  <c r="AI3964" i="1"/>
  <c r="AJ3964" i="1"/>
  <c r="AK3964" i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O3974" i="1" s="1"/>
  <c r="AN3974" i="1" s="1"/>
  <c r="AG3974" i="1"/>
  <c r="AH3974" i="1"/>
  <c r="AI3974" i="1"/>
  <c r="AJ3974" i="1"/>
  <c r="AK3974" i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O3980" i="1" s="1"/>
  <c r="AN3980" i="1" s="1"/>
  <c r="AG3980" i="1"/>
  <c r="AH3980" i="1"/>
  <c r="AI3980" i="1"/>
  <c r="AJ3980" i="1"/>
  <c r="AK3980" i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O3990" i="1" s="1"/>
  <c r="AN3990" i="1" s="1"/>
  <c r="AG3990" i="1"/>
  <c r="AH3990" i="1"/>
  <c r="AI3990" i="1"/>
  <c r="AJ3990" i="1"/>
  <c r="AK3990" i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O3996" i="1" s="1"/>
  <c r="AN3996" i="1" s="1"/>
  <c r="AG3996" i="1"/>
  <c r="AH3996" i="1"/>
  <c r="AI3996" i="1"/>
  <c r="AJ3996" i="1"/>
  <c r="AK3996" i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210" i="1" l="1"/>
  <c r="AN1210" i="1" s="1"/>
  <c r="AO1206" i="1"/>
  <c r="AN1206" i="1" s="1"/>
  <c r="AO1202" i="1"/>
  <c r="AN1202" i="1" s="1"/>
  <c r="AO1185" i="1"/>
  <c r="AO1163" i="1"/>
  <c r="AO1144" i="1"/>
  <c r="AO1140" i="1"/>
  <c r="AO1113" i="1"/>
  <c r="AP1113" i="1" s="1"/>
  <c r="AO1109" i="1"/>
  <c r="AP1109" i="1" s="1"/>
  <c r="AN866" i="1"/>
  <c r="AN507" i="1"/>
  <c r="AN497" i="1"/>
  <c r="AN198" i="1"/>
  <c r="AN363" i="1"/>
  <c r="AN2401" i="1"/>
  <c r="AN2443" i="1"/>
  <c r="AN184" i="1"/>
  <c r="J124" i="2"/>
  <c r="J1466" i="2"/>
  <c r="AO1071" i="1"/>
  <c r="AO1068" i="1"/>
  <c r="AN1068" i="1" s="1"/>
  <c r="AO1054" i="1"/>
  <c r="AN1054" i="1" s="1"/>
  <c r="AO1050" i="1"/>
  <c r="AN1050" i="1" s="1"/>
  <c r="AO1046" i="1"/>
  <c r="AN1046" i="1" s="1"/>
  <c r="AO1042" i="1"/>
  <c r="AN1042" i="1" s="1"/>
  <c r="AO1038" i="1"/>
  <c r="AN1038" i="1" s="1"/>
  <c r="AO1034" i="1"/>
  <c r="AN1034" i="1" s="1"/>
  <c r="AO1030" i="1"/>
  <c r="AN1030" i="1" s="1"/>
  <c r="AO1026" i="1"/>
  <c r="AN1026" i="1" s="1"/>
  <c r="AO1022" i="1"/>
  <c r="AN1022" i="1" s="1"/>
  <c r="AO991" i="1"/>
  <c r="AO988" i="1"/>
  <c r="AN988" i="1" s="1"/>
  <c r="AO984" i="1"/>
  <c r="AN984" i="1" s="1"/>
  <c r="AO980" i="1"/>
  <c r="AN980" i="1" s="1"/>
  <c r="AO976" i="1"/>
  <c r="AN976" i="1" s="1"/>
  <c r="AO910" i="1"/>
  <c r="AN910" i="1" s="1"/>
  <c r="AN2433" i="1"/>
  <c r="AN1091" i="1"/>
  <c r="AN786" i="1"/>
  <c r="AN644" i="1"/>
  <c r="AN2411" i="1"/>
  <c r="BA3654" i="1"/>
  <c r="AO350" i="1"/>
  <c r="AN800" i="1"/>
  <c r="AN826" i="1"/>
  <c r="AN754" i="1"/>
  <c r="AN650" i="1"/>
  <c r="AN521" i="1"/>
  <c r="AN465" i="1"/>
  <c r="AN2427" i="1"/>
  <c r="AN2395" i="1"/>
  <c r="BA1217" i="1"/>
  <c r="BA1201" i="1"/>
  <c r="AN1107" i="1"/>
  <c r="AO603" i="1"/>
  <c r="AN603" i="1" s="1"/>
  <c r="AN2417" i="1"/>
  <c r="AN2385" i="1"/>
  <c r="AN1093" i="1"/>
  <c r="AN844" i="1"/>
  <c r="AN768" i="1"/>
  <c r="AN475" i="1"/>
  <c r="AN353" i="1"/>
  <c r="BA3659" i="1"/>
  <c r="AO597" i="1"/>
  <c r="AN597" i="1" s="1"/>
  <c r="AO326" i="1"/>
  <c r="AO278" i="1"/>
  <c r="AN278" i="1" s="1"/>
  <c r="AN2441" i="1"/>
  <c r="AN2425" i="1"/>
  <c r="AN2409" i="1"/>
  <c r="AN2393" i="1"/>
  <c r="AN1101" i="1"/>
  <c r="AN1085" i="1"/>
  <c r="AN882" i="1"/>
  <c r="AN842" i="1"/>
  <c r="AN784" i="1"/>
  <c r="AN752" i="1"/>
  <c r="AN491" i="1"/>
  <c r="BA350" i="1"/>
  <c r="AN2435" i="1"/>
  <c r="AN2419" i="1"/>
  <c r="AN2403" i="1"/>
  <c r="AN2387" i="1"/>
  <c r="AN1099" i="1"/>
  <c r="AO926" i="1"/>
  <c r="AN926" i="1" s="1"/>
  <c r="AN872" i="1"/>
  <c r="AN828" i="1"/>
  <c r="AN802" i="1"/>
  <c r="AN770" i="1"/>
  <c r="AN523" i="1"/>
  <c r="AN513" i="1"/>
  <c r="AN481" i="1"/>
  <c r="AN200" i="1"/>
  <c r="BA3658" i="1"/>
  <c r="BA3655" i="1"/>
  <c r="AN2445" i="1"/>
  <c r="AN2437" i="1"/>
  <c r="AN2429" i="1"/>
  <c r="AN2421" i="1"/>
  <c r="AN2413" i="1"/>
  <c r="AN2405" i="1"/>
  <c r="AN2397" i="1"/>
  <c r="AN2389" i="1"/>
  <c r="BA1200" i="1"/>
  <c r="AN1103" i="1"/>
  <c r="AN1095" i="1"/>
  <c r="AN1087" i="1"/>
  <c r="AO928" i="1"/>
  <c r="AN928" i="1" s="1"/>
  <c r="AO920" i="1"/>
  <c r="AN920" i="1" s="1"/>
  <c r="AN874" i="1"/>
  <c r="AN858" i="1"/>
  <c r="AN834" i="1"/>
  <c r="AN818" i="1"/>
  <c r="AN808" i="1"/>
  <c r="AN792" i="1"/>
  <c r="AN776" i="1"/>
  <c r="AN760" i="1"/>
  <c r="AN660" i="1"/>
  <c r="AN499" i="1"/>
  <c r="AN483" i="1"/>
  <c r="AN467" i="1"/>
  <c r="AN355" i="1"/>
  <c r="AO338" i="1"/>
  <c r="AO308" i="1"/>
  <c r="AO254" i="1"/>
  <c r="AN254" i="1" s="1"/>
  <c r="AN206" i="1"/>
  <c r="BA1208" i="1"/>
  <c r="AO936" i="1"/>
  <c r="AN936" i="1" s="1"/>
  <c r="AO918" i="1"/>
  <c r="AN918" i="1" s="1"/>
  <c r="BA808" i="1"/>
  <c r="AO302" i="1"/>
  <c r="AN302" i="1" s="1"/>
  <c r="AO284" i="1"/>
  <c r="AN284" i="1" s="1"/>
  <c r="AO934" i="1"/>
  <c r="AN934" i="1" s="1"/>
  <c r="AO368" i="1"/>
  <c r="AN368" i="1" s="1"/>
  <c r="AO320" i="1"/>
  <c r="AO314" i="1"/>
  <c r="AN2439" i="1"/>
  <c r="AN2431" i="1"/>
  <c r="AN2423" i="1"/>
  <c r="AN2415" i="1"/>
  <c r="AN2407" i="1"/>
  <c r="AN2399" i="1"/>
  <c r="AN2391" i="1"/>
  <c r="AN2383" i="1"/>
  <c r="BA1341" i="1"/>
  <c r="BA1309" i="1"/>
  <c r="BA1305" i="1"/>
  <c r="BA1302" i="1"/>
  <c r="BA1293" i="1"/>
  <c r="BA1289" i="1"/>
  <c r="BA1277" i="1"/>
  <c r="BA1273" i="1"/>
  <c r="BA1270" i="1"/>
  <c r="BA1261" i="1"/>
  <c r="BA1257" i="1"/>
  <c r="BA1254" i="1"/>
  <c r="BA1245" i="1"/>
  <c r="BA1241" i="1"/>
  <c r="BA1229" i="1"/>
  <c r="BA1225" i="1"/>
  <c r="AN1105" i="1"/>
  <c r="AN1097" i="1"/>
  <c r="AN1089" i="1"/>
  <c r="AO912" i="1"/>
  <c r="AN912" i="1" s="1"/>
  <c r="AN880" i="1"/>
  <c r="AN864" i="1"/>
  <c r="AN836" i="1"/>
  <c r="AN820" i="1"/>
  <c r="AN810" i="1"/>
  <c r="AN794" i="1"/>
  <c r="AN778" i="1"/>
  <c r="AN762" i="1"/>
  <c r="AN642" i="1"/>
  <c r="AN505" i="1"/>
  <c r="AN489" i="1"/>
  <c r="AN473" i="1"/>
  <c r="AN361" i="1"/>
  <c r="AO260" i="1"/>
  <c r="AN260" i="1" s="1"/>
  <c r="AO234" i="1"/>
  <c r="AN234" i="1" s="1"/>
  <c r="AN192" i="1"/>
  <c r="AO930" i="1"/>
  <c r="AN930" i="1" s="1"/>
  <c r="AO924" i="1"/>
  <c r="AN924" i="1" s="1"/>
  <c r="AO914" i="1"/>
  <c r="AN914" i="1" s="1"/>
  <c r="AO908" i="1"/>
  <c r="AN908" i="1" s="1"/>
  <c r="AO932" i="1"/>
  <c r="AN932" i="1" s="1"/>
  <c r="AO922" i="1"/>
  <c r="AN922" i="1" s="1"/>
  <c r="AO916" i="1"/>
  <c r="AN916" i="1" s="1"/>
  <c r="AN886" i="1"/>
  <c r="AN878" i="1"/>
  <c r="AN870" i="1"/>
  <c r="AN862" i="1"/>
  <c r="AN884" i="1"/>
  <c r="AN876" i="1"/>
  <c r="AN868" i="1"/>
  <c r="AN860" i="1"/>
  <c r="AN850" i="1"/>
  <c r="AN852" i="1"/>
  <c r="AN854" i="1"/>
  <c r="AN846" i="1"/>
  <c r="AN838" i="1"/>
  <c r="AN830" i="1"/>
  <c r="AN822" i="1"/>
  <c r="AN804" i="1"/>
  <c r="AN796" i="1"/>
  <c r="AN788" i="1"/>
  <c r="AN780" i="1"/>
  <c r="AN772" i="1"/>
  <c r="AN764" i="1"/>
  <c r="AN756" i="1"/>
  <c r="AO814" i="1"/>
  <c r="AO812" i="1"/>
  <c r="AN856" i="1"/>
  <c r="AN848" i="1"/>
  <c r="AN840" i="1"/>
  <c r="AN832" i="1"/>
  <c r="AN824" i="1"/>
  <c r="AN816" i="1"/>
  <c r="AN806" i="1"/>
  <c r="AN798" i="1"/>
  <c r="AN790" i="1"/>
  <c r="AN782" i="1"/>
  <c r="AN774" i="1"/>
  <c r="AN766" i="1"/>
  <c r="AN758" i="1"/>
  <c r="AN750" i="1"/>
  <c r="BA1337" i="1"/>
  <c r="BA1334" i="1"/>
  <c r="BA1325" i="1"/>
  <c r="BA1321" i="1"/>
  <c r="BA1318" i="1"/>
  <c r="BA1286" i="1"/>
  <c r="BA1238" i="1"/>
  <c r="BA1216" i="1"/>
  <c r="BA1333" i="1"/>
  <c r="BA1329" i="1"/>
  <c r="BA1326" i="1"/>
  <c r="BA1317" i="1"/>
  <c r="BA1313" i="1"/>
  <c r="BA1310" i="1"/>
  <c r="BA1301" i="1"/>
  <c r="BA1297" i="1"/>
  <c r="BA1294" i="1"/>
  <c r="BA1285" i="1"/>
  <c r="BA1281" i="1"/>
  <c r="BA1278" i="1"/>
  <c r="BA1269" i="1"/>
  <c r="BA1265" i="1"/>
  <c r="BA1262" i="1"/>
  <c r="BA1253" i="1"/>
  <c r="BA1249" i="1"/>
  <c r="BA1246" i="1"/>
  <c r="BA1237" i="1"/>
  <c r="BA1233" i="1"/>
  <c r="BA1230" i="1"/>
  <c r="BA1224" i="1"/>
  <c r="BA1209" i="1"/>
  <c r="AO693" i="1"/>
  <c r="AO726" i="1"/>
  <c r="AP726" i="1" s="1"/>
  <c r="J42" i="2"/>
  <c r="BA681" i="1"/>
  <c r="BA349" i="1"/>
  <c r="BA342" i="1"/>
  <c r="AO682" i="1"/>
  <c r="AP682" i="1" s="1"/>
  <c r="AO640" i="1"/>
  <c r="AO634" i="1"/>
  <c r="AO591" i="1"/>
  <c r="AN591" i="1" s="1"/>
  <c r="AO585" i="1"/>
  <c r="AN585" i="1" s="1"/>
  <c r="AO543" i="1"/>
  <c r="AO533" i="1"/>
  <c r="AO524" i="1"/>
  <c r="AO492" i="1"/>
  <c r="AO471" i="1"/>
  <c r="AO427" i="1"/>
  <c r="AO421" i="1"/>
  <c r="AO415" i="1"/>
  <c r="AO359" i="1"/>
  <c r="AO244" i="1"/>
  <c r="AN244" i="1" s="1"/>
  <c r="AO688" i="1"/>
  <c r="AP688" i="1" s="1"/>
  <c r="AO664" i="1"/>
  <c r="AP664" i="1" s="1"/>
  <c r="AO646" i="1"/>
  <c r="AO572" i="1"/>
  <c r="AN572" i="1" s="1"/>
  <c r="AO553" i="1"/>
  <c r="AO506" i="1"/>
  <c r="AO498" i="1"/>
  <c r="AO485" i="1"/>
  <c r="AO457" i="1"/>
  <c r="AO409" i="1"/>
  <c r="AO380" i="1"/>
  <c r="AN380" i="1" s="1"/>
  <c r="AO374" i="1"/>
  <c r="AN374" i="1" s="1"/>
  <c r="AO341" i="1"/>
  <c r="AP341" i="1" s="1"/>
  <c r="AO333" i="1"/>
  <c r="AP333" i="1" s="1"/>
  <c r="AO296" i="1"/>
  <c r="AN296" i="1" s="1"/>
  <c r="AO290" i="1"/>
  <c r="AN290" i="1" s="1"/>
  <c r="AO239" i="1"/>
  <c r="AO223" i="1"/>
  <c r="AO219" i="1"/>
  <c r="AO207" i="1"/>
  <c r="AO199" i="1"/>
  <c r="AO186" i="1"/>
  <c r="AO670" i="1"/>
  <c r="AP670" i="1" s="1"/>
  <c r="AN656" i="1"/>
  <c r="AO652" i="1"/>
  <c r="AN648" i="1"/>
  <c r="AO628" i="1"/>
  <c r="AO622" i="1"/>
  <c r="AO579" i="1"/>
  <c r="AO563" i="1"/>
  <c r="AN519" i="1"/>
  <c r="AO515" i="1"/>
  <c r="AN511" i="1"/>
  <c r="AN503" i="1"/>
  <c r="AN495" i="1"/>
  <c r="AN487" i="1"/>
  <c r="AN479" i="1"/>
  <c r="AO464" i="1"/>
  <c r="AN463" i="1"/>
  <c r="AO451" i="1"/>
  <c r="AO445" i="1"/>
  <c r="AO439" i="1"/>
  <c r="AO403" i="1"/>
  <c r="AO397" i="1"/>
  <c r="AP351" i="1"/>
  <c r="AN204" i="1"/>
  <c r="AN196" i="1"/>
  <c r="AN188" i="1"/>
  <c r="AN180" i="1"/>
  <c r="AO676" i="1"/>
  <c r="AP676" i="1" s="1"/>
  <c r="AN662" i="1"/>
  <c r="AO658" i="1"/>
  <c r="AN654" i="1"/>
  <c r="AO616" i="1"/>
  <c r="AO610" i="1"/>
  <c r="AN525" i="1"/>
  <c r="AN517" i="1"/>
  <c r="AN509" i="1"/>
  <c r="AN501" i="1"/>
  <c r="AN493" i="1"/>
  <c r="AO478" i="1"/>
  <c r="AN477" i="1"/>
  <c r="AN469" i="1"/>
  <c r="AO433" i="1"/>
  <c r="AO388" i="1"/>
  <c r="AN388" i="1" s="1"/>
  <c r="AN365" i="1"/>
  <c r="AN357" i="1"/>
  <c r="AO272" i="1"/>
  <c r="AN272" i="1" s="1"/>
  <c r="AO266" i="1"/>
  <c r="AN266" i="1" s="1"/>
  <c r="AO250" i="1"/>
  <c r="AN250" i="1" s="1"/>
  <c r="AO227" i="1"/>
  <c r="AO215" i="1"/>
  <c r="AO211" i="1"/>
  <c r="AO203" i="1"/>
  <c r="AN202" i="1"/>
  <c r="AO195" i="1"/>
  <c r="AN194" i="1"/>
  <c r="AO190" i="1"/>
  <c r="AO18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0" i="1"/>
  <c r="BC1220" i="1" s="1"/>
  <c r="BB1216" i="1"/>
  <c r="BC1216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AX3375" i="1"/>
  <c r="BC3375" i="1"/>
  <c r="AX3374" i="1"/>
  <c r="AX3371" i="1"/>
  <c r="BC3371" i="1"/>
  <c r="AX3370" i="1"/>
  <c r="BC3370" i="1"/>
  <c r="AX3367" i="1"/>
  <c r="BC3367" i="1"/>
  <c r="AX3366" i="1"/>
  <c r="AX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AX3342" i="1"/>
  <c r="BC3342" i="1"/>
  <c r="AX3339" i="1"/>
  <c r="BC3339" i="1"/>
  <c r="AX3338" i="1"/>
  <c r="AX3335" i="1"/>
  <c r="BC3335" i="1"/>
  <c r="AX3334" i="1"/>
  <c r="AX3331" i="1"/>
  <c r="AX3330" i="1"/>
  <c r="BC3330" i="1"/>
  <c r="AX3327" i="1"/>
  <c r="BC3327" i="1"/>
  <c r="AX3326" i="1"/>
  <c r="AX3323" i="1"/>
  <c r="AX3322" i="1"/>
  <c r="BC3322" i="1"/>
  <c r="AX3319" i="1"/>
  <c r="AX3318" i="1"/>
  <c r="BC3318" i="1"/>
  <c r="AX3315" i="1"/>
  <c r="BC3315" i="1"/>
  <c r="AX3314" i="1"/>
  <c r="AX3311" i="1"/>
  <c r="AX3310" i="1"/>
  <c r="BC3310" i="1"/>
  <c r="AX3307" i="1"/>
  <c r="AX3306" i="1"/>
  <c r="BC3306" i="1"/>
  <c r="AX3303" i="1"/>
  <c r="BC3303" i="1"/>
  <c r="AX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AX3251" i="1"/>
  <c r="BC3251" i="1"/>
  <c r="AX3250" i="1"/>
  <c r="BC3250" i="1"/>
  <c r="AX3247" i="1"/>
  <c r="AX3246" i="1"/>
  <c r="AX3243" i="1"/>
  <c r="AX3242" i="1"/>
  <c r="AX3239" i="1"/>
  <c r="BC3239" i="1"/>
  <c r="AX3238" i="1"/>
  <c r="BC3238" i="1"/>
  <c r="AX3235" i="1"/>
  <c r="AX3234" i="1"/>
  <c r="AX3231" i="1"/>
  <c r="BC3231" i="1"/>
  <c r="AX3230" i="1"/>
  <c r="AX3227" i="1"/>
  <c r="AX3226" i="1"/>
  <c r="BC3226" i="1"/>
  <c r="AX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AX3369" i="1"/>
  <c r="AX3368" i="1"/>
  <c r="BC3368" i="1"/>
  <c r="AX3365" i="1"/>
  <c r="BC3365" i="1"/>
  <c r="AX3364" i="1"/>
  <c r="BC3364" i="1"/>
  <c r="AX3361" i="1"/>
  <c r="BC3361" i="1"/>
  <c r="AX3360" i="1"/>
  <c r="AX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AX3344" i="1"/>
  <c r="BC3344" i="1"/>
  <c r="AX3341" i="1"/>
  <c r="AX3340" i="1"/>
  <c r="BC3340" i="1"/>
  <c r="AX3337" i="1"/>
  <c r="BC3337" i="1"/>
  <c r="AX3336" i="1"/>
  <c r="AX3333" i="1"/>
  <c r="AX3332" i="1"/>
  <c r="BC3332" i="1"/>
  <c r="AX3329" i="1"/>
  <c r="AX3328" i="1"/>
  <c r="BC3328" i="1"/>
  <c r="AX3325" i="1"/>
  <c r="AX3324" i="1"/>
  <c r="BC3324" i="1"/>
  <c r="AX3321" i="1"/>
  <c r="BC3321" i="1"/>
  <c r="AX3320" i="1"/>
  <c r="AX3317" i="1"/>
  <c r="BC3317" i="1"/>
  <c r="AX3316" i="1"/>
  <c r="AX3313" i="1"/>
  <c r="BC3313" i="1"/>
  <c r="AX3312" i="1"/>
  <c r="AX3309" i="1"/>
  <c r="BC3309" i="1"/>
  <c r="AX3308" i="1"/>
  <c r="AX3305" i="1"/>
  <c r="AX3304" i="1"/>
  <c r="BC3304" i="1"/>
  <c r="AX3301" i="1"/>
  <c r="BC3301" i="1"/>
  <c r="AX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AX3249" i="1"/>
  <c r="BC3249" i="1"/>
  <c r="AX3248" i="1"/>
  <c r="AX3245" i="1"/>
  <c r="BC3245" i="1"/>
  <c r="AX3244" i="1"/>
  <c r="BC3244" i="1"/>
  <c r="AX3241" i="1"/>
  <c r="BC3241" i="1"/>
  <c r="AX3240" i="1"/>
  <c r="AX3237" i="1"/>
  <c r="AX3236" i="1"/>
  <c r="BC3236" i="1"/>
  <c r="AX3233" i="1"/>
  <c r="BC3233" i="1"/>
  <c r="AX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AX3054" i="1"/>
  <c r="BC3054" i="1"/>
  <c r="AX3051" i="1"/>
  <c r="BC3051" i="1"/>
  <c r="AX3050" i="1"/>
  <c r="BC3050" i="1"/>
  <c r="AX3047" i="1"/>
  <c r="BC3047" i="1"/>
  <c r="AX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AX3014" i="1"/>
  <c r="BC3014" i="1"/>
  <c r="AX3011" i="1"/>
  <c r="BC3011" i="1"/>
  <c r="AX3010" i="1"/>
  <c r="AX3007" i="1"/>
  <c r="BC3007" i="1"/>
  <c r="AX3006" i="1"/>
  <c r="BC3006" i="1"/>
  <c r="AX3003" i="1"/>
  <c r="AX3002" i="1"/>
  <c r="BC3002" i="1"/>
  <c r="AX2999" i="1"/>
  <c r="BC2999" i="1"/>
  <c r="AX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AX2983" i="1"/>
  <c r="BC2983" i="1"/>
  <c r="AX2982" i="1"/>
  <c r="BC2982" i="1"/>
  <c r="AX2979" i="1"/>
  <c r="BC2979" i="1"/>
  <c r="AX2978" i="1"/>
  <c r="BC2978" i="1"/>
  <c r="AX2975" i="1"/>
  <c r="AX2974" i="1"/>
  <c r="AX2971" i="1"/>
  <c r="BC2971" i="1"/>
  <c r="AX2970" i="1"/>
  <c r="BC2970" i="1"/>
  <c r="AX2967" i="1"/>
  <c r="BC2967" i="1"/>
  <c r="AX2966" i="1"/>
  <c r="BC2966" i="1"/>
  <c r="AX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AX2950" i="1"/>
  <c r="BC2950" i="1"/>
  <c r="AX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AX2931" i="1"/>
  <c r="BC2931" i="1"/>
  <c r="AX2930" i="1"/>
  <c r="BC2930" i="1"/>
  <c r="AX2927" i="1"/>
  <c r="AX2926" i="1"/>
  <c r="BC2926" i="1"/>
  <c r="AX2923" i="1"/>
  <c r="BC2923" i="1"/>
  <c r="AX2922" i="1"/>
  <c r="AX2919" i="1"/>
  <c r="BC2919" i="1"/>
  <c r="AX2918" i="1"/>
  <c r="BC2918" i="1"/>
  <c r="AX2915" i="1"/>
  <c r="BC2915" i="1"/>
  <c r="AX2914" i="1"/>
  <c r="BC2914" i="1"/>
  <c r="AX2911" i="1"/>
  <c r="AX2910" i="1"/>
  <c r="BC2910" i="1"/>
  <c r="AX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AX2878" i="1"/>
  <c r="AX2875" i="1"/>
  <c r="BC2875" i="1"/>
  <c r="AX2874" i="1"/>
  <c r="BC2874" i="1"/>
  <c r="AX2871" i="1"/>
  <c r="BC2871" i="1"/>
  <c r="AX2870" i="1"/>
  <c r="BC2870" i="1"/>
  <c r="AX2867" i="1"/>
  <c r="AX2866" i="1"/>
  <c r="BC2866" i="1"/>
  <c r="AX2863" i="1"/>
  <c r="BC2863" i="1"/>
  <c r="AX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AX2818" i="1"/>
  <c r="AX2815" i="1"/>
  <c r="BC2815" i="1"/>
  <c r="AX2814" i="1"/>
  <c r="BC2814" i="1"/>
  <c r="AX2811" i="1"/>
  <c r="BC2811" i="1"/>
  <c r="AX2810" i="1"/>
  <c r="BC2810" i="1"/>
  <c r="AX2807" i="1"/>
  <c r="AX2806" i="1"/>
  <c r="BC2806" i="1"/>
  <c r="AX2803" i="1"/>
  <c r="BC2803" i="1"/>
  <c r="AX2802" i="1"/>
  <c r="AX2799" i="1"/>
  <c r="BC2799" i="1"/>
  <c r="AX2798" i="1"/>
  <c r="BC2798" i="1"/>
  <c r="AX2795" i="1"/>
  <c r="BC2795" i="1"/>
  <c r="AX2794" i="1"/>
  <c r="BC2794" i="1"/>
  <c r="AX2791" i="1"/>
  <c r="AX2790" i="1"/>
  <c r="BC2790" i="1"/>
  <c r="AX2787" i="1"/>
  <c r="BC2787" i="1"/>
  <c r="AX2786" i="1"/>
  <c r="AX2783" i="1"/>
  <c r="BC2783" i="1"/>
  <c r="AX2782" i="1"/>
  <c r="BC2782" i="1"/>
  <c r="AX2779" i="1"/>
  <c r="BC2779" i="1"/>
  <c r="AX2778" i="1"/>
  <c r="BC2778" i="1"/>
  <c r="AX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AX2762" i="1"/>
  <c r="AX2759" i="1"/>
  <c r="BC2759" i="1"/>
  <c r="AX2758" i="1"/>
  <c r="BC2758" i="1"/>
  <c r="AX2755" i="1"/>
  <c r="BC2755" i="1"/>
  <c r="AX2754" i="1"/>
  <c r="BC2754" i="1"/>
  <c r="AX2751" i="1"/>
  <c r="AX2750" i="1"/>
  <c r="BC2750" i="1"/>
  <c r="AX2747" i="1"/>
  <c r="BC2747" i="1"/>
  <c r="AX2746" i="1"/>
  <c r="AX2743" i="1"/>
  <c r="BC2743" i="1"/>
  <c r="AX2742" i="1"/>
  <c r="BC2742" i="1"/>
  <c r="AX2739" i="1"/>
  <c r="BC2739" i="1"/>
  <c r="AX2738" i="1"/>
  <c r="BC2738" i="1"/>
  <c r="AX2735" i="1"/>
  <c r="AX2734" i="1"/>
  <c r="BC2734" i="1"/>
  <c r="AX2731" i="1"/>
  <c r="BC2731" i="1"/>
  <c r="AX2730" i="1"/>
  <c r="AX2727" i="1"/>
  <c r="BC2727" i="1"/>
  <c r="AX2726" i="1"/>
  <c r="BC2726" i="1"/>
  <c r="AX2723" i="1"/>
  <c r="BC2723" i="1"/>
  <c r="AX2722" i="1"/>
  <c r="BC2722" i="1"/>
  <c r="AX2719" i="1"/>
  <c r="AX2718" i="1"/>
  <c r="BC2718" i="1"/>
  <c r="AX2715" i="1"/>
  <c r="BC2715" i="1"/>
  <c r="AX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AX2683" i="1"/>
  <c r="BC2683" i="1"/>
  <c r="AX2682" i="1"/>
  <c r="BC2682" i="1"/>
  <c r="AX2679" i="1"/>
  <c r="BC2679" i="1"/>
  <c r="AX2678" i="1"/>
  <c r="BC2678" i="1"/>
  <c r="AX2675" i="1"/>
  <c r="AX2674" i="1"/>
  <c r="BC2674" i="1"/>
  <c r="AX2671" i="1"/>
  <c r="BC2671" i="1"/>
  <c r="AX2670" i="1"/>
  <c r="AX2667" i="1"/>
  <c r="BC2667" i="1"/>
  <c r="AX2666" i="1"/>
  <c r="BC2666" i="1"/>
  <c r="AX2663" i="1"/>
  <c r="BC2663" i="1"/>
  <c r="AX2662" i="1"/>
  <c r="BC2662" i="1"/>
  <c r="AX2659" i="1"/>
  <c r="AX2658" i="1"/>
  <c r="BC2658" i="1"/>
  <c r="AX2655" i="1"/>
  <c r="BC2655" i="1"/>
  <c r="AX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AX2602" i="1"/>
  <c r="BC2602" i="1"/>
  <c r="AX2599" i="1"/>
  <c r="BC2599" i="1"/>
  <c r="AX2598" i="1"/>
  <c r="AX2595" i="1"/>
  <c r="BC2595" i="1"/>
  <c r="AX2594" i="1"/>
  <c r="BC2594" i="1"/>
  <c r="AX2591" i="1"/>
  <c r="BC2591" i="1"/>
  <c r="AX2590" i="1"/>
  <c r="BC2590" i="1"/>
  <c r="AX2587" i="1"/>
  <c r="AX2586" i="1"/>
  <c r="BC2586" i="1"/>
  <c r="AX2583" i="1"/>
  <c r="BC2583" i="1"/>
  <c r="AX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AX2554" i="1"/>
  <c r="BC2554" i="1"/>
  <c r="AX2551" i="1"/>
  <c r="BC2551" i="1"/>
  <c r="AX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AX2518" i="1"/>
  <c r="BC2518" i="1"/>
  <c r="AX2515" i="1"/>
  <c r="BC2515" i="1"/>
  <c r="AX2514" i="1"/>
  <c r="AX2511" i="1"/>
  <c r="BC2511" i="1"/>
  <c r="AX2510" i="1"/>
  <c r="BC2510" i="1"/>
  <c r="AX2507" i="1"/>
  <c r="BC2507" i="1"/>
  <c r="AX2506" i="1"/>
  <c r="BC2506" i="1"/>
  <c r="AX2503" i="1"/>
  <c r="AX2502" i="1"/>
  <c r="BC2502" i="1"/>
  <c r="AX2499" i="1"/>
  <c r="BC2499" i="1"/>
  <c r="AX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AX2482" i="1"/>
  <c r="BC2482" i="1"/>
  <c r="AX2479" i="1"/>
  <c r="BC2479" i="1"/>
  <c r="AX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AX2450" i="1"/>
  <c r="BC2450" i="1"/>
  <c r="AX2449" i="1"/>
  <c r="BC2449" i="1"/>
  <c r="AX2448" i="1"/>
  <c r="BC2448" i="1"/>
  <c r="AX2447" i="1"/>
  <c r="BC2447" i="1"/>
  <c r="AX2429" i="1"/>
  <c r="AX2428" i="1"/>
  <c r="AX2427" i="1"/>
  <c r="BC2427" i="1"/>
  <c r="AX2426" i="1"/>
  <c r="BC2426" i="1"/>
  <c r="AX2425" i="1"/>
  <c r="BC2425" i="1"/>
  <c r="AX2424" i="1"/>
  <c r="BC2424" i="1"/>
  <c r="AX2423" i="1"/>
  <c r="AX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AX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AX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AX2223" i="1"/>
  <c r="AX2220" i="1"/>
  <c r="BC2220" i="1"/>
  <c r="AX2219" i="1"/>
  <c r="BC2219" i="1"/>
  <c r="AX2216" i="1"/>
  <c r="AX2215" i="1"/>
  <c r="BC2215" i="1"/>
  <c r="AX2212" i="1"/>
  <c r="AX2211" i="1"/>
  <c r="BC2211" i="1"/>
  <c r="AX2208" i="1"/>
  <c r="AX2207" i="1"/>
  <c r="BC2207" i="1"/>
  <c r="AX2204" i="1"/>
  <c r="AX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AX2188" i="1"/>
  <c r="BC2188" i="1"/>
  <c r="AX2187" i="1"/>
  <c r="AX2184" i="1"/>
  <c r="BC2184" i="1"/>
  <c r="AX2183" i="1"/>
  <c r="AX2180" i="1"/>
  <c r="BC2180" i="1"/>
  <c r="AX2179" i="1"/>
  <c r="AX2176" i="1"/>
  <c r="BC2176" i="1"/>
  <c r="AX2175" i="1"/>
  <c r="AX2172" i="1"/>
  <c r="BC2172" i="1"/>
  <c r="AX2171" i="1"/>
  <c r="BC2171" i="1"/>
  <c r="AX2168" i="1"/>
  <c r="AX2167" i="1"/>
  <c r="BC2167" i="1"/>
  <c r="AX2164" i="1"/>
  <c r="BC2164" i="1"/>
  <c r="AX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AX2140" i="1"/>
  <c r="BC2140" i="1"/>
  <c r="AX2139" i="1"/>
  <c r="BC2139" i="1"/>
  <c r="AX2136" i="1"/>
  <c r="AX2135" i="1"/>
  <c r="BC2135" i="1"/>
  <c r="AX2132" i="1"/>
  <c r="BC2132" i="1"/>
  <c r="AX2131" i="1"/>
  <c r="AX2128" i="1"/>
  <c r="BC2128" i="1"/>
  <c r="AX2127" i="1"/>
  <c r="AX2124" i="1"/>
  <c r="BC2124" i="1"/>
  <c r="AX2123" i="1"/>
  <c r="BC2123" i="1"/>
  <c r="AX2120" i="1"/>
  <c r="BC2120" i="1"/>
  <c r="AX2119" i="1"/>
  <c r="BC2119" i="1"/>
  <c r="AX2116" i="1"/>
  <c r="AX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AX2099" i="1"/>
  <c r="BC2099" i="1"/>
  <c r="AX2096" i="1"/>
  <c r="AX2095" i="1"/>
  <c r="AX2092" i="1"/>
  <c r="BC2092" i="1"/>
  <c r="AX2091" i="1"/>
  <c r="BC2091" i="1"/>
  <c r="AX3228" i="1"/>
  <c r="BC3228" i="1"/>
  <c r="AX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AX3065" i="1"/>
  <c r="BC3065" i="1"/>
  <c r="AX3064" i="1"/>
  <c r="BC3064" i="1"/>
  <c r="AX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AX3048" i="1"/>
  <c r="BC3048" i="1"/>
  <c r="AX3045" i="1"/>
  <c r="BC3045" i="1"/>
  <c r="AX3044" i="1"/>
  <c r="BC3044" i="1"/>
  <c r="AX3041" i="1"/>
  <c r="BC3041" i="1"/>
  <c r="AX3040" i="1"/>
  <c r="AX3037" i="1"/>
  <c r="BC3037" i="1"/>
  <c r="AX3036" i="1"/>
  <c r="BC3036" i="1"/>
  <c r="AX3033" i="1"/>
  <c r="AX3032" i="1"/>
  <c r="BC3032" i="1"/>
  <c r="AX3029" i="1"/>
  <c r="BC3029" i="1"/>
  <c r="AX3028" i="1"/>
  <c r="AX3025" i="1"/>
  <c r="BC3025" i="1"/>
  <c r="AX3024" i="1"/>
  <c r="BC3024" i="1"/>
  <c r="AX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AX2996" i="1"/>
  <c r="BC2996" i="1"/>
  <c r="AX2993" i="1"/>
  <c r="BC2993" i="1"/>
  <c r="AX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AX2977" i="1"/>
  <c r="BC2977" i="1"/>
  <c r="AX2976" i="1"/>
  <c r="BC2976" i="1"/>
  <c r="AX2973" i="1"/>
  <c r="BC2973" i="1"/>
  <c r="AX2972" i="1"/>
  <c r="BC2972" i="1"/>
  <c r="AX2969" i="1"/>
  <c r="AX2968" i="1"/>
  <c r="AX2965" i="1"/>
  <c r="BC2965" i="1"/>
  <c r="AX2964" i="1"/>
  <c r="BC2964" i="1"/>
  <c r="AX2961" i="1"/>
  <c r="BC2961" i="1"/>
  <c r="AX2960" i="1"/>
  <c r="BC2960" i="1"/>
  <c r="AX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AX2944" i="1"/>
  <c r="BC2944" i="1"/>
  <c r="AX2941" i="1"/>
  <c r="BC2941" i="1"/>
  <c r="AX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AX2925" i="1"/>
  <c r="BC2925" i="1"/>
  <c r="AX2924" i="1"/>
  <c r="BC2924" i="1"/>
  <c r="AX2921" i="1"/>
  <c r="BC2921" i="1"/>
  <c r="AX2920" i="1"/>
  <c r="BC2920" i="1"/>
  <c r="AX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AX2904" i="1"/>
  <c r="BC2904" i="1"/>
  <c r="AX2901" i="1"/>
  <c r="BC2901" i="1"/>
  <c r="AX2900" i="1"/>
  <c r="AX2897" i="1"/>
  <c r="BC2897" i="1"/>
  <c r="AX2896" i="1"/>
  <c r="BC2896" i="1"/>
  <c r="AX2893" i="1"/>
  <c r="BC2893" i="1"/>
  <c r="AX2892" i="1"/>
  <c r="BC2892" i="1"/>
  <c r="AX2889" i="1"/>
  <c r="AX2888" i="1"/>
  <c r="BC2888" i="1"/>
  <c r="AX2885" i="1"/>
  <c r="BC2885" i="1"/>
  <c r="AX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AX2856" i="1"/>
  <c r="BC2856" i="1"/>
  <c r="AX2853" i="1"/>
  <c r="BC2853" i="1"/>
  <c r="AX2852" i="1"/>
  <c r="AX2849" i="1"/>
  <c r="BC2849" i="1"/>
  <c r="AX2848" i="1"/>
  <c r="BC2848" i="1"/>
  <c r="AX2845" i="1"/>
  <c r="BC2845" i="1"/>
  <c r="AX2844" i="1"/>
  <c r="BC2844" i="1"/>
  <c r="AX2841" i="1"/>
  <c r="AX2840" i="1"/>
  <c r="AX2837" i="1"/>
  <c r="BC2837" i="1"/>
  <c r="AX2836" i="1"/>
  <c r="BC2836" i="1"/>
  <c r="AX2833" i="1"/>
  <c r="BC2833" i="1"/>
  <c r="AX2832" i="1"/>
  <c r="BC2832" i="1"/>
  <c r="AX2829" i="1"/>
  <c r="AX2828" i="1"/>
  <c r="BC2828" i="1"/>
  <c r="AX2825" i="1"/>
  <c r="BC2825" i="1"/>
  <c r="AX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AX2793" i="1"/>
  <c r="BC2793" i="1"/>
  <c r="AX2792" i="1"/>
  <c r="BC2792" i="1"/>
  <c r="AX2789" i="1"/>
  <c r="BC2789" i="1"/>
  <c r="AX2788" i="1"/>
  <c r="BC2788" i="1"/>
  <c r="AX2785" i="1"/>
  <c r="AX2784" i="1"/>
  <c r="BC2784" i="1"/>
  <c r="AX2781" i="1"/>
  <c r="BC2781" i="1"/>
  <c r="AX2780" i="1"/>
  <c r="AX2777" i="1"/>
  <c r="BC2777" i="1"/>
  <c r="AX2776" i="1"/>
  <c r="BC2776" i="1"/>
  <c r="AX2773" i="1"/>
  <c r="BC2773" i="1"/>
  <c r="AX2772" i="1"/>
  <c r="BC2772" i="1"/>
  <c r="AX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AX2737" i="1"/>
  <c r="BC2737" i="1"/>
  <c r="AX2736" i="1"/>
  <c r="BC2736" i="1"/>
  <c r="AX2733" i="1"/>
  <c r="BC2733" i="1"/>
  <c r="AX2732" i="1"/>
  <c r="BC2732" i="1"/>
  <c r="AX2729" i="1"/>
  <c r="AX2728" i="1"/>
  <c r="BC2728" i="1"/>
  <c r="AX2725" i="1"/>
  <c r="BC2725" i="1"/>
  <c r="AX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AX2708" i="1"/>
  <c r="AX2705" i="1"/>
  <c r="BC2705" i="1"/>
  <c r="AX2704" i="1"/>
  <c r="BC2704" i="1"/>
  <c r="AX2701" i="1"/>
  <c r="BC2701" i="1"/>
  <c r="AX2700" i="1"/>
  <c r="BC2700" i="1"/>
  <c r="AX2697" i="1"/>
  <c r="AX2696" i="1"/>
  <c r="BC2696" i="1"/>
  <c r="AX2693" i="1"/>
  <c r="BC2693" i="1"/>
  <c r="AX2692" i="1"/>
  <c r="AX2689" i="1"/>
  <c r="BC2689" i="1"/>
  <c r="AX2688" i="1"/>
  <c r="BC2688" i="1"/>
  <c r="AX2685" i="1"/>
  <c r="BC2685" i="1"/>
  <c r="AX2684" i="1"/>
  <c r="BC2684" i="1"/>
  <c r="AX2681" i="1"/>
  <c r="AX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AX2652" i="1"/>
  <c r="BC2652" i="1"/>
  <c r="AX2649" i="1"/>
  <c r="BC2649" i="1"/>
  <c r="AX2648" i="1"/>
  <c r="AX2645" i="1"/>
  <c r="BC2645" i="1"/>
  <c r="AX2644" i="1"/>
  <c r="BC2644" i="1"/>
  <c r="AX2641" i="1"/>
  <c r="BC2641" i="1"/>
  <c r="AX2640" i="1"/>
  <c r="BC2640" i="1"/>
  <c r="AX2637" i="1"/>
  <c r="AX2636" i="1"/>
  <c r="BC2636" i="1"/>
  <c r="AX2633" i="1"/>
  <c r="BC2633" i="1"/>
  <c r="AX2632" i="1"/>
  <c r="AX2629" i="1"/>
  <c r="BC2629" i="1"/>
  <c r="AX2628" i="1"/>
  <c r="BC2628" i="1"/>
  <c r="AX2625" i="1"/>
  <c r="AX2624" i="1"/>
  <c r="BC2624" i="1"/>
  <c r="AX2621" i="1"/>
  <c r="BC2621" i="1"/>
  <c r="AX2620" i="1"/>
  <c r="AX2617" i="1"/>
  <c r="BC2617" i="1"/>
  <c r="AX2616" i="1"/>
  <c r="BC2616" i="1"/>
  <c r="AX2613" i="1"/>
  <c r="BC2613" i="1"/>
  <c r="AX2612" i="1"/>
  <c r="BC2612" i="1"/>
  <c r="AX2609" i="1"/>
  <c r="AX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AX2592" i="1"/>
  <c r="BC2592" i="1"/>
  <c r="AX2589" i="1"/>
  <c r="BC2589" i="1"/>
  <c r="AX2588" i="1"/>
  <c r="AX2585" i="1"/>
  <c r="BC2585" i="1"/>
  <c r="AX2584" i="1"/>
  <c r="BC2584" i="1"/>
  <c r="AX2581" i="1"/>
  <c r="BC2581" i="1"/>
  <c r="AX2580" i="1"/>
  <c r="BC2580" i="1"/>
  <c r="AX2577" i="1"/>
  <c r="AX2576" i="1"/>
  <c r="BC2576" i="1"/>
  <c r="AX2573" i="1"/>
  <c r="BC2573" i="1"/>
  <c r="AX2572" i="1"/>
  <c r="AX2569" i="1"/>
  <c r="BC2569" i="1"/>
  <c r="AX2568" i="1"/>
  <c r="BC2568" i="1"/>
  <c r="AX2565" i="1"/>
  <c r="BC2565" i="1"/>
  <c r="AX2564" i="1"/>
  <c r="BC2564" i="1"/>
  <c r="AX2561" i="1"/>
  <c r="AX2560" i="1"/>
  <c r="BC2560" i="1"/>
  <c r="AX2557" i="1"/>
  <c r="BC2557" i="1"/>
  <c r="AX2556" i="1"/>
  <c r="AX2553" i="1"/>
  <c r="BC2553" i="1"/>
  <c r="AX2552" i="1"/>
  <c r="BC2552" i="1"/>
  <c r="AX2549" i="1"/>
  <c r="BC2549" i="1"/>
  <c r="AX2548" i="1"/>
  <c r="BC2548" i="1"/>
  <c r="AX2545" i="1"/>
  <c r="AX2544" i="1"/>
  <c r="BC2544" i="1"/>
  <c r="AX2541" i="1"/>
  <c r="BC2541" i="1"/>
  <c r="AX2540" i="1"/>
  <c r="AX2537" i="1"/>
  <c r="BC2537" i="1"/>
  <c r="AX2536" i="1"/>
  <c r="BC2536" i="1"/>
  <c r="AX2533" i="1"/>
  <c r="BC2533" i="1"/>
  <c r="AX2532" i="1"/>
  <c r="BC2532" i="1"/>
  <c r="AX2529" i="1"/>
  <c r="AX2528" i="1"/>
  <c r="BC2528" i="1"/>
  <c r="AX2525" i="1"/>
  <c r="BC2525" i="1"/>
  <c r="AX2524" i="1"/>
  <c r="AX2521" i="1"/>
  <c r="BC2521" i="1"/>
  <c r="AX2520" i="1"/>
  <c r="BC2520" i="1"/>
  <c r="AX2517" i="1"/>
  <c r="BC2517" i="1"/>
  <c r="AX2516" i="1"/>
  <c r="BC2516" i="1"/>
  <c r="AX2513" i="1"/>
  <c r="AX2512" i="1"/>
  <c r="BC2512" i="1"/>
  <c r="AX2509" i="1"/>
  <c r="BC2509" i="1"/>
  <c r="AX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AX2492" i="1"/>
  <c r="BC2492" i="1"/>
  <c r="AX2489" i="1"/>
  <c r="BC2489" i="1"/>
  <c r="AX2488" i="1"/>
  <c r="AX2485" i="1"/>
  <c r="BC2485" i="1"/>
  <c r="AX2484" i="1"/>
  <c r="BC2484" i="1"/>
  <c r="AX2481" i="1"/>
  <c r="BC2481" i="1"/>
  <c r="AX2480" i="1"/>
  <c r="BC2480" i="1"/>
  <c r="AX2477" i="1"/>
  <c r="AX2476" i="1"/>
  <c r="BC2476" i="1"/>
  <c r="AX2473" i="1"/>
  <c r="BC2473" i="1"/>
  <c r="AX2472" i="1"/>
  <c r="AX2469" i="1"/>
  <c r="BC2469" i="1"/>
  <c r="AX2468" i="1"/>
  <c r="BC2468" i="1"/>
  <c r="AX2465" i="1"/>
  <c r="BC2465" i="1"/>
  <c r="AX2464" i="1"/>
  <c r="BC2464" i="1"/>
  <c r="AX2461" i="1"/>
  <c r="AX2460" i="1"/>
  <c r="BC2460" i="1"/>
  <c r="AX2457" i="1"/>
  <c r="BC2457" i="1"/>
  <c r="AX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AX2439" i="1"/>
  <c r="BC2439" i="1"/>
  <c r="AX2438" i="1"/>
  <c r="BC2438" i="1"/>
  <c r="AX2437" i="1"/>
  <c r="BC2437" i="1"/>
  <c r="AX2436" i="1"/>
  <c r="BC2436" i="1"/>
  <c r="AX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AX2409" i="1"/>
  <c r="AX2408" i="1"/>
  <c r="BC2408" i="1"/>
  <c r="AX2407" i="1"/>
  <c r="BC2407" i="1"/>
  <c r="AX2406" i="1"/>
  <c r="BC2406" i="1"/>
  <c r="AX2405" i="1"/>
  <c r="BC2405" i="1"/>
  <c r="AX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AX2257" i="1"/>
  <c r="BC2257" i="1"/>
  <c r="AX2254" i="1"/>
  <c r="AX2253" i="1"/>
  <c r="AX2250" i="1"/>
  <c r="BC2250" i="1"/>
  <c r="AX2249" i="1"/>
  <c r="AX2246" i="1"/>
  <c r="BC2246" i="1"/>
  <c r="AX2245" i="1"/>
  <c r="BC2245" i="1"/>
  <c r="AX2242" i="1"/>
  <c r="AX2241" i="1"/>
  <c r="BC2241" i="1"/>
  <c r="AX2238" i="1"/>
  <c r="AX2237" i="1"/>
  <c r="BC2237" i="1"/>
  <c r="AX2234" i="1"/>
  <c r="AX2233" i="1"/>
  <c r="BC2233" i="1"/>
  <c r="AX2230" i="1"/>
  <c r="BC2230" i="1"/>
  <c r="AX2229" i="1"/>
  <c r="AX2226" i="1"/>
  <c r="BC2226" i="1"/>
  <c r="AX2225" i="1"/>
  <c r="BC2225" i="1"/>
  <c r="AX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AX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AX2166" i="1"/>
  <c r="BC2166" i="1"/>
  <c r="AX2165" i="1"/>
  <c r="BC2165" i="1"/>
  <c r="AX2162" i="1"/>
  <c r="AX2161" i="1"/>
  <c r="BC2161" i="1"/>
  <c r="AX2158" i="1"/>
  <c r="AX2157" i="1"/>
  <c r="BC2157" i="1"/>
  <c r="AX2154" i="1"/>
  <c r="AX2153" i="1"/>
  <c r="BC2153" i="1"/>
  <c r="AX2150" i="1"/>
  <c r="AX2149" i="1"/>
  <c r="BC2149" i="1"/>
  <c r="AX2146" i="1"/>
  <c r="BC2146" i="1"/>
  <c r="AX2145" i="1"/>
  <c r="BC2145" i="1"/>
  <c r="AX2142" i="1"/>
  <c r="AX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AX2121" i="1"/>
  <c r="BC2121" i="1"/>
  <c r="AX2118" i="1"/>
  <c r="BC2118" i="1"/>
  <c r="AX2117" i="1"/>
  <c r="BC2117" i="1"/>
  <c r="AX2114" i="1"/>
  <c r="AX2113" i="1"/>
  <c r="BC2113" i="1"/>
  <c r="AX2110" i="1"/>
  <c r="AX2109" i="1"/>
  <c r="BC2109" i="1"/>
  <c r="AX2106" i="1"/>
  <c r="BC2106" i="1"/>
  <c r="AX2105" i="1"/>
  <c r="AX2102" i="1"/>
  <c r="BC2102" i="1"/>
  <c r="AX2101" i="1"/>
  <c r="BC2101" i="1"/>
  <c r="AX2098" i="1"/>
  <c r="BC2098" i="1"/>
  <c r="AX2097" i="1"/>
  <c r="BC2097" i="1"/>
  <c r="AX2094" i="1"/>
  <c r="AX2093" i="1"/>
  <c r="BC2093" i="1"/>
  <c r="AX2090" i="1"/>
  <c r="BC2090" i="1"/>
  <c r="AX2089" i="1"/>
  <c r="AX2086" i="1"/>
  <c r="BC2086" i="1"/>
  <c r="AX2085" i="1"/>
  <c r="AX2082" i="1"/>
  <c r="BC2082" i="1"/>
  <c r="AX2081" i="1"/>
  <c r="AX2078" i="1"/>
  <c r="BC2078" i="1"/>
  <c r="AX2077" i="1"/>
  <c r="BC2077" i="1"/>
  <c r="AX2074" i="1"/>
  <c r="AX2073" i="1"/>
  <c r="BC2073" i="1"/>
  <c r="AX2070" i="1"/>
  <c r="AX2069" i="1"/>
  <c r="BC2069" i="1"/>
  <c r="AX2066" i="1"/>
  <c r="AX2065" i="1"/>
  <c r="BC2065" i="1"/>
  <c r="AX2062" i="1"/>
  <c r="AX2061" i="1"/>
  <c r="BC2061" i="1"/>
  <c r="AX2058" i="1"/>
  <c r="BC2058" i="1"/>
  <c r="AX2057" i="1"/>
  <c r="AX2054" i="1"/>
  <c r="BC2054" i="1"/>
  <c r="AX2053" i="1"/>
  <c r="AX2050" i="1"/>
  <c r="BC2050" i="1"/>
  <c r="AX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AX2029" i="1"/>
  <c r="AX2026" i="1"/>
  <c r="BC2026" i="1"/>
  <c r="AX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AX1969" i="1"/>
  <c r="BC1969" i="1"/>
  <c r="AX1966" i="1"/>
  <c r="AX1965" i="1"/>
  <c r="AX1962" i="1"/>
  <c r="BC1962" i="1"/>
  <c r="AX1961" i="1"/>
  <c r="AX1958" i="1"/>
  <c r="BC1958" i="1"/>
  <c r="AX1957" i="1"/>
  <c r="AX1954" i="1"/>
  <c r="BC1954" i="1"/>
  <c r="AX1953" i="1"/>
  <c r="AX1950" i="1"/>
  <c r="BC1950" i="1"/>
  <c r="AX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AX1933" i="1"/>
  <c r="BC1933" i="1"/>
  <c r="AX1930" i="1"/>
  <c r="BC1930" i="1"/>
  <c r="AX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AX1897" i="1"/>
  <c r="BC1897" i="1"/>
  <c r="AX1894" i="1"/>
  <c r="AX1893" i="1"/>
  <c r="BC1893" i="1"/>
  <c r="AX1890" i="1"/>
  <c r="AX1889" i="1"/>
  <c r="AX1886" i="1"/>
  <c r="BC1886" i="1"/>
  <c r="AX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AX1817" i="1"/>
  <c r="BC1817" i="1"/>
  <c r="AX1814" i="1"/>
  <c r="AX1813" i="1"/>
  <c r="BC1813" i="1"/>
  <c r="AX1810" i="1"/>
  <c r="BC1810" i="1"/>
  <c r="AX1809" i="1"/>
  <c r="AX1806" i="1"/>
  <c r="BC1806" i="1"/>
  <c r="AX1805" i="1"/>
  <c r="AX1804" i="1"/>
  <c r="BC1804" i="1"/>
  <c r="AX1803" i="1"/>
  <c r="BC1803" i="1"/>
  <c r="AX1802" i="1"/>
  <c r="BC1802" i="1"/>
  <c r="AX1801" i="1"/>
  <c r="AX1800" i="1"/>
  <c r="BC1800" i="1"/>
  <c r="AX1799" i="1"/>
  <c r="BC1799" i="1"/>
  <c r="AX1798" i="1"/>
  <c r="BC1798" i="1"/>
  <c r="AX1797" i="1"/>
  <c r="AX1796" i="1"/>
  <c r="BC1796" i="1"/>
  <c r="AX1795" i="1"/>
  <c r="BC1795" i="1"/>
  <c r="AX1794" i="1"/>
  <c r="BC1794" i="1"/>
  <c r="AX1793" i="1"/>
  <c r="AX1792" i="1"/>
  <c r="BC1792" i="1"/>
  <c r="AX1791" i="1"/>
  <c r="BC1791" i="1"/>
  <c r="AX1774" i="1"/>
  <c r="AX1773" i="1"/>
  <c r="BC1773" i="1"/>
  <c r="AX1772" i="1"/>
  <c r="BC1772" i="1"/>
  <c r="AX1771" i="1"/>
  <c r="BC1771" i="1"/>
  <c r="AX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AX1747" i="1"/>
  <c r="AX1746" i="1"/>
  <c r="BC1746" i="1"/>
  <c r="AX1745" i="1"/>
  <c r="BC1745" i="1"/>
  <c r="AX1744" i="1"/>
  <c r="BC1744" i="1"/>
  <c r="AX1743" i="1"/>
  <c r="BC1743" i="1"/>
  <c r="AX1742" i="1"/>
  <c r="AX1741" i="1"/>
  <c r="BC1741" i="1"/>
  <c r="AX1740" i="1"/>
  <c r="BC1740" i="1"/>
  <c r="AX1739" i="1"/>
  <c r="BC1739" i="1"/>
  <c r="AX1738" i="1"/>
  <c r="BC1738" i="1"/>
  <c r="AX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AX1704" i="1"/>
  <c r="BC1704" i="1"/>
  <c r="AX1703" i="1"/>
  <c r="BC1703" i="1"/>
  <c r="AX1700" i="1"/>
  <c r="BC1700" i="1"/>
  <c r="AX1699" i="1"/>
  <c r="BC1699" i="1"/>
  <c r="AX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AX1380" i="1"/>
  <c r="BC1380" i="1"/>
  <c r="AX1379" i="1"/>
  <c r="BC1379" i="1"/>
  <c r="AX1376" i="1"/>
  <c r="BC1376" i="1"/>
  <c r="AX1375" i="1"/>
  <c r="AX1372" i="1"/>
  <c r="BC1372" i="1"/>
  <c r="AX1371" i="1"/>
  <c r="BC1371" i="1"/>
  <c r="AX1368" i="1"/>
  <c r="AX1367" i="1"/>
  <c r="BC1367" i="1"/>
  <c r="AX1364" i="1"/>
  <c r="BC1364" i="1"/>
  <c r="AX1363" i="1"/>
  <c r="BC1363" i="1"/>
  <c r="AX1360" i="1"/>
  <c r="BC1360" i="1"/>
  <c r="AX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BC1340" i="1"/>
  <c r="AX1339" i="1"/>
  <c r="BC1339" i="1"/>
  <c r="AX1336" i="1"/>
  <c r="BC1336" i="1"/>
  <c r="AX1335" i="1"/>
  <c r="AX1332" i="1"/>
  <c r="AX1331" i="1"/>
  <c r="BC1331" i="1"/>
  <c r="AX1328" i="1"/>
  <c r="BC1328" i="1"/>
  <c r="AX1327" i="1"/>
  <c r="BC1327" i="1"/>
  <c r="AX1324" i="1"/>
  <c r="BC1324" i="1"/>
  <c r="AX1323" i="1"/>
  <c r="AX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AX1304" i="1"/>
  <c r="BC1304" i="1"/>
  <c r="AX1303" i="1"/>
  <c r="BC1303" i="1"/>
  <c r="AX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AX1284" i="1"/>
  <c r="AX1283" i="1"/>
  <c r="BC1283" i="1"/>
  <c r="AX1280" i="1"/>
  <c r="BC1280" i="1"/>
  <c r="AX1279" i="1"/>
  <c r="BC1279" i="1"/>
  <c r="AX1276" i="1"/>
  <c r="BC1276" i="1"/>
  <c r="AX1275" i="1"/>
  <c r="AX1272" i="1"/>
  <c r="AX1271" i="1"/>
  <c r="BC1271" i="1"/>
  <c r="AX1268" i="1"/>
  <c r="BC1268" i="1"/>
  <c r="AX1267" i="1"/>
  <c r="BC1267" i="1"/>
  <c r="AX1264" i="1"/>
  <c r="AX1263" i="1"/>
  <c r="BC1263" i="1"/>
  <c r="AX1260" i="1"/>
  <c r="AX1259" i="1"/>
  <c r="BC1259" i="1"/>
  <c r="AX1256" i="1"/>
  <c r="BC1256" i="1"/>
  <c r="AX1255" i="1"/>
  <c r="BC1255" i="1"/>
  <c r="AX1252" i="1"/>
  <c r="BC1252" i="1"/>
  <c r="AX1251" i="1"/>
  <c r="AX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AX1235" i="1"/>
  <c r="BC1235" i="1"/>
  <c r="AX1232" i="1"/>
  <c r="BC1232" i="1"/>
  <c r="AX1231" i="1"/>
  <c r="BC1231" i="1"/>
  <c r="AX1228" i="1"/>
  <c r="BC1228" i="1"/>
  <c r="AX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AX1175" i="1"/>
  <c r="AX1172" i="1"/>
  <c r="AX1171" i="1"/>
  <c r="AX1168" i="1"/>
  <c r="BC1168" i="1"/>
  <c r="AX1167" i="1"/>
  <c r="AX1164" i="1"/>
  <c r="BC1164" i="1"/>
  <c r="AX1163" i="1"/>
  <c r="AX1160" i="1"/>
  <c r="BC1160" i="1"/>
  <c r="AX1159" i="1"/>
  <c r="BC1159" i="1"/>
  <c r="AX1156" i="1"/>
  <c r="AX1155" i="1"/>
  <c r="BC1155" i="1"/>
  <c r="AX1152" i="1"/>
  <c r="BC1152" i="1"/>
  <c r="AX1151" i="1"/>
  <c r="BC1151" i="1"/>
  <c r="AX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AX2079" i="1"/>
  <c r="BC2079" i="1"/>
  <c r="AX2076" i="1"/>
  <c r="BC2076" i="1"/>
  <c r="AX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AX2047" i="1"/>
  <c r="AX2044" i="1"/>
  <c r="BC2044" i="1"/>
  <c r="AX2043" i="1"/>
  <c r="AX2040" i="1"/>
  <c r="BC2040" i="1"/>
  <c r="AX2039" i="1"/>
  <c r="AX2036" i="1"/>
  <c r="BC2036" i="1"/>
  <c r="AX2035" i="1"/>
  <c r="AX2032" i="1"/>
  <c r="BC2032" i="1"/>
  <c r="AX2031" i="1"/>
  <c r="BC2031" i="1"/>
  <c r="AX2028" i="1"/>
  <c r="BC2028" i="1"/>
  <c r="AX2027" i="1"/>
  <c r="BC2027" i="1"/>
  <c r="AX2024" i="1"/>
  <c r="AX2023" i="1"/>
  <c r="BC2023" i="1"/>
  <c r="AX2020" i="1"/>
  <c r="AX2019" i="1"/>
  <c r="BC2019" i="1"/>
  <c r="AX2016" i="1"/>
  <c r="AX2015" i="1"/>
  <c r="BC2015" i="1"/>
  <c r="AX2012" i="1"/>
  <c r="BC2012" i="1"/>
  <c r="AX2011" i="1"/>
  <c r="AX2008" i="1"/>
  <c r="BC2008" i="1"/>
  <c r="AX2007" i="1"/>
  <c r="AX2004" i="1"/>
  <c r="BC2004" i="1"/>
  <c r="AX2003" i="1"/>
  <c r="AX2000" i="1"/>
  <c r="BC2000" i="1"/>
  <c r="AX1999" i="1"/>
  <c r="AX1996" i="1"/>
  <c r="BC1996" i="1"/>
  <c r="AX1995" i="1"/>
  <c r="AX1992" i="1"/>
  <c r="BC1992" i="1"/>
  <c r="AX1991" i="1"/>
  <c r="AX1988" i="1"/>
  <c r="BC1988" i="1"/>
  <c r="AX1987" i="1"/>
  <c r="AX1984" i="1"/>
  <c r="BC1984" i="1"/>
  <c r="AX1983" i="1"/>
  <c r="AX1980" i="1"/>
  <c r="BC1980" i="1"/>
  <c r="AX1979" i="1"/>
  <c r="AX1976" i="1"/>
  <c r="BC1976" i="1"/>
  <c r="AX1975" i="1"/>
  <c r="AX1972" i="1"/>
  <c r="BC1972" i="1"/>
  <c r="AX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AX1943" i="1"/>
  <c r="BC1943" i="1"/>
  <c r="AX1940" i="1"/>
  <c r="AX1939" i="1"/>
  <c r="BC1939" i="1"/>
  <c r="AX1936" i="1"/>
  <c r="BC1936" i="1"/>
  <c r="AX1935" i="1"/>
  <c r="AX1932" i="1"/>
  <c r="BC1932" i="1"/>
  <c r="AX1931" i="1"/>
  <c r="BC1931" i="1"/>
  <c r="AX1928" i="1"/>
  <c r="AX1927" i="1"/>
  <c r="BC1927" i="1"/>
  <c r="AX1924" i="1"/>
  <c r="AX1923" i="1"/>
  <c r="BC1923" i="1"/>
  <c r="AX1920" i="1"/>
  <c r="AX1919" i="1"/>
  <c r="BC1919" i="1"/>
  <c r="AX1916" i="1"/>
  <c r="AX1915" i="1"/>
  <c r="BC1915" i="1"/>
  <c r="AX1912" i="1"/>
  <c r="BC1912" i="1"/>
  <c r="AX1911" i="1"/>
  <c r="AX1908" i="1"/>
  <c r="BC1908" i="1"/>
  <c r="AX1907" i="1"/>
  <c r="AX1904" i="1"/>
  <c r="BC1904" i="1"/>
  <c r="AX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AX1883" i="1"/>
  <c r="BC1883" i="1"/>
  <c r="AX1880" i="1"/>
  <c r="AX1879" i="1"/>
  <c r="BC1879" i="1"/>
  <c r="AX1876" i="1"/>
  <c r="AX1875" i="1"/>
  <c r="BC1875" i="1"/>
  <c r="AX1872" i="1"/>
  <c r="AX1871" i="1"/>
  <c r="BC1871" i="1"/>
  <c r="AX1868" i="1"/>
  <c r="AX1867" i="1"/>
  <c r="BC1867" i="1"/>
  <c r="AX1864" i="1"/>
  <c r="AX1863" i="1"/>
  <c r="BC1863" i="1"/>
  <c r="AX1860" i="1"/>
  <c r="AX1859" i="1"/>
  <c r="BC1859" i="1"/>
  <c r="AX1856" i="1"/>
  <c r="AX1855" i="1"/>
  <c r="BC1855" i="1"/>
  <c r="AX1852" i="1"/>
  <c r="AX1851" i="1"/>
  <c r="BC1851" i="1"/>
  <c r="AX1848" i="1"/>
  <c r="AX1847" i="1"/>
  <c r="BC1847" i="1"/>
  <c r="AX1844" i="1"/>
  <c r="AX1843" i="1"/>
  <c r="AX1840" i="1"/>
  <c r="BC1840" i="1"/>
  <c r="AX1839" i="1"/>
  <c r="AX1836" i="1"/>
  <c r="BC1836" i="1"/>
  <c r="AX1835" i="1"/>
  <c r="BC1835" i="1"/>
  <c r="AX1832" i="1"/>
  <c r="BC1832" i="1"/>
  <c r="AX1831" i="1"/>
  <c r="BC1831" i="1"/>
  <c r="AX1828" i="1"/>
  <c r="AX1827" i="1"/>
  <c r="AX1824" i="1"/>
  <c r="BC1824" i="1"/>
  <c r="AX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AX1788" i="1"/>
  <c r="BC1788" i="1"/>
  <c r="AX1787" i="1"/>
  <c r="BC1787" i="1"/>
  <c r="AX1786" i="1"/>
  <c r="BC1786" i="1"/>
  <c r="AX1785" i="1"/>
  <c r="BC1785" i="1"/>
  <c r="AX1784" i="1"/>
  <c r="AX1783" i="1"/>
  <c r="BC1783" i="1"/>
  <c r="AX1782" i="1"/>
  <c r="BC1782" i="1"/>
  <c r="AX1781" i="1"/>
  <c r="BC1781" i="1"/>
  <c r="AX1780" i="1"/>
  <c r="AX1779" i="1"/>
  <c r="AX1778" i="1"/>
  <c r="BC1778" i="1"/>
  <c r="AX1777" i="1"/>
  <c r="BC1777" i="1"/>
  <c r="AX1776" i="1"/>
  <c r="BC1776" i="1"/>
  <c r="AX1775" i="1"/>
  <c r="BC1775" i="1"/>
  <c r="AX1766" i="1"/>
  <c r="AX1765" i="1"/>
  <c r="BC1765" i="1"/>
  <c r="AX1764" i="1"/>
  <c r="BC1764" i="1"/>
  <c r="AX1763" i="1"/>
  <c r="BC1763" i="1"/>
  <c r="AX1762" i="1"/>
  <c r="BC1762" i="1"/>
  <c r="AX1761" i="1"/>
  <c r="AX1760" i="1"/>
  <c r="BC1760" i="1"/>
  <c r="AX1759" i="1"/>
  <c r="BC1759" i="1"/>
  <c r="AX1758" i="1"/>
  <c r="BC1758" i="1"/>
  <c r="AX1757" i="1"/>
  <c r="AX1756" i="1"/>
  <c r="BC1756" i="1"/>
  <c r="AX1755" i="1"/>
  <c r="BC1755" i="1"/>
  <c r="AX1754" i="1"/>
  <c r="BC1754" i="1"/>
  <c r="AX1753" i="1"/>
  <c r="BC1753" i="1"/>
  <c r="AX1752" i="1"/>
  <c r="AX1751" i="1"/>
  <c r="BC1751" i="1"/>
  <c r="AX1734" i="1"/>
  <c r="BC1734" i="1"/>
  <c r="AX1733" i="1"/>
  <c r="AX1732" i="1"/>
  <c r="BC1732" i="1"/>
  <c r="AX1731" i="1"/>
  <c r="BC1731" i="1"/>
  <c r="AX1730" i="1"/>
  <c r="BC1730" i="1"/>
  <c r="AX1729" i="1"/>
  <c r="BC1729" i="1"/>
  <c r="AX1728" i="1"/>
  <c r="AX1727" i="1"/>
  <c r="BC1727" i="1"/>
  <c r="AX1726" i="1"/>
  <c r="BC1726" i="1"/>
  <c r="AX1725" i="1"/>
  <c r="BC1725" i="1"/>
  <c r="AX1724" i="1"/>
  <c r="BC1724" i="1"/>
  <c r="AX1723" i="1"/>
  <c r="AX1722" i="1"/>
  <c r="BC1722" i="1"/>
  <c r="AX1721" i="1"/>
  <c r="BC1721" i="1"/>
  <c r="AX1720" i="1"/>
  <c r="BC1720" i="1"/>
  <c r="AX1719" i="1"/>
  <c r="AX1702" i="1"/>
  <c r="BC1702" i="1"/>
  <c r="AX1701" i="1"/>
  <c r="BC1701" i="1"/>
  <c r="AX1698" i="1"/>
  <c r="AX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AX1374" i="1"/>
  <c r="BC1374" i="1"/>
  <c r="AX1373" i="1"/>
  <c r="BC1373" i="1"/>
  <c r="AX1370" i="1"/>
  <c r="AX1369" i="1"/>
  <c r="BC1369" i="1"/>
  <c r="AX1366" i="1"/>
  <c r="AX1365" i="1"/>
  <c r="BC1365" i="1"/>
  <c r="AX1362" i="1"/>
  <c r="BC1362" i="1"/>
  <c r="AX1361" i="1"/>
  <c r="AX1358" i="1"/>
  <c r="BC1358" i="1"/>
  <c r="AX1357" i="1"/>
  <c r="BC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AX1337" i="1"/>
  <c r="BC1337" i="1"/>
  <c r="AX1334" i="1"/>
  <c r="BC1334" i="1"/>
  <c r="AX1333" i="1"/>
  <c r="BC1333" i="1"/>
  <c r="AX1330" i="1"/>
  <c r="BC1330" i="1"/>
  <c r="AX1329" i="1"/>
  <c r="AX1326" i="1"/>
  <c r="AX1325" i="1"/>
  <c r="BC1325" i="1"/>
  <c r="AX1322" i="1"/>
  <c r="BC1322" i="1"/>
  <c r="AX1321" i="1"/>
  <c r="BC1321" i="1"/>
  <c r="AX1318" i="1"/>
  <c r="BC1318" i="1"/>
  <c r="AX1317" i="1"/>
  <c r="AX1314" i="1"/>
  <c r="AX1313" i="1"/>
  <c r="BC1313" i="1"/>
  <c r="AX1310" i="1"/>
  <c r="AX1309" i="1"/>
  <c r="BC1309" i="1"/>
  <c r="AX1306" i="1"/>
  <c r="BC1306" i="1"/>
  <c r="AX1305" i="1"/>
  <c r="AX1302" i="1"/>
  <c r="BC1302" i="1"/>
  <c r="AX1301" i="1"/>
  <c r="BC1301" i="1"/>
  <c r="AX1298" i="1"/>
  <c r="AX1297" i="1"/>
  <c r="BC1297" i="1"/>
  <c r="AX1294" i="1"/>
  <c r="BC1294" i="1"/>
  <c r="AX1293" i="1"/>
  <c r="AX1290" i="1"/>
  <c r="AX1289" i="1"/>
  <c r="BC1289" i="1"/>
  <c r="AX1286" i="1"/>
  <c r="BC1286" i="1"/>
  <c r="AX1285" i="1"/>
  <c r="BC1285" i="1"/>
  <c r="AX1282" i="1"/>
  <c r="BC1282" i="1"/>
  <c r="AX1281" i="1"/>
  <c r="AX1278" i="1"/>
  <c r="AX1277" i="1"/>
  <c r="BC1277" i="1"/>
  <c r="AX1274" i="1"/>
  <c r="BC1274" i="1"/>
  <c r="AX1273" i="1"/>
  <c r="BC1273" i="1"/>
  <c r="AX1270" i="1"/>
  <c r="BC1270" i="1"/>
  <c r="AX1269" i="1"/>
  <c r="AX1266" i="1"/>
  <c r="AX1265" i="1"/>
  <c r="BC1265" i="1"/>
  <c r="AX1262" i="1"/>
  <c r="BC1262" i="1"/>
  <c r="AX1261" i="1"/>
  <c r="BC1261" i="1"/>
  <c r="AX1258" i="1"/>
  <c r="BC1258" i="1"/>
  <c r="AX1257" i="1"/>
  <c r="AX1254" i="1"/>
  <c r="AX1253" i="1"/>
  <c r="BC1253" i="1"/>
  <c r="AX1250" i="1"/>
  <c r="BC1250" i="1"/>
  <c r="AX1249" i="1"/>
  <c r="BC1249" i="1"/>
  <c r="AX1246" i="1"/>
  <c r="BC1246" i="1"/>
  <c r="AX1245" i="1"/>
  <c r="AX1242" i="1"/>
  <c r="BC1242" i="1"/>
  <c r="AX1241" i="1"/>
  <c r="AX1238" i="1"/>
  <c r="BC1238" i="1"/>
  <c r="AX1237" i="1"/>
  <c r="BC1237" i="1"/>
  <c r="AX1234" i="1"/>
  <c r="BC1234" i="1"/>
  <c r="AX1233" i="1"/>
  <c r="AX1230" i="1"/>
  <c r="AX1229" i="1"/>
  <c r="BC1229" i="1"/>
  <c r="AX1226" i="1"/>
  <c r="BC1226" i="1"/>
  <c r="AX1225" i="1"/>
  <c r="BC1225" i="1"/>
  <c r="AX1223" i="1"/>
  <c r="BC1223" i="1"/>
  <c r="AX1221" i="1"/>
  <c r="AX1219" i="1"/>
  <c r="BC1219" i="1"/>
  <c r="AX1217" i="1"/>
  <c r="BC1217" i="1"/>
  <c r="AX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AX1201" i="1"/>
  <c r="BC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BC1132" i="1"/>
  <c r="AX1132" i="1"/>
  <c r="AX1131" i="1"/>
  <c r="BC1131" i="1"/>
  <c r="AX1130" i="1"/>
  <c r="AX1129" i="1"/>
  <c r="BC1129" i="1"/>
  <c r="AX1128" i="1"/>
  <c r="AX1127" i="1"/>
  <c r="AX1126" i="1"/>
  <c r="BC1126" i="1"/>
  <c r="AX1125" i="1"/>
  <c r="BC1125" i="1"/>
  <c r="AX1124" i="1"/>
  <c r="AX1123" i="1"/>
  <c r="AX1122" i="1"/>
  <c r="AX1121" i="1"/>
  <c r="AX1120" i="1"/>
  <c r="BC1120" i="1"/>
  <c r="AX1119" i="1"/>
  <c r="BC1119" i="1"/>
  <c r="AX1118" i="1"/>
  <c r="BC1118" i="1"/>
  <c r="AX1117" i="1"/>
  <c r="BC1117" i="1"/>
  <c r="AX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AX1090" i="1"/>
  <c r="BC1090" i="1"/>
  <c r="AX1089" i="1"/>
  <c r="AX1088" i="1"/>
  <c r="BC1088" i="1"/>
  <c r="AX1087" i="1"/>
  <c r="BC1087" i="1"/>
  <c r="AX1086" i="1"/>
  <c r="AX1085" i="1"/>
  <c r="AX1076" i="1"/>
  <c r="BC1076" i="1"/>
  <c r="AX1075" i="1"/>
  <c r="BC1075" i="1"/>
  <c r="AX1072" i="1"/>
  <c r="BC1072" i="1"/>
  <c r="AX1071" i="1"/>
  <c r="BC1071" i="1"/>
  <c r="AX1068" i="1"/>
  <c r="AX1067" i="1"/>
  <c r="BC1067" i="1"/>
  <c r="AX1064" i="1"/>
  <c r="AX1063" i="1"/>
  <c r="BC1063" i="1"/>
  <c r="AX1060" i="1"/>
  <c r="AX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AX1043" i="1"/>
  <c r="AX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AX1027" i="1"/>
  <c r="AX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AX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AX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AX975" i="1"/>
  <c r="AX972" i="1"/>
  <c r="AX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AX952" i="1"/>
  <c r="AX951" i="1"/>
  <c r="AX948" i="1"/>
  <c r="AX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AX931" i="1"/>
  <c r="AX928" i="1"/>
  <c r="AX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AX908" i="1"/>
  <c r="AX907" i="1"/>
  <c r="AX904" i="1"/>
  <c r="AX903" i="1"/>
  <c r="BC903" i="1"/>
  <c r="AX900" i="1"/>
  <c r="BC900" i="1"/>
  <c r="AX899" i="1"/>
  <c r="BC899" i="1"/>
  <c r="AX896" i="1"/>
  <c r="BC896" i="1"/>
  <c r="AX895" i="1"/>
  <c r="BC895" i="1"/>
  <c r="AX892" i="1"/>
  <c r="AX891" i="1"/>
  <c r="AX888" i="1"/>
  <c r="BC888" i="1"/>
  <c r="AX887" i="1"/>
  <c r="AX875" i="1"/>
  <c r="AX874" i="1"/>
  <c r="AX873" i="1"/>
  <c r="AX872" i="1"/>
  <c r="BC872" i="1"/>
  <c r="AX871" i="1"/>
  <c r="AX870" i="1"/>
  <c r="BC870" i="1"/>
  <c r="AX869" i="1"/>
  <c r="AX868" i="1"/>
  <c r="BC868" i="1"/>
  <c r="AX867" i="1"/>
  <c r="AX866" i="1"/>
  <c r="AX865" i="1"/>
  <c r="AX864" i="1"/>
  <c r="AX863" i="1"/>
  <c r="BC863" i="1"/>
  <c r="AX862" i="1"/>
  <c r="AX861" i="1"/>
  <c r="AX860" i="1"/>
  <c r="BC860" i="1"/>
  <c r="AX843" i="1"/>
  <c r="AX842" i="1"/>
  <c r="AX841" i="1"/>
  <c r="AX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AX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AX770" i="1"/>
  <c r="AX769" i="1"/>
  <c r="AX768" i="1"/>
  <c r="AX767" i="1"/>
  <c r="AX766" i="1"/>
  <c r="AX765" i="1"/>
  <c r="BC765" i="1"/>
  <c r="AX764" i="1"/>
  <c r="BC764" i="1"/>
  <c r="AX747" i="1"/>
  <c r="AX746" i="1"/>
  <c r="AX745" i="1"/>
  <c r="AX744" i="1"/>
  <c r="AX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AX704" i="1"/>
  <c r="AX703" i="1"/>
  <c r="AX702" i="1"/>
  <c r="AX701" i="1"/>
  <c r="BC701" i="1"/>
  <c r="AX700" i="1"/>
  <c r="BC700" i="1"/>
  <c r="AX683" i="1"/>
  <c r="AX682" i="1"/>
  <c r="AX681" i="1"/>
  <c r="AX680" i="1"/>
  <c r="AX679" i="1"/>
  <c r="AX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AX644" i="1"/>
  <c r="AX643" i="1"/>
  <c r="AX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AX622" i="1"/>
  <c r="AX619" i="1"/>
  <c r="AX618" i="1"/>
  <c r="AX615" i="1"/>
  <c r="BC615" i="1"/>
  <c r="AX614" i="1"/>
  <c r="BC614" i="1"/>
  <c r="AX611" i="1"/>
  <c r="BC611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AX1173" i="1"/>
  <c r="BC1173" i="1"/>
  <c r="AX1170" i="1"/>
  <c r="BC1170" i="1"/>
  <c r="AX1169" i="1"/>
  <c r="AX1166" i="1"/>
  <c r="BC1166" i="1"/>
  <c r="AX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AX1145" i="1"/>
  <c r="AX1144" i="1"/>
  <c r="BC1144" i="1"/>
  <c r="AX1143" i="1"/>
  <c r="BC1143" i="1"/>
  <c r="AX1142" i="1"/>
  <c r="AX1141" i="1"/>
  <c r="AX1140" i="1"/>
  <c r="BC1140" i="1"/>
  <c r="AX1139" i="1"/>
  <c r="BC1139" i="1"/>
  <c r="AX1138" i="1"/>
  <c r="AX1137" i="1"/>
  <c r="BC1137" i="1"/>
  <c r="AX1136" i="1"/>
  <c r="AX1135" i="1"/>
  <c r="BC1135" i="1"/>
  <c r="AX1134" i="1"/>
  <c r="AX1133" i="1"/>
  <c r="AX1115" i="1"/>
  <c r="BC1115" i="1"/>
  <c r="AX1114" i="1"/>
  <c r="BC1114" i="1"/>
  <c r="AX1113" i="1"/>
  <c r="BC1113" i="1"/>
  <c r="AX1112" i="1"/>
  <c r="BC1112" i="1"/>
  <c r="AX1111" i="1"/>
  <c r="AX1110" i="1"/>
  <c r="BC1110" i="1"/>
  <c r="AX1109" i="1"/>
  <c r="BC1109" i="1"/>
  <c r="AX1108" i="1"/>
  <c r="AX1107" i="1"/>
  <c r="BC1107" i="1"/>
  <c r="AX1106" i="1"/>
  <c r="AX1105" i="1"/>
  <c r="AX1104" i="1"/>
  <c r="BC1104" i="1"/>
  <c r="AX1103" i="1"/>
  <c r="BC1103" i="1"/>
  <c r="AX1102" i="1"/>
  <c r="AX1101" i="1"/>
  <c r="BC1101" i="1"/>
  <c r="AX1083" i="1"/>
  <c r="AX1082" i="1"/>
  <c r="AX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AX1066" i="1"/>
  <c r="BC1066" i="1"/>
  <c r="AX1065" i="1"/>
  <c r="AX1062" i="1"/>
  <c r="BC1062" i="1"/>
  <c r="AX1061" i="1"/>
  <c r="BC1061" i="1"/>
  <c r="AX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AX1042" i="1"/>
  <c r="AX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AX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AX1009" i="1"/>
  <c r="AX1006" i="1"/>
  <c r="AX1005" i="1"/>
  <c r="AX1002" i="1"/>
  <c r="BC1002" i="1"/>
  <c r="AX1001" i="1"/>
  <c r="BC1001" i="1"/>
  <c r="AX998" i="1"/>
  <c r="BC998" i="1"/>
  <c r="AX997" i="1"/>
  <c r="BC997" i="1"/>
  <c r="AX994" i="1"/>
  <c r="BC994" i="1"/>
  <c r="AX993" i="1"/>
  <c r="AX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AX974" i="1"/>
  <c r="AX973" i="1"/>
  <c r="AX970" i="1"/>
  <c r="AX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AX953" i="1"/>
  <c r="AX950" i="1"/>
  <c r="AX949" i="1"/>
  <c r="AX946" i="1"/>
  <c r="AX945" i="1"/>
  <c r="BC945" i="1"/>
  <c r="AX942" i="1"/>
  <c r="BC942" i="1"/>
  <c r="AX941" i="1"/>
  <c r="BC941" i="1"/>
  <c r="AX938" i="1"/>
  <c r="BC938" i="1"/>
  <c r="AX937" i="1"/>
  <c r="BC937" i="1"/>
  <c r="AX934" i="1"/>
  <c r="AX933" i="1"/>
  <c r="AX930" i="1"/>
  <c r="AX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AX910" i="1"/>
  <c r="AX909" i="1"/>
  <c r="AX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AX890" i="1"/>
  <c r="BC890" i="1"/>
  <c r="AX889" i="1"/>
  <c r="AX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AX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AX851" i="1"/>
  <c r="BC851" i="1"/>
  <c r="AX850" i="1"/>
  <c r="AX849" i="1"/>
  <c r="BC849" i="1"/>
  <c r="AX848" i="1"/>
  <c r="BC848" i="1"/>
  <c r="AX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AX822" i="1"/>
  <c r="BC822" i="1"/>
  <c r="AX821" i="1"/>
  <c r="BC821" i="1"/>
  <c r="AX820" i="1"/>
  <c r="AX819" i="1"/>
  <c r="BC819" i="1"/>
  <c r="AX818" i="1"/>
  <c r="BC818" i="1"/>
  <c r="AX817" i="1"/>
  <c r="AX816" i="1"/>
  <c r="AX815" i="1"/>
  <c r="AX814" i="1"/>
  <c r="BC814" i="1"/>
  <c r="AX813" i="1"/>
  <c r="BC813" i="1"/>
  <c r="AX812" i="1"/>
  <c r="BC812" i="1"/>
  <c r="AX795" i="1"/>
  <c r="BC795" i="1"/>
  <c r="AX794" i="1"/>
  <c r="BC794" i="1"/>
  <c r="AX793" i="1"/>
  <c r="AX792" i="1"/>
  <c r="AX791" i="1"/>
  <c r="AX790" i="1"/>
  <c r="AX789" i="1"/>
  <c r="AX788" i="1"/>
  <c r="AX787" i="1"/>
  <c r="AX786" i="1"/>
  <c r="BC786" i="1"/>
  <c r="AX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AX751" i="1"/>
  <c r="AX750" i="1"/>
  <c r="AX749" i="1"/>
  <c r="AX748" i="1"/>
  <c r="AX731" i="1"/>
  <c r="BC731" i="1"/>
  <c r="AX730" i="1"/>
  <c r="BC730" i="1"/>
  <c r="AX729" i="1"/>
  <c r="BC729" i="1"/>
  <c r="AX728" i="1"/>
  <c r="BC728" i="1"/>
  <c r="AX727" i="1"/>
  <c r="BC727" i="1"/>
  <c r="AX726" i="1"/>
  <c r="AX725" i="1"/>
  <c r="AX724" i="1"/>
  <c r="AX723" i="1"/>
  <c r="AX722" i="1"/>
  <c r="AX721" i="1"/>
  <c r="AX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AX685" i="1"/>
  <c r="AX684" i="1"/>
  <c r="AX667" i="1"/>
  <c r="BC667" i="1"/>
  <c r="AX666" i="1"/>
  <c r="BC666" i="1"/>
  <c r="AX665" i="1"/>
  <c r="BC665" i="1"/>
  <c r="AX664" i="1"/>
  <c r="AX663" i="1"/>
  <c r="AX662" i="1"/>
  <c r="AX661" i="1"/>
  <c r="AX660" i="1"/>
  <c r="AX659" i="1"/>
  <c r="AX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AX621" i="1"/>
  <c r="AX620" i="1"/>
  <c r="AX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AX597" i="1"/>
  <c r="AX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AX570" i="1"/>
  <c r="AX569" i="1"/>
  <c r="AX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AX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AX517" i="1"/>
  <c r="BC517" i="1"/>
  <c r="AX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BC503" i="1"/>
  <c r="AX502" i="1"/>
  <c r="AX501" i="1"/>
  <c r="AX500" i="1"/>
  <c r="AX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BC457" i="1"/>
  <c r="AX454" i="1"/>
  <c r="BC454" i="1"/>
  <c r="AX453" i="1"/>
  <c r="BC453" i="1"/>
  <c r="AX450" i="1"/>
  <c r="BC450" i="1"/>
  <c r="AX449" i="1"/>
  <c r="BC449" i="1"/>
  <c r="AX446" i="1"/>
  <c r="BC446" i="1"/>
  <c r="AX445" i="1"/>
  <c r="AX442" i="1"/>
  <c r="AX441" i="1"/>
  <c r="AX438" i="1"/>
  <c r="BC438" i="1"/>
  <c r="AX437" i="1"/>
  <c r="AX434" i="1"/>
  <c r="AX433" i="1"/>
  <c r="BC433" i="1"/>
  <c r="AX430" i="1"/>
  <c r="BC430" i="1"/>
  <c r="AX429" i="1"/>
  <c r="AX426" i="1"/>
  <c r="BC426" i="1"/>
  <c r="AX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AX382" i="1"/>
  <c r="AX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AX354" i="1"/>
  <c r="AX353" i="1"/>
  <c r="AX352" i="1"/>
  <c r="AX351" i="1"/>
  <c r="BC351" i="1"/>
  <c r="AX334" i="1"/>
  <c r="AX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AX302" i="1"/>
  <c r="AX301" i="1"/>
  <c r="BC301" i="1"/>
  <c r="AX298" i="1"/>
  <c r="AX297" i="1"/>
  <c r="BC297" i="1"/>
  <c r="AX294" i="1"/>
  <c r="AX293" i="1"/>
  <c r="BC293" i="1"/>
  <c r="AX290" i="1"/>
  <c r="AX289" i="1"/>
  <c r="AX286" i="1"/>
  <c r="AX285" i="1"/>
  <c r="BC285" i="1"/>
  <c r="AX282" i="1"/>
  <c r="AX281" i="1"/>
  <c r="BC281" i="1"/>
  <c r="AX278" i="1"/>
  <c r="AX277" i="1"/>
  <c r="BC277" i="1"/>
  <c r="AX274" i="1"/>
  <c r="AX273" i="1"/>
  <c r="BC273" i="1"/>
  <c r="AX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AX225" i="1"/>
  <c r="AX222" i="1"/>
  <c r="AX221" i="1"/>
  <c r="BC221" i="1"/>
  <c r="AX218" i="1"/>
  <c r="AX217" i="1"/>
  <c r="BC217" i="1"/>
  <c r="AX214" i="1"/>
  <c r="BC214" i="1"/>
  <c r="AX213" i="1"/>
  <c r="BC213" i="1"/>
  <c r="AX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AX198" i="1"/>
  <c r="AX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AX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AX128" i="1"/>
  <c r="AX125" i="1"/>
  <c r="BC125" i="1"/>
  <c r="AX124" i="1"/>
  <c r="AX121" i="1"/>
  <c r="BC121" i="1"/>
  <c r="AX120" i="1"/>
  <c r="BC120" i="1"/>
  <c r="AX117" i="1"/>
  <c r="AX116" i="1"/>
  <c r="BC116" i="1"/>
  <c r="AX113" i="1"/>
  <c r="BC113" i="1"/>
  <c r="AX112" i="1"/>
  <c r="BC112" i="1"/>
  <c r="AX109" i="1"/>
  <c r="BC109" i="1"/>
  <c r="AX108" i="1"/>
  <c r="AX105" i="1"/>
  <c r="BC105" i="1"/>
  <c r="AX104" i="1"/>
  <c r="BC104" i="1"/>
  <c r="AX101" i="1"/>
  <c r="BC101" i="1"/>
  <c r="AX100" i="1"/>
  <c r="BC100" i="1"/>
  <c r="AX97" i="1"/>
  <c r="AX96" i="1"/>
  <c r="BC96" i="1"/>
  <c r="AX610" i="1"/>
  <c r="BC610" i="1"/>
  <c r="AX607" i="1"/>
  <c r="BC607" i="1"/>
  <c r="AX606" i="1"/>
  <c r="BC606" i="1"/>
  <c r="AX603" i="1"/>
  <c r="BC603" i="1"/>
  <c r="AX602" i="1"/>
  <c r="BC602" i="1"/>
  <c r="AX599" i="1"/>
  <c r="AX598" i="1"/>
  <c r="AX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AX568" i="1"/>
  <c r="AX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AX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BC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AX480" i="1"/>
  <c r="AX479" i="1"/>
  <c r="AX478" i="1"/>
  <c r="AX477" i="1"/>
  <c r="AX476" i="1"/>
  <c r="BC476" i="1"/>
  <c r="AX475" i="1"/>
  <c r="AX474" i="1"/>
  <c r="BC474" i="1"/>
  <c r="AX473" i="1"/>
  <c r="BC473" i="1"/>
  <c r="AX472" i="1"/>
  <c r="BC472" i="1"/>
  <c r="AX471" i="1"/>
  <c r="AX470" i="1"/>
  <c r="BC470" i="1"/>
  <c r="AX469" i="1"/>
  <c r="BC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AX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AX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AX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AX335" i="1"/>
  <c r="AX321" i="1"/>
  <c r="BC321" i="1"/>
  <c r="AX320" i="1"/>
  <c r="BC320" i="1"/>
  <c r="AX319" i="1"/>
  <c r="AX318" i="1"/>
  <c r="AX317" i="1"/>
  <c r="AX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AX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AX255" i="1"/>
  <c r="AX252" i="1"/>
  <c r="AX251" i="1"/>
  <c r="BC251" i="1"/>
  <c r="AX248" i="1"/>
  <c r="BC248" i="1"/>
  <c r="AX247" i="1"/>
  <c r="BC247" i="1"/>
  <c r="AX244" i="1"/>
  <c r="BC244" i="1"/>
  <c r="AX243" i="1"/>
  <c r="BC243" i="1"/>
  <c r="AX240" i="1"/>
  <c r="AX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AX223" i="1"/>
  <c r="AX220" i="1"/>
  <c r="BC220" i="1"/>
  <c r="AX219" i="1"/>
  <c r="AX216" i="1"/>
  <c r="BC216" i="1"/>
  <c r="AX215" i="1"/>
  <c r="BC215" i="1"/>
  <c r="AX212" i="1"/>
  <c r="AX211" i="1"/>
  <c r="AX208" i="1"/>
  <c r="AX190" i="1"/>
  <c r="BC190" i="1"/>
  <c r="AX189" i="1"/>
  <c r="BC189" i="1"/>
  <c r="AX188" i="1"/>
  <c r="BC188" i="1"/>
  <c r="AX187" i="1"/>
  <c r="AX186" i="1"/>
  <c r="AX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AX162" i="1"/>
  <c r="AX159" i="1"/>
  <c r="BC159" i="1"/>
  <c r="AX158" i="1"/>
  <c r="BC158" i="1"/>
  <c r="AX155" i="1"/>
  <c r="BC155" i="1"/>
  <c r="AX154" i="1"/>
  <c r="BC154" i="1"/>
  <c r="AX151" i="1"/>
  <c r="AX150" i="1"/>
  <c r="AX147" i="1"/>
  <c r="BC147" i="1"/>
  <c r="AX146" i="1"/>
  <c r="BC146" i="1"/>
  <c r="AX143" i="1"/>
  <c r="BC143" i="1"/>
  <c r="AX142" i="1"/>
  <c r="BC142" i="1"/>
  <c r="AX139" i="1"/>
  <c r="AX138" i="1"/>
  <c r="BC138" i="1"/>
  <c r="AX135" i="1"/>
  <c r="BC135" i="1"/>
  <c r="AX134" i="1"/>
  <c r="BC134" i="1"/>
  <c r="AX131" i="1"/>
  <c r="BC131" i="1"/>
  <c r="AX130" i="1"/>
  <c r="AX127" i="1"/>
  <c r="AX126" i="1"/>
  <c r="BC126" i="1"/>
  <c r="AX123" i="1"/>
  <c r="BC123" i="1"/>
  <c r="AX122" i="1"/>
  <c r="BC122" i="1"/>
  <c r="AX119" i="1"/>
  <c r="AX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C7" i="5" l="1"/>
  <c r="BB4024" i="1"/>
  <c r="BB4020" i="1"/>
  <c r="BB4018" i="1"/>
  <c r="BB4006" i="1"/>
  <c r="BB4017" i="1"/>
  <c r="BB4013" i="1"/>
  <c r="BB4009" i="1"/>
  <c r="BB4029" i="1"/>
  <c r="BB4027" i="1"/>
  <c r="BB3378" i="1"/>
  <c r="AN670" i="1"/>
  <c r="AN726" i="1"/>
  <c r="BB3345" i="1"/>
  <c r="BB3357" i="1"/>
  <c r="BB3366" i="1"/>
  <c r="BB3363" i="1"/>
  <c r="BB3374" i="1"/>
  <c r="BB3360" i="1"/>
  <c r="BB3372" i="1"/>
  <c r="BB3369" i="1"/>
  <c r="BB3235" i="1"/>
  <c r="BB3237" i="1"/>
  <c r="BB3240" i="1"/>
  <c r="BB3242" i="1"/>
  <c r="BB3243" i="1"/>
  <c r="BB3246" i="1"/>
  <c r="BB3247" i="1"/>
  <c r="BB3248" i="1"/>
  <c r="BB3252" i="1"/>
  <c r="BB3254" i="1"/>
  <c r="BB3300" i="1"/>
  <c r="BB3302" i="1"/>
  <c r="BB3305" i="1"/>
  <c r="BB3307" i="1"/>
  <c r="BB3308" i="1"/>
  <c r="BB3311" i="1"/>
  <c r="BB3312" i="1"/>
  <c r="BB3314" i="1"/>
  <c r="BB3316" i="1"/>
  <c r="BB3319" i="1"/>
  <c r="BB3320" i="1"/>
  <c r="BB3323" i="1"/>
  <c r="BB3325" i="1"/>
  <c r="BB3326" i="1"/>
  <c r="BB3329" i="1"/>
  <c r="BB3331" i="1"/>
  <c r="BB3333" i="1"/>
  <c r="BB3334" i="1"/>
  <c r="BB3336" i="1"/>
  <c r="BB3338" i="1"/>
  <c r="BB3341" i="1"/>
  <c r="BB3343" i="1"/>
  <c r="AP814" i="1"/>
  <c r="AN814" i="1"/>
  <c r="AP812" i="1"/>
  <c r="AN812" i="1"/>
  <c r="AP190" i="1"/>
  <c r="AN190" i="1"/>
  <c r="AP186" i="1"/>
  <c r="AN186" i="1"/>
  <c r="AP182" i="1"/>
  <c r="AN182" i="1"/>
  <c r="AP646" i="1"/>
  <c r="AN646" i="1"/>
  <c r="AP359" i="1"/>
  <c r="AN359" i="1"/>
  <c r="AP471" i="1"/>
  <c r="AN471" i="1"/>
  <c r="AP640" i="1"/>
  <c r="AN640" i="1"/>
  <c r="AP658" i="1"/>
  <c r="AN658" i="1"/>
  <c r="AP515" i="1"/>
  <c r="AN515" i="1"/>
  <c r="AP485" i="1"/>
  <c r="AN485" i="1"/>
  <c r="AP652" i="1"/>
  <c r="AN652" i="1"/>
  <c r="BB511" i="1"/>
  <c r="N3" i="3"/>
  <c r="BB429" i="1"/>
  <c r="BB451" i="1"/>
  <c r="BB459" i="1"/>
  <c r="BB496" i="1"/>
  <c r="BB504" i="1"/>
  <c r="BB278" i="1"/>
  <c r="BB286" i="1"/>
  <c r="BB294" i="1"/>
  <c r="BB302" i="1"/>
  <c r="BB310" i="1"/>
  <c r="BB326" i="1"/>
  <c r="BB342" i="1"/>
  <c r="BB350" i="1"/>
  <c r="BB358" i="1"/>
  <c r="BB366" i="1"/>
  <c r="BB374" i="1"/>
  <c r="BB390" i="1"/>
  <c r="BB398" i="1"/>
  <c r="BB414" i="1"/>
  <c r="BB422" i="1"/>
  <c r="BB434" i="1"/>
  <c r="BB471" i="1"/>
  <c r="BB487" i="1"/>
  <c r="BB267" i="1"/>
  <c r="BB437" i="1"/>
  <c r="BB447" i="1"/>
  <c r="BB455" i="1"/>
  <c r="BB492" i="1"/>
  <c r="BB509" i="1"/>
  <c r="BB274" i="1"/>
  <c r="BB282" i="1"/>
  <c r="BB298" i="1"/>
  <c r="BB306" i="1"/>
  <c r="BB314" i="1"/>
  <c r="BB322" i="1"/>
  <c r="BB330" i="1"/>
  <c r="BB338" i="1"/>
  <c r="BB346" i="1"/>
  <c r="BB362" i="1"/>
  <c r="BB370" i="1"/>
  <c r="BB378" i="1"/>
  <c r="BB394" i="1"/>
  <c r="BB402" i="1"/>
  <c r="BB410" i="1"/>
  <c r="BB418" i="1"/>
  <c r="BB428" i="1"/>
  <c r="BB467" i="1"/>
  <c r="BB475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BB16" i="1" s="1"/>
  <c r="AW17" i="1"/>
  <c r="BB17" i="1" s="1"/>
  <c r="AW18" i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AW47" i="1"/>
  <c r="BB47" i="1" s="1"/>
  <c r="AW48" i="1"/>
  <c r="BB48" i="1" s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AW64" i="1"/>
  <c r="BB64" i="1" s="1"/>
  <c r="AW65" i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AW74" i="1"/>
  <c r="AW75" i="1"/>
  <c r="AW76" i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AW88" i="1"/>
  <c r="BB88" i="1" s="1"/>
  <c r="AW89" i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3" i="1" l="1"/>
  <c r="BA89" i="1"/>
  <c r="BA85" i="1"/>
  <c r="BA81" i="1"/>
  <c r="BA77" i="1"/>
  <c r="BA73" i="1"/>
  <c r="BA69" i="1"/>
  <c r="BA91" i="1"/>
  <c r="BA87" i="1"/>
  <c r="BA83" i="1"/>
  <c r="BA79" i="1"/>
  <c r="BA75" i="1"/>
  <c r="BA71" i="1"/>
  <c r="BA67" i="1"/>
  <c r="BA63" i="1"/>
  <c r="BA59" i="1"/>
  <c r="BA55" i="1"/>
  <c r="BA4" i="1"/>
  <c r="BA65" i="1"/>
  <c r="BA61" i="1"/>
  <c r="BA57" i="1"/>
  <c r="BA53" i="1"/>
  <c r="AO12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AX87" i="1"/>
  <c r="AX85" i="1"/>
  <c r="BC85" i="1"/>
  <c r="AX83" i="1"/>
  <c r="BC83" i="1"/>
  <c r="AX81" i="1"/>
  <c r="BC81" i="1"/>
  <c r="AX79" i="1"/>
  <c r="BC79" i="1"/>
  <c r="AX77" i="1"/>
  <c r="BC77" i="1"/>
  <c r="AX75" i="1"/>
  <c r="AX73" i="1"/>
  <c r="AX71" i="1"/>
  <c r="BC71" i="1"/>
  <c r="AX69" i="1"/>
  <c r="BC69" i="1"/>
  <c r="AX67" i="1"/>
  <c r="BC67" i="1"/>
  <c r="AX65" i="1"/>
  <c r="AX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AX37" i="1"/>
  <c r="BC37" i="1"/>
  <c r="AX35" i="1"/>
  <c r="AX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AX26" i="1"/>
  <c r="BC26" i="1"/>
  <c r="AX24" i="1"/>
  <c r="BC24" i="1"/>
  <c r="AX22" i="1"/>
  <c r="BC22" i="1"/>
  <c r="AX20" i="1"/>
  <c r="BC20" i="1"/>
  <c r="AX18" i="1"/>
  <c r="AX16" i="1"/>
  <c r="BC16" i="1"/>
  <c r="AX14" i="1"/>
  <c r="BC14" i="1"/>
  <c r="AX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AY4783" i="1" s="1"/>
  <c r="AZ4783" i="1" s="1"/>
  <c r="L1527" i="2" l="1"/>
  <c r="L1529" i="2"/>
  <c r="L1531" i="2"/>
  <c r="L1624" i="2"/>
  <c r="L1550" i="2"/>
  <c r="L1622" i="2"/>
  <c r="L1548" i="2"/>
  <c r="L1364" i="2"/>
  <c r="L870" i="2"/>
  <c r="L310" i="2"/>
  <c r="L1365" i="2"/>
  <c r="L883" i="2"/>
  <c r="L281" i="2"/>
  <c r="L868" i="2"/>
  <c r="L552" i="2"/>
  <c r="L551" i="2"/>
  <c r="AY4006" i="1"/>
  <c r="AZ4006" i="1" s="1"/>
  <c r="BC4006" i="1" s="1"/>
  <c r="L1695" i="2" s="1"/>
  <c r="AY4395" i="1"/>
  <c r="AZ4395" i="1" s="1"/>
  <c r="AY4379" i="1"/>
  <c r="AZ4379" i="1" s="1"/>
  <c r="AY4363" i="1"/>
  <c r="AZ4363" i="1" s="1"/>
  <c r="AY4347" i="1"/>
  <c r="AZ4347" i="1" s="1"/>
  <c r="AY4331" i="1"/>
  <c r="AZ4331" i="1" s="1"/>
  <c r="AY4315" i="1"/>
  <c r="AZ4315" i="1" s="1"/>
  <c r="AY4211" i="1"/>
  <c r="AZ4211" i="1" s="1"/>
  <c r="AY4182" i="1"/>
  <c r="AZ4182" i="1" s="1"/>
  <c r="AY4149" i="1"/>
  <c r="AZ4149" i="1" s="1"/>
  <c r="AY4117" i="1"/>
  <c r="AZ4117" i="1" s="1"/>
  <c r="AY4137" i="1"/>
  <c r="AZ4137" i="1" s="1"/>
  <c r="AY4105" i="1"/>
  <c r="AZ4105" i="1" s="1"/>
  <c r="AY4074" i="1"/>
  <c r="AZ4074" i="1" s="1"/>
  <c r="BC4074" i="1" s="1"/>
  <c r="AY4150" i="1"/>
  <c r="AZ4150" i="1" s="1"/>
  <c r="AY4134" i="1"/>
  <c r="AZ4134" i="1" s="1"/>
  <c r="AY4118" i="1"/>
  <c r="AZ4118" i="1" s="1"/>
  <c r="AY4102" i="1"/>
  <c r="AZ4102" i="1" s="1"/>
  <c r="AY4070" i="1"/>
  <c r="AZ4070" i="1" s="1"/>
  <c r="BC4070" i="1" s="1"/>
  <c r="AY4202" i="1"/>
  <c r="AZ4202" i="1" s="1"/>
  <c r="AY4170" i="1"/>
  <c r="AZ4170" i="1" s="1"/>
  <c r="AY5028" i="1"/>
  <c r="AZ5028" i="1" s="1"/>
  <c r="AY5024" i="1"/>
  <c r="AZ5024" i="1" s="1"/>
  <c r="AY5020" i="1"/>
  <c r="AZ5020" i="1" s="1"/>
  <c r="AY5016" i="1"/>
  <c r="AZ5016" i="1" s="1"/>
  <c r="AY5012" i="1"/>
  <c r="AZ5012" i="1" s="1"/>
  <c r="AY5008" i="1"/>
  <c r="AZ5008" i="1" s="1"/>
  <c r="AY5004" i="1"/>
  <c r="AZ5004" i="1" s="1"/>
  <c r="AY5000" i="1"/>
  <c r="AZ5000" i="1" s="1"/>
  <c r="AY4996" i="1"/>
  <c r="AZ4996" i="1" s="1"/>
  <c r="AY4992" i="1"/>
  <c r="AZ4992" i="1" s="1"/>
  <c r="AY4988" i="1"/>
  <c r="AZ4988" i="1" s="1"/>
  <c r="AY4984" i="1"/>
  <c r="AZ4984" i="1" s="1"/>
  <c r="AY4980" i="1"/>
  <c r="AZ4980" i="1" s="1"/>
  <c r="AY4976" i="1"/>
  <c r="AZ4976" i="1" s="1"/>
  <c r="AY4972" i="1"/>
  <c r="AZ4972" i="1" s="1"/>
  <c r="AY4968" i="1"/>
  <c r="AZ4968" i="1" s="1"/>
  <c r="AY4964" i="1"/>
  <c r="AZ4964" i="1" s="1"/>
  <c r="AY4960" i="1"/>
  <c r="AZ4960" i="1" s="1"/>
  <c r="AY4956" i="1"/>
  <c r="AZ4956" i="1" s="1"/>
  <c r="AY4952" i="1"/>
  <c r="AZ4952" i="1" s="1"/>
  <c r="AY4948" i="1"/>
  <c r="AZ4948" i="1" s="1"/>
  <c r="AY4944" i="1"/>
  <c r="AZ4944" i="1" s="1"/>
  <c r="AY4940" i="1"/>
  <c r="AZ4940" i="1" s="1"/>
  <c r="AY4936" i="1"/>
  <c r="AZ4936" i="1" s="1"/>
  <c r="AY4932" i="1"/>
  <c r="AZ4932" i="1" s="1"/>
  <c r="AY4928" i="1"/>
  <c r="AZ4928" i="1" s="1"/>
  <c r="AY4924" i="1"/>
  <c r="AZ4924" i="1" s="1"/>
  <c r="AY4063" i="1"/>
  <c r="AZ4063" i="1" s="1"/>
  <c r="AY4391" i="1"/>
  <c r="AZ4391" i="1" s="1"/>
  <c r="AY4375" i="1"/>
  <c r="AZ4375" i="1" s="1"/>
  <c r="AY4359" i="1"/>
  <c r="AZ4359" i="1" s="1"/>
  <c r="AY4343" i="1"/>
  <c r="AZ4343" i="1" s="1"/>
  <c r="AY4327" i="1"/>
  <c r="AZ4327" i="1" s="1"/>
  <c r="AY4311" i="1"/>
  <c r="AZ4311" i="1" s="1"/>
  <c r="AY4206" i="1"/>
  <c r="AZ4206" i="1" s="1"/>
  <c r="AY4174" i="1"/>
  <c r="AZ4174" i="1" s="1"/>
  <c r="AY4141" i="1"/>
  <c r="AZ4141" i="1" s="1"/>
  <c r="AY4109" i="1"/>
  <c r="AZ4109" i="1" s="1"/>
  <c r="AY4129" i="1"/>
  <c r="AZ4129" i="1" s="1"/>
  <c r="AY4098" i="1"/>
  <c r="AZ4098" i="1" s="1"/>
  <c r="AY4066" i="1"/>
  <c r="AZ4066" i="1" s="1"/>
  <c r="BC4066" i="1" s="1"/>
  <c r="AY4146" i="1"/>
  <c r="AZ4146" i="1" s="1"/>
  <c r="AY4130" i="1"/>
  <c r="AZ4130" i="1" s="1"/>
  <c r="AY4114" i="1"/>
  <c r="AZ4114" i="1" s="1"/>
  <c r="AY4094" i="1"/>
  <c r="AZ4094" i="1" s="1"/>
  <c r="AY4231" i="1"/>
  <c r="AZ4231" i="1" s="1"/>
  <c r="AY4194" i="1"/>
  <c r="AZ4194" i="1" s="1"/>
  <c r="AY4162" i="1"/>
  <c r="AZ4162" i="1" s="1"/>
  <c r="AY5027" i="1"/>
  <c r="AZ5027" i="1" s="1"/>
  <c r="AY5023" i="1"/>
  <c r="AZ5023" i="1" s="1"/>
  <c r="AY5019" i="1"/>
  <c r="AZ5019" i="1" s="1"/>
  <c r="AY5015" i="1"/>
  <c r="AZ5015" i="1" s="1"/>
  <c r="AY5011" i="1"/>
  <c r="AZ5011" i="1" s="1"/>
  <c r="AY5007" i="1"/>
  <c r="AZ5007" i="1" s="1"/>
  <c r="AY5003" i="1"/>
  <c r="AZ5003" i="1" s="1"/>
  <c r="AY4999" i="1"/>
  <c r="AZ4999" i="1" s="1"/>
  <c r="AY4995" i="1"/>
  <c r="AZ4995" i="1" s="1"/>
  <c r="AY4991" i="1"/>
  <c r="AZ4991" i="1" s="1"/>
  <c r="AY4987" i="1"/>
  <c r="AZ4987" i="1" s="1"/>
  <c r="AY4983" i="1"/>
  <c r="AZ4983" i="1" s="1"/>
  <c r="AY4979" i="1"/>
  <c r="AZ4979" i="1" s="1"/>
  <c r="AY4975" i="1"/>
  <c r="AZ4975" i="1" s="1"/>
  <c r="AY4971" i="1"/>
  <c r="AZ4971" i="1" s="1"/>
  <c r="AY4967" i="1"/>
  <c r="AZ4967" i="1" s="1"/>
  <c r="AY4963" i="1"/>
  <c r="AZ4963" i="1" s="1"/>
  <c r="AY4959" i="1"/>
  <c r="AZ4959" i="1" s="1"/>
  <c r="AY4955" i="1"/>
  <c r="AZ4955" i="1" s="1"/>
  <c r="AY4951" i="1"/>
  <c r="AZ4951" i="1" s="1"/>
  <c r="AY4947" i="1"/>
  <c r="AZ4947" i="1" s="1"/>
  <c r="AY4943" i="1"/>
  <c r="AZ4943" i="1" s="1"/>
  <c r="AY4939" i="1"/>
  <c r="AZ4939" i="1" s="1"/>
  <c r="AY4935" i="1"/>
  <c r="AZ4935" i="1" s="1"/>
  <c r="AY4931" i="1"/>
  <c r="AZ4931" i="1" s="1"/>
  <c r="AY4927" i="1"/>
  <c r="AZ4927" i="1" s="1"/>
  <c r="AY4064" i="1"/>
  <c r="AZ4064" i="1" s="1"/>
  <c r="AY4061" i="1"/>
  <c r="AZ4061" i="1" s="1"/>
  <c r="AY4012" i="1"/>
  <c r="AZ4012" i="1" s="1"/>
  <c r="AY4028" i="1"/>
  <c r="AZ4028" i="1" s="1"/>
  <c r="AY4044" i="1"/>
  <c r="AZ4044" i="1" s="1"/>
  <c r="BC4044" i="1" s="1"/>
  <c r="AY4065" i="1"/>
  <c r="AZ4065" i="1" s="1"/>
  <c r="AY4097" i="1"/>
  <c r="AZ4097" i="1" s="1"/>
  <c r="AY4091" i="1"/>
  <c r="AZ4091" i="1" s="1"/>
  <c r="AY4111" i="1"/>
  <c r="AZ4111" i="1" s="1"/>
  <c r="AY4127" i="1"/>
  <c r="AZ4127" i="1" s="1"/>
  <c r="AY4143" i="1"/>
  <c r="AZ4143" i="1" s="1"/>
  <c r="AY4159" i="1"/>
  <c r="AZ4159" i="1" s="1"/>
  <c r="AY4013" i="1"/>
  <c r="AZ4013" i="1" s="1"/>
  <c r="BC4013" i="1" s="1"/>
  <c r="AY4029" i="1"/>
  <c r="AZ4029" i="1" s="1"/>
  <c r="BC4029" i="1" s="1"/>
  <c r="AY4045" i="1"/>
  <c r="AZ4045" i="1" s="1"/>
  <c r="AY4071" i="1"/>
  <c r="AZ4071" i="1" s="1"/>
  <c r="AY4161" i="1"/>
  <c r="AZ4161" i="1" s="1"/>
  <c r="AY4193" i="1"/>
  <c r="AZ4193" i="1" s="1"/>
  <c r="AY4226" i="1"/>
  <c r="AZ4226" i="1" s="1"/>
  <c r="AY4248" i="1"/>
  <c r="AZ4248" i="1" s="1"/>
  <c r="AY4264" i="1"/>
  <c r="AZ4264" i="1" s="1"/>
  <c r="AY4280" i="1"/>
  <c r="AZ4280" i="1" s="1"/>
  <c r="AY4296" i="1"/>
  <c r="AZ4296" i="1" s="1"/>
  <c r="AY4164" i="1"/>
  <c r="AZ4164" i="1" s="1"/>
  <c r="AY4172" i="1"/>
  <c r="AZ4172" i="1" s="1"/>
  <c r="AY4180" i="1"/>
  <c r="AZ4180" i="1" s="1"/>
  <c r="AY4188" i="1"/>
  <c r="AZ4188" i="1" s="1"/>
  <c r="AY4196" i="1"/>
  <c r="AZ4196" i="1" s="1"/>
  <c r="AY4204" i="1"/>
  <c r="AZ4204" i="1" s="1"/>
  <c r="AY4212" i="1"/>
  <c r="AZ4212" i="1" s="1"/>
  <c r="AY4220" i="1"/>
  <c r="AZ4220" i="1" s="1"/>
  <c r="AY4228" i="1"/>
  <c r="AZ4228" i="1" s="1"/>
  <c r="AY4247" i="1"/>
  <c r="AZ4247" i="1" s="1"/>
  <c r="AY4279" i="1"/>
  <c r="AZ4279" i="1" s="1"/>
  <c r="AY4308" i="1"/>
  <c r="AZ4308" i="1" s="1"/>
  <c r="AY4324" i="1"/>
  <c r="AZ4324" i="1" s="1"/>
  <c r="AY4340" i="1"/>
  <c r="AZ4340" i="1" s="1"/>
  <c r="AY4356" i="1"/>
  <c r="AZ4356" i="1" s="1"/>
  <c r="AY4372" i="1"/>
  <c r="AZ4372" i="1" s="1"/>
  <c r="AY4388" i="1"/>
  <c r="AZ4388" i="1" s="1"/>
  <c r="AY4404" i="1"/>
  <c r="AZ4404" i="1" s="1"/>
  <c r="AY4415" i="1"/>
  <c r="AZ4415" i="1" s="1"/>
  <c r="AY4423" i="1"/>
  <c r="AZ4423" i="1" s="1"/>
  <c r="AY4431" i="1"/>
  <c r="AZ4431" i="1" s="1"/>
  <c r="AY4439" i="1"/>
  <c r="AZ4439" i="1" s="1"/>
  <c r="AY4447" i="1"/>
  <c r="AZ4447" i="1" s="1"/>
  <c r="AY4455" i="1"/>
  <c r="AZ4455" i="1" s="1"/>
  <c r="AY4463" i="1"/>
  <c r="AZ4463" i="1" s="1"/>
  <c r="AY4471" i="1"/>
  <c r="AZ4471" i="1" s="1"/>
  <c r="AY4479" i="1"/>
  <c r="AZ4479" i="1" s="1"/>
  <c r="AY4487" i="1"/>
  <c r="AZ4487" i="1" s="1"/>
  <c r="AY4495" i="1"/>
  <c r="AZ4495" i="1" s="1"/>
  <c r="AY4503" i="1"/>
  <c r="AZ4503" i="1" s="1"/>
  <c r="AY4511" i="1"/>
  <c r="AZ4511" i="1" s="1"/>
  <c r="AY4519" i="1"/>
  <c r="AZ4519" i="1" s="1"/>
  <c r="AY4527" i="1"/>
  <c r="AZ4527" i="1" s="1"/>
  <c r="AY4535" i="1"/>
  <c r="AZ4535" i="1" s="1"/>
  <c r="AY4543" i="1"/>
  <c r="AZ4543" i="1" s="1"/>
  <c r="AY4551" i="1"/>
  <c r="AZ4551" i="1" s="1"/>
  <c r="AY4559" i="1"/>
  <c r="AZ4559" i="1" s="1"/>
  <c r="AY4567" i="1"/>
  <c r="AZ4567" i="1" s="1"/>
  <c r="AY4575" i="1"/>
  <c r="AZ4575" i="1" s="1"/>
  <c r="AY4583" i="1"/>
  <c r="AZ4583" i="1" s="1"/>
  <c r="AY4591" i="1"/>
  <c r="AZ4591" i="1" s="1"/>
  <c r="AY4599" i="1"/>
  <c r="AZ4599" i="1" s="1"/>
  <c r="AY4607" i="1"/>
  <c r="AZ4607" i="1" s="1"/>
  <c r="AY4615" i="1"/>
  <c r="AZ4615" i="1" s="1"/>
  <c r="AY4623" i="1"/>
  <c r="AZ4623" i="1" s="1"/>
  <c r="AY4631" i="1"/>
  <c r="AZ4631" i="1" s="1"/>
  <c r="AY4641" i="1"/>
  <c r="AZ4641" i="1" s="1"/>
  <c r="AY4657" i="1"/>
  <c r="AZ4657" i="1" s="1"/>
  <c r="AY4673" i="1"/>
  <c r="AZ4673" i="1" s="1"/>
  <c r="AY4689" i="1"/>
  <c r="AZ4689" i="1" s="1"/>
  <c r="AY4705" i="1"/>
  <c r="AZ4705" i="1" s="1"/>
  <c r="AY4008" i="1"/>
  <c r="AZ4008" i="1" s="1"/>
  <c r="AY4024" i="1"/>
  <c r="AZ4024" i="1" s="1"/>
  <c r="BC4024" i="1" s="1"/>
  <c r="AY4040" i="1"/>
  <c r="AZ4040" i="1" s="1"/>
  <c r="BC4040" i="1" s="1"/>
  <c r="AY4056" i="1"/>
  <c r="AZ4056" i="1" s="1"/>
  <c r="AY4089" i="1"/>
  <c r="AZ4089" i="1" s="1"/>
  <c r="AY4083" i="1"/>
  <c r="AZ4083" i="1" s="1"/>
  <c r="AY4107" i="1"/>
  <c r="AZ4107" i="1" s="1"/>
  <c r="AY4123" i="1"/>
  <c r="AZ4123" i="1" s="1"/>
  <c r="AY4139" i="1"/>
  <c r="AZ4139" i="1" s="1"/>
  <c r="AY4155" i="1"/>
  <c r="AZ4155" i="1" s="1"/>
  <c r="AY4009" i="1"/>
  <c r="AZ4009" i="1" s="1"/>
  <c r="BC4009" i="1" s="1"/>
  <c r="L1697" i="2" s="1"/>
  <c r="AY4025" i="1"/>
  <c r="AZ4025" i="1" s="1"/>
  <c r="AY4041" i="1"/>
  <c r="AZ4041" i="1" s="1"/>
  <c r="AY4057" i="1"/>
  <c r="AZ4057" i="1" s="1"/>
  <c r="BC4057" i="1" s="1"/>
  <c r="AY4095" i="1"/>
  <c r="AZ4095" i="1" s="1"/>
  <c r="AY4185" i="1"/>
  <c r="AZ4185" i="1" s="1"/>
  <c r="AY4218" i="1"/>
  <c r="AZ4218" i="1" s="1"/>
  <c r="AY4244" i="1"/>
  <c r="AZ4244" i="1" s="1"/>
  <c r="AY4260" i="1"/>
  <c r="AZ4260" i="1" s="1"/>
  <c r="AY4276" i="1"/>
  <c r="AZ4276" i="1" s="1"/>
  <c r="AY4292" i="1"/>
  <c r="AZ4292" i="1" s="1"/>
  <c r="AY4239" i="1"/>
  <c r="AZ4239" i="1" s="1"/>
  <c r="AY4271" i="1"/>
  <c r="AZ4271" i="1" s="1"/>
  <c r="AY4303" i="1"/>
  <c r="AZ4303" i="1" s="1"/>
  <c r="AY4320" i="1"/>
  <c r="AZ4320" i="1" s="1"/>
  <c r="AY4336" i="1"/>
  <c r="AZ4336" i="1" s="1"/>
  <c r="AY4352" i="1"/>
  <c r="AZ4352" i="1" s="1"/>
  <c r="AY4368" i="1"/>
  <c r="AZ4368" i="1" s="1"/>
  <c r="AY4384" i="1"/>
  <c r="AZ4384" i="1" s="1"/>
  <c r="AY4400" i="1"/>
  <c r="AZ4400" i="1" s="1"/>
  <c r="AY4413" i="1"/>
  <c r="AZ4413" i="1" s="1"/>
  <c r="AY4421" i="1"/>
  <c r="AZ4421" i="1" s="1"/>
  <c r="AY4429" i="1"/>
  <c r="AZ4429" i="1" s="1"/>
  <c r="AY4437" i="1"/>
  <c r="AZ4437" i="1" s="1"/>
  <c r="AY4445" i="1"/>
  <c r="AZ4445" i="1" s="1"/>
  <c r="AY4453" i="1"/>
  <c r="AZ4453" i="1" s="1"/>
  <c r="AY4461" i="1"/>
  <c r="AZ4461" i="1" s="1"/>
  <c r="AY4469" i="1"/>
  <c r="AZ4469" i="1" s="1"/>
  <c r="AY4477" i="1"/>
  <c r="AZ4477" i="1" s="1"/>
  <c r="AY4485" i="1"/>
  <c r="AZ4485" i="1" s="1"/>
  <c r="AY4493" i="1"/>
  <c r="AZ4493" i="1" s="1"/>
  <c r="AY4501" i="1"/>
  <c r="AZ4501" i="1" s="1"/>
  <c r="AY4509" i="1"/>
  <c r="AZ4509" i="1" s="1"/>
  <c r="AY4517" i="1"/>
  <c r="AZ4517" i="1" s="1"/>
  <c r="AY4525" i="1"/>
  <c r="AZ4525" i="1" s="1"/>
  <c r="AY4533" i="1"/>
  <c r="AZ4533" i="1" s="1"/>
  <c r="AY4541" i="1"/>
  <c r="AZ4541" i="1" s="1"/>
  <c r="AY4549" i="1"/>
  <c r="AZ4549" i="1" s="1"/>
  <c r="AY4557" i="1"/>
  <c r="AZ4557" i="1" s="1"/>
  <c r="AY4565" i="1"/>
  <c r="AZ4565" i="1" s="1"/>
  <c r="AY4573" i="1"/>
  <c r="AZ4573" i="1" s="1"/>
  <c r="AY4581" i="1"/>
  <c r="AZ4581" i="1" s="1"/>
  <c r="AY4589" i="1"/>
  <c r="AZ4589" i="1" s="1"/>
  <c r="AY4597" i="1"/>
  <c r="AZ4597" i="1" s="1"/>
  <c r="AY4605" i="1"/>
  <c r="AZ4605" i="1" s="1"/>
  <c r="AY4613" i="1"/>
  <c r="AZ4613" i="1" s="1"/>
  <c r="AY4621" i="1"/>
  <c r="AZ4621" i="1" s="1"/>
  <c r="AY4629" i="1"/>
  <c r="AZ4629" i="1" s="1"/>
  <c r="AY4637" i="1"/>
  <c r="AZ4637" i="1" s="1"/>
  <c r="AY4653" i="1"/>
  <c r="AZ4653" i="1" s="1"/>
  <c r="AY4669" i="1"/>
  <c r="AZ4669" i="1" s="1"/>
  <c r="AY4685" i="1"/>
  <c r="AZ4685" i="1" s="1"/>
  <c r="AY4701" i="1"/>
  <c r="AZ4701" i="1" s="1"/>
  <c r="AY4717" i="1"/>
  <c r="AZ4717" i="1" s="1"/>
  <c r="AY4725" i="1"/>
  <c r="AZ4725" i="1" s="1"/>
  <c r="AY4733" i="1"/>
  <c r="AZ4733" i="1" s="1"/>
  <c r="AY4741" i="1"/>
  <c r="AZ4741" i="1" s="1"/>
  <c r="AY4749" i="1"/>
  <c r="AZ4749" i="1" s="1"/>
  <c r="AY4757" i="1"/>
  <c r="AZ4757" i="1" s="1"/>
  <c r="AY4765" i="1"/>
  <c r="AZ4765" i="1" s="1"/>
  <c r="AY4773" i="1"/>
  <c r="AZ4773" i="1" s="1"/>
  <c r="AY4781" i="1"/>
  <c r="AZ4781" i="1" s="1"/>
  <c r="AY4789" i="1"/>
  <c r="AZ4789" i="1" s="1"/>
  <c r="AY4797" i="1"/>
  <c r="AZ4797" i="1" s="1"/>
  <c r="AY4801" i="1"/>
  <c r="AZ4801" i="1" s="1"/>
  <c r="AY4805" i="1"/>
  <c r="AZ4805" i="1" s="1"/>
  <c r="AY4809" i="1"/>
  <c r="AZ4809" i="1" s="1"/>
  <c r="AY4813" i="1"/>
  <c r="AZ4813" i="1" s="1"/>
  <c r="AY4817" i="1"/>
  <c r="AZ4817" i="1" s="1"/>
  <c r="AY4821" i="1"/>
  <c r="AZ4821" i="1" s="1"/>
  <c r="AY4825" i="1"/>
  <c r="AZ4825" i="1" s="1"/>
  <c r="AY4829" i="1"/>
  <c r="AZ4829" i="1" s="1"/>
  <c r="AY4833" i="1"/>
  <c r="AZ4833" i="1" s="1"/>
  <c r="AY4837" i="1"/>
  <c r="AZ4837" i="1" s="1"/>
  <c r="AY4841" i="1"/>
  <c r="AZ4841" i="1" s="1"/>
  <c r="AY4845" i="1"/>
  <c r="AZ4845" i="1" s="1"/>
  <c r="AY4849" i="1"/>
  <c r="AZ4849" i="1" s="1"/>
  <c r="AY4853" i="1"/>
  <c r="AZ4853" i="1" s="1"/>
  <c r="AY4857" i="1"/>
  <c r="AZ4857" i="1" s="1"/>
  <c r="AY4861" i="1"/>
  <c r="AZ4861" i="1" s="1"/>
  <c r="AY4865" i="1"/>
  <c r="AZ4865" i="1" s="1"/>
  <c r="AY4869" i="1"/>
  <c r="AZ4869" i="1" s="1"/>
  <c r="AY4873" i="1"/>
  <c r="AZ4873" i="1" s="1"/>
  <c r="AY4877" i="1"/>
  <c r="AZ4877" i="1" s="1"/>
  <c r="AY4881" i="1"/>
  <c r="AZ4881" i="1" s="1"/>
  <c r="AY4885" i="1"/>
  <c r="AZ4885" i="1" s="1"/>
  <c r="AY4889" i="1"/>
  <c r="AZ4889" i="1" s="1"/>
  <c r="AY4893" i="1"/>
  <c r="AZ4893" i="1" s="1"/>
  <c r="AY4897" i="1"/>
  <c r="AZ4897" i="1" s="1"/>
  <c r="AY4901" i="1"/>
  <c r="AZ4901" i="1" s="1"/>
  <c r="AY4905" i="1"/>
  <c r="AZ4905" i="1" s="1"/>
  <c r="AY4909" i="1"/>
  <c r="AZ4909" i="1" s="1"/>
  <c r="AY4913" i="1"/>
  <c r="AZ4913" i="1" s="1"/>
  <c r="AY4917" i="1"/>
  <c r="AZ4917" i="1" s="1"/>
  <c r="AY4921" i="1"/>
  <c r="AZ4921" i="1" s="1"/>
  <c r="AY5032" i="1"/>
  <c r="AZ5032" i="1" s="1"/>
  <c r="AY5036" i="1"/>
  <c r="AZ5036" i="1" s="1"/>
  <c r="AY5040" i="1"/>
  <c r="AZ5040" i="1" s="1"/>
  <c r="AY5044" i="1"/>
  <c r="AZ5044" i="1" s="1"/>
  <c r="AY5048" i="1"/>
  <c r="AZ5048" i="1" s="1"/>
  <c r="AY4235" i="1"/>
  <c r="AZ4235" i="1" s="1"/>
  <c r="AY4251" i="1"/>
  <c r="AZ4251" i="1" s="1"/>
  <c r="AY4267" i="1"/>
  <c r="AZ4267" i="1" s="1"/>
  <c r="AY4283" i="1"/>
  <c r="AZ4283" i="1" s="1"/>
  <c r="AY4299" i="1"/>
  <c r="AZ4299" i="1" s="1"/>
  <c r="AY4314" i="1"/>
  <c r="AZ4314" i="1" s="1"/>
  <c r="AY4330" i="1"/>
  <c r="AZ4330" i="1" s="1"/>
  <c r="AY4346" i="1"/>
  <c r="AZ4346" i="1" s="1"/>
  <c r="AY4362" i="1"/>
  <c r="AZ4362" i="1" s="1"/>
  <c r="AY4378" i="1"/>
  <c r="AZ4378" i="1" s="1"/>
  <c r="AY4394" i="1"/>
  <c r="AZ4394" i="1" s="1"/>
  <c r="AY4643" i="1"/>
  <c r="AZ4643" i="1" s="1"/>
  <c r="AY4659" i="1"/>
  <c r="AZ4659" i="1" s="1"/>
  <c r="AY4675" i="1"/>
  <c r="AZ4675" i="1" s="1"/>
  <c r="AY4691" i="1"/>
  <c r="AZ4691" i="1" s="1"/>
  <c r="AY4707" i="1"/>
  <c r="AZ4707" i="1" s="1"/>
  <c r="AY4723" i="1"/>
  <c r="AZ4723" i="1" s="1"/>
  <c r="AY4739" i="1"/>
  <c r="AZ4739" i="1" s="1"/>
  <c r="AY4755" i="1"/>
  <c r="AZ4755" i="1" s="1"/>
  <c r="AY4771" i="1"/>
  <c r="AZ4771" i="1" s="1"/>
  <c r="AY4787" i="1"/>
  <c r="AZ4787" i="1" s="1"/>
  <c r="AY4642" i="1"/>
  <c r="AZ4642" i="1" s="1"/>
  <c r="AY4658" i="1"/>
  <c r="AZ4658" i="1" s="1"/>
  <c r="AY4674" i="1"/>
  <c r="AZ4674" i="1" s="1"/>
  <c r="AY4690" i="1"/>
  <c r="AZ4690" i="1" s="1"/>
  <c r="AY4706" i="1"/>
  <c r="AZ4706" i="1" s="1"/>
  <c r="AY4722" i="1"/>
  <c r="AZ4722" i="1" s="1"/>
  <c r="AY4738" i="1"/>
  <c r="AZ4738" i="1" s="1"/>
  <c r="AY4754" i="1"/>
  <c r="AZ4754" i="1" s="1"/>
  <c r="AY4770" i="1"/>
  <c r="AZ4770" i="1" s="1"/>
  <c r="AY4786" i="1"/>
  <c r="AZ4786" i="1" s="1"/>
  <c r="AY4002" i="1"/>
  <c r="AZ4002" i="1" s="1"/>
  <c r="AY4010" i="1"/>
  <c r="AZ4010" i="1" s="1"/>
  <c r="AY4018" i="1"/>
  <c r="AZ4018" i="1" s="1"/>
  <c r="BC4018" i="1" s="1"/>
  <c r="AY4026" i="1"/>
  <c r="AZ4026" i="1" s="1"/>
  <c r="AY4034" i="1"/>
  <c r="AZ4034" i="1" s="1"/>
  <c r="AY4042" i="1"/>
  <c r="AZ4042" i="1" s="1"/>
  <c r="AY4050" i="1"/>
  <c r="AZ4050" i="1" s="1"/>
  <c r="AY4058" i="1"/>
  <c r="AZ4058" i="1" s="1"/>
  <c r="AY4077" i="1"/>
  <c r="AZ4077" i="1" s="1"/>
  <c r="AY4093" i="1"/>
  <c r="AZ4093" i="1" s="1"/>
  <c r="AY4068" i="1"/>
  <c r="AZ4068" i="1" s="1"/>
  <c r="AY4084" i="1"/>
  <c r="AZ4084" i="1" s="1"/>
  <c r="AY4100" i="1"/>
  <c r="AZ4100" i="1" s="1"/>
  <c r="AY4108" i="1"/>
  <c r="AZ4108" i="1" s="1"/>
  <c r="AY4116" i="1"/>
  <c r="AZ4116" i="1" s="1"/>
  <c r="AY4124" i="1"/>
  <c r="AZ4124" i="1" s="1"/>
  <c r="AY4132" i="1"/>
  <c r="AZ4132" i="1" s="1"/>
  <c r="AY4140" i="1"/>
  <c r="AZ4140" i="1" s="1"/>
  <c r="AY4148" i="1"/>
  <c r="AZ4148" i="1" s="1"/>
  <c r="AY4156" i="1"/>
  <c r="AZ4156" i="1" s="1"/>
  <c r="AY4003" i="1"/>
  <c r="AZ4003" i="1" s="1"/>
  <c r="AY4011" i="1"/>
  <c r="AZ4011" i="1" s="1"/>
  <c r="AY4019" i="1"/>
  <c r="AZ4019" i="1" s="1"/>
  <c r="AY4027" i="1"/>
  <c r="AZ4027" i="1" s="1"/>
  <c r="BC4027" i="1" s="1"/>
  <c r="AY4035" i="1"/>
  <c r="AZ4035" i="1" s="1"/>
  <c r="AY4043" i="1"/>
  <c r="AZ4043" i="1" s="1"/>
  <c r="AY4051" i="1"/>
  <c r="AZ4051" i="1" s="1"/>
  <c r="AY4059" i="1"/>
  <c r="AZ4059" i="1" s="1"/>
  <c r="BC4059" i="1" s="1"/>
  <c r="AY4080" i="1"/>
  <c r="AZ4080" i="1" s="1"/>
  <c r="AY4096" i="1"/>
  <c r="AZ4096" i="1" s="1"/>
  <c r="AY4173" i="1"/>
  <c r="AZ4173" i="1" s="1"/>
  <c r="AY4189" i="1"/>
  <c r="AZ4189" i="1" s="1"/>
  <c r="AY4205" i="1"/>
  <c r="AZ4205" i="1" s="1"/>
  <c r="AY4222" i="1"/>
  <c r="AZ4222" i="1" s="1"/>
  <c r="AY4237" i="1"/>
  <c r="AZ4237" i="1" s="1"/>
  <c r="AY4245" i="1"/>
  <c r="AZ4245" i="1" s="1"/>
  <c r="AY4253" i="1"/>
  <c r="AZ4253" i="1" s="1"/>
  <c r="AY4261" i="1"/>
  <c r="AZ4261" i="1" s="1"/>
  <c r="AY4269" i="1"/>
  <c r="AZ4269" i="1" s="1"/>
  <c r="AY4277" i="1"/>
  <c r="AZ4277" i="1" s="1"/>
  <c r="AY4285" i="1"/>
  <c r="AZ4285" i="1" s="1"/>
  <c r="AY4293" i="1"/>
  <c r="AZ4293" i="1" s="1"/>
  <c r="AY4301" i="1"/>
  <c r="AZ4301" i="1" s="1"/>
  <c r="AY4163" i="1"/>
  <c r="AZ4163" i="1" s="1"/>
  <c r="AY4171" i="1"/>
  <c r="AZ4171" i="1" s="1"/>
  <c r="AY4179" i="1"/>
  <c r="AZ4179" i="1" s="1"/>
  <c r="AY4187" i="1"/>
  <c r="AZ4187" i="1" s="1"/>
  <c r="AY4195" i="1"/>
  <c r="AZ4195" i="1" s="1"/>
  <c r="AY4203" i="1"/>
  <c r="AZ4203" i="1" s="1"/>
  <c r="AY4210" i="1"/>
  <c r="AZ4210" i="1" s="1"/>
  <c r="AY4216" i="1"/>
  <c r="AZ4216" i="1" s="1"/>
  <c r="AY4224" i="1"/>
  <c r="AZ4224" i="1" s="1"/>
  <c r="AY4232" i="1"/>
  <c r="AZ4232" i="1" s="1"/>
  <c r="AY4242" i="1"/>
  <c r="AZ4242" i="1" s="1"/>
  <c r="AY4258" i="1"/>
  <c r="AZ4258" i="1" s="1"/>
  <c r="AY4274" i="1"/>
  <c r="AZ4274" i="1" s="1"/>
  <c r="AY4290" i="1"/>
  <c r="AZ4290" i="1" s="1"/>
  <c r="AY4306" i="1"/>
  <c r="AZ4306" i="1" s="1"/>
  <c r="AY4313" i="1"/>
  <c r="AZ4313" i="1" s="1"/>
  <c r="AY4321" i="1"/>
  <c r="AZ4321" i="1" s="1"/>
  <c r="AY4329" i="1"/>
  <c r="AZ4329" i="1" s="1"/>
  <c r="AY4337" i="1"/>
  <c r="AZ4337" i="1" s="1"/>
  <c r="AY4345" i="1"/>
  <c r="AZ4345" i="1" s="1"/>
  <c r="AY4353" i="1"/>
  <c r="AZ4353" i="1" s="1"/>
  <c r="AY4361" i="1"/>
  <c r="AZ4361" i="1" s="1"/>
  <c r="AY4369" i="1"/>
  <c r="AZ4369" i="1" s="1"/>
  <c r="AY4377" i="1"/>
  <c r="AZ4377" i="1" s="1"/>
  <c r="AY4385" i="1"/>
  <c r="AZ4385" i="1" s="1"/>
  <c r="AY4393" i="1"/>
  <c r="AZ4393" i="1" s="1"/>
  <c r="AY4401" i="1"/>
  <c r="AZ4401" i="1" s="1"/>
  <c r="AY4409" i="1"/>
  <c r="AZ4409" i="1" s="1"/>
  <c r="AY4414" i="1"/>
  <c r="AZ4414" i="1" s="1"/>
  <c r="AY4418" i="1"/>
  <c r="AZ4418" i="1" s="1"/>
  <c r="AY4422" i="1"/>
  <c r="AZ4422" i="1" s="1"/>
  <c r="AY4426" i="1"/>
  <c r="AZ4426" i="1" s="1"/>
  <c r="AY4430" i="1"/>
  <c r="AZ4430" i="1" s="1"/>
  <c r="AY4434" i="1"/>
  <c r="AZ4434" i="1" s="1"/>
  <c r="AY4438" i="1"/>
  <c r="AZ4438" i="1" s="1"/>
  <c r="AY4442" i="1"/>
  <c r="AZ4442" i="1" s="1"/>
  <c r="AY4446" i="1"/>
  <c r="AZ4446" i="1" s="1"/>
  <c r="AY4450" i="1"/>
  <c r="AZ4450" i="1" s="1"/>
  <c r="AY4454" i="1"/>
  <c r="AZ4454" i="1" s="1"/>
  <c r="AY4458" i="1"/>
  <c r="AZ4458" i="1" s="1"/>
  <c r="AY4462" i="1"/>
  <c r="AZ4462" i="1" s="1"/>
  <c r="AY4466" i="1"/>
  <c r="AZ4466" i="1" s="1"/>
  <c r="AY4470" i="1"/>
  <c r="AZ4470" i="1" s="1"/>
  <c r="AY4474" i="1"/>
  <c r="AZ4474" i="1" s="1"/>
  <c r="AY4478" i="1"/>
  <c r="AZ4478" i="1" s="1"/>
  <c r="AY4482" i="1"/>
  <c r="AZ4482" i="1" s="1"/>
  <c r="AY4486" i="1"/>
  <c r="AZ4486" i="1" s="1"/>
  <c r="AY4490" i="1"/>
  <c r="AZ4490" i="1" s="1"/>
  <c r="AY4494" i="1"/>
  <c r="AZ4494" i="1" s="1"/>
  <c r="AY4498" i="1"/>
  <c r="AZ4498" i="1" s="1"/>
  <c r="AY4502" i="1"/>
  <c r="AZ4502" i="1" s="1"/>
  <c r="AY4506" i="1"/>
  <c r="AZ4506" i="1" s="1"/>
  <c r="AY4510" i="1"/>
  <c r="AZ4510" i="1" s="1"/>
  <c r="AY4514" i="1"/>
  <c r="AZ4514" i="1" s="1"/>
  <c r="AY4518" i="1"/>
  <c r="AZ4518" i="1" s="1"/>
  <c r="AY4522" i="1"/>
  <c r="AZ4522" i="1" s="1"/>
  <c r="AY4526" i="1"/>
  <c r="AZ4526" i="1" s="1"/>
  <c r="AY4530" i="1"/>
  <c r="AZ4530" i="1" s="1"/>
  <c r="AY4534" i="1"/>
  <c r="AZ4534" i="1" s="1"/>
  <c r="AY4538" i="1"/>
  <c r="AZ4538" i="1" s="1"/>
  <c r="AY4542" i="1"/>
  <c r="AZ4542" i="1" s="1"/>
  <c r="AY4546" i="1"/>
  <c r="AZ4546" i="1" s="1"/>
  <c r="AY4550" i="1"/>
  <c r="AZ4550" i="1" s="1"/>
  <c r="AY4554" i="1"/>
  <c r="AZ4554" i="1" s="1"/>
  <c r="AY4558" i="1"/>
  <c r="AZ4558" i="1" s="1"/>
  <c r="AY4562" i="1"/>
  <c r="AZ4562" i="1" s="1"/>
  <c r="AY4566" i="1"/>
  <c r="AZ4566" i="1" s="1"/>
  <c r="AY4570" i="1"/>
  <c r="AZ4570" i="1" s="1"/>
  <c r="AY4574" i="1"/>
  <c r="AZ4574" i="1" s="1"/>
  <c r="AY4578" i="1"/>
  <c r="AZ4578" i="1" s="1"/>
  <c r="AY4582" i="1"/>
  <c r="AZ4582" i="1" s="1"/>
  <c r="AY4586" i="1"/>
  <c r="AZ4586" i="1" s="1"/>
  <c r="AY4590" i="1"/>
  <c r="AZ4590" i="1" s="1"/>
  <c r="AY4594" i="1"/>
  <c r="AZ4594" i="1" s="1"/>
  <c r="AY4598" i="1"/>
  <c r="AZ4598" i="1" s="1"/>
  <c r="AY4602" i="1"/>
  <c r="AZ4602" i="1" s="1"/>
  <c r="AY4606" i="1"/>
  <c r="AZ4606" i="1" s="1"/>
  <c r="AY4610" i="1"/>
  <c r="AZ4610" i="1" s="1"/>
  <c r="AY4614" i="1"/>
  <c r="AZ4614" i="1" s="1"/>
  <c r="AY4618" i="1"/>
  <c r="AZ4618" i="1" s="1"/>
  <c r="AY4622" i="1"/>
  <c r="AZ4622" i="1" s="1"/>
  <c r="AY4626" i="1"/>
  <c r="AZ4626" i="1" s="1"/>
  <c r="AY4630" i="1"/>
  <c r="AZ4630" i="1" s="1"/>
  <c r="AY4634" i="1"/>
  <c r="AZ4634" i="1" s="1"/>
  <c r="AY4640" i="1"/>
  <c r="AZ4640" i="1" s="1"/>
  <c r="AY4648" i="1"/>
  <c r="AZ4648" i="1" s="1"/>
  <c r="AY4656" i="1"/>
  <c r="AZ4656" i="1" s="1"/>
  <c r="AY4664" i="1"/>
  <c r="AZ4664" i="1" s="1"/>
  <c r="AY4672" i="1"/>
  <c r="AZ4672" i="1" s="1"/>
  <c r="AY4680" i="1"/>
  <c r="AZ4680" i="1" s="1"/>
  <c r="AY4688" i="1"/>
  <c r="AZ4688" i="1" s="1"/>
  <c r="AY4696" i="1"/>
  <c r="AZ4696" i="1" s="1"/>
  <c r="AY4704" i="1"/>
  <c r="AZ4704" i="1" s="1"/>
  <c r="AY4712" i="1"/>
  <c r="AZ4712" i="1" s="1"/>
  <c r="AY4720" i="1"/>
  <c r="AZ4720" i="1" s="1"/>
  <c r="AY4728" i="1"/>
  <c r="AZ4728" i="1" s="1"/>
  <c r="AY4736" i="1"/>
  <c r="AZ4736" i="1" s="1"/>
  <c r="AY4744" i="1"/>
  <c r="AZ4744" i="1" s="1"/>
  <c r="AY4752" i="1"/>
  <c r="AZ4752" i="1" s="1"/>
  <c r="AY4760" i="1"/>
  <c r="AZ4760" i="1" s="1"/>
  <c r="AY4768" i="1"/>
  <c r="AZ4768" i="1" s="1"/>
  <c r="AY4776" i="1"/>
  <c r="AZ4776" i="1" s="1"/>
  <c r="AY4784" i="1"/>
  <c r="AZ4784" i="1" s="1"/>
  <c r="AY4792" i="1"/>
  <c r="AZ4792" i="1" s="1"/>
  <c r="AY4798" i="1"/>
  <c r="AZ4798" i="1" s="1"/>
  <c r="AY4802" i="1"/>
  <c r="AZ4802" i="1" s="1"/>
  <c r="AY4806" i="1"/>
  <c r="AZ4806" i="1" s="1"/>
  <c r="AY4810" i="1"/>
  <c r="AZ4810" i="1" s="1"/>
  <c r="AY4814" i="1"/>
  <c r="AZ4814" i="1" s="1"/>
  <c r="AY4818" i="1"/>
  <c r="AZ4818" i="1" s="1"/>
  <c r="AY4822" i="1"/>
  <c r="AZ4822" i="1" s="1"/>
  <c r="AY4826" i="1"/>
  <c r="AZ4826" i="1" s="1"/>
  <c r="AY4830" i="1"/>
  <c r="AZ4830" i="1" s="1"/>
  <c r="AY4834" i="1"/>
  <c r="AZ4834" i="1" s="1"/>
  <c r="AY4838" i="1"/>
  <c r="AZ4838" i="1" s="1"/>
  <c r="AY4842" i="1"/>
  <c r="AZ4842" i="1" s="1"/>
  <c r="AY4846" i="1"/>
  <c r="AZ4846" i="1" s="1"/>
  <c r="AY4850" i="1"/>
  <c r="AZ4850" i="1" s="1"/>
  <c r="AY4854" i="1"/>
  <c r="AZ4854" i="1" s="1"/>
  <c r="AY4858" i="1"/>
  <c r="AZ4858" i="1" s="1"/>
  <c r="AY4862" i="1"/>
  <c r="AZ4862" i="1" s="1"/>
  <c r="AY4866" i="1"/>
  <c r="AZ4866" i="1" s="1"/>
  <c r="AY4870" i="1"/>
  <c r="AZ4870" i="1" s="1"/>
  <c r="AY4874" i="1"/>
  <c r="AZ4874" i="1" s="1"/>
  <c r="AY4878" i="1"/>
  <c r="AZ4878" i="1" s="1"/>
  <c r="AY4882" i="1"/>
  <c r="AZ4882" i="1" s="1"/>
  <c r="AY4886" i="1"/>
  <c r="AZ4886" i="1" s="1"/>
  <c r="AY4890" i="1"/>
  <c r="AZ4890" i="1" s="1"/>
  <c r="AY4894" i="1"/>
  <c r="AZ4894" i="1" s="1"/>
  <c r="AY4898" i="1"/>
  <c r="AZ4898" i="1" s="1"/>
  <c r="AY4902" i="1"/>
  <c r="AZ4902" i="1" s="1"/>
  <c r="AY4906" i="1"/>
  <c r="AZ4906" i="1" s="1"/>
  <c r="AY4910" i="1"/>
  <c r="AZ4910" i="1" s="1"/>
  <c r="AY4914" i="1"/>
  <c r="AZ4914" i="1" s="1"/>
  <c r="AY4918" i="1"/>
  <c r="AZ4918" i="1" s="1"/>
  <c r="AY4922" i="1"/>
  <c r="AZ4922" i="1" s="1"/>
  <c r="AY5033" i="1"/>
  <c r="AZ5033" i="1" s="1"/>
  <c r="AY5037" i="1"/>
  <c r="AZ5037" i="1" s="1"/>
  <c r="AY5041" i="1"/>
  <c r="AZ5041" i="1" s="1"/>
  <c r="AY5045" i="1"/>
  <c r="AZ5045" i="1" s="1"/>
  <c r="AY5049" i="1"/>
  <c r="AZ5049" i="1" s="1"/>
  <c r="AY4246" i="1"/>
  <c r="AZ4246" i="1" s="1"/>
  <c r="AY4262" i="1"/>
  <c r="AZ4262" i="1" s="1"/>
  <c r="AY4278" i="1"/>
  <c r="AZ4278" i="1" s="1"/>
  <c r="AY4294" i="1"/>
  <c r="AZ4294" i="1" s="1"/>
  <c r="AY4310" i="1"/>
  <c r="AZ4310" i="1" s="1"/>
  <c r="AY4326" i="1"/>
  <c r="AZ4326" i="1" s="1"/>
  <c r="AY4342" i="1"/>
  <c r="AZ4342" i="1" s="1"/>
  <c r="AY4358" i="1"/>
  <c r="AZ4358" i="1" s="1"/>
  <c r="AY4374" i="1"/>
  <c r="AZ4374" i="1" s="1"/>
  <c r="AY4390" i="1"/>
  <c r="AZ4390" i="1" s="1"/>
  <c r="AY4406" i="1"/>
  <c r="AZ4406" i="1" s="1"/>
  <c r="AY4410" i="1"/>
  <c r="AZ4410" i="1" s="1"/>
  <c r="AY4646" i="1"/>
  <c r="AZ4646" i="1" s="1"/>
  <c r="AY4662" i="1"/>
  <c r="AZ4662" i="1" s="1"/>
  <c r="AY4678" i="1"/>
  <c r="AZ4678" i="1" s="1"/>
  <c r="AY4694" i="1"/>
  <c r="AZ4694" i="1" s="1"/>
  <c r="AY4710" i="1"/>
  <c r="AZ4710" i="1" s="1"/>
  <c r="AY4726" i="1"/>
  <c r="AZ4726" i="1" s="1"/>
  <c r="AY4742" i="1"/>
  <c r="AZ4742" i="1" s="1"/>
  <c r="AY4758" i="1"/>
  <c r="AZ4758" i="1" s="1"/>
  <c r="AY4774" i="1"/>
  <c r="AZ4774" i="1" s="1"/>
  <c r="AY4790" i="1"/>
  <c r="AZ4790" i="1" s="1"/>
  <c r="AY4647" i="1"/>
  <c r="AZ4647" i="1" s="1"/>
  <c r="AY4663" i="1"/>
  <c r="AZ4663" i="1" s="1"/>
  <c r="AY4679" i="1"/>
  <c r="AZ4679" i="1" s="1"/>
  <c r="AY4695" i="1"/>
  <c r="AZ4695" i="1" s="1"/>
  <c r="AY4711" i="1"/>
  <c r="AZ4711" i="1" s="1"/>
  <c r="AY4727" i="1"/>
  <c r="AZ4727" i="1" s="1"/>
  <c r="AY4743" i="1"/>
  <c r="AZ4743" i="1" s="1"/>
  <c r="AY4759" i="1"/>
  <c r="AZ4759" i="1" s="1"/>
  <c r="AY4775" i="1"/>
  <c r="AZ4775" i="1" s="1"/>
  <c r="AY4791" i="1"/>
  <c r="AZ4791" i="1" s="1"/>
  <c r="L1620" i="2"/>
  <c r="L1546" i="2"/>
  <c r="AY4403" i="1"/>
  <c r="AZ4403" i="1" s="1"/>
  <c r="AY4387" i="1"/>
  <c r="AZ4387" i="1" s="1"/>
  <c r="AY4371" i="1"/>
  <c r="AZ4371" i="1" s="1"/>
  <c r="AY4355" i="1"/>
  <c r="AZ4355" i="1" s="1"/>
  <c r="AY4339" i="1"/>
  <c r="AZ4339" i="1" s="1"/>
  <c r="AY4323" i="1"/>
  <c r="AZ4323" i="1" s="1"/>
  <c r="AY4227" i="1"/>
  <c r="AZ4227" i="1" s="1"/>
  <c r="AY4198" i="1"/>
  <c r="AZ4198" i="1" s="1"/>
  <c r="AY4166" i="1"/>
  <c r="AZ4166" i="1" s="1"/>
  <c r="AY4133" i="1"/>
  <c r="AZ4133" i="1" s="1"/>
  <c r="AY4153" i="1"/>
  <c r="AZ4153" i="1" s="1"/>
  <c r="AY4121" i="1"/>
  <c r="AZ4121" i="1" s="1"/>
  <c r="AY4090" i="1"/>
  <c r="AZ4090" i="1" s="1"/>
  <c r="AY4158" i="1"/>
  <c r="AZ4158" i="1" s="1"/>
  <c r="AY4142" i="1"/>
  <c r="AZ4142" i="1" s="1"/>
  <c r="AY4126" i="1"/>
  <c r="AZ4126" i="1" s="1"/>
  <c r="AY4110" i="1"/>
  <c r="AZ4110" i="1" s="1"/>
  <c r="AY4086" i="1"/>
  <c r="AZ4086" i="1" s="1"/>
  <c r="AY4223" i="1"/>
  <c r="AZ4223" i="1" s="1"/>
  <c r="AY4186" i="1"/>
  <c r="AZ4186" i="1" s="1"/>
  <c r="AY5030" i="1"/>
  <c r="AZ5030" i="1" s="1"/>
  <c r="AY5026" i="1"/>
  <c r="AZ5026" i="1" s="1"/>
  <c r="AY5022" i="1"/>
  <c r="AZ5022" i="1" s="1"/>
  <c r="AY5018" i="1"/>
  <c r="AZ5018" i="1" s="1"/>
  <c r="AY5014" i="1"/>
  <c r="AZ5014" i="1" s="1"/>
  <c r="AY5010" i="1"/>
  <c r="AZ5010" i="1" s="1"/>
  <c r="AY5006" i="1"/>
  <c r="AZ5006" i="1" s="1"/>
  <c r="AY5002" i="1"/>
  <c r="AZ5002" i="1" s="1"/>
  <c r="AY4998" i="1"/>
  <c r="AZ4998" i="1" s="1"/>
  <c r="AY4994" i="1"/>
  <c r="AZ4994" i="1" s="1"/>
  <c r="AY4990" i="1"/>
  <c r="AZ4990" i="1" s="1"/>
  <c r="AY4986" i="1"/>
  <c r="AZ4986" i="1" s="1"/>
  <c r="AY4982" i="1"/>
  <c r="AZ4982" i="1" s="1"/>
  <c r="AY4978" i="1"/>
  <c r="AZ4978" i="1" s="1"/>
  <c r="AY4974" i="1"/>
  <c r="AZ4974" i="1" s="1"/>
  <c r="AY4970" i="1"/>
  <c r="AZ4970" i="1" s="1"/>
  <c r="AY4966" i="1"/>
  <c r="AZ4966" i="1" s="1"/>
  <c r="AY4962" i="1"/>
  <c r="AZ4962" i="1" s="1"/>
  <c r="AY4958" i="1"/>
  <c r="AZ4958" i="1" s="1"/>
  <c r="AY4954" i="1"/>
  <c r="AZ4954" i="1" s="1"/>
  <c r="AY4950" i="1"/>
  <c r="AZ4950" i="1" s="1"/>
  <c r="AY4946" i="1"/>
  <c r="AZ4946" i="1" s="1"/>
  <c r="AY4942" i="1"/>
  <c r="AZ4942" i="1" s="1"/>
  <c r="AY4938" i="1"/>
  <c r="AZ4938" i="1" s="1"/>
  <c r="AY4934" i="1"/>
  <c r="AZ4934" i="1" s="1"/>
  <c r="AY4930" i="1"/>
  <c r="AZ4930" i="1" s="1"/>
  <c r="AY4926" i="1"/>
  <c r="AZ4926" i="1" s="1"/>
  <c r="AY4062" i="1"/>
  <c r="AZ4062" i="1" s="1"/>
  <c r="AY4399" i="1"/>
  <c r="AZ4399" i="1" s="1"/>
  <c r="AY4383" i="1"/>
  <c r="AZ4383" i="1" s="1"/>
  <c r="AY4367" i="1"/>
  <c r="AZ4367" i="1" s="1"/>
  <c r="AY4351" i="1"/>
  <c r="AZ4351" i="1" s="1"/>
  <c r="AY4335" i="1"/>
  <c r="AZ4335" i="1" s="1"/>
  <c r="AY4319" i="1"/>
  <c r="AZ4319" i="1" s="1"/>
  <c r="AY4219" i="1"/>
  <c r="AZ4219" i="1" s="1"/>
  <c r="AY4190" i="1"/>
  <c r="AZ4190" i="1" s="1"/>
  <c r="AY4157" i="1"/>
  <c r="AZ4157" i="1" s="1"/>
  <c r="AY4125" i="1"/>
  <c r="AZ4125" i="1" s="1"/>
  <c r="AY4145" i="1"/>
  <c r="AZ4145" i="1" s="1"/>
  <c r="AY4113" i="1"/>
  <c r="AZ4113" i="1" s="1"/>
  <c r="AY4082" i="1"/>
  <c r="AZ4082" i="1" s="1"/>
  <c r="AY4154" i="1"/>
  <c r="AZ4154" i="1" s="1"/>
  <c r="AY4138" i="1"/>
  <c r="AZ4138" i="1" s="1"/>
  <c r="AY4122" i="1"/>
  <c r="AZ4122" i="1" s="1"/>
  <c r="AY4106" i="1"/>
  <c r="AZ4106" i="1" s="1"/>
  <c r="AY4078" i="1"/>
  <c r="AZ4078" i="1" s="1"/>
  <c r="AY4215" i="1"/>
  <c r="AZ4215" i="1" s="1"/>
  <c r="AY4178" i="1"/>
  <c r="AZ4178" i="1" s="1"/>
  <c r="AY5029" i="1"/>
  <c r="AZ5029" i="1" s="1"/>
  <c r="AY5025" i="1"/>
  <c r="AZ5025" i="1" s="1"/>
  <c r="AY5021" i="1"/>
  <c r="AZ5021" i="1" s="1"/>
  <c r="AY5017" i="1"/>
  <c r="AZ5017" i="1" s="1"/>
  <c r="AY5013" i="1"/>
  <c r="AZ5013" i="1" s="1"/>
  <c r="AY5009" i="1"/>
  <c r="AZ5009" i="1" s="1"/>
  <c r="AY5005" i="1"/>
  <c r="AZ5005" i="1" s="1"/>
  <c r="AY5001" i="1"/>
  <c r="AZ5001" i="1" s="1"/>
  <c r="AY4997" i="1"/>
  <c r="AZ4997" i="1" s="1"/>
  <c r="AY4993" i="1"/>
  <c r="AZ4993" i="1" s="1"/>
  <c r="AY4989" i="1"/>
  <c r="AZ4989" i="1" s="1"/>
  <c r="AY4985" i="1"/>
  <c r="AZ4985" i="1" s="1"/>
  <c r="AY4981" i="1"/>
  <c r="AZ4981" i="1" s="1"/>
  <c r="AY4977" i="1"/>
  <c r="AZ4977" i="1" s="1"/>
  <c r="AY4973" i="1"/>
  <c r="AZ4973" i="1" s="1"/>
  <c r="AY4969" i="1"/>
  <c r="AZ4969" i="1" s="1"/>
  <c r="AY4965" i="1"/>
  <c r="AZ4965" i="1" s="1"/>
  <c r="AY4961" i="1"/>
  <c r="AZ4961" i="1" s="1"/>
  <c r="AY4957" i="1"/>
  <c r="AZ4957" i="1" s="1"/>
  <c r="AY4953" i="1"/>
  <c r="AZ4953" i="1" s="1"/>
  <c r="AY4949" i="1"/>
  <c r="AZ4949" i="1" s="1"/>
  <c r="AY4945" i="1"/>
  <c r="AZ4945" i="1" s="1"/>
  <c r="AY4941" i="1"/>
  <c r="AZ4941" i="1" s="1"/>
  <c r="AY4937" i="1"/>
  <c r="AZ4937" i="1" s="1"/>
  <c r="AY4933" i="1"/>
  <c r="AZ4933" i="1" s="1"/>
  <c r="AY4929" i="1"/>
  <c r="AZ4929" i="1" s="1"/>
  <c r="AY4925" i="1"/>
  <c r="AZ4925" i="1" s="1"/>
  <c r="AY4060" i="1"/>
  <c r="AZ4060" i="1" s="1"/>
  <c r="BC4060" i="1" s="1"/>
  <c r="AY4004" i="1"/>
  <c r="AZ4004" i="1" s="1"/>
  <c r="AY4020" i="1"/>
  <c r="AZ4020" i="1" s="1"/>
  <c r="BC4020" i="1" s="1"/>
  <c r="AY4036" i="1"/>
  <c r="AZ4036" i="1" s="1"/>
  <c r="BC4036" i="1" s="1"/>
  <c r="L1708" i="2" s="1"/>
  <c r="AY4052" i="1"/>
  <c r="AZ4052" i="1" s="1"/>
  <c r="BC4052" i="1" s="1"/>
  <c r="AY4081" i="1"/>
  <c r="AZ4081" i="1" s="1"/>
  <c r="AY4075" i="1"/>
  <c r="AZ4075" i="1" s="1"/>
  <c r="AY4103" i="1"/>
  <c r="AZ4103" i="1" s="1"/>
  <c r="AY4119" i="1"/>
  <c r="AZ4119" i="1" s="1"/>
  <c r="AY4135" i="1"/>
  <c r="AZ4135" i="1" s="1"/>
  <c r="AY4151" i="1"/>
  <c r="AZ4151" i="1" s="1"/>
  <c r="AY4005" i="1"/>
  <c r="AZ4005" i="1" s="1"/>
  <c r="AY4021" i="1"/>
  <c r="AZ4021" i="1" s="1"/>
  <c r="AY4037" i="1"/>
  <c r="AZ4037" i="1" s="1"/>
  <c r="AY4053" i="1"/>
  <c r="AZ4053" i="1" s="1"/>
  <c r="AY4087" i="1"/>
  <c r="AZ4087" i="1" s="1"/>
  <c r="AY4177" i="1"/>
  <c r="AZ4177" i="1" s="1"/>
  <c r="AY4209" i="1"/>
  <c r="AZ4209" i="1" s="1"/>
  <c r="AY4240" i="1"/>
  <c r="AZ4240" i="1" s="1"/>
  <c r="AY4256" i="1"/>
  <c r="AZ4256" i="1" s="1"/>
  <c r="AY4272" i="1"/>
  <c r="AZ4272" i="1" s="1"/>
  <c r="AY4288" i="1"/>
  <c r="AZ4288" i="1" s="1"/>
  <c r="AY4304" i="1"/>
  <c r="AZ4304" i="1" s="1"/>
  <c r="AY4167" i="1"/>
  <c r="AZ4167" i="1" s="1"/>
  <c r="AY4175" i="1"/>
  <c r="AZ4175" i="1" s="1"/>
  <c r="AY4183" i="1"/>
  <c r="AZ4183" i="1" s="1"/>
  <c r="AY4191" i="1"/>
  <c r="AZ4191" i="1" s="1"/>
  <c r="AY4199" i="1"/>
  <c r="AZ4199" i="1" s="1"/>
  <c r="AY4207" i="1"/>
  <c r="AZ4207" i="1" s="1"/>
  <c r="AY4217" i="1"/>
  <c r="AZ4217" i="1" s="1"/>
  <c r="AY4225" i="1"/>
  <c r="AZ4225" i="1" s="1"/>
  <c r="AY4233" i="1"/>
  <c r="AZ4233" i="1" s="1"/>
  <c r="AY4263" i="1"/>
  <c r="AZ4263" i="1" s="1"/>
  <c r="AY4295" i="1"/>
  <c r="AZ4295" i="1" s="1"/>
  <c r="AY4316" i="1"/>
  <c r="AZ4316" i="1" s="1"/>
  <c r="AY4332" i="1"/>
  <c r="AZ4332" i="1" s="1"/>
  <c r="AY4348" i="1"/>
  <c r="AZ4348" i="1" s="1"/>
  <c r="AY4364" i="1"/>
  <c r="AZ4364" i="1" s="1"/>
  <c r="AY4380" i="1"/>
  <c r="AZ4380" i="1" s="1"/>
  <c r="AY4396" i="1"/>
  <c r="AZ4396" i="1" s="1"/>
  <c r="AY4411" i="1"/>
  <c r="AZ4411" i="1" s="1"/>
  <c r="AY4419" i="1"/>
  <c r="AZ4419" i="1" s="1"/>
  <c r="AY4427" i="1"/>
  <c r="AZ4427" i="1" s="1"/>
  <c r="AY4435" i="1"/>
  <c r="AZ4435" i="1" s="1"/>
  <c r="AY4443" i="1"/>
  <c r="AZ4443" i="1" s="1"/>
  <c r="AY4451" i="1"/>
  <c r="AZ4451" i="1" s="1"/>
  <c r="AY4459" i="1"/>
  <c r="AZ4459" i="1" s="1"/>
  <c r="AY4467" i="1"/>
  <c r="AZ4467" i="1" s="1"/>
  <c r="AY4475" i="1"/>
  <c r="AZ4475" i="1" s="1"/>
  <c r="AY4483" i="1"/>
  <c r="AZ4483" i="1" s="1"/>
  <c r="AY4491" i="1"/>
  <c r="AZ4491" i="1" s="1"/>
  <c r="AY4499" i="1"/>
  <c r="AZ4499" i="1" s="1"/>
  <c r="AY4507" i="1"/>
  <c r="AZ4507" i="1" s="1"/>
  <c r="AY4515" i="1"/>
  <c r="AZ4515" i="1" s="1"/>
  <c r="AY4523" i="1"/>
  <c r="AZ4523" i="1" s="1"/>
  <c r="AY4531" i="1"/>
  <c r="AZ4531" i="1" s="1"/>
  <c r="AY4539" i="1"/>
  <c r="AZ4539" i="1" s="1"/>
  <c r="AY4547" i="1"/>
  <c r="AZ4547" i="1" s="1"/>
  <c r="AY4555" i="1"/>
  <c r="AZ4555" i="1" s="1"/>
  <c r="AY4563" i="1"/>
  <c r="AZ4563" i="1" s="1"/>
  <c r="AY4571" i="1"/>
  <c r="AZ4571" i="1" s="1"/>
  <c r="AY4579" i="1"/>
  <c r="AZ4579" i="1" s="1"/>
  <c r="AY4587" i="1"/>
  <c r="AZ4587" i="1" s="1"/>
  <c r="AY4595" i="1"/>
  <c r="AZ4595" i="1" s="1"/>
  <c r="AY4603" i="1"/>
  <c r="AZ4603" i="1" s="1"/>
  <c r="AY4611" i="1"/>
  <c r="AZ4611" i="1" s="1"/>
  <c r="AY4619" i="1"/>
  <c r="AZ4619" i="1" s="1"/>
  <c r="AY4627" i="1"/>
  <c r="AZ4627" i="1" s="1"/>
  <c r="AY4635" i="1"/>
  <c r="AZ4635" i="1" s="1"/>
  <c r="AY4649" i="1"/>
  <c r="AZ4649" i="1" s="1"/>
  <c r="AY4665" i="1"/>
  <c r="AZ4665" i="1" s="1"/>
  <c r="AY4681" i="1"/>
  <c r="AZ4681" i="1" s="1"/>
  <c r="AY4697" i="1"/>
  <c r="AZ4697" i="1" s="1"/>
  <c r="AY4713" i="1"/>
  <c r="AZ4713" i="1" s="1"/>
  <c r="AY4016" i="1"/>
  <c r="AZ4016" i="1" s="1"/>
  <c r="AY4032" i="1"/>
  <c r="AZ4032" i="1" s="1"/>
  <c r="AY4048" i="1"/>
  <c r="AZ4048" i="1" s="1"/>
  <c r="AY4073" i="1"/>
  <c r="AZ4073" i="1" s="1"/>
  <c r="AY4067" i="1"/>
  <c r="AZ4067" i="1" s="1"/>
  <c r="AY4099" i="1"/>
  <c r="AZ4099" i="1" s="1"/>
  <c r="AY4115" i="1"/>
  <c r="AZ4115" i="1" s="1"/>
  <c r="AY4131" i="1"/>
  <c r="AZ4131" i="1" s="1"/>
  <c r="AY4147" i="1"/>
  <c r="AZ4147" i="1" s="1"/>
  <c r="AY4001" i="1"/>
  <c r="AZ4001" i="1" s="1"/>
  <c r="AY4017" i="1"/>
  <c r="AZ4017" i="1" s="1"/>
  <c r="BC4017" i="1" s="1"/>
  <c r="AY4033" i="1"/>
  <c r="AZ4033" i="1" s="1"/>
  <c r="AY4049" i="1"/>
  <c r="AZ4049" i="1" s="1"/>
  <c r="BC4049" i="1" s="1"/>
  <c r="AY4079" i="1"/>
  <c r="AZ4079" i="1" s="1"/>
  <c r="AY4169" i="1"/>
  <c r="AZ4169" i="1" s="1"/>
  <c r="AY4201" i="1"/>
  <c r="AZ4201" i="1" s="1"/>
  <c r="AY4236" i="1"/>
  <c r="AZ4236" i="1" s="1"/>
  <c r="AY4252" i="1"/>
  <c r="AZ4252" i="1" s="1"/>
  <c r="AY4268" i="1"/>
  <c r="AZ4268" i="1" s="1"/>
  <c r="AY4284" i="1"/>
  <c r="AZ4284" i="1" s="1"/>
  <c r="AY4300" i="1"/>
  <c r="AZ4300" i="1" s="1"/>
  <c r="AY4255" i="1"/>
  <c r="AZ4255" i="1" s="1"/>
  <c r="AY4287" i="1"/>
  <c r="AZ4287" i="1" s="1"/>
  <c r="AY4312" i="1"/>
  <c r="AZ4312" i="1" s="1"/>
  <c r="AY4328" i="1"/>
  <c r="AZ4328" i="1" s="1"/>
  <c r="AY4344" i="1"/>
  <c r="AZ4344" i="1" s="1"/>
  <c r="AY4360" i="1"/>
  <c r="AZ4360" i="1" s="1"/>
  <c r="AY4376" i="1"/>
  <c r="AZ4376" i="1" s="1"/>
  <c r="AY4392" i="1"/>
  <c r="AZ4392" i="1" s="1"/>
  <c r="AY4407" i="1"/>
  <c r="AZ4407" i="1" s="1"/>
  <c r="AY4417" i="1"/>
  <c r="AZ4417" i="1" s="1"/>
  <c r="AY4425" i="1"/>
  <c r="AZ4425" i="1" s="1"/>
  <c r="AY4433" i="1"/>
  <c r="AZ4433" i="1" s="1"/>
  <c r="AY4441" i="1"/>
  <c r="AZ4441" i="1" s="1"/>
  <c r="AY4449" i="1"/>
  <c r="AZ4449" i="1" s="1"/>
  <c r="AY4457" i="1"/>
  <c r="AZ4457" i="1" s="1"/>
  <c r="AY4465" i="1"/>
  <c r="AZ4465" i="1" s="1"/>
  <c r="AY4473" i="1"/>
  <c r="AZ4473" i="1" s="1"/>
  <c r="AY4481" i="1"/>
  <c r="AZ4481" i="1" s="1"/>
  <c r="AY4489" i="1"/>
  <c r="AZ4489" i="1" s="1"/>
  <c r="AY4497" i="1"/>
  <c r="AZ4497" i="1" s="1"/>
  <c r="AY4505" i="1"/>
  <c r="AZ4505" i="1" s="1"/>
  <c r="AY4513" i="1"/>
  <c r="AZ4513" i="1" s="1"/>
  <c r="AY4521" i="1"/>
  <c r="AZ4521" i="1" s="1"/>
  <c r="AY4529" i="1"/>
  <c r="AZ4529" i="1" s="1"/>
  <c r="AY4537" i="1"/>
  <c r="AZ4537" i="1" s="1"/>
  <c r="AY4545" i="1"/>
  <c r="AZ4545" i="1" s="1"/>
  <c r="AY4553" i="1"/>
  <c r="AZ4553" i="1" s="1"/>
  <c r="AY4561" i="1"/>
  <c r="AZ4561" i="1" s="1"/>
  <c r="AY4569" i="1"/>
  <c r="AZ4569" i="1" s="1"/>
  <c r="AY4577" i="1"/>
  <c r="AZ4577" i="1" s="1"/>
  <c r="AY4585" i="1"/>
  <c r="AZ4585" i="1" s="1"/>
  <c r="AY4593" i="1"/>
  <c r="AZ4593" i="1" s="1"/>
  <c r="AY4601" i="1"/>
  <c r="AZ4601" i="1" s="1"/>
  <c r="AY4609" i="1"/>
  <c r="AZ4609" i="1" s="1"/>
  <c r="AY4617" i="1"/>
  <c r="AZ4617" i="1" s="1"/>
  <c r="AY4625" i="1"/>
  <c r="AZ4625" i="1" s="1"/>
  <c r="AY4633" i="1"/>
  <c r="AZ4633" i="1" s="1"/>
  <c r="AY4645" i="1"/>
  <c r="AZ4645" i="1" s="1"/>
  <c r="AY4661" i="1"/>
  <c r="AZ4661" i="1" s="1"/>
  <c r="AY4677" i="1"/>
  <c r="AZ4677" i="1" s="1"/>
  <c r="AY4693" i="1"/>
  <c r="AZ4693" i="1" s="1"/>
  <c r="AY4709" i="1"/>
  <c r="AZ4709" i="1" s="1"/>
  <c r="AY4721" i="1"/>
  <c r="AZ4721" i="1" s="1"/>
  <c r="AY4729" i="1"/>
  <c r="AZ4729" i="1" s="1"/>
  <c r="AY4737" i="1"/>
  <c r="AZ4737" i="1" s="1"/>
  <c r="AY4745" i="1"/>
  <c r="AZ4745" i="1" s="1"/>
  <c r="AY4753" i="1"/>
  <c r="AZ4753" i="1" s="1"/>
  <c r="AY4761" i="1"/>
  <c r="AZ4761" i="1" s="1"/>
  <c r="AY4769" i="1"/>
  <c r="AZ4769" i="1" s="1"/>
  <c r="AY4777" i="1"/>
  <c r="AZ4777" i="1" s="1"/>
  <c r="AY4785" i="1"/>
  <c r="AZ4785" i="1" s="1"/>
  <c r="AY4793" i="1"/>
  <c r="AZ4793" i="1" s="1"/>
  <c r="AY4799" i="1"/>
  <c r="AZ4799" i="1" s="1"/>
  <c r="AY4803" i="1"/>
  <c r="AZ4803" i="1" s="1"/>
  <c r="AY4807" i="1"/>
  <c r="AZ4807" i="1" s="1"/>
  <c r="AY4811" i="1"/>
  <c r="AZ4811" i="1" s="1"/>
  <c r="AY4815" i="1"/>
  <c r="AZ4815" i="1" s="1"/>
  <c r="AY4819" i="1"/>
  <c r="AZ4819" i="1" s="1"/>
  <c r="AY4823" i="1"/>
  <c r="AZ4823" i="1" s="1"/>
  <c r="AY4827" i="1"/>
  <c r="AZ4827" i="1" s="1"/>
  <c r="AY4831" i="1"/>
  <c r="AZ4831" i="1" s="1"/>
  <c r="AY4835" i="1"/>
  <c r="AZ4835" i="1" s="1"/>
  <c r="AY4839" i="1"/>
  <c r="AZ4839" i="1" s="1"/>
  <c r="AY4843" i="1"/>
  <c r="AZ4843" i="1" s="1"/>
  <c r="AY4847" i="1"/>
  <c r="AZ4847" i="1" s="1"/>
  <c r="AY4851" i="1"/>
  <c r="AZ4851" i="1" s="1"/>
  <c r="AY4855" i="1"/>
  <c r="AZ4855" i="1" s="1"/>
  <c r="AY4859" i="1"/>
  <c r="AZ4859" i="1" s="1"/>
  <c r="AY4863" i="1"/>
  <c r="AZ4863" i="1" s="1"/>
  <c r="AY4867" i="1"/>
  <c r="AZ4867" i="1" s="1"/>
  <c r="AY4871" i="1"/>
  <c r="AZ4871" i="1" s="1"/>
  <c r="AY4875" i="1"/>
  <c r="AZ4875" i="1" s="1"/>
  <c r="AY4879" i="1"/>
  <c r="AZ4879" i="1" s="1"/>
  <c r="AY4883" i="1"/>
  <c r="AZ4883" i="1" s="1"/>
  <c r="AY4887" i="1"/>
  <c r="AZ4887" i="1" s="1"/>
  <c r="AY4891" i="1"/>
  <c r="AZ4891" i="1" s="1"/>
  <c r="AY4895" i="1"/>
  <c r="AZ4895" i="1" s="1"/>
  <c r="AY4899" i="1"/>
  <c r="AZ4899" i="1" s="1"/>
  <c r="AY4903" i="1"/>
  <c r="AZ4903" i="1" s="1"/>
  <c r="AY4907" i="1"/>
  <c r="AZ4907" i="1" s="1"/>
  <c r="AY4911" i="1"/>
  <c r="AZ4911" i="1" s="1"/>
  <c r="AY4915" i="1"/>
  <c r="AZ4915" i="1" s="1"/>
  <c r="AY4919" i="1"/>
  <c r="AZ4919" i="1" s="1"/>
  <c r="AY4923" i="1"/>
  <c r="AZ4923" i="1" s="1"/>
  <c r="AY5034" i="1"/>
  <c r="AZ5034" i="1" s="1"/>
  <c r="AY5038" i="1"/>
  <c r="AZ5038" i="1" s="1"/>
  <c r="AY5042" i="1"/>
  <c r="AZ5042" i="1" s="1"/>
  <c r="AY5046" i="1"/>
  <c r="AZ5046" i="1" s="1"/>
  <c r="AY5050" i="1"/>
  <c r="AZ5050" i="1" s="1"/>
  <c r="AY4243" i="1"/>
  <c r="AZ4243" i="1" s="1"/>
  <c r="AY4259" i="1"/>
  <c r="AZ4259" i="1" s="1"/>
  <c r="AY4275" i="1"/>
  <c r="AZ4275" i="1" s="1"/>
  <c r="AY4291" i="1"/>
  <c r="AZ4291" i="1" s="1"/>
  <c r="AY4307" i="1"/>
  <c r="AZ4307" i="1" s="1"/>
  <c r="AY4322" i="1"/>
  <c r="AZ4322" i="1" s="1"/>
  <c r="AY4338" i="1"/>
  <c r="AZ4338" i="1" s="1"/>
  <c r="AY4354" i="1"/>
  <c r="AZ4354" i="1" s="1"/>
  <c r="AY4370" i="1"/>
  <c r="AZ4370" i="1" s="1"/>
  <c r="AY4386" i="1"/>
  <c r="AZ4386" i="1" s="1"/>
  <c r="AY4402" i="1"/>
  <c r="AZ4402" i="1" s="1"/>
  <c r="AY4651" i="1"/>
  <c r="AZ4651" i="1" s="1"/>
  <c r="AY4667" i="1"/>
  <c r="AZ4667" i="1" s="1"/>
  <c r="AY4683" i="1"/>
  <c r="AZ4683" i="1" s="1"/>
  <c r="AY4699" i="1"/>
  <c r="AZ4699" i="1" s="1"/>
  <c r="AY4715" i="1"/>
  <c r="AZ4715" i="1" s="1"/>
  <c r="AY4731" i="1"/>
  <c r="AZ4731" i="1" s="1"/>
  <c r="AY4747" i="1"/>
  <c r="AZ4747" i="1" s="1"/>
  <c r="AY4763" i="1"/>
  <c r="AZ4763" i="1" s="1"/>
  <c r="AY4779" i="1"/>
  <c r="AZ4779" i="1" s="1"/>
  <c r="AY4795" i="1"/>
  <c r="AZ4795" i="1" s="1"/>
  <c r="AY4650" i="1"/>
  <c r="AZ4650" i="1" s="1"/>
  <c r="AY4666" i="1"/>
  <c r="AZ4666" i="1" s="1"/>
  <c r="AY4682" i="1"/>
  <c r="AZ4682" i="1" s="1"/>
  <c r="AY4698" i="1"/>
  <c r="AZ4698" i="1" s="1"/>
  <c r="AY4714" i="1"/>
  <c r="AZ4714" i="1" s="1"/>
  <c r="AY4730" i="1"/>
  <c r="AZ4730" i="1" s="1"/>
  <c r="AY4746" i="1"/>
  <c r="AZ4746" i="1" s="1"/>
  <c r="AY4762" i="1"/>
  <c r="AZ4762" i="1" s="1"/>
  <c r="AY4778" i="1"/>
  <c r="AZ4778" i="1" s="1"/>
  <c r="AY4794" i="1"/>
  <c r="AZ4794" i="1" s="1"/>
  <c r="AY4014" i="1"/>
  <c r="AZ4014" i="1" s="1"/>
  <c r="AY4022" i="1"/>
  <c r="AZ4022" i="1" s="1"/>
  <c r="AY4030" i="1"/>
  <c r="AZ4030" i="1" s="1"/>
  <c r="AY4038" i="1"/>
  <c r="AZ4038" i="1" s="1"/>
  <c r="AY4046" i="1"/>
  <c r="AZ4046" i="1" s="1"/>
  <c r="BC4046" i="1" s="1"/>
  <c r="AY4054" i="1"/>
  <c r="AZ4054" i="1" s="1"/>
  <c r="AY4069" i="1"/>
  <c r="AZ4069" i="1" s="1"/>
  <c r="AY4085" i="1"/>
  <c r="AZ4085" i="1" s="1"/>
  <c r="AY4101" i="1"/>
  <c r="AZ4101" i="1" s="1"/>
  <c r="AY4076" i="1"/>
  <c r="AZ4076" i="1" s="1"/>
  <c r="BC4076" i="1" s="1"/>
  <c r="AY4092" i="1"/>
  <c r="AZ4092" i="1" s="1"/>
  <c r="AY4104" i="1"/>
  <c r="AZ4104" i="1" s="1"/>
  <c r="AY4112" i="1"/>
  <c r="AZ4112" i="1" s="1"/>
  <c r="AY4120" i="1"/>
  <c r="AZ4120" i="1" s="1"/>
  <c r="AY4128" i="1"/>
  <c r="AZ4128" i="1" s="1"/>
  <c r="AY4136" i="1"/>
  <c r="AZ4136" i="1" s="1"/>
  <c r="AY4144" i="1"/>
  <c r="AZ4144" i="1" s="1"/>
  <c r="AY4152" i="1"/>
  <c r="AZ4152" i="1" s="1"/>
  <c r="AY4160" i="1"/>
  <c r="AZ4160" i="1" s="1"/>
  <c r="AY4007" i="1"/>
  <c r="AZ4007" i="1" s="1"/>
  <c r="AY4015" i="1"/>
  <c r="AZ4015" i="1" s="1"/>
  <c r="AY4023" i="1"/>
  <c r="AZ4023" i="1" s="1"/>
  <c r="AY4031" i="1"/>
  <c r="AZ4031" i="1" s="1"/>
  <c r="AY4039" i="1"/>
  <c r="AZ4039" i="1" s="1"/>
  <c r="AY4047" i="1"/>
  <c r="AZ4047" i="1" s="1"/>
  <c r="AY4055" i="1"/>
  <c r="AZ4055" i="1" s="1"/>
  <c r="AY4072" i="1"/>
  <c r="AZ4072" i="1" s="1"/>
  <c r="AY4088" i="1"/>
  <c r="AZ4088" i="1" s="1"/>
  <c r="AY4165" i="1"/>
  <c r="AZ4165" i="1" s="1"/>
  <c r="AY4181" i="1"/>
  <c r="AZ4181" i="1" s="1"/>
  <c r="AY4197" i="1"/>
  <c r="AZ4197" i="1" s="1"/>
  <c r="AY4214" i="1"/>
  <c r="AZ4214" i="1" s="1"/>
  <c r="AY4230" i="1"/>
  <c r="AZ4230" i="1" s="1"/>
  <c r="AY4241" i="1"/>
  <c r="AZ4241" i="1" s="1"/>
  <c r="AY4249" i="1"/>
  <c r="AZ4249" i="1" s="1"/>
  <c r="AY4257" i="1"/>
  <c r="AZ4257" i="1" s="1"/>
  <c r="AY4265" i="1"/>
  <c r="AZ4265" i="1" s="1"/>
  <c r="AY4273" i="1"/>
  <c r="AZ4273" i="1" s="1"/>
  <c r="AY4281" i="1"/>
  <c r="AZ4281" i="1" s="1"/>
  <c r="AY4289" i="1"/>
  <c r="AZ4289" i="1" s="1"/>
  <c r="AY4297" i="1"/>
  <c r="AZ4297" i="1" s="1"/>
  <c r="AY4305" i="1"/>
  <c r="AZ4305" i="1" s="1"/>
  <c r="AY4168" i="1"/>
  <c r="AZ4168" i="1" s="1"/>
  <c r="AY4176" i="1"/>
  <c r="AZ4176" i="1" s="1"/>
  <c r="AY4184" i="1"/>
  <c r="AZ4184" i="1" s="1"/>
  <c r="AY4192" i="1"/>
  <c r="AZ4192" i="1" s="1"/>
  <c r="AY4200" i="1"/>
  <c r="AZ4200" i="1" s="1"/>
  <c r="AY4208" i="1"/>
  <c r="AZ4208" i="1" s="1"/>
  <c r="AY4213" i="1"/>
  <c r="AZ4213" i="1" s="1"/>
  <c r="AY4221" i="1"/>
  <c r="AZ4221" i="1" s="1"/>
  <c r="AY4229" i="1"/>
  <c r="AZ4229" i="1" s="1"/>
  <c r="AY4234" i="1"/>
  <c r="AZ4234" i="1" s="1"/>
  <c r="AY4250" i="1"/>
  <c r="AZ4250" i="1" s="1"/>
  <c r="AY4266" i="1"/>
  <c r="AZ4266" i="1" s="1"/>
  <c r="AY4282" i="1"/>
  <c r="AZ4282" i="1" s="1"/>
  <c r="AY4298" i="1"/>
  <c r="AZ4298" i="1" s="1"/>
  <c r="AY4309" i="1"/>
  <c r="AZ4309" i="1" s="1"/>
  <c r="AY4317" i="1"/>
  <c r="AZ4317" i="1" s="1"/>
  <c r="AY4325" i="1"/>
  <c r="AZ4325" i="1" s="1"/>
  <c r="AY4333" i="1"/>
  <c r="AZ4333" i="1" s="1"/>
  <c r="AY4341" i="1"/>
  <c r="AZ4341" i="1" s="1"/>
  <c r="AY4349" i="1"/>
  <c r="AZ4349" i="1" s="1"/>
  <c r="AY4357" i="1"/>
  <c r="AZ4357" i="1" s="1"/>
  <c r="AY4365" i="1"/>
  <c r="AZ4365" i="1" s="1"/>
  <c r="AY4373" i="1"/>
  <c r="AZ4373" i="1" s="1"/>
  <c r="AY4381" i="1"/>
  <c r="AZ4381" i="1" s="1"/>
  <c r="AY4389" i="1"/>
  <c r="AZ4389" i="1" s="1"/>
  <c r="AY4397" i="1"/>
  <c r="AZ4397" i="1" s="1"/>
  <c r="AY4405" i="1"/>
  <c r="AZ4405" i="1" s="1"/>
  <c r="AY4412" i="1"/>
  <c r="AZ4412" i="1" s="1"/>
  <c r="AY4416" i="1"/>
  <c r="AZ4416" i="1" s="1"/>
  <c r="AY4420" i="1"/>
  <c r="AZ4420" i="1" s="1"/>
  <c r="AY4424" i="1"/>
  <c r="AZ4424" i="1" s="1"/>
  <c r="AY4428" i="1"/>
  <c r="AZ4428" i="1" s="1"/>
  <c r="AY4432" i="1"/>
  <c r="AZ4432" i="1" s="1"/>
  <c r="AY4436" i="1"/>
  <c r="AZ4436" i="1" s="1"/>
  <c r="AY4440" i="1"/>
  <c r="AZ4440" i="1" s="1"/>
  <c r="AY4444" i="1"/>
  <c r="AZ4444" i="1" s="1"/>
  <c r="AY4448" i="1"/>
  <c r="AZ4448" i="1" s="1"/>
  <c r="AY4452" i="1"/>
  <c r="AZ4452" i="1" s="1"/>
  <c r="AY4456" i="1"/>
  <c r="AZ4456" i="1" s="1"/>
  <c r="AY4460" i="1"/>
  <c r="AZ4460" i="1" s="1"/>
  <c r="AY4464" i="1"/>
  <c r="AZ4464" i="1" s="1"/>
  <c r="AY4468" i="1"/>
  <c r="AZ4468" i="1" s="1"/>
  <c r="AY4472" i="1"/>
  <c r="AZ4472" i="1" s="1"/>
  <c r="AY4476" i="1"/>
  <c r="AZ4476" i="1" s="1"/>
  <c r="AY4480" i="1"/>
  <c r="AZ4480" i="1" s="1"/>
  <c r="AY4484" i="1"/>
  <c r="AZ4484" i="1" s="1"/>
  <c r="AY4488" i="1"/>
  <c r="AZ4488" i="1" s="1"/>
  <c r="AY4492" i="1"/>
  <c r="AZ4492" i="1" s="1"/>
  <c r="AY4496" i="1"/>
  <c r="AZ4496" i="1" s="1"/>
  <c r="AY4500" i="1"/>
  <c r="AZ4500" i="1" s="1"/>
  <c r="AY4504" i="1"/>
  <c r="AZ4504" i="1" s="1"/>
  <c r="AY4508" i="1"/>
  <c r="AZ4508" i="1" s="1"/>
  <c r="AY4512" i="1"/>
  <c r="AZ4512" i="1" s="1"/>
  <c r="AY4516" i="1"/>
  <c r="AZ4516" i="1" s="1"/>
  <c r="AY4520" i="1"/>
  <c r="AZ4520" i="1" s="1"/>
  <c r="AY4524" i="1"/>
  <c r="AZ4524" i="1" s="1"/>
  <c r="AY4528" i="1"/>
  <c r="AZ4528" i="1" s="1"/>
  <c r="AY4532" i="1"/>
  <c r="AZ4532" i="1" s="1"/>
  <c r="AY4536" i="1"/>
  <c r="AZ4536" i="1" s="1"/>
  <c r="AY4540" i="1"/>
  <c r="AZ4540" i="1" s="1"/>
  <c r="AY4544" i="1"/>
  <c r="AZ4544" i="1" s="1"/>
  <c r="AY4548" i="1"/>
  <c r="AZ4548" i="1" s="1"/>
  <c r="AY4552" i="1"/>
  <c r="AZ4552" i="1" s="1"/>
  <c r="AY4556" i="1"/>
  <c r="AZ4556" i="1" s="1"/>
  <c r="AY4560" i="1"/>
  <c r="AZ4560" i="1" s="1"/>
  <c r="AY4564" i="1"/>
  <c r="AZ4564" i="1" s="1"/>
  <c r="AY4568" i="1"/>
  <c r="AZ4568" i="1" s="1"/>
  <c r="AY4572" i="1"/>
  <c r="AZ4572" i="1" s="1"/>
  <c r="AY4576" i="1"/>
  <c r="AZ4576" i="1" s="1"/>
  <c r="AY4580" i="1"/>
  <c r="AZ4580" i="1" s="1"/>
  <c r="AY4584" i="1"/>
  <c r="AZ4584" i="1" s="1"/>
  <c r="AY4588" i="1"/>
  <c r="AZ4588" i="1" s="1"/>
  <c r="AY4592" i="1"/>
  <c r="AZ4592" i="1" s="1"/>
  <c r="AY4596" i="1"/>
  <c r="AZ4596" i="1" s="1"/>
  <c r="AY4600" i="1"/>
  <c r="AZ4600" i="1" s="1"/>
  <c r="AY4604" i="1"/>
  <c r="AZ4604" i="1" s="1"/>
  <c r="AY4608" i="1"/>
  <c r="AZ4608" i="1" s="1"/>
  <c r="AY4612" i="1"/>
  <c r="AZ4612" i="1" s="1"/>
  <c r="AY4616" i="1"/>
  <c r="AZ4616" i="1" s="1"/>
  <c r="AY4620" i="1"/>
  <c r="AZ4620" i="1" s="1"/>
  <c r="AY4624" i="1"/>
  <c r="AZ4624" i="1" s="1"/>
  <c r="AY4628" i="1"/>
  <c r="AZ4628" i="1" s="1"/>
  <c r="AY4632" i="1"/>
  <c r="AZ4632" i="1" s="1"/>
  <c r="AY4636" i="1"/>
  <c r="AZ4636" i="1" s="1"/>
  <c r="AY4644" i="1"/>
  <c r="AZ4644" i="1" s="1"/>
  <c r="AY4652" i="1"/>
  <c r="AZ4652" i="1" s="1"/>
  <c r="AY4660" i="1"/>
  <c r="AZ4660" i="1" s="1"/>
  <c r="AY4668" i="1"/>
  <c r="AZ4668" i="1" s="1"/>
  <c r="AY4676" i="1"/>
  <c r="AZ4676" i="1" s="1"/>
  <c r="AY4684" i="1"/>
  <c r="AZ4684" i="1" s="1"/>
  <c r="AY4692" i="1"/>
  <c r="AZ4692" i="1" s="1"/>
  <c r="AY4700" i="1"/>
  <c r="AZ4700" i="1" s="1"/>
  <c r="AY4708" i="1"/>
  <c r="AZ4708" i="1" s="1"/>
  <c r="AY4716" i="1"/>
  <c r="AZ4716" i="1" s="1"/>
  <c r="AY4724" i="1"/>
  <c r="AZ4724" i="1" s="1"/>
  <c r="AY4732" i="1"/>
  <c r="AZ4732" i="1" s="1"/>
  <c r="AY4740" i="1"/>
  <c r="AZ4740" i="1" s="1"/>
  <c r="AY4748" i="1"/>
  <c r="AZ4748" i="1" s="1"/>
  <c r="AY4756" i="1"/>
  <c r="AZ4756" i="1" s="1"/>
  <c r="AY4764" i="1"/>
  <c r="AZ4764" i="1" s="1"/>
  <c r="AY4772" i="1"/>
  <c r="AZ4772" i="1" s="1"/>
  <c r="AY4780" i="1"/>
  <c r="AZ4780" i="1" s="1"/>
  <c r="AY4788" i="1"/>
  <c r="AZ4788" i="1" s="1"/>
  <c r="AY4796" i="1"/>
  <c r="AZ4796" i="1" s="1"/>
  <c r="AY4800" i="1"/>
  <c r="AZ4800" i="1" s="1"/>
  <c r="AY4804" i="1"/>
  <c r="AZ4804" i="1" s="1"/>
  <c r="AY4808" i="1"/>
  <c r="AZ4808" i="1" s="1"/>
  <c r="AY4812" i="1"/>
  <c r="AZ4812" i="1" s="1"/>
  <c r="AY4816" i="1"/>
  <c r="AZ4816" i="1" s="1"/>
  <c r="AY4820" i="1"/>
  <c r="AZ4820" i="1" s="1"/>
  <c r="AY4824" i="1"/>
  <c r="AZ4824" i="1" s="1"/>
  <c r="AY4828" i="1"/>
  <c r="AZ4828" i="1" s="1"/>
  <c r="AY4832" i="1"/>
  <c r="AZ4832" i="1" s="1"/>
  <c r="AY4836" i="1"/>
  <c r="AZ4836" i="1" s="1"/>
  <c r="AY4840" i="1"/>
  <c r="AZ4840" i="1" s="1"/>
  <c r="AY4844" i="1"/>
  <c r="AZ4844" i="1" s="1"/>
  <c r="AY4848" i="1"/>
  <c r="AZ4848" i="1" s="1"/>
  <c r="AY4852" i="1"/>
  <c r="AZ4852" i="1" s="1"/>
  <c r="AY4856" i="1"/>
  <c r="AZ4856" i="1" s="1"/>
  <c r="AY4860" i="1"/>
  <c r="AZ4860" i="1" s="1"/>
  <c r="AY4864" i="1"/>
  <c r="AZ4864" i="1" s="1"/>
  <c r="AY4868" i="1"/>
  <c r="AZ4868" i="1" s="1"/>
  <c r="AY4872" i="1"/>
  <c r="AZ4872" i="1" s="1"/>
  <c r="AY4876" i="1"/>
  <c r="AZ4876" i="1" s="1"/>
  <c r="AY4880" i="1"/>
  <c r="AZ4880" i="1" s="1"/>
  <c r="AY4884" i="1"/>
  <c r="AZ4884" i="1" s="1"/>
  <c r="AY4888" i="1"/>
  <c r="AZ4888" i="1" s="1"/>
  <c r="AY4892" i="1"/>
  <c r="AZ4892" i="1" s="1"/>
  <c r="AY4896" i="1"/>
  <c r="AZ4896" i="1" s="1"/>
  <c r="AY4900" i="1"/>
  <c r="AZ4900" i="1" s="1"/>
  <c r="AY4904" i="1"/>
  <c r="AZ4904" i="1" s="1"/>
  <c r="AY4908" i="1"/>
  <c r="AZ4908" i="1" s="1"/>
  <c r="AY4912" i="1"/>
  <c r="AZ4912" i="1" s="1"/>
  <c r="AY4916" i="1"/>
  <c r="AZ4916" i="1" s="1"/>
  <c r="AY4920" i="1"/>
  <c r="AZ4920" i="1" s="1"/>
  <c r="AY5031" i="1"/>
  <c r="AZ5031" i="1" s="1"/>
  <c r="AY5035" i="1"/>
  <c r="AZ5035" i="1" s="1"/>
  <c r="AY5039" i="1"/>
  <c r="AZ5039" i="1" s="1"/>
  <c r="AY5043" i="1"/>
  <c r="AZ5043" i="1" s="1"/>
  <c r="AY5047" i="1"/>
  <c r="AZ5047" i="1" s="1"/>
  <c r="AY4238" i="1"/>
  <c r="AZ4238" i="1" s="1"/>
  <c r="AY4254" i="1"/>
  <c r="AZ4254" i="1" s="1"/>
  <c r="AY4270" i="1"/>
  <c r="AZ4270" i="1" s="1"/>
  <c r="AY4286" i="1"/>
  <c r="AZ4286" i="1" s="1"/>
  <c r="AY4302" i="1"/>
  <c r="AZ4302" i="1" s="1"/>
  <c r="AY4318" i="1"/>
  <c r="AZ4318" i="1" s="1"/>
  <c r="AY4334" i="1"/>
  <c r="AZ4334" i="1" s="1"/>
  <c r="AY4350" i="1"/>
  <c r="AZ4350" i="1" s="1"/>
  <c r="AY4366" i="1"/>
  <c r="AZ4366" i="1" s="1"/>
  <c r="AY4382" i="1"/>
  <c r="AZ4382" i="1" s="1"/>
  <c r="AY4398" i="1"/>
  <c r="AZ4398" i="1" s="1"/>
  <c r="AY4408" i="1"/>
  <c r="AZ4408" i="1" s="1"/>
  <c r="AY4638" i="1"/>
  <c r="AZ4638" i="1" s="1"/>
  <c r="AY4654" i="1"/>
  <c r="AZ4654" i="1" s="1"/>
  <c r="AY4670" i="1"/>
  <c r="AZ4670" i="1" s="1"/>
  <c r="AY4686" i="1"/>
  <c r="AZ4686" i="1" s="1"/>
  <c r="AY4702" i="1"/>
  <c r="AZ4702" i="1" s="1"/>
  <c r="AY4718" i="1"/>
  <c r="AZ4718" i="1" s="1"/>
  <c r="AY4734" i="1"/>
  <c r="AZ4734" i="1" s="1"/>
  <c r="AY4750" i="1"/>
  <c r="AZ4750" i="1" s="1"/>
  <c r="AY4766" i="1"/>
  <c r="AZ4766" i="1" s="1"/>
  <c r="AY4782" i="1"/>
  <c r="AZ4782" i="1" s="1"/>
  <c r="AY4639" i="1"/>
  <c r="AZ4639" i="1" s="1"/>
  <c r="AY4655" i="1"/>
  <c r="AZ4655" i="1" s="1"/>
  <c r="AY4671" i="1"/>
  <c r="AZ4671" i="1" s="1"/>
  <c r="AY4687" i="1"/>
  <c r="AZ4687" i="1" s="1"/>
  <c r="AY4703" i="1"/>
  <c r="AZ4703" i="1" s="1"/>
  <c r="AY4719" i="1"/>
  <c r="AZ4719" i="1" s="1"/>
  <c r="AY4735" i="1"/>
  <c r="AZ4735" i="1" s="1"/>
  <c r="AY4751" i="1"/>
  <c r="AZ4751" i="1" s="1"/>
  <c r="AY4767" i="1"/>
  <c r="AZ4767" i="1" s="1"/>
  <c r="L1501" i="2"/>
  <c r="L1503" i="2"/>
  <c r="L1505" i="2"/>
  <c r="L1521" i="2"/>
  <c r="L1523" i="2"/>
  <c r="L1525" i="2"/>
  <c r="L866" i="2"/>
  <c r="L549" i="2"/>
  <c r="L1362" i="2"/>
  <c r="L307" i="2"/>
  <c r="L547" i="2"/>
  <c r="L1360" i="2"/>
  <c r="L854" i="2"/>
  <c r="L876" i="2"/>
  <c r="L544" i="2"/>
  <c r="L302" i="2"/>
  <c r="L1357" i="2"/>
  <c r="L1497" i="2"/>
  <c r="L542" i="2"/>
  <c r="L1355" i="2"/>
  <c r="L1499" i="2"/>
  <c r="L1495" i="2"/>
  <c r="L1354" i="2"/>
  <c r="L540" i="2"/>
  <c r="L1352" i="2"/>
  <c r="L538" i="2"/>
  <c r="L297" i="2"/>
  <c r="L537" i="2"/>
  <c r="L295" i="2"/>
  <c r="L272" i="2"/>
  <c r="L522" i="2"/>
  <c r="L1345" i="2"/>
  <c r="L1348" i="2"/>
  <c r="L534" i="2"/>
  <c r="L864" i="2"/>
  <c r="L282" i="2"/>
  <c r="L284" i="2"/>
  <c r="L286" i="2"/>
  <c r="L288" i="2"/>
  <c r="L290" i="2"/>
  <c r="L524" i="2"/>
  <c r="L526" i="2"/>
  <c r="L528" i="2"/>
  <c r="L530" i="2"/>
  <c r="L532" i="2"/>
  <c r="L855" i="2"/>
  <c r="L858" i="2"/>
  <c r="L859" i="2"/>
  <c r="L861" i="2"/>
  <c r="L1336" i="2"/>
  <c r="L1337" i="2"/>
  <c r="L1339" i="2"/>
  <c r="L1341" i="2"/>
  <c r="L1343" i="2"/>
  <c r="L267" i="2"/>
  <c r="L275" i="2"/>
  <c r="L277" i="2"/>
  <c r="L278" i="2"/>
  <c r="L516" i="2"/>
  <c r="L518" i="2"/>
  <c r="L520" i="2"/>
  <c r="L848" i="2"/>
  <c r="L850" i="2"/>
  <c r="L851" i="2"/>
  <c r="L1330" i="2"/>
  <c r="L1332" i="2"/>
  <c r="L1333" i="2"/>
  <c r="L1327" i="2"/>
  <c r="L845" i="2"/>
  <c r="L514" i="2"/>
  <c r="L262" i="2"/>
  <c r="L504" i="2"/>
  <c r="L270" i="2"/>
  <c r="L268" i="2"/>
  <c r="L512" i="2"/>
  <c r="L508" i="2"/>
  <c r="L264" i="2"/>
  <c r="L503" i="2"/>
  <c r="L510" i="2"/>
  <c r="L261" i="2"/>
  <c r="L506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Y138" i="1"/>
  <c r="AZ138" i="1" s="1"/>
  <c r="AY146" i="1"/>
  <c r="AZ146" i="1" s="1"/>
  <c r="AY154" i="1"/>
  <c r="AZ154" i="1" s="1"/>
  <c r="AY162" i="1"/>
  <c r="AY170" i="1"/>
  <c r="AZ170" i="1" s="1"/>
  <c r="AY178" i="1"/>
  <c r="AZ178" i="1" s="1"/>
  <c r="AY311" i="1"/>
  <c r="AZ311" i="1" s="1"/>
  <c r="AY319" i="1"/>
  <c r="AY327" i="1"/>
  <c r="AZ327" i="1" s="1"/>
  <c r="AY465" i="1"/>
  <c r="AY473" i="1"/>
  <c r="AZ473" i="1" s="1"/>
  <c r="AY481" i="1"/>
  <c r="AY489" i="1"/>
  <c r="AZ489" i="1" s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BC3343" i="1" s="1"/>
  <c r="AY3335" i="1"/>
  <c r="AZ3335" i="1" s="1"/>
  <c r="AY3327" i="1"/>
  <c r="AZ3327" i="1" s="1"/>
  <c r="AY3319" i="1"/>
  <c r="AZ3319" i="1" s="1"/>
  <c r="BC3319" i="1" s="1"/>
  <c r="AY3311" i="1"/>
  <c r="AZ3311" i="1" s="1"/>
  <c r="BC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BC3247" i="1" s="1"/>
  <c r="AY3239" i="1"/>
  <c r="AZ3239" i="1" s="1"/>
  <c r="AY3231" i="1"/>
  <c r="AZ3231" i="1" s="1"/>
  <c r="AY3223" i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Y3047" i="1"/>
  <c r="AZ3047" i="1" s="1"/>
  <c r="AY3039" i="1"/>
  <c r="AZ3039" i="1" s="1"/>
  <c r="AY3031" i="1"/>
  <c r="AZ3031" i="1" s="1"/>
  <c r="AY3023" i="1"/>
  <c r="AZ3023" i="1" s="1"/>
  <c r="AY3015" i="1"/>
  <c r="AY3007" i="1"/>
  <c r="AZ3007" i="1" s="1"/>
  <c r="AY2999" i="1"/>
  <c r="AZ2999" i="1" s="1"/>
  <c r="AY2991" i="1"/>
  <c r="AZ2991" i="1" s="1"/>
  <c r="AY2983" i="1"/>
  <c r="AZ2983" i="1" s="1"/>
  <c r="AY2975" i="1"/>
  <c r="AY2967" i="1"/>
  <c r="AZ2967" i="1" s="1"/>
  <c r="AY2959" i="1"/>
  <c r="AZ2959" i="1" s="1"/>
  <c r="AY2951" i="1"/>
  <c r="AY2943" i="1"/>
  <c r="AZ2943" i="1" s="1"/>
  <c r="AY2935" i="1"/>
  <c r="AZ2935" i="1" s="1"/>
  <c r="AY2927" i="1"/>
  <c r="AY2919" i="1"/>
  <c r="AZ2919" i="1" s="1"/>
  <c r="AY2911" i="1"/>
  <c r="AY2903" i="1"/>
  <c r="AZ2903" i="1" s="1"/>
  <c r="AY2895" i="1"/>
  <c r="AY2887" i="1"/>
  <c r="AZ2887" i="1" s="1"/>
  <c r="AY2879" i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Y2799" i="1"/>
  <c r="AZ2799" i="1" s="1"/>
  <c r="AY2791" i="1"/>
  <c r="AY2783" i="1"/>
  <c r="AZ2783" i="1" s="1"/>
  <c r="AY2775" i="1"/>
  <c r="AY2767" i="1"/>
  <c r="AZ2767" i="1" s="1"/>
  <c r="AY2759" i="1"/>
  <c r="AZ2759" i="1" s="1"/>
  <c r="AY2751" i="1"/>
  <c r="AY2743" i="1"/>
  <c r="AZ2743" i="1" s="1"/>
  <c r="AY2735" i="1"/>
  <c r="AY2727" i="1"/>
  <c r="AZ2727" i="1" s="1"/>
  <c r="AY2719" i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Y2511" i="1"/>
  <c r="AZ2511" i="1" s="1"/>
  <c r="AY2503" i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Y2415" i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Y2255" i="1"/>
  <c r="AZ2255" i="1" s="1"/>
  <c r="AY2247" i="1"/>
  <c r="AZ2247" i="1" s="1"/>
  <c r="AY2239" i="1"/>
  <c r="AZ2239" i="1" s="1"/>
  <c r="AY2231" i="1"/>
  <c r="AZ2231" i="1" s="1"/>
  <c r="AY2223" i="1"/>
  <c r="AY2215" i="1"/>
  <c r="AZ2215" i="1" s="1"/>
  <c r="AY2207" i="1"/>
  <c r="AZ2207" i="1" s="1"/>
  <c r="AY2199" i="1"/>
  <c r="AZ2199" i="1" s="1"/>
  <c r="AY2191" i="1"/>
  <c r="AY2183" i="1"/>
  <c r="AY2175" i="1"/>
  <c r="AY2167" i="1"/>
  <c r="AZ2167" i="1" s="1"/>
  <c r="AY2159" i="1"/>
  <c r="AZ2159" i="1" s="1"/>
  <c r="AY2151" i="1"/>
  <c r="AZ2151" i="1" s="1"/>
  <c r="AY2143" i="1"/>
  <c r="AY2135" i="1"/>
  <c r="AZ2135" i="1" s="1"/>
  <c r="AY2127" i="1"/>
  <c r="AY2119" i="1"/>
  <c r="AZ2119" i="1" s="1"/>
  <c r="AY2111" i="1"/>
  <c r="AZ2111" i="1" s="1"/>
  <c r="AY2103" i="1"/>
  <c r="AZ2103" i="1" s="1"/>
  <c r="AY2095" i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BC3374" i="1" s="1"/>
  <c r="AY3366" i="1"/>
  <c r="AZ3366" i="1" s="1"/>
  <c r="BC3366" i="1" s="1"/>
  <c r="AY3358" i="1"/>
  <c r="AZ3358" i="1" s="1"/>
  <c r="AY3350" i="1"/>
  <c r="AZ3350" i="1" s="1"/>
  <c r="AY3342" i="1"/>
  <c r="AZ3342" i="1" s="1"/>
  <c r="AY3334" i="1"/>
  <c r="AZ3334" i="1" s="1"/>
  <c r="BC3334" i="1" s="1"/>
  <c r="AY3326" i="1"/>
  <c r="AZ3326" i="1" s="1"/>
  <c r="BC3326" i="1" s="1"/>
  <c r="AY3318" i="1"/>
  <c r="AZ3318" i="1" s="1"/>
  <c r="AY3310" i="1"/>
  <c r="AZ3310" i="1" s="1"/>
  <c r="AY3302" i="1"/>
  <c r="AZ3302" i="1" s="1"/>
  <c r="BC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BC3254" i="1" s="1"/>
  <c r="L1463" i="2" s="1"/>
  <c r="AY3246" i="1"/>
  <c r="AZ3246" i="1" s="1"/>
  <c r="BC3246" i="1" s="1"/>
  <c r="AY3238" i="1"/>
  <c r="AZ3238" i="1" s="1"/>
  <c r="AY3230" i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Y2071" i="1"/>
  <c r="AZ2071" i="1" s="1"/>
  <c r="AY2063" i="1"/>
  <c r="AZ2063" i="1" s="1"/>
  <c r="AY2055" i="1"/>
  <c r="AZ2055" i="1" s="1"/>
  <c r="AY2047" i="1"/>
  <c r="AY2039" i="1"/>
  <c r="AY2031" i="1"/>
  <c r="AZ2031" i="1" s="1"/>
  <c r="AY2023" i="1"/>
  <c r="AZ2023" i="1" s="1"/>
  <c r="AY2015" i="1"/>
  <c r="AZ2015" i="1" s="1"/>
  <c r="AY3036" i="1"/>
  <c r="AZ3036" i="1" s="1"/>
  <c r="AY3028" i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Y2972" i="1"/>
  <c r="AZ2972" i="1" s="1"/>
  <c r="AY2964" i="1"/>
  <c r="AZ2964" i="1" s="1"/>
  <c r="AY2956" i="1"/>
  <c r="AZ2956" i="1" s="1"/>
  <c r="AY2948" i="1"/>
  <c r="AZ2948" i="1" s="1"/>
  <c r="AY2940" i="1"/>
  <c r="AY2932" i="1"/>
  <c r="AZ2932" i="1" s="1"/>
  <c r="AY2924" i="1"/>
  <c r="AZ2924" i="1" s="1"/>
  <c r="AY2916" i="1"/>
  <c r="AZ2916" i="1" s="1"/>
  <c r="AY2908" i="1"/>
  <c r="AZ2908" i="1" s="1"/>
  <c r="AY2900" i="1"/>
  <c r="AY2892" i="1"/>
  <c r="AZ2892" i="1" s="1"/>
  <c r="AY2884" i="1"/>
  <c r="AY2876" i="1"/>
  <c r="AZ2876" i="1" s="1"/>
  <c r="AY2868" i="1"/>
  <c r="AZ2868" i="1" s="1"/>
  <c r="AY2860" i="1"/>
  <c r="AZ2860" i="1" s="1"/>
  <c r="AY2852" i="1"/>
  <c r="AY2844" i="1"/>
  <c r="AZ2844" i="1" s="1"/>
  <c r="AY2836" i="1"/>
  <c r="AZ2836" i="1" s="1"/>
  <c r="AY2828" i="1"/>
  <c r="AZ2828" i="1" s="1"/>
  <c r="AY2820" i="1"/>
  <c r="AZ2820" i="1" s="1"/>
  <c r="AY2812" i="1"/>
  <c r="AY2804" i="1"/>
  <c r="AZ2804" i="1" s="1"/>
  <c r="AY2796" i="1"/>
  <c r="AY2788" i="1"/>
  <c r="AZ2788" i="1" s="1"/>
  <c r="AY2780" i="1"/>
  <c r="AY2772" i="1"/>
  <c r="AZ2772" i="1" s="1"/>
  <c r="AY2764" i="1"/>
  <c r="AZ2764" i="1" s="1"/>
  <c r="AY2756" i="1"/>
  <c r="AY2748" i="1"/>
  <c r="AZ2748" i="1" s="1"/>
  <c r="AY2740" i="1"/>
  <c r="AY2732" i="1"/>
  <c r="AZ2732" i="1" s="1"/>
  <c r="AY2724" i="1"/>
  <c r="AY2716" i="1"/>
  <c r="AZ2716" i="1" s="1"/>
  <c r="AY2708" i="1"/>
  <c r="AY2700" i="1"/>
  <c r="AZ2700" i="1" s="1"/>
  <c r="AY2692" i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Y2612" i="1"/>
  <c r="AZ2612" i="1" s="1"/>
  <c r="AY2604" i="1"/>
  <c r="AZ2604" i="1" s="1"/>
  <c r="AY2596" i="1"/>
  <c r="AZ2596" i="1" s="1"/>
  <c r="AY2588" i="1"/>
  <c r="AY2580" i="1"/>
  <c r="AZ2580" i="1" s="1"/>
  <c r="AY2572" i="1"/>
  <c r="AY2564" i="1"/>
  <c r="AZ2564" i="1" s="1"/>
  <c r="AY2556" i="1"/>
  <c r="AY2548" i="1"/>
  <c r="AZ2548" i="1" s="1"/>
  <c r="AY2540" i="1"/>
  <c r="AY2532" i="1"/>
  <c r="AZ2532" i="1" s="1"/>
  <c r="AY2524" i="1"/>
  <c r="AY2516" i="1"/>
  <c r="AZ2516" i="1" s="1"/>
  <c r="AY2508" i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Y2420" i="1"/>
  <c r="AZ2420" i="1" s="1"/>
  <c r="AY2412" i="1"/>
  <c r="AZ2412" i="1" s="1"/>
  <c r="AY2404" i="1"/>
  <c r="AY2396" i="1"/>
  <c r="AZ2396" i="1" s="1"/>
  <c r="AY2388" i="1"/>
  <c r="AZ2388" i="1" s="1"/>
  <c r="AY118" i="1"/>
  <c r="AY126" i="1"/>
  <c r="AZ126" i="1" s="1"/>
  <c r="AY134" i="1"/>
  <c r="AZ134" i="1" s="1"/>
  <c r="AY142" i="1"/>
  <c r="AZ142" i="1" s="1"/>
  <c r="AY150" i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Z469" i="1" s="1"/>
  <c r="AY477" i="1"/>
  <c r="AY485" i="1"/>
  <c r="AZ485" i="1" s="1"/>
  <c r="AY493" i="1"/>
  <c r="AZ493" i="1" s="1"/>
  <c r="AY501" i="1"/>
  <c r="AY517" i="1"/>
  <c r="AZ517" i="1" s="1"/>
  <c r="AY525" i="1"/>
  <c r="AZ525" i="1" s="1"/>
  <c r="AY100" i="1"/>
  <c r="AZ100" i="1" s="1"/>
  <c r="AY108" i="1"/>
  <c r="AY116" i="1"/>
  <c r="AZ116" i="1" s="1"/>
  <c r="AY132" i="1"/>
  <c r="AZ132" i="1" s="1"/>
  <c r="AY140" i="1"/>
  <c r="AY148" i="1"/>
  <c r="AZ148" i="1" s="1"/>
  <c r="AY156" i="1"/>
  <c r="AZ156" i="1" s="1"/>
  <c r="AY164" i="1"/>
  <c r="AZ164" i="1" s="1"/>
  <c r="AY172" i="1"/>
  <c r="AY309" i="1"/>
  <c r="AZ309" i="1" s="1"/>
  <c r="AY317" i="1"/>
  <c r="AY325" i="1"/>
  <c r="AZ325" i="1" s="1"/>
  <c r="AY331" i="1"/>
  <c r="AZ331" i="1" s="1"/>
  <c r="AY491" i="1"/>
  <c r="AZ491" i="1" s="1"/>
  <c r="AY499" i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BC3363" i="1" s="1"/>
  <c r="AY3355" i="1"/>
  <c r="AZ3355" i="1" s="1"/>
  <c r="AY3347" i="1"/>
  <c r="AZ3347" i="1" s="1"/>
  <c r="AY3339" i="1"/>
  <c r="AZ3339" i="1" s="1"/>
  <c r="AY3331" i="1"/>
  <c r="AZ3331" i="1" s="1"/>
  <c r="BC3331" i="1" s="1"/>
  <c r="AY3323" i="1"/>
  <c r="AZ3323" i="1" s="1"/>
  <c r="BC3323" i="1" s="1"/>
  <c r="AY3315" i="1"/>
  <c r="AZ3315" i="1" s="1"/>
  <c r="AY3307" i="1"/>
  <c r="AZ3307" i="1" s="1"/>
  <c r="BC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BC3243" i="1" s="1"/>
  <c r="AY3235" i="1"/>
  <c r="AZ3235" i="1" s="1"/>
  <c r="BC3235" i="1" s="1"/>
  <c r="AY3227" i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Y2995" i="1"/>
  <c r="AZ2995" i="1" s="1"/>
  <c r="AY2987" i="1"/>
  <c r="AZ2987" i="1" s="1"/>
  <c r="AY2979" i="1"/>
  <c r="AZ2979" i="1" s="1"/>
  <c r="AY2971" i="1"/>
  <c r="AZ2971" i="1" s="1"/>
  <c r="AY2963" i="1"/>
  <c r="AY2955" i="1"/>
  <c r="AZ2955" i="1" s="1"/>
  <c r="AY2947" i="1"/>
  <c r="AY2939" i="1"/>
  <c r="AZ2939" i="1" s="1"/>
  <c r="AY2931" i="1"/>
  <c r="AZ2931" i="1" s="1"/>
  <c r="AY2923" i="1"/>
  <c r="AZ2923" i="1" s="1"/>
  <c r="AY2915" i="1"/>
  <c r="AZ2915" i="1" s="1"/>
  <c r="AY2907" i="1"/>
  <c r="AY2899" i="1"/>
  <c r="AZ2899" i="1" s="1"/>
  <c r="AY2891" i="1"/>
  <c r="AZ2891" i="1" s="1"/>
  <c r="AY2883" i="1"/>
  <c r="AZ2883" i="1" s="1"/>
  <c r="AY2875" i="1"/>
  <c r="AZ2875" i="1" s="1"/>
  <c r="AY2867" i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Y2667" i="1"/>
  <c r="AZ2667" i="1" s="1"/>
  <c r="AY2659" i="1"/>
  <c r="AY2651" i="1"/>
  <c r="AZ2651" i="1" s="1"/>
  <c r="AY2643" i="1"/>
  <c r="AZ2643" i="1" s="1"/>
  <c r="AY2635" i="1"/>
  <c r="AZ2635" i="1" s="1"/>
  <c r="AY2627" i="1"/>
  <c r="AY2619" i="1"/>
  <c r="AZ2619" i="1" s="1"/>
  <c r="AY2611" i="1"/>
  <c r="AZ2611" i="1" s="1"/>
  <c r="AY2603" i="1"/>
  <c r="AY2595" i="1"/>
  <c r="AZ2595" i="1" s="1"/>
  <c r="AY2587" i="1"/>
  <c r="AY2579" i="1"/>
  <c r="AZ2579" i="1" s="1"/>
  <c r="AY2571" i="1"/>
  <c r="AZ2571" i="1" s="1"/>
  <c r="AY2563" i="1"/>
  <c r="AZ2563" i="1" s="1"/>
  <c r="AY2555" i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Y2475" i="1"/>
  <c r="AZ2475" i="1" s="1"/>
  <c r="AY2467" i="1"/>
  <c r="AZ2467" i="1" s="1"/>
  <c r="AY2459" i="1"/>
  <c r="AZ2459" i="1" s="1"/>
  <c r="AY2451" i="1"/>
  <c r="AY2443" i="1"/>
  <c r="AZ2443" i="1" s="1"/>
  <c r="AY2435" i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Y2195" i="1"/>
  <c r="AZ2195" i="1" s="1"/>
  <c r="AY2187" i="1"/>
  <c r="AY2179" i="1"/>
  <c r="AY2171" i="1"/>
  <c r="AZ2171" i="1" s="1"/>
  <c r="AY2163" i="1"/>
  <c r="AY2155" i="1"/>
  <c r="AZ2155" i="1" s="1"/>
  <c r="AY2147" i="1"/>
  <c r="AZ2147" i="1" s="1"/>
  <c r="AY2139" i="1"/>
  <c r="AZ2139" i="1" s="1"/>
  <c r="AY2131" i="1"/>
  <c r="AY2123" i="1"/>
  <c r="AZ2123" i="1" s="1"/>
  <c r="AY2115" i="1"/>
  <c r="AY2107" i="1"/>
  <c r="AZ2107" i="1" s="1"/>
  <c r="AY2099" i="1"/>
  <c r="AZ2099" i="1" s="1"/>
  <c r="AY2091" i="1"/>
  <c r="AZ2091" i="1" s="1"/>
  <c r="AY2083" i="1"/>
  <c r="AZ2083" i="1" s="1"/>
  <c r="AY2075" i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BC3378" i="1" s="1"/>
  <c r="L1543" i="2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BC3338" i="1" s="1"/>
  <c r="AY3330" i="1"/>
  <c r="AZ3330" i="1" s="1"/>
  <c r="AY3322" i="1"/>
  <c r="AZ3322" i="1" s="1"/>
  <c r="AY3314" i="1"/>
  <c r="AZ3314" i="1" s="1"/>
  <c r="BC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BC3242" i="1" s="1"/>
  <c r="AY3234" i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Y2035" i="1"/>
  <c r="AY2027" i="1"/>
  <c r="AZ2027" i="1" s="1"/>
  <c r="AY2019" i="1"/>
  <c r="AZ2019" i="1" s="1"/>
  <c r="AY3040" i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Y2984" i="1"/>
  <c r="AZ2984" i="1" s="1"/>
  <c r="AY2976" i="1"/>
  <c r="AZ2976" i="1" s="1"/>
  <c r="AY2968" i="1"/>
  <c r="AY2960" i="1"/>
  <c r="AZ2960" i="1" s="1"/>
  <c r="AY2952" i="1"/>
  <c r="AZ2952" i="1" s="1"/>
  <c r="AY2944" i="1"/>
  <c r="AZ2944" i="1" s="1"/>
  <c r="AY2936" i="1"/>
  <c r="AZ2936" i="1" s="1"/>
  <c r="AY2928" i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Y2864" i="1"/>
  <c r="AZ2864" i="1" s="1"/>
  <c r="AY2856" i="1"/>
  <c r="AZ2856" i="1" s="1"/>
  <c r="AY2848" i="1"/>
  <c r="AZ2848" i="1" s="1"/>
  <c r="AY2840" i="1"/>
  <c r="AY2832" i="1"/>
  <c r="AZ2832" i="1" s="1"/>
  <c r="AY2824" i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Y2672" i="1"/>
  <c r="AZ2672" i="1" s="1"/>
  <c r="AY2664" i="1"/>
  <c r="AZ2664" i="1" s="1"/>
  <c r="AY2656" i="1"/>
  <c r="AZ2656" i="1" s="1"/>
  <c r="AY2648" i="1"/>
  <c r="AY2640" i="1"/>
  <c r="AZ2640" i="1" s="1"/>
  <c r="AY2632" i="1"/>
  <c r="AY2624" i="1"/>
  <c r="AZ2624" i="1" s="1"/>
  <c r="AY2616" i="1"/>
  <c r="AZ2616" i="1" s="1"/>
  <c r="AY2608" i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Y2480" i="1"/>
  <c r="AZ2480" i="1" s="1"/>
  <c r="AY2472" i="1"/>
  <c r="AY2464" i="1"/>
  <c r="AZ2464" i="1" s="1"/>
  <c r="AY2456" i="1"/>
  <c r="AY2448" i="1"/>
  <c r="AZ2448" i="1" s="1"/>
  <c r="AY2440" i="1"/>
  <c r="AY2432" i="1"/>
  <c r="AZ2432" i="1" s="1"/>
  <c r="AY2424" i="1"/>
  <c r="AZ2424" i="1" s="1"/>
  <c r="AY2416" i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Y2256" i="1"/>
  <c r="AZ2256" i="1" s="1"/>
  <c r="AY2248" i="1"/>
  <c r="AY2240" i="1"/>
  <c r="AZ2240" i="1" s="1"/>
  <c r="AY2232" i="1"/>
  <c r="AZ2232" i="1" s="1"/>
  <c r="AY2224" i="1"/>
  <c r="AY2216" i="1"/>
  <c r="AY2208" i="1"/>
  <c r="AY2200" i="1"/>
  <c r="AZ2200" i="1" s="1"/>
  <c r="AY2192" i="1"/>
  <c r="AZ2192" i="1" s="1"/>
  <c r="AY2184" i="1"/>
  <c r="AZ2184" i="1" s="1"/>
  <c r="AY2176" i="1"/>
  <c r="AZ2176" i="1" s="1"/>
  <c r="AY2168" i="1"/>
  <c r="AY2160" i="1"/>
  <c r="AZ2160" i="1" s="1"/>
  <c r="AY2152" i="1"/>
  <c r="AZ2152" i="1" s="1"/>
  <c r="AY2144" i="1"/>
  <c r="AZ2144" i="1" s="1"/>
  <c r="AY2136" i="1"/>
  <c r="AY2128" i="1"/>
  <c r="AZ2128" i="1" s="1"/>
  <c r="AY2120" i="1"/>
  <c r="AZ2120" i="1" s="1"/>
  <c r="AY2112" i="1"/>
  <c r="AZ2112" i="1" s="1"/>
  <c r="AY2104" i="1"/>
  <c r="AZ2104" i="1" s="1"/>
  <c r="AY2096" i="1"/>
  <c r="AY2088" i="1"/>
  <c r="AZ2088" i="1" s="1"/>
  <c r="AY2080" i="1"/>
  <c r="AY2072" i="1"/>
  <c r="AZ2072" i="1" s="1"/>
  <c r="AY2064" i="1"/>
  <c r="AZ2064" i="1" s="1"/>
  <c r="AY2056" i="1"/>
  <c r="AZ2056" i="1" s="1"/>
  <c r="AY2048" i="1"/>
  <c r="AY2040" i="1"/>
  <c r="AZ2040" i="1" s="1"/>
  <c r="AY2032" i="1"/>
  <c r="AZ2032" i="1" s="1"/>
  <c r="AY2024" i="1"/>
  <c r="AY2011" i="1"/>
  <c r="AY2003" i="1"/>
  <c r="AY1995" i="1"/>
  <c r="AY1987" i="1"/>
  <c r="AY1979" i="1"/>
  <c r="AY1971" i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Y1835" i="1"/>
  <c r="AZ1835" i="1" s="1"/>
  <c r="AY1827" i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Y1771" i="1"/>
  <c r="AZ1771" i="1" s="1"/>
  <c r="AY1763" i="1"/>
  <c r="AZ1763" i="1" s="1"/>
  <c r="AY1755" i="1"/>
  <c r="AZ1755" i="1" s="1"/>
  <c r="AY1747" i="1"/>
  <c r="AY1739" i="1"/>
  <c r="AZ1739" i="1" s="1"/>
  <c r="AY1731" i="1"/>
  <c r="AZ1731" i="1" s="1"/>
  <c r="AY1723" i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Z1339" i="1" s="1"/>
  <c r="AY1331" i="1"/>
  <c r="AZ1331" i="1" s="1"/>
  <c r="AY1323" i="1"/>
  <c r="AY1315" i="1"/>
  <c r="AZ1315" i="1" s="1"/>
  <c r="AY1307" i="1"/>
  <c r="AY1299" i="1"/>
  <c r="AZ1299" i="1" s="1"/>
  <c r="AY1291" i="1"/>
  <c r="AZ1291" i="1" s="1"/>
  <c r="AY1283" i="1"/>
  <c r="AZ1283" i="1" s="1"/>
  <c r="AY1275" i="1"/>
  <c r="AY1267" i="1"/>
  <c r="AZ1267" i="1" s="1"/>
  <c r="AY1259" i="1"/>
  <c r="AZ1259" i="1" s="1"/>
  <c r="AY1251" i="1"/>
  <c r="AY1243" i="1"/>
  <c r="AZ1243" i="1" s="1"/>
  <c r="AY1235" i="1"/>
  <c r="AZ1235" i="1" s="1"/>
  <c r="AY1227" i="1"/>
  <c r="AY1219" i="1"/>
  <c r="AZ1219" i="1" s="1"/>
  <c r="AY1211" i="1"/>
  <c r="AZ1211" i="1" s="1"/>
  <c r="AY1203" i="1"/>
  <c r="AY1195" i="1"/>
  <c r="AZ1195" i="1" s="1"/>
  <c r="AY1187" i="1"/>
  <c r="AZ1187" i="1" s="1"/>
  <c r="AY1179" i="1"/>
  <c r="AZ1179" i="1" s="1"/>
  <c r="AY1171" i="1"/>
  <c r="AY1163" i="1"/>
  <c r="AY1155" i="1"/>
  <c r="AZ1155" i="1" s="1"/>
  <c r="AY1147" i="1"/>
  <c r="AZ1147" i="1" s="1"/>
  <c r="AY1139" i="1"/>
  <c r="AZ1139" i="1" s="1"/>
  <c r="AY1131" i="1"/>
  <c r="AZ1131" i="1" s="1"/>
  <c r="AY1123" i="1"/>
  <c r="AY1115" i="1"/>
  <c r="AZ1115" i="1" s="1"/>
  <c r="AY1107" i="1"/>
  <c r="AZ1107" i="1" s="1"/>
  <c r="AY1099" i="1"/>
  <c r="AY1091" i="1"/>
  <c r="AY1083" i="1"/>
  <c r="AY1075" i="1"/>
  <c r="AZ1075" i="1" s="1"/>
  <c r="AY1067" i="1"/>
  <c r="AZ1067" i="1" s="1"/>
  <c r="AY1059" i="1"/>
  <c r="AY1051" i="1"/>
  <c r="AZ1051" i="1" s="1"/>
  <c r="AY1043" i="1"/>
  <c r="AY1035" i="1"/>
  <c r="AZ1035" i="1" s="1"/>
  <c r="AY1027" i="1"/>
  <c r="AY1019" i="1"/>
  <c r="AZ1019" i="1" s="1"/>
  <c r="AY1011" i="1"/>
  <c r="AZ1011" i="1" s="1"/>
  <c r="AY1003" i="1"/>
  <c r="AZ1003" i="1" s="1"/>
  <c r="AY995" i="1"/>
  <c r="AZ995" i="1" s="1"/>
  <c r="AY2016" i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Y1936" i="1"/>
  <c r="AZ1936" i="1" s="1"/>
  <c r="AY1928" i="1"/>
  <c r="AY1920" i="1"/>
  <c r="AY1912" i="1"/>
  <c r="AZ1912" i="1" s="1"/>
  <c r="AY1904" i="1"/>
  <c r="AZ1904" i="1" s="1"/>
  <c r="AY1896" i="1"/>
  <c r="AZ1896" i="1" s="1"/>
  <c r="AY1888" i="1"/>
  <c r="AZ1888" i="1" s="1"/>
  <c r="AY1880" i="1"/>
  <c r="AY1872" i="1"/>
  <c r="AY1864" i="1"/>
  <c r="AY1856" i="1"/>
  <c r="AY1848" i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Y1776" i="1"/>
  <c r="AZ1776" i="1" s="1"/>
  <c r="AY1768" i="1"/>
  <c r="AZ1768" i="1" s="1"/>
  <c r="AY1760" i="1"/>
  <c r="AZ1760" i="1" s="1"/>
  <c r="AY1752" i="1"/>
  <c r="AY1744" i="1"/>
  <c r="AZ1744" i="1" s="1"/>
  <c r="AY1736" i="1"/>
  <c r="AZ1736" i="1" s="1"/>
  <c r="AY1728" i="1"/>
  <c r="AY1720" i="1"/>
  <c r="AZ1720" i="1" s="1"/>
  <c r="AY1712" i="1"/>
  <c r="AY1704" i="1"/>
  <c r="AZ1704" i="1" s="1"/>
  <c r="AY1696" i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Y1360" i="1"/>
  <c r="AZ1360" i="1" s="1"/>
  <c r="AY1352" i="1"/>
  <c r="AZ1352" i="1" s="1"/>
  <c r="AY1344" i="1"/>
  <c r="AY1336" i="1"/>
  <c r="AZ1336" i="1" s="1"/>
  <c r="AY1328" i="1"/>
  <c r="AZ1328" i="1" s="1"/>
  <c r="AY1320" i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Y1264" i="1"/>
  <c r="AY1256" i="1"/>
  <c r="AZ1256" i="1" s="1"/>
  <c r="AY1248" i="1"/>
  <c r="AY1240" i="1"/>
  <c r="AZ1240" i="1" s="1"/>
  <c r="AY1232" i="1"/>
  <c r="AZ1232" i="1" s="1"/>
  <c r="AY1224" i="1"/>
  <c r="AY1216" i="1"/>
  <c r="AZ1216" i="1" s="1"/>
  <c r="AY1208" i="1"/>
  <c r="AY1200" i="1"/>
  <c r="AY1192" i="1"/>
  <c r="AZ1192" i="1" s="1"/>
  <c r="AY1184" i="1"/>
  <c r="AZ1184" i="1" s="1"/>
  <c r="AY1176" i="1"/>
  <c r="AY1168" i="1"/>
  <c r="AZ1168" i="1" s="1"/>
  <c r="AY1160" i="1"/>
  <c r="AZ1160" i="1" s="1"/>
  <c r="AY1152" i="1"/>
  <c r="AZ1152" i="1" s="1"/>
  <c r="AY1144" i="1"/>
  <c r="AZ1144" i="1" s="1"/>
  <c r="AY1136" i="1"/>
  <c r="AY1128" i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Y1056" i="1"/>
  <c r="AZ1056" i="1" s="1"/>
  <c r="AY1048" i="1"/>
  <c r="AZ1048" i="1" s="1"/>
  <c r="AY1040" i="1"/>
  <c r="AY1032" i="1"/>
  <c r="AZ1032" i="1" s="1"/>
  <c r="AY1024" i="1"/>
  <c r="AY1016" i="1"/>
  <c r="AZ1016" i="1" s="1"/>
  <c r="AY1008" i="1"/>
  <c r="AY1000" i="1"/>
  <c r="AZ1000" i="1" s="1"/>
  <c r="AY992" i="1"/>
  <c r="AY984" i="1"/>
  <c r="AZ984" i="1" s="1"/>
  <c r="AY976" i="1"/>
  <c r="AY968" i="1"/>
  <c r="AZ968" i="1" s="1"/>
  <c r="AY960" i="1"/>
  <c r="AZ960" i="1" s="1"/>
  <c r="AY952" i="1"/>
  <c r="AY944" i="1"/>
  <c r="AZ944" i="1" s="1"/>
  <c r="AY936" i="1"/>
  <c r="AZ936" i="1" s="1"/>
  <c r="AY928" i="1"/>
  <c r="AY920" i="1"/>
  <c r="AZ920" i="1" s="1"/>
  <c r="AY912" i="1"/>
  <c r="AZ912" i="1" s="1"/>
  <c r="AY904" i="1"/>
  <c r="AY896" i="1"/>
  <c r="AZ896" i="1" s="1"/>
  <c r="AY888" i="1"/>
  <c r="AZ888" i="1" s="1"/>
  <c r="AY880" i="1"/>
  <c r="AZ880" i="1" s="1"/>
  <c r="AY872" i="1"/>
  <c r="AZ872" i="1" s="1"/>
  <c r="AY864" i="1"/>
  <c r="AY856" i="1"/>
  <c r="AZ856" i="1" s="1"/>
  <c r="AY848" i="1"/>
  <c r="AZ848" i="1" s="1"/>
  <c r="AY840" i="1"/>
  <c r="AY832" i="1"/>
  <c r="AZ832" i="1" s="1"/>
  <c r="AY824" i="1"/>
  <c r="AY816" i="1"/>
  <c r="AY808" i="1"/>
  <c r="AZ808" i="1" s="1"/>
  <c r="AY800" i="1"/>
  <c r="AZ800" i="1" s="1"/>
  <c r="AY792" i="1"/>
  <c r="AY784" i="1"/>
  <c r="AZ784" i="1" s="1"/>
  <c r="AY776" i="1"/>
  <c r="AZ776" i="1" s="1"/>
  <c r="AY768" i="1"/>
  <c r="AY760" i="1"/>
  <c r="AZ760" i="1" s="1"/>
  <c r="AY752" i="1"/>
  <c r="AY744" i="1"/>
  <c r="AY736" i="1"/>
  <c r="AZ736" i="1" s="1"/>
  <c r="AY728" i="1"/>
  <c r="AZ728" i="1" s="1"/>
  <c r="AY720" i="1"/>
  <c r="AY712" i="1"/>
  <c r="AZ712" i="1" s="1"/>
  <c r="AY704" i="1"/>
  <c r="AY696" i="1"/>
  <c r="AZ696" i="1" s="1"/>
  <c r="AY688" i="1"/>
  <c r="AZ688" i="1" s="1"/>
  <c r="AY680" i="1"/>
  <c r="AY672" i="1"/>
  <c r="AZ672" i="1" s="1"/>
  <c r="AY664" i="1"/>
  <c r="AY656" i="1"/>
  <c r="AZ656" i="1" s="1"/>
  <c r="AY648" i="1"/>
  <c r="AZ648" i="1" s="1"/>
  <c r="AY640" i="1"/>
  <c r="AZ640" i="1" s="1"/>
  <c r="AY632" i="1"/>
  <c r="AZ632" i="1" s="1"/>
  <c r="AY624" i="1"/>
  <c r="AY616" i="1"/>
  <c r="AZ616" i="1" s="1"/>
  <c r="AY608" i="1"/>
  <c r="AZ608" i="1" s="1"/>
  <c r="AY600" i="1"/>
  <c r="AY592" i="1"/>
  <c r="AZ592" i="1" s="1"/>
  <c r="AY584" i="1"/>
  <c r="AZ584" i="1" s="1"/>
  <c r="AY575" i="1"/>
  <c r="AZ575" i="1" s="1"/>
  <c r="AY567" i="1"/>
  <c r="AY559" i="1"/>
  <c r="AZ559" i="1" s="1"/>
  <c r="AY985" i="1"/>
  <c r="AZ985" i="1" s="1"/>
  <c r="AY977" i="1"/>
  <c r="AY969" i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Y905" i="1"/>
  <c r="AZ905" i="1" s="1"/>
  <c r="AY897" i="1"/>
  <c r="AZ897" i="1" s="1"/>
  <c r="AY889" i="1"/>
  <c r="AY881" i="1"/>
  <c r="AZ881" i="1" s="1"/>
  <c r="AY873" i="1"/>
  <c r="AY865" i="1"/>
  <c r="AY857" i="1"/>
  <c r="AZ857" i="1" s="1"/>
  <c r="AY849" i="1"/>
  <c r="AZ849" i="1" s="1"/>
  <c r="AY841" i="1"/>
  <c r="AY833" i="1"/>
  <c r="AZ833" i="1" s="1"/>
  <c r="AY825" i="1"/>
  <c r="AZ825" i="1" s="1"/>
  <c r="AY817" i="1"/>
  <c r="AY809" i="1"/>
  <c r="AZ809" i="1" s="1"/>
  <c r="AY801" i="1"/>
  <c r="AY793" i="1"/>
  <c r="AY785" i="1"/>
  <c r="AY777" i="1"/>
  <c r="AZ777" i="1" s="1"/>
  <c r="AY769" i="1"/>
  <c r="AY761" i="1"/>
  <c r="AZ761" i="1" s="1"/>
  <c r="AY753" i="1"/>
  <c r="AZ753" i="1" s="1"/>
  <c r="AY745" i="1"/>
  <c r="AY737" i="1"/>
  <c r="AZ737" i="1" s="1"/>
  <c r="AY729" i="1"/>
  <c r="AZ729" i="1" s="1"/>
  <c r="AY721" i="1"/>
  <c r="AY713" i="1"/>
  <c r="AZ713" i="1" s="1"/>
  <c r="AY705" i="1"/>
  <c r="AY697" i="1"/>
  <c r="AZ697" i="1" s="1"/>
  <c r="AY689" i="1"/>
  <c r="AZ689" i="1" s="1"/>
  <c r="AY681" i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Y609" i="1"/>
  <c r="AZ609" i="1" s="1"/>
  <c r="AY601" i="1"/>
  <c r="AY593" i="1"/>
  <c r="AZ593" i="1" s="1"/>
  <c r="AY585" i="1"/>
  <c r="AZ585" i="1" s="1"/>
  <c r="AY578" i="1"/>
  <c r="AZ578" i="1" s="1"/>
  <c r="AY570" i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Y502" i="1"/>
  <c r="AY486" i="1"/>
  <c r="AZ486" i="1" s="1"/>
  <c r="AY470" i="1"/>
  <c r="AZ470" i="1" s="1"/>
  <c r="AY457" i="1"/>
  <c r="AZ457" i="1" s="1"/>
  <c r="AY449" i="1"/>
  <c r="AZ449" i="1" s="1"/>
  <c r="AY433" i="1"/>
  <c r="AZ433" i="1" s="1"/>
  <c r="AY425" i="1"/>
  <c r="AY417" i="1"/>
  <c r="AZ417" i="1" s="1"/>
  <c r="AY409" i="1"/>
  <c r="AY401" i="1"/>
  <c r="AZ401" i="1" s="1"/>
  <c r="AY393" i="1"/>
  <c r="AZ393" i="1" s="1"/>
  <c r="AY385" i="1"/>
  <c r="AY377" i="1"/>
  <c r="AZ377" i="1" s="1"/>
  <c r="AY369" i="1"/>
  <c r="AZ369" i="1" s="1"/>
  <c r="AY361" i="1"/>
  <c r="AZ361" i="1" s="1"/>
  <c r="AY353" i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Y283" i="1"/>
  <c r="AZ283" i="1" s="1"/>
  <c r="AY275" i="1"/>
  <c r="AZ275" i="1" s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Y203" i="1"/>
  <c r="AZ203" i="1" s="1"/>
  <c r="AY195" i="1"/>
  <c r="AZ195" i="1" s="1"/>
  <c r="AY163" i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Y464" i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Y210" i="1"/>
  <c r="AY202" i="1"/>
  <c r="AZ202" i="1" s="1"/>
  <c r="AY194" i="1"/>
  <c r="AZ194" i="1" s="1"/>
  <c r="AY186" i="1"/>
  <c r="AY177" i="1"/>
  <c r="AZ177" i="1" s="1"/>
  <c r="AY129" i="1"/>
  <c r="AY113" i="1"/>
  <c r="AZ113" i="1" s="1"/>
  <c r="AY97" i="1"/>
  <c r="AY109" i="1"/>
  <c r="AZ109" i="1" s="1"/>
  <c r="AY125" i="1"/>
  <c r="AZ125" i="1" s="1"/>
  <c r="AY141" i="1"/>
  <c r="AY157" i="1"/>
  <c r="AY173" i="1"/>
  <c r="AY184" i="1"/>
  <c r="AY192" i="1"/>
  <c r="AY200" i="1"/>
  <c r="AY208" i="1"/>
  <c r="AY216" i="1"/>
  <c r="AZ216" i="1" s="1"/>
  <c r="AY224" i="1"/>
  <c r="AY232" i="1"/>
  <c r="AZ232" i="1" s="1"/>
  <c r="AY240" i="1"/>
  <c r="AY248" i="1"/>
  <c r="AZ248" i="1" s="1"/>
  <c r="AY256" i="1"/>
  <c r="AY264" i="1"/>
  <c r="AZ264" i="1" s="1"/>
  <c r="AY280" i="1"/>
  <c r="AZ280" i="1" s="1"/>
  <c r="AY288" i="1"/>
  <c r="AY296" i="1"/>
  <c r="AZ296" i="1" s="1"/>
  <c r="AY304" i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Y143" i="1"/>
  <c r="AZ143" i="1" s="1"/>
  <c r="AY159" i="1"/>
  <c r="AZ159" i="1" s="1"/>
  <c r="AY175" i="1"/>
  <c r="AY185" i="1"/>
  <c r="AY193" i="1"/>
  <c r="AZ193" i="1" s="1"/>
  <c r="AY201" i="1"/>
  <c r="AZ201" i="1" s="1"/>
  <c r="AY209" i="1"/>
  <c r="AZ209" i="1" s="1"/>
  <c r="AY217" i="1"/>
  <c r="AZ217" i="1" s="1"/>
  <c r="AY225" i="1"/>
  <c r="AY233" i="1"/>
  <c r="AY241" i="1"/>
  <c r="AY249" i="1"/>
  <c r="AY257" i="1"/>
  <c r="AY265" i="1"/>
  <c r="AZ265" i="1" s="1"/>
  <c r="AY273" i="1"/>
  <c r="AZ273" i="1" s="1"/>
  <c r="AY281" i="1"/>
  <c r="AZ281" i="1" s="1"/>
  <c r="AY289" i="1"/>
  <c r="AY297" i="1"/>
  <c r="AZ297" i="1" s="1"/>
  <c r="AY305" i="1"/>
  <c r="AY320" i="1"/>
  <c r="AZ320" i="1" s="1"/>
  <c r="AY335" i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Y391" i="1"/>
  <c r="AZ391" i="1" s="1"/>
  <c r="AY399" i="1"/>
  <c r="AZ399" i="1" s="1"/>
  <c r="AY407" i="1"/>
  <c r="AY415" i="1"/>
  <c r="AZ415" i="1" s="1"/>
  <c r="AY423" i="1"/>
  <c r="AY431" i="1"/>
  <c r="AZ431" i="1" s="1"/>
  <c r="AY439" i="1"/>
  <c r="AY466" i="1"/>
  <c r="AZ466" i="1" s="1"/>
  <c r="AY482" i="1"/>
  <c r="AZ482" i="1" s="1"/>
  <c r="AY498" i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Y576" i="1"/>
  <c r="AZ576" i="1" s="1"/>
  <c r="AY583" i="1"/>
  <c r="AZ583" i="1" s="1"/>
  <c r="AY591" i="1"/>
  <c r="AZ591" i="1" s="1"/>
  <c r="AY599" i="1"/>
  <c r="AY607" i="1"/>
  <c r="AZ607" i="1" s="1"/>
  <c r="AY615" i="1"/>
  <c r="AZ615" i="1" s="1"/>
  <c r="AY623" i="1"/>
  <c r="AY631" i="1"/>
  <c r="AZ631" i="1" s="1"/>
  <c r="AY639" i="1"/>
  <c r="AZ639" i="1" s="1"/>
  <c r="AY647" i="1"/>
  <c r="AZ647" i="1" s="1"/>
  <c r="AY655" i="1"/>
  <c r="AZ655" i="1" s="1"/>
  <c r="AY663" i="1"/>
  <c r="AY671" i="1"/>
  <c r="AZ671" i="1" s="1"/>
  <c r="AY679" i="1"/>
  <c r="AY687" i="1"/>
  <c r="AZ687" i="1" s="1"/>
  <c r="AY695" i="1"/>
  <c r="AZ695" i="1" s="1"/>
  <c r="AY703" i="1"/>
  <c r="AY711" i="1"/>
  <c r="AZ711" i="1" s="1"/>
  <c r="AY719" i="1"/>
  <c r="AZ719" i="1" s="1"/>
  <c r="AY727" i="1"/>
  <c r="AZ727" i="1" s="1"/>
  <c r="AY735" i="1"/>
  <c r="AZ735" i="1" s="1"/>
  <c r="AY743" i="1"/>
  <c r="AY751" i="1"/>
  <c r="AY759" i="1"/>
  <c r="AZ759" i="1" s="1"/>
  <c r="AY767" i="1"/>
  <c r="AY775" i="1"/>
  <c r="AZ775" i="1" s="1"/>
  <c r="AY783" i="1"/>
  <c r="AZ783" i="1" s="1"/>
  <c r="AY791" i="1"/>
  <c r="AY799" i="1"/>
  <c r="AZ799" i="1" s="1"/>
  <c r="AY807" i="1"/>
  <c r="AZ807" i="1" s="1"/>
  <c r="AY815" i="1"/>
  <c r="AY823" i="1"/>
  <c r="AY831" i="1"/>
  <c r="AZ831" i="1" s="1"/>
  <c r="AY839" i="1"/>
  <c r="AZ839" i="1" s="1"/>
  <c r="AY847" i="1"/>
  <c r="AY855" i="1"/>
  <c r="AZ855" i="1" s="1"/>
  <c r="AY863" i="1"/>
  <c r="AZ863" i="1" s="1"/>
  <c r="AY871" i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Y935" i="1"/>
  <c r="AZ935" i="1" s="1"/>
  <c r="AY943" i="1"/>
  <c r="AZ943" i="1" s="1"/>
  <c r="AY951" i="1"/>
  <c r="AY959" i="1"/>
  <c r="AZ959" i="1" s="1"/>
  <c r="AY967" i="1"/>
  <c r="AZ967" i="1" s="1"/>
  <c r="AY975" i="1"/>
  <c r="AY983" i="1"/>
  <c r="AZ983" i="1" s="1"/>
  <c r="AY557" i="1"/>
  <c r="AZ557" i="1" s="1"/>
  <c r="AY565" i="1"/>
  <c r="AZ565" i="1" s="1"/>
  <c r="AY573" i="1"/>
  <c r="AY581" i="1"/>
  <c r="AZ581" i="1" s="1"/>
  <c r="AY590" i="1"/>
  <c r="AZ590" i="1" s="1"/>
  <c r="AY598" i="1"/>
  <c r="AY606" i="1"/>
  <c r="AZ606" i="1" s="1"/>
  <c r="AY614" i="1"/>
  <c r="AZ614" i="1" s="1"/>
  <c r="AY622" i="1"/>
  <c r="AY630" i="1"/>
  <c r="AZ630" i="1" s="1"/>
  <c r="AY638" i="1"/>
  <c r="AZ638" i="1" s="1"/>
  <c r="AY646" i="1"/>
  <c r="AZ646" i="1" s="1"/>
  <c r="AY654" i="1"/>
  <c r="AZ654" i="1" s="1"/>
  <c r="AY662" i="1"/>
  <c r="AY670" i="1"/>
  <c r="AZ670" i="1" s="1"/>
  <c r="AY678" i="1"/>
  <c r="AY686" i="1"/>
  <c r="AY694" i="1"/>
  <c r="AZ694" i="1" s="1"/>
  <c r="AY702" i="1"/>
  <c r="AY710" i="1"/>
  <c r="AZ710" i="1" s="1"/>
  <c r="AY718" i="1"/>
  <c r="AZ718" i="1" s="1"/>
  <c r="AY726" i="1"/>
  <c r="AY734" i="1"/>
  <c r="AZ734" i="1" s="1"/>
  <c r="AY742" i="1"/>
  <c r="AZ742" i="1" s="1"/>
  <c r="AY750" i="1"/>
  <c r="AY758" i="1"/>
  <c r="AZ758" i="1" s="1"/>
  <c r="AY766" i="1"/>
  <c r="AY774" i="1"/>
  <c r="AZ774" i="1" s="1"/>
  <c r="AY782" i="1"/>
  <c r="AZ782" i="1" s="1"/>
  <c r="AY790" i="1"/>
  <c r="AY798" i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Y870" i="1"/>
  <c r="AZ870" i="1" s="1"/>
  <c r="AY878" i="1"/>
  <c r="AZ878" i="1" s="1"/>
  <c r="AY886" i="1"/>
  <c r="AY894" i="1"/>
  <c r="AZ894" i="1" s="1"/>
  <c r="AY902" i="1"/>
  <c r="AZ902" i="1" s="1"/>
  <c r="AY910" i="1"/>
  <c r="AY918" i="1"/>
  <c r="AZ918" i="1" s="1"/>
  <c r="AY926" i="1"/>
  <c r="AZ926" i="1" s="1"/>
  <c r="AY934" i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Y1094" i="1"/>
  <c r="AZ1094" i="1" s="1"/>
  <c r="AY1102" i="1"/>
  <c r="AY1110" i="1"/>
  <c r="AZ1110" i="1" s="1"/>
  <c r="AY1118" i="1"/>
  <c r="AZ1118" i="1" s="1"/>
  <c r="AY1126" i="1"/>
  <c r="AZ1126" i="1" s="1"/>
  <c r="AY1134" i="1"/>
  <c r="AY1142" i="1"/>
  <c r="AY1150" i="1"/>
  <c r="AZ1150" i="1" s="1"/>
  <c r="AY1158" i="1"/>
  <c r="AY1166" i="1"/>
  <c r="AZ1166" i="1" s="1"/>
  <c r="AY1174" i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Y1238" i="1"/>
  <c r="AZ1238" i="1" s="1"/>
  <c r="AY1246" i="1"/>
  <c r="AZ1246" i="1" s="1"/>
  <c r="AY1254" i="1"/>
  <c r="AY1262" i="1"/>
  <c r="AZ1262" i="1" s="1"/>
  <c r="AY1270" i="1"/>
  <c r="AZ1270" i="1" s="1"/>
  <c r="AY1278" i="1"/>
  <c r="AY1286" i="1"/>
  <c r="AZ1286" i="1" s="1"/>
  <c r="AY1294" i="1"/>
  <c r="AZ1294" i="1" s="1"/>
  <c r="AY1302" i="1"/>
  <c r="AZ1302" i="1" s="1"/>
  <c r="AY1310" i="1"/>
  <c r="AY1318" i="1"/>
  <c r="AZ1318" i="1" s="1"/>
  <c r="AY1326" i="1"/>
  <c r="AY1334" i="1"/>
  <c r="AZ1334" i="1" s="1"/>
  <c r="AY1342" i="1"/>
  <c r="AZ1342" i="1" s="1"/>
  <c r="AY1350" i="1"/>
  <c r="AY1358" i="1"/>
  <c r="AZ1358" i="1" s="1"/>
  <c r="AY1366" i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Y1750" i="1"/>
  <c r="AZ1750" i="1" s="1"/>
  <c r="AY1758" i="1"/>
  <c r="AZ1758" i="1" s="1"/>
  <c r="AY1766" i="1"/>
  <c r="AY1774" i="1"/>
  <c r="AY1782" i="1"/>
  <c r="AZ1782" i="1" s="1"/>
  <c r="AY1790" i="1"/>
  <c r="AZ1790" i="1" s="1"/>
  <c r="AY1798" i="1"/>
  <c r="AZ1798" i="1" s="1"/>
  <c r="AY1806" i="1"/>
  <c r="AZ1806" i="1" s="1"/>
  <c r="AY1814" i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Y1902" i="1"/>
  <c r="AZ1902" i="1" s="1"/>
  <c r="AY1910" i="1"/>
  <c r="AZ1910" i="1" s="1"/>
  <c r="AY1918" i="1"/>
  <c r="AZ1918" i="1" s="1"/>
  <c r="AY1926" i="1"/>
  <c r="AZ1926" i="1" s="1"/>
  <c r="AY1934" i="1"/>
  <c r="AY1942" i="1"/>
  <c r="AZ1942" i="1" s="1"/>
  <c r="AY1950" i="1"/>
  <c r="AZ1950" i="1" s="1"/>
  <c r="AY1958" i="1"/>
  <c r="AZ1958" i="1" s="1"/>
  <c r="AY1966" i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Y1089" i="1"/>
  <c r="AY1097" i="1"/>
  <c r="AZ1097" i="1" s="1"/>
  <c r="AY1105" i="1"/>
  <c r="AY1113" i="1"/>
  <c r="AZ1113" i="1" s="1"/>
  <c r="AY1121" i="1"/>
  <c r="AY1129" i="1"/>
  <c r="AZ1129" i="1" s="1"/>
  <c r="AY1137" i="1"/>
  <c r="AZ1137" i="1" s="1"/>
  <c r="AY1145" i="1"/>
  <c r="AY1153" i="1"/>
  <c r="AZ1153" i="1" s="1"/>
  <c r="AY1161" i="1"/>
  <c r="AY1169" i="1"/>
  <c r="AY1177" i="1"/>
  <c r="AZ1177" i="1" s="1"/>
  <c r="AY1185" i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Y1241" i="1"/>
  <c r="AY1249" i="1"/>
  <c r="AZ1249" i="1" s="1"/>
  <c r="AY1257" i="1"/>
  <c r="AY1265" i="1"/>
  <c r="AZ1265" i="1" s="1"/>
  <c r="AY1273" i="1"/>
  <c r="AZ1273" i="1" s="1"/>
  <c r="AY1281" i="1"/>
  <c r="AY1289" i="1"/>
  <c r="AZ1289" i="1" s="1"/>
  <c r="AY1297" i="1"/>
  <c r="AZ1297" i="1" s="1"/>
  <c r="AY1305" i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Y1705" i="1"/>
  <c r="AY1713" i="1"/>
  <c r="AZ1713" i="1" s="1"/>
  <c r="AY1721" i="1"/>
  <c r="AZ1721" i="1" s="1"/>
  <c r="AY1729" i="1"/>
  <c r="AZ1729" i="1" s="1"/>
  <c r="AY1737" i="1"/>
  <c r="AY1745" i="1"/>
  <c r="AZ1745" i="1" s="1"/>
  <c r="AY1753" i="1"/>
  <c r="AZ1753" i="1" s="1"/>
  <c r="AY1761" i="1"/>
  <c r="AY1769" i="1"/>
  <c r="AZ1769" i="1" s="1"/>
  <c r="AY1777" i="1"/>
  <c r="AZ1777" i="1" s="1"/>
  <c r="AY1785" i="1"/>
  <c r="AZ1785" i="1" s="1"/>
  <c r="AY1793" i="1"/>
  <c r="AY1801" i="1"/>
  <c r="AY1809" i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Y1897" i="1"/>
  <c r="AZ1897" i="1" s="1"/>
  <c r="AY1905" i="1"/>
  <c r="AZ1905" i="1" s="1"/>
  <c r="AY1913" i="1"/>
  <c r="AZ1913" i="1" s="1"/>
  <c r="AY1921" i="1"/>
  <c r="AZ1921" i="1" s="1"/>
  <c r="AY1929" i="1"/>
  <c r="AY1937" i="1"/>
  <c r="AZ1937" i="1" s="1"/>
  <c r="AY1945" i="1"/>
  <c r="AZ1945" i="1" s="1"/>
  <c r="AY1953" i="1"/>
  <c r="AY1961" i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Y2038" i="1"/>
  <c r="AZ2038" i="1" s="1"/>
  <c r="AY2046" i="1"/>
  <c r="AZ2046" i="1" s="1"/>
  <c r="AY2054" i="1"/>
  <c r="AZ2054" i="1" s="1"/>
  <c r="AY2062" i="1"/>
  <c r="AY2070" i="1"/>
  <c r="AY2078" i="1"/>
  <c r="AZ2078" i="1" s="1"/>
  <c r="AY2086" i="1"/>
  <c r="AZ2086" i="1" s="1"/>
  <c r="AY2094" i="1"/>
  <c r="AY2102" i="1"/>
  <c r="AZ2102" i="1" s="1"/>
  <c r="AY2110" i="1"/>
  <c r="AY2118" i="1"/>
  <c r="AZ2118" i="1" s="1"/>
  <c r="AY2126" i="1"/>
  <c r="AZ2126" i="1" s="1"/>
  <c r="AY2134" i="1"/>
  <c r="AZ2134" i="1" s="1"/>
  <c r="AY2142" i="1"/>
  <c r="AY2150" i="1"/>
  <c r="AY2158" i="1"/>
  <c r="AY2166" i="1"/>
  <c r="AZ2166" i="1" s="1"/>
  <c r="AY2174" i="1"/>
  <c r="AZ2174" i="1" s="1"/>
  <c r="AY2182" i="1"/>
  <c r="AZ2182" i="1" s="1"/>
  <c r="AY2190" i="1"/>
  <c r="AZ2190" i="1" s="1"/>
  <c r="AY2198" i="1"/>
  <c r="AY2206" i="1"/>
  <c r="AZ2206" i="1" s="1"/>
  <c r="AY2214" i="1"/>
  <c r="AZ2214" i="1" s="1"/>
  <c r="AY2222" i="1"/>
  <c r="AY2230" i="1"/>
  <c r="AZ2230" i="1" s="1"/>
  <c r="AY2238" i="1"/>
  <c r="AY2246" i="1"/>
  <c r="AZ2246" i="1" s="1"/>
  <c r="AY2254" i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Y2430" i="1"/>
  <c r="AZ2430" i="1" s="1"/>
  <c r="AY2438" i="1"/>
  <c r="AZ2438" i="1" s="1"/>
  <c r="AY2446" i="1"/>
  <c r="AY2454" i="1"/>
  <c r="AZ2454" i="1" s="1"/>
  <c r="AY2462" i="1"/>
  <c r="AZ2462" i="1" s="1"/>
  <c r="AY2470" i="1"/>
  <c r="AZ2470" i="1" s="1"/>
  <c r="AY2478" i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Y2542" i="1"/>
  <c r="AZ2542" i="1" s="1"/>
  <c r="AY2550" i="1"/>
  <c r="AY2558" i="1"/>
  <c r="AZ2558" i="1" s="1"/>
  <c r="AY2566" i="1"/>
  <c r="AZ2566" i="1" s="1"/>
  <c r="AY2574" i="1"/>
  <c r="AZ2574" i="1" s="1"/>
  <c r="AY2582" i="1"/>
  <c r="AY2590" i="1"/>
  <c r="AZ2590" i="1" s="1"/>
  <c r="AY2598" i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Y2662" i="1"/>
  <c r="AZ2662" i="1" s="1"/>
  <c r="AY2670" i="1"/>
  <c r="AY2678" i="1"/>
  <c r="AZ2678" i="1" s="1"/>
  <c r="AY2686" i="1"/>
  <c r="AY2694" i="1"/>
  <c r="AZ2694" i="1" s="1"/>
  <c r="AY2702" i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Y2854" i="1"/>
  <c r="AZ2854" i="1" s="1"/>
  <c r="AY2862" i="1"/>
  <c r="AY2870" i="1"/>
  <c r="AZ2870" i="1" s="1"/>
  <c r="AY2878" i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Y2942" i="1"/>
  <c r="AZ2942" i="1" s="1"/>
  <c r="AY2950" i="1"/>
  <c r="AZ2950" i="1" s="1"/>
  <c r="AY2958" i="1"/>
  <c r="AZ2958" i="1" s="1"/>
  <c r="AY2966" i="1"/>
  <c r="AZ2966" i="1" s="1"/>
  <c r="AY2974" i="1"/>
  <c r="AY2982" i="1"/>
  <c r="AZ2982" i="1" s="1"/>
  <c r="AY2990" i="1"/>
  <c r="AZ2990" i="1" s="1"/>
  <c r="AY2998" i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Y2033" i="1"/>
  <c r="AZ2033" i="1" s="1"/>
  <c r="AY2041" i="1"/>
  <c r="AZ2041" i="1" s="1"/>
  <c r="AY2049" i="1"/>
  <c r="AY2057" i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Y3240" i="1"/>
  <c r="AZ3240" i="1" s="1"/>
  <c r="BC3240" i="1" s="1"/>
  <c r="AY3248" i="1"/>
  <c r="AZ3248" i="1" s="1"/>
  <c r="BC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BC3312" i="1" s="1"/>
  <c r="AY3320" i="1"/>
  <c r="AZ3320" i="1" s="1"/>
  <c r="BC3320" i="1" s="1"/>
  <c r="AY3328" i="1"/>
  <c r="AZ3328" i="1" s="1"/>
  <c r="AY3336" i="1"/>
  <c r="AZ3336" i="1" s="1"/>
  <c r="BC3336" i="1" s="1"/>
  <c r="AY3344" i="1"/>
  <c r="AZ3344" i="1" s="1"/>
  <c r="AY3352" i="1"/>
  <c r="AZ3352" i="1" s="1"/>
  <c r="AY3360" i="1"/>
  <c r="AZ3360" i="1" s="1"/>
  <c r="BC3360" i="1" s="1"/>
  <c r="L1536" i="2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Y2089" i="1"/>
  <c r="AY2097" i="1"/>
  <c r="AZ2097" i="1" s="1"/>
  <c r="AY2105" i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Y2521" i="1"/>
  <c r="AZ2521" i="1" s="1"/>
  <c r="AY2529" i="1"/>
  <c r="AY2537" i="1"/>
  <c r="AZ2537" i="1" s="1"/>
  <c r="AY2545" i="1"/>
  <c r="AY2553" i="1"/>
  <c r="AZ2553" i="1" s="1"/>
  <c r="AY2561" i="1"/>
  <c r="AY2569" i="1"/>
  <c r="AZ2569" i="1" s="1"/>
  <c r="AY2577" i="1"/>
  <c r="AY2585" i="1"/>
  <c r="AZ2585" i="1" s="1"/>
  <c r="AY2593" i="1"/>
  <c r="AY2601" i="1"/>
  <c r="AZ2601" i="1" s="1"/>
  <c r="AY2609" i="1"/>
  <c r="AY2617" i="1"/>
  <c r="AZ2617" i="1" s="1"/>
  <c r="AY2625" i="1"/>
  <c r="AY2633" i="1"/>
  <c r="AZ2633" i="1" s="1"/>
  <c r="AY2641" i="1"/>
  <c r="AZ2641" i="1" s="1"/>
  <c r="AY2649" i="1"/>
  <c r="AZ2649" i="1" s="1"/>
  <c r="AY2657" i="1"/>
  <c r="AZ2657" i="1" s="1"/>
  <c r="AY2665" i="1"/>
  <c r="AY2673" i="1"/>
  <c r="AZ2673" i="1" s="1"/>
  <c r="AY2681" i="1"/>
  <c r="AY2689" i="1"/>
  <c r="AZ2689" i="1" s="1"/>
  <c r="AY2697" i="1"/>
  <c r="AY2705" i="1"/>
  <c r="AZ2705" i="1" s="1"/>
  <c r="AY2713" i="1"/>
  <c r="AZ2713" i="1" s="1"/>
  <c r="AY2721" i="1"/>
  <c r="AZ2721" i="1" s="1"/>
  <c r="AY2729" i="1"/>
  <c r="AY2737" i="1"/>
  <c r="AZ2737" i="1" s="1"/>
  <c r="AY2745" i="1"/>
  <c r="AZ2745" i="1" s="1"/>
  <c r="AY2753" i="1"/>
  <c r="AZ2753" i="1" s="1"/>
  <c r="AY2761" i="1"/>
  <c r="AZ2761" i="1" s="1"/>
  <c r="AY2769" i="1"/>
  <c r="AY2777" i="1"/>
  <c r="AZ2777" i="1" s="1"/>
  <c r="AY2785" i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Y2849" i="1"/>
  <c r="AZ2849" i="1" s="1"/>
  <c r="AY2857" i="1"/>
  <c r="AY2865" i="1"/>
  <c r="AZ2865" i="1" s="1"/>
  <c r="AY2873" i="1"/>
  <c r="AZ2873" i="1" s="1"/>
  <c r="AY2881" i="1"/>
  <c r="AZ2881" i="1" s="1"/>
  <c r="AY2889" i="1"/>
  <c r="AY2897" i="1"/>
  <c r="AZ2897" i="1" s="1"/>
  <c r="AY2905" i="1"/>
  <c r="AY2913" i="1"/>
  <c r="AZ2913" i="1" s="1"/>
  <c r="AY2921" i="1"/>
  <c r="AZ2921" i="1" s="1"/>
  <c r="AY2929" i="1"/>
  <c r="AZ2929" i="1" s="1"/>
  <c r="AY2937" i="1"/>
  <c r="AZ2937" i="1" s="1"/>
  <c r="AY2945" i="1"/>
  <c r="AY2953" i="1"/>
  <c r="AZ2953" i="1" s="1"/>
  <c r="AY2961" i="1"/>
  <c r="AZ2961" i="1" s="1"/>
  <c r="AY2969" i="1"/>
  <c r="AY2977" i="1"/>
  <c r="AZ2977" i="1" s="1"/>
  <c r="AY2985" i="1"/>
  <c r="AZ2985" i="1" s="1"/>
  <c r="AY2993" i="1"/>
  <c r="AZ2993" i="1" s="1"/>
  <c r="AY3001" i="1"/>
  <c r="AZ3001" i="1" s="1"/>
  <c r="AY3009" i="1"/>
  <c r="AY3017" i="1"/>
  <c r="AZ3017" i="1" s="1"/>
  <c r="AY3025" i="1"/>
  <c r="AZ3025" i="1" s="1"/>
  <c r="AY3033" i="1"/>
  <c r="AY3041" i="1"/>
  <c r="AZ3041" i="1" s="1"/>
  <c r="AY3049" i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BC3305" i="1" s="1"/>
  <c r="AY3313" i="1"/>
  <c r="AZ3313" i="1" s="1"/>
  <c r="AY3321" i="1"/>
  <c r="AZ3321" i="1" s="1"/>
  <c r="AY3329" i="1"/>
  <c r="AZ3329" i="1" s="1"/>
  <c r="BC3329" i="1" s="1"/>
  <c r="AY3337" i="1"/>
  <c r="AZ3337" i="1" s="1"/>
  <c r="AY3345" i="1"/>
  <c r="AZ3345" i="1" s="1"/>
  <c r="BC3345" i="1" s="1"/>
  <c r="AY3353" i="1"/>
  <c r="AZ3353" i="1" s="1"/>
  <c r="AY3361" i="1"/>
  <c r="AZ3361" i="1" s="1"/>
  <c r="AY3369" i="1"/>
  <c r="AZ3369" i="1" s="1"/>
  <c r="BC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Y238" i="1"/>
  <c r="AZ238" i="1" s="1"/>
  <c r="AY254" i="1"/>
  <c r="AY270" i="1"/>
  <c r="AY426" i="1"/>
  <c r="AZ426" i="1" s="1"/>
  <c r="AY442" i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Y510" i="1"/>
  <c r="AZ510" i="1" s="1"/>
  <c r="AY534" i="1"/>
  <c r="AZ534" i="1" s="1"/>
  <c r="AY550" i="1"/>
  <c r="AY566" i="1"/>
  <c r="AY582" i="1"/>
  <c r="AZ582" i="1" s="1"/>
  <c r="AY597" i="1"/>
  <c r="AY613" i="1"/>
  <c r="AZ613" i="1" s="1"/>
  <c r="AY629" i="1"/>
  <c r="AZ629" i="1" s="1"/>
  <c r="AY645" i="1"/>
  <c r="AY661" i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Z917" i="1" s="1"/>
  <c r="AY933" i="1"/>
  <c r="AY949" i="1"/>
  <c r="AY965" i="1"/>
  <c r="AZ965" i="1" s="1"/>
  <c r="AY981" i="1"/>
  <c r="AZ981" i="1" s="1"/>
  <c r="AY563" i="1"/>
  <c r="AZ563" i="1" s="1"/>
  <c r="AY579" i="1"/>
  <c r="AZ579" i="1" s="1"/>
  <c r="AY596" i="1"/>
  <c r="AY612" i="1"/>
  <c r="AZ612" i="1" s="1"/>
  <c r="AY628" i="1"/>
  <c r="AZ628" i="1" s="1"/>
  <c r="AY644" i="1"/>
  <c r="AY660" i="1"/>
  <c r="AY676" i="1"/>
  <c r="AZ676" i="1" s="1"/>
  <c r="AY692" i="1"/>
  <c r="AZ692" i="1" s="1"/>
  <c r="AY708" i="1"/>
  <c r="AZ708" i="1" s="1"/>
  <c r="AY724" i="1"/>
  <c r="AY740" i="1"/>
  <c r="AZ740" i="1" s="1"/>
  <c r="AY756" i="1"/>
  <c r="AZ756" i="1" s="1"/>
  <c r="AY772" i="1"/>
  <c r="AZ772" i="1" s="1"/>
  <c r="AY788" i="1"/>
  <c r="AY804" i="1"/>
  <c r="AZ804" i="1" s="1"/>
  <c r="AY820" i="1"/>
  <c r="AY836" i="1"/>
  <c r="AZ836" i="1" s="1"/>
  <c r="AY852" i="1"/>
  <c r="AY868" i="1"/>
  <c r="AZ868" i="1" s="1"/>
  <c r="AY884" i="1"/>
  <c r="AZ884" i="1" s="1"/>
  <c r="AY900" i="1"/>
  <c r="AZ900" i="1" s="1"/>
  <c r="AY916" i="1"/>
  <c r="AZ916" i="1" s="1"/>
  <c r="AY932" i="1"/>
  <c r="AY948" i="1"/>
  <c r="AY964" i="1"/>
  <c r="AZ964" i="1" s="1"/>
  <c r="AY980" i="1"/>
  <c r="AZ980" i="1" s="1"/>
  <c r="AY996" i="1"/>
  <c r="AZ996" i="1" s="1"/>
  <c r="AY1012" i="1"/>
  <c r="AZ1012" i="1" s="1"/>
  <c r="AY1028" i="1"/>
  <c r="AY1044" i="1"/>
  <c r="AY1060" i="1"/>
  <c r="AY1076" i="1"/>
  <c r="AZ1076" i="1" s="1"/>
  <c r="AY1092" i="1"/>
  <c r="AZ1092" i="1" s="1"/>
  <c r="AY1108" i="1"/>
  <c r="AY1124" i="1"/>
  <c r="AY1140" i="1"/>
  <c r="AZ1140" i="1" s="1"/>
  <c r="AY1156" i="1"/>
  <c r="AY1172" i="1"/>
  <c r="AY1188" i="1"/>
  <c r="AY1204" i="1"/>
  <c r="AZ1204" i="1" s="1"/>
  <c r="AY1220" i="1"/>
  <c r="AZ1220" i="1" s="1"/>
  <c r="AY1236" i="1"/>
  <c r="AY1252" i="1"/>
  <c r="AZ1252" i="1" s="1"/>
  <c r="AY1268" i="1"/>
  <c r="AZ1268" i="1" s="1"/>
  <c r="AY1284" i="1"/>
  <c r="AY1300" i="1"/>
  <c r="AY1316" i="1"/>
  <c r="AZ1316" i="1" s="1"/>
  <c r="AY1332" i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Y1764" i="1"/>
  <c r="AZ1764" i="1" s="1"/>
  <c r="AY1780" i="1"/>
  <c r="AY1796" i="1"/>
  <c r="AZ1796" i="1" s="1"/>
  <c r="AY1812" i="1"/>
  <c r="AZ1812" i="1" s="1"/>
  <c r="AY1828" i="1"/>
  <c r="AY1844" i="1"/>
  <c r="AY1860" i="1"/>
  <c r="AY1876" i="1"/>
  <c r="AY1892" i="1"/>
  <c r="AZ1892" i="1" s="1"/>
  <c r="AY1908" i="1"/>
  <c r="AZ1908" i="1" s="1"/>
  <c r="AY1924" i="1"/>
  <c r="AY1940" i="1"/>
  <c r="AY1956" i="1"/>
  <c r="AZ1956" i="1" s="1"/>
  <c r="AY1972" i="1"/>
  <c r="AZ1972" i="1" s="1"/>
  <c r="AY1988" i="1"/>
  <c r="AZ1988" i="1" s="1"/>
  <c r="AY2004" i="1"/>
  <c r="AZ2004" i="1" s="1"/>
  <c r="AY991" i="1"/>
  <c r="AY1007" i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Y1183" i="1"/>
  <c r="AZ1183" i="1" s="1"/>
  <c r="AY1199" i="1"/>
  <c r="AZ1199" i="1" s="1"/>
  <c r="AY1215" i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Y1375" i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Y1839" i="1"/>
  <c r="AY1855" i="1"/>
  <c r="AZ1855" i="1" s="1"/>
  <c r="AY1871" i="1"/>
  <c r="AZ1871" i="1" s="1"/>
  <c r="AY1887" i="1"/>
  <c r="AZ1887" i="1" s="1"/>
  <c r="AY1903" i="1"/>
  <c r="AY1919" i="1"/>
  <c r="AZ1919" i="1" s="1"/>
  <c r="AY1935" i="1"/>
  <c r="AY1951" i="1"/>
  <c r="AZ1951" i="1" s="1"/>
  <c r="AY1967" i="1"/>
  <c r="AZ1967" i="1" s="1"/>
  <c r="AY1983" i="1"/>
  <c r="AY1999" i="1"/>
  <c r="AY2020" i="1"/>
  <c r="AY2036" i="1"/>
  <c r="AZ2036" i="1" s="1"/>
  <c r="AY2052" i="1"/>
  <c r="AZ2052" i="1" s="1"/>
  <c r="AY2068" i="1"/>
  <c r="AZ2068" i="1" s="1"/>
  <c r="AY2084" i="1"/>
  <c r="AZ2084" i="1" s="1"/>
  <c r="AY2100" i="1"/>
  <c r="AY2116" i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Y260" i="1"/>
  <c r="AZ260" i="1" s="1"/>
  <c r="AY268" i="1"/>
  <c r="AZ268" i="1" s="1"/>
  <c r="AY276" i="1"/>
  <c r="AZ276" i="1" s="1"/>
  <c r="AY284" i="1"/>
  <c r="AZ284" i="1" s="1"/>
  <c r="AY292" i="1"/>
  <c r="AZ292" i="1" s="1"/>
  <c r="AY300" i="1"/>
  <c r="AZ300" i="1" s="1"/>
  <c r="AY336" i="1"/>
  <c r="AY344" i="1"/>
  <c r="AZ344" i="1" s="1"/>
  <c r="AY352" i="1"/>
  <c r="AY360" i="1"/>
  <c r="AZ360" i="1" s="1"/>
  <c r="AY368" i="1"/>
  <c r="AZ368" i="1" s="1"/>
  <c r="AY376" i="1"/>
  <c r="AZ376" i="1" s="1"/>
  <c r="AY384" i="1"/>
  <c r="AY392" i="1"/>
  <c r="AZ392" i="1" s="1"/>
  <c r="AY400" i="1"/>
  <c r="AZ400" i="1" s="1"/>
  <c r="AY408" i="1"/>
  <c r="AY416" i="1"/>
  <c r="AZ416" i="1" s="1"/>
  <c r="AY424" i="1"/>
  <c r="AY432" i="1"/>
  <c r="AZ432" i="1" s="1"/>
  <c r="AY440" i="1"/>
  <c r="AY448" i="1"/>
  <c r="AZ448" i="1" s="1"/>
  <c r="AY456" i="1"/>
  <c r="AZ456" i="1" s="1"/>
  <c r="AY468" i="1"/>
  <c r="AZ468" i="1" s="1"/>
  <c r="AY484" i="1"/>
  <c r="AZ484" i="1" s="1"/>
  <c r="AY516" i="1"/>
  <c r="AY529" i="1"/>
  <c r="AZ529" i="1" s="1"/>
  <c r="AY537" i="1"/>
  <c r="AZ537" i="1" s="1"/>
  <c r="AY545" i="1"/>
  <c r="AZ545" i="1" s="1"/>
  <c r="AY553" i="1"/>
  <c r="AY103" i="1"/>
  <c r="AZ103" i="1" s="1"/>
  <c r="AY119" i="1"/>
  <c r="AY135" i="1"/>
  <c r="AZ135" i="1" s="1"/>
  <c r="AY151" i="1"/>
  <c r="AY167" i="1"/>
  <c r="AZ167" i="1" s="1"/>
  <c r="AY181" i="1"/>
  <c r="AZ181" i="1" s="1"/>
  <c r="AY189" i="1"/>
  <c r="AZ189" i="1" s="1"/>
  <c r="AY197" i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Z277" i="1" s="1"/>
  <c r="AY285" i="1"/>
  <c r="AZ285" i="1" s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Y667" i="1"/>
  <c r="AZ667" i="1" s="1"/>
  <c r="AY675" i="1"/>
  <c r="AZ675" i="1" s="1"/>
  <c r="AY683" i="1"/>
  <c r="AY691" i="1"/>
  <c r="AZ691" i="1" s="1"/>
  <c r="AY699" i="1"/>
  <c r="AZ699" i="1" s="1"/>
  <c r="AY707" i="1"/>
  <c r="AZ707" i="1" s="1"/>
  <c r="AY715" i="1"/>
  <c r="AZ715" i="1" s="1"/>
  <c r="AY723" i="1"/>
  <c r="AY731" i="1"/>
  <c r="AZ731" i="1" s="1"/>
  <c r="AY739" i="1"/>
  <c r="AZ739" i="1" s="1"/>
  <c r="AY747" i="1"/>
  <c r="AY755" i="1"/>
  <c r="AZ755" i="1" s="1"/>
  <c r="AY763" i="1"/>
  <c r="AZ763" i="1" s="1"/>
  <c r="AY771" i="1"/>
  <c r="AY779" i="1"/>
  <c r="AZ779" i="1" s="1"/>
  <c r="AY787" i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Y851" i="1"/>
  <c r="AZ851" i="1" s="1"/>
  <c r="AY859" i="1"/>
  <c r="AZ859" i="1" s="1"/>
  <c r="AY867" i="1"/>
  <c r="AY875" i="1"/>
  <c r="AY883" i="1"/>
  <c r="AZ883" i="1" s="1"/>
  <c r="AY891" i="1"/>
  <c r="AY899" i="1"/>
  <c r="AZ899" i="1" s="1"/>
  <c r="AY907" i="1"/>
  <c r="AY915" i="1"/>
  <c r="AZ915" i="1" s="1"/>
  <c r="AY923" i="1"/>
  <c r="AZ923" i="1" s="1"/>
  <c r="AY931" i="1"/>
  <c r="AY939" i="1"/>
  <c r="AZ939" i="1" s="1"/>
  <c r="AY947" i="1"/>
  <c r="AY955" i="1"/>
  <c r="AY963" i="1"/>
  <c r="AZ963" i="1" s="1"/>
  <c r="AY971" i="1"/>
  <c r="AY979" i="1"/>
  <c r="AZ979" i="1" s="1"/>
  <c r="AY987" i="1"/>
  <c r="AZ987" i="1" s="1"/>
  <c r="AY561" i="1"/>
  <c r="AZ561" i="1" s="1"/>
  <c r="AY569" i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Y626" i="1"/>
  <c r="AZ626" i="1" s="1"/>
  <c r="AY634" i="1"/>
  <c r="AZ634" i="1" s="1"/>
  <c r="AY642" i="1"/>
  <c r="AY650" i="1"/>
  <c r="AZ650" i="1" s="1"/>
  <c r="AY658" i="1"/>
  <c r="AY666" i="1"/>
  <c r="AZ666" i="1" s="1"/>
  <c r="AY674" i="1"/>
  <c r="AZ674" i="1" s="1"/>
  <c r="AY682" i="1"/>
  <c r="AY690" i="1"/>
  <c r="AZ690" i="1" s="1"/>
  <c r="AY698" i="1"/>
  <c r="AZ698" i="1" s="1"/>
  <c r="AY706" i="1"/>
  <c r="AZ706" i="1" s="1"/>
  <c r="AY714" i="1"/>
  <c r="AZ714" i="1" s="1"/>
  <c r="AY722" i="1"/>
  <c r="AY730" i="1"/>
  <c r="AZ730" i="1" s="1"/>
  <c r="AY738" i="1"/>
  <c r="AZ738" i="1" s="1"/>
  <c r="AY746" i="1"/>
  <c r="AY754" i="1"/>
  <c r="AZ754" i="1" s="1"/>
  <c r="AY762" i="1"/>
  <c r="AZ762" i="1" s="1"/>
  <c r="AY770" i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Y850" i="1"/>
  <c r="AY858" i="1"/>
  <c r="AZ858" i="1" s="1"/>
  <c r="AY866" i="1"/>
  <c r="AY874" i="1"/>
  <c r="AY882" i="1"/>
  <c r="AZ882" i="1" s="1"/>
  <c r="AY890" i="1"/>
  <c r="AZ890" i="1" s="1"/>
  <c r="AY898" i="1"/>
  <c r="AZ898" i="1" s="1"/>
  <c r="AY906" i="1"/>
  <c r="AY914" i="1"/>
  <c r="AZ914" i="1" s="1"/>
  <c r="AY922" i="1"/>
  <c r="AZ922" i="1" s="1"/>
  <c r="AY930" i="1"/>
  <c r="AY938" i="1"/>
  <c r="AZ938" i="1" s="1"/>
  <c r="AY946" i="1"/>
  <c r="AY954" i="1"/>
  <c r="AY962" i="1"/>
  <c r="AZ962" i="1" s="1"/>
  <c r="AY970" i="1"/>
  <c r="AY978" i="1"/>
  <c r="AZ978" i="1" s="1"/>
  <c r="AY986" i="1"/>
  <c r="AZ986" i="1" s="1"/>
  <c r="AY994" i="1"/>
  <c r="AZ994" i="1" s="1"/>
  <c r="AY1002" i="1"/>
  <c r="AZ1002" i="1" s="1"/>
  <c r="AY1010" i="1"/>
  <c r="AY1018" i="1"/>
  <c r="AZ1018" i="1" s="1"/>
  <c r="AY1026" i="1"/>
  <c r="AY1034" i="1"/>
  <c r="AZ1034" i="1" s="1"/>
  <c r="AY1042" i="1"/>
  <c r="AY1050" i="1"/>
  <c r="AZ1050" i="1" s="1"/>
  <c r="AY1058" i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Y1138" i="1"/>
  <c r="AY1146" i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Y1274" i="1"/>
  <c r="AZ1274" i="1" s="1"/>
  <c r="AY1282" i="1"/>
  <c r="AZ1282" i="1" s="1"/>
  <c r="AY1290" i="1"/>
  <c r="AY1298" i="1"/>
  <c r="AY1306" i="1"/>
  <c r="AZ1306" i="1" s="1"/>
  <c r="AY1314" i="1"/>
  <c r="AY1322" i="1"/>
  <c r="AZ1322" i="1" s="1"/>
  <c r="AY1330" i="1"/>
  <c r="AZ1330" i="1" s="1"/>
  <c r="AY1338" i="1"/>
  <c r="AY1346" i="1"/>
  <c r="AZ1346" i="1" s="1"/>
  <c r="AY1354" i="1"/>
  <c r="AZ1354" i="1" s="1"/>
  <c r="AY1362" i="1"/>
  <c r="AZ1362" i="1" s="1"/>
  <c r="AY1370" i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Y1826" i="1"/>
  <c r="AZ1826" i="1" s="1"/>
  <c r="AY1834" i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Y1898" i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Y1013" i="1"/>
  <c r="AZ1013" i="1" s="1"/>
  <c r="AY1021" i="1"/>
  <c r="AZ1021" i="1" s="1"/>
  <c r="AY1029" i="1"/>
  <c r="AZ1029" i="1" s="1"/>
  <c r="AY1037" i="1"/>
  <c r="AZ1037" i="1" s="1"/>
  <c r="AY1045" i="1"/>
  <c r="AY1053" i="1"/>
  <c r="AZ1053" i="1" s="1"/>
  <c r="AY1061" i="1"/>
  <c r="AZ1061" i="1" s="1"/>
  <c r="AY1069" i="1"/>
  <c r="AY1077" i="1"/>
  <c r="AZ1077" i="1" s="1"/>
  <c r="AY1085" i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Y1141" i="1"/>
  <c r="AY1149" i="1"/>
  <c r="AZ1149" i="1" s="1"/>
  <c r="AY1157" i="1"/>
  <c r="AZ1157" i="1" s="1"/>
  <c r="AY1165" i="1"/>
  <c r="AY1173" i="1"/>
  <c r="AZ1173" i="1" s="1"/>
  <c r="AY1181" i="1"/>
  <c r="AZ1181" i="1" s="1"/>
  <c r="AY1189" i="1"/>
  <c r="AZ1189" i="1" s="1"/>
  <c r="AY1197" i="1"/>
  <c r="AY1205" i="1"/>
  <c r="AZ1205" i="1" s="1"/>
  <c r="AY1213" i="1"/>
  <c r="AZ1213" i="1" s="1"/>
  <c r="AY1221" i="1"/>
  <c r="AY1229" i="1"/>
  <c r="AZ1229" i="1" s="1"/>
  <c r="AY1237" i="1"/>
  <c r="AZ1237" i="1" s="1"/>
  <c r="AY1245" i="1"/>
  <c r="AY1253" i="1"/>
  <c r="AZ1253" i="1" s="1"/>
  <c r="AY1261" i="1"/>
  <c r="AZ1261" i="1" s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Y1325" i="1"/>
  <c r="AZ1325" i="1" s="1"/>
  <c r="AY1333" i="1"/>
  <c r="AZ1333" i="1" s="1"/>
  <c r="AY1341" i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Y1741" i="1"/>
  <c r="AZ1741" i="1" s="1"/>
  <c r="AY1749" i="1"/>
  <c r="AZ1749" i="1" s="1"/>
  <c r="AY1757" i="1"/>
  <c r="AY1765" i="1"/>
  <c r="AZ1765" i="1" s="1"/>
  <c r="AY1773" i="1"/>
  <c r="AZ1773" i="1" s="1"/>
  <c r="AY1781" i="1"/>
  <c r="AZ1781" i="1" s="1"/>
  <c r="AY1789" i="1"/>
  <c r="AY1797" i="1"/>
  <c r="AY1805" i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Y1957" i="1"/>
  <c r="AY1965" i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Y2074" i="1"/>
  <c r="AY2082" i="1"/>
  <c r="AZ2082" i="1" s="1"/>
  <c r="AY2090" i="1"/>
  <c r="AZ2090" i="1" s="1"/>
  <c r="AY2098" i="1"/>
  <c r="AZ2098" i="1" s="1"/>
  <c r="AY2106" i="1"/>
  <c r="AZ2106" i="1" s="1"/>
  <c r="AY2114" i="1"/>
  <c r="AY2122" i="1"/>
  <c r="AY2130" i="1"/>
  <c r="AZ2130" i="1" s="1"/>
  <c r="AY2138" i="1"/>
  <c r="AZ2138" i="1" s="1"/>
  <c r="AY2146" i="1"/>
  <c r="AZ2146" i="1" s="1"/>
  <c r="AY2154" i="1"/>
  <c r="AY2162" i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Y2242" i="1"/>
  <c r="AY2250" i="1"/>
  <c r="AZ2250" i="1" s="1"/>
  <c r="AY2258" i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Y2474" i="1"/>
  <c r="AZ2474" i="1" s="1"/>
  <c r="AY2482" i="1"/>
  <c r="AZ2482" i="1" s="1"/>
  <c r="AY2490" i="1"/>
  <c r="AZ2490" i="1" s="1"/>
  <c r="AY2498" i="1"/>
  <c r="AY2506" i="1"/>
  <c r="AZ2506" i="1" s="1"/>
  <c r="AY2514" i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Y2722" i="1"/>
  <c r="AZ2722" i="1" s="1"/>
  <c r="AY2730" i="1"/>
  <c r="AY2738" i="1"/>
  <c r="AZ2738" i="1" s="1"/>
  <c r="AY2746" i="1"/>
  <c r="AY2754" i="1"/>
  <c r="AZ2754" i="1" s="1"/>
  <c r="AY2762" i="1"/>
  <c r="AY2770" i="1"/>
  <c r="AZ2770" i="1" s="1"/>
  <c r="AY2778" i="1"/>
  <c r="AZ2778" i="1" s="1"/>
  <c r="AY2786" i="1"/>
  <c r="AY2794" i="1"/>
  <c r="AZ2794" i="1" s="1"/>
  <c r="AY2802" i="1"/>
  <c r="AY2810" i="1"/>
  <c r="AZ2810" i="1" s="1"/>
  <c r="AY2818" i="1"/>
  <c r="AY2826" i="1"/>
  <c r="AZ2826" i="1" s="1"/>
  <c r="AY2834" i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Y2994" i="1"/>
  <c r="AZ2994" i="1" s="1"/>
  <c r="AY3002" i="1"/>
  <c r="AZ3002" i="1" s="1"/>
  <c r="AY3010" i="1"/>
  <c r="AY3018" i="1"/>
  <c r="AZ3018" i="1" s="1"/>
  <c r="AY3026" i="1"/>
  <c r="AZ3026" i="1" s="1"/>
  <c r="AY3034" i="1"/>
  <c r="AY2013" i="1"/>
  <c r="AZ2013" i="1" s="1"/>
  <c r="AY2021" i="1"/>
  <c r="AZ2021" i="1" s="1"/>
  <c r="AY2029" i="1"/>
  <c r="AY2037" i="1"/>
  <c r="AZ2037" i="1" s="1"/>
  <c r="AY2045" i="1"/>
  <c r="AZ2045" i="1" s="1"/>
  <c r="AY2053" i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BC3252" i="1" s="1"/>
  <c r="L1461" i="2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BC3300" i="1" s="1"/>
  <c r="L1508" i="2" s="1"/>
  <c r="AY3308" i="1"/>
  <c r="AZ3308" i="1" s="1"/>
  <c r="BC3308" i="1" s="1"/>
  <c r="AY3316" i="1"/>
  <c r="AZ3316" i="1" s="1"/>
  <c r="BC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BC3372" i="1" s="1"/>
  <c r="L1540" i="2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Y2205" i="1"/>
  <c r="AZ2205" i="1" s="1"/>
  <c r="AY2213" i="1"/>
  <c r="AZ2213" i="1" s="1"/>
  <c r="AY2221" i="1"/>
  <c r="AZ2221" i="1" s="1"/>
  <c r="AY2229" i="1"/>
  <c r="AY2237" i="1"/>
  <c r="AZ2237" i="1" s="1"/>
  <c r="AY2245" i="1"/>
  <c r="AZ2245" i="1" s="1"/>
  <c r="AY2253" i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Y2437" i="1"/>
  <c r="AZ2437" i="1" s="1"/>
  <c r="AY2445" i="1"/>
  <c r="AZ2445" i="1" s="1"/>
  <c r="AY2453" i="1"/>
  <c r="AZ2453" i="1" s="1"/>
  <c r="AY2461" i="1"/>
  <c r="AY2469" i="1"/>
  <c r="AZ2469" i="1" s="1"/>
  <c r="AY2477" i="1"/>
  <c r="AY2485" i="1"/>
  <c r="AZ2485" i="1" s="1"/>
  <c r="AY2493" i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Y2645" i="1"/>
  <c r="AZ2645" i="1" s="1"/>
  <c r="AY2653" i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Y2925" i="1"/>
  <c r="AZ2925" i="1" s="1"/>
  <c r="AY2933" i="1"/>
  <c r="AZ2933" i="1" s="1"/>
  <c r="AY2941" i="1"/>
  <c r="AZ2941" i="1" s="1"/>
  <c r="AY2949" i="1"/>
  <c r="AZ2949" i="1" s="1"/>
  <c r="AY2957" i="1"/>
  <c r="AY2965" i="1"/>
  <c r="AZ2965" i="1" s="1"/>
  <c r="AY2973" i="1"/>
  <c r="AZ2973" i="1" s="1"/>
  <c r="AY2981" i="1"/>
  <c r="AZ2981" i="1" s="1"/>
  <c r="AY2989" i="1"/>
  <c r="AZ2989" i="1" s="1"/>
  <c r="AY2997" i="1"/>
  <c r="AY3005" i="1"/>
  <c r="AZ3005" i="1" s="1"/>
  <c r="AY3013" i="1"/>
  <c r="AZ3013" i="1" s="1"/>
  <c r="AY3021" i="1"/>
  <c r="AY3029" i="1"/>
  <c r="AZ3029" i="1" s="1"/>
  <c r="AY3037" i="1"/>
  <c r="AZ3037" i="1" s="1"/>
  <c r="AY3045" i="1"/>
  <c r="AZ3045" i="1" s="1"/>
  <c r="AY3053" i="1"/>
  <c r="AZ3053" i="1" s="1"/>
  <c r="AY3061" i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BC3237" i="1" s="1"/>
  <c r="L1455" i="2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BC3325" i="1" s="1"/>
  <c r="AY3333" i="1"/>
  <c r="AZ3333" i="1" s="1"/>
  <c r="BC3333" i="1" s="1"/>
  <c r="AY3341" i="1"/>
  <c r="AZ3341" i="1" s="1"/>
  <c r="BC3341" i="1" s="1"/>
  <c r="AY3349" i="1"/>
  <c r="AZ3349" i="1" s="1"/>
  <c r="AY3357" i="1"/>
  <c r="AZ3357" i="1" s="1"/>
  <c r="BC3357" i="1" s="1"/>
  <c r="L1534" i="2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Z531" i="1" s="1"/>
  <c r="AY547" i="1"/>
  <c r="AY107" i="1"/>
  <c r="AY139" i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Z287" i="1" s="1"/>
  <c r="AY303" i="1"/>
  <c r="AZ303" i="1" s="1"/>
  <c r="AY333" i="1"/>
  <c r="AY349" i="1"/>
  <c r="AZ349" i="1" s="1"/>
  <c r="AY365" i="1"/>
  <c r="AZ365" i="1" s="1"/>
  <c r="AY381" i="1"/>
  <c r="AY397" i="1"/>
  <c r="AZ397" i="1" s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Y637" i="1"/>
  <c r="AZ637" i="1" s="1"/>
  <c r="AY653" i="1"/>
  <c r="AZ653" i="1" s="1"/>
  <c r="AY669" i="1"/>
  <c r="AZ669" i="1" s="1"/>
  <c r="AY685" i="1"/>
  <c r="AY701" i="1"/>
  <c r="AZ701" i="1" s="1"/>
  <c r="AY717" i="1"/>
  <c r="AZ717" i="1" s="1"/>
  <c r="AY733" i="1"/>
  <c r="AZ733" i="1" s="1"/>
  <c r="AY749" i="1"/>
  <c r="AY765" i="1"/>
  <c r="AZ765" i="1" s="1"/>
  <c r="AY781" i="1"/>
  <c r="AZ781" i="1" s="1"/>
  <c r="AY797" i="1"/>
  <c r="AY813" i="1"/>
  <c r="AZ813" i="1" s="1"/>
  <c r="AY829" i="1"/>
  <c r="AZ829" i="1" s="1"/>
  <c r="AY845" i="1"/>
  <c r="AY861" i="1"/>
  <c r="AY877" i="1"/>
  <c r="AY893" i="1"/>
  <c r="AY909" i="1"/>
  <c r="AY925" i="1"/>
  <c r="AZ925" i="1" s="1"/>
  <c r="AY941" i="1"/>
  <c r="AZ941" i="1" s="1"/>
  <c r="AY957" i="1"/>
  <c r="AZ957" i="1" s="1"/>
  <c r="AY973" i="1"/>
  <c r="AY94" i="1"/>
  <c r="AY571" i="1"/>
  <c r="AY588" i="1"/>
  <c r="AZ588" i="1" s="1"/>
  <c r="AY604" i="1"/>
  <c r="AZ604" i="1" s="1"/>
  <c r="AY620" i="1"/>
  <c r="AY636" i="1"/>
  <c r="AZ636" i="1" s="1"/>
  <c r="AY652" i="1"/>
  <c r="AZ652" i="1" s="1"/>
  <c r="AY668" i="1"/>
  <c r="AZ668" i="1" s="1"/>
  <c r="AY684" i="1"/>
  <c r="AY700" i="1"/>
  <c r="AZ700" i="1" s="1"/>
  <c r="AY716" i="1"/>
  <c r="AZ716" i="1" s="1"/>
  <c r="AY732" i="1"/>
  <c r="AZ732" i="1" s="1"/>
  <c r="AY748" i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Y892" i="1"/>
  <c r="AY908" i="1"/>
  <c r="AY924" i="1"/>
  <c r="AZ924" i="1" s="1"/>
  <c r="AY940" i="1"/>
  <c r="AZ940" i="1" s="1"/>
  <c r="AY956" i="1"/>
  <c r="AZ956" i="1" s="1"/>
  <c r="AY972" i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Z1132" i="1" s="1"/>
  <c r="AY1148" i="1"/>
  <c r="AY1164" i="1"/>
  <c r="AZ1164" i="1" s="1"/>
  <c r="AY1180" i="1"/>
  <c r="AZ1180" i="1" s="1"/>
  <c r="AY1196" i="1"/>
  <c r="AZ1196" i="1" s="1"/>
  <c r="AY1212" i="1"/>
  <c r="AY1228" i="1"/>
  <c r="AZ1228" i="1" s="1"/>
  <c r="AY1244" i="1"/>
  <c r="AZ1244" i="1" s="1"/>
  <c r="AY1260" i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Y1868" i="1"/>
  <c r="AY1884" i="1"/>
  <c r="AY1900" i="1"/>
  <c r="AZ1900" i="1" s="1"/>
  <c r="AY1916" i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Y1127" i="1"/>
  <c r="AY1143" i="1"/>
  <c r="AZ1143" i="1" s="1"/>
  <c r="AY1159" i="1"/>
  <c r="AZ1159" i="1" s="1"/>
  <c r="AY1175" i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Y1303" i="1"/>
  <c r="AZ1303" i="1" s="1"/>
  <c r="AY1319" i="1"/>
  <c r="AZ1319" i="1" s="1"/>
  <c r="AY1335" i="1"/>
  <c r="AY1351" i="1"/>
  <c r="AZ1351" i="1" s="1"/>
  <c r="AY1367" i="1"/>
  <c r="AZ1367" i="1" s="1"/>
  <c r="AY1383" i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Y1927" i="1"/>
  <c r="AZ1927" i="1" s="1"/>
  <c r="AY1943" i="1"/>
  <c r="AZ1943" i="1" s="1"/>
  <c r="AY1959" i="1"/>
  <c r="AZ1959" i="1" s="1"/>
  <c r="AY1975" i="1"/>
  <c r="AY1991" i="1"/>
  <c r="AY2007" i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Y39" i="1"/>
  <c r="AY43" i="1"/>
  <c r="AZ43" i="1" s="1"/>
  <c r="AY51" i="1"/>
  <c r="AZ51" i="1" s="1"/>
  <c r="AY55" i="1"/>
  <c r="AZ55" i="1" s="1"/>
  <c r="AY59" i="1"/>
  <c r="AZ59" i="1" s="1"/>
  <c r="AY63" i="1"/>
  <c r="AY67" i="1"/>
  <c r="AZ67" i="1" s="1"/>
  <c r="AY71" i="1"/>
  <c r="AZ71" i="1" s="1"/>
  <c r="AY75" i="1"/>
  <c r="AY79" i="1"/>
  <c r="AZ79" i="1" s="1"/>
  <c r="AY83" i="1"/>
  <c r="AZ83" i="1" s="1"/>
  <c r="AY87" i="1"/>
  <c r="AY91" i="1"/>
  <c r="AZ91" i="1" s="1"/>
  <c r="AY4" i="1"/>
  <c r="AZ4" i="1" s="1"/>
  <c r="AY8" i="1"/>
  <c r="AZ8" i="1" s="1"/>
  <c r="AY12" i="1"/>
  <c r="AY16" i="1"/>
  <c r="AZ16" i="1" s="1"/>
  <c r="AY20" i="1"/>
  <c r="AZ20" i="1" s="1"/>
  <c r="AY24" i="1"/>
  <c r="AZ24" i="1" s="1"/>
  <c r="AY28" i="1"/>
  <c r="AY32" i="1"/>
  <c r="AZ32" i="1" s="1"/>
  <c r="AY36" i="1"/>
  <c r="AZ36" i="1" s="1"/>
  <c r="AY42" i="1"/>
  <c r="AZ42" i="1" s="1"/>
  <c r="AY46" i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Y69" i="1"/>
  <c r="AZ69" i="1" s="1"/>
  <c r="AY73" i="1"/>
  <c r="AY77" i="1"/>
  <c r="AZ77" i="1" s="1"/>
  <c r="AY81" i="1"/>
  <c r="AZ81" i="1" s="1"/>
  <c r="AY85" i="1"/>
  <c r="AZ85" i="1" s="1"/>
  <c r="AY89" i="1"/>
  <c r="AY93" i="1"/>
  <c r="AZ93" i="1" s="1"/>
  <c r="AY6" i="1"/>
  <c r="AZ6" i="1" s="1"/>
  <c r="AY10" i="1"/>
  <c r="AZ10" i="1" s="1"/>
  <c r="AY14" i="1"/>
  <c r="AZ14" i="1" s="1"/>
  <c r="AY18" i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Y84" i="1"/>
  <c r="AZ84" i="1" s="1"/>
  <c r="AY92" i="1"/>
  <c r="AZ92" i="1" s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538" i="2" l="1"/>
  <c r="L1457" i="2"/>
  <c r="L1510" i="2"/>
  <c r="L1459" i="2"/>
  <c r="AZ3232" i="1"/>
  <c r="BB3232" i="1"/>
  <c r="AZ3234" i="1"/>
  <c r="BB3234" i="1"/>
  <c r="AZ3227" i="1"/>
  <c r="BB3227" i="1"/>
  <c r="AZ3230" i="1"/>
  <c r="BB3230" i="1"/>
  <c r="AZ3225" i="1"/>
  <c r="BB3225" i="1"/>
  <c r="AZ3223" i="1"/>
  <c r="BB3223" i="1"/>
  <c r="AZ2229" i="1"/>
  <c r="BB2229" i="1"/>
  <c r="AZ2197" i="1"/>
  <c r="BB2197" i="1"/>
  <c r="AZ2258" i="1"/>
  <c r="BB2258" i="1"/>
  <c r="AZ2162" i="1"/>
  <c r="BB2162" i="1"/>
  <c r="AZ1165" i="1"/>
  <c r="BB1165" i="1"/>
  <c r="AZ1138" i="1"/>
  <c r="BB1138" i="1"/>
  <c r="AZ2212" i="1"/>
  <c r="BB2212" i="1"/>
  <c r="AZ2238" i="1"/>
  <c r="BB2238" i="1"/>
  <c r="AZ2142" i="1"/>
  <c r="BB2142" i="1"/>
  <c r="AZ1145" i="1"/>
  <c r="BB1145" i="1"/>
  <c r="AZ1136" i="1"/>
  <c r="BB1136" i="1"/>
  <c r="AZ1163" i="1"/>
  <c r="BB1163" i="1"/>
  <c r="AZ2224" i="1"/>
  <c r="BB2224" i="1"/>
  <c r="AZ2187" i="1"/>
  <c r="BB2187" i="1"/>
  <c r="AZ2127" i="1"/>
  <c r="BB2127" i="1"/>
  <c r="AZ2191" i="1"/>
  <c r="BB2191" i="1"/>
  <c r="AZ2223" i="1"/>
  <c r="BB2223" i="1"/>
  <c r="AZ1148" i="1"/>
  <c r="BB1148" i="1"/>
  <c r="AZ2204" i="1"/>
  <c r="BB2204" i="1"/>
  <c r="AZ1175" i="1"/>
  <c r="BB1175" i="1"/>
  <c r="AZ2141" i="1"/>
  <c r="BB2141" i="1"/>
  <c r="AZ2234" i="1"/>
  <c r="BB2234" i="1"/>
  <c r="AZ1141" i="1"/>
  <c r="BB1141" i="1"/>
  <c r="AZ1146" i="1"/>
  <c r="BB1146" i="1"/>
  <c r="AZ2249" i="1"/>
  <c r="BB2249" i="1"/>
  <c r="AZ2150" i="1"/>
  <c r="BB2150" i="1"/>
  <c r="AZ1158" i="1"/>
  <c r="BB1158" i="1"/>
  <c r="AZ2216" i="1"/>
  <c r="BB2216" i="1"/>
  <c r="AZ2248" i="1"/>
  <c r="BB2248" i="1"/>
  <c r="AZ2179" i="1"/>
  <c r="BB2179" i="1"/>
  <c r="AZ2183" i="1"/>
  <c r="BB2183" i="1"/>
  <c r="AZ2242" i="1"/>
  <c r="BB2242" i="1"/>
  <c r="AZ2116" i="1"/>
  <c r="BB2116" i="1"/>
  <c r="AZ1156" i="1"/>
  <c r="BB1156" i="1"/>
  <c r="AZ2254" i="1"/>
  <c r="BB2254" i="1"/>
  <c r="AZ2222" i="1"/>
  <c r="BB2222" i="1"/>
  <c r="AZ2158" i="1"/>
  <c r="BB2158" i="1"/>
  <c r="AZ1161" i="1"/>
  <c r="BB1161" i="1"/>
  <c r="AZ2208" i="1"/>
  <c r="BB2208" i="1"/>
  <c r="AZ2203" i="1"/>
  <c r="BB2203" i="1"/>
  <c r="AZ2143" i="1"/>
  <c r="BB2143" i="1"/>
  <c r="AZ2175" i="1"/>
  <c r="BB2175" i="1"/>
  <c r="AZ2253" i="1"/>
  <c r="BB2253" i="1"/>
  <c r="AZ2154" i="1"/>
  <c r="BB2154" i="1"/>
  <c r="AZ2122" i="1"/>
  <c r="BB2122" i="1"/>
  <c r="AZ1167" i="1"/>
  <c r="BB1167" i="1"/>
  <c r="AZ1172" i="1"/>
  <c r="BB1172" i="1"/>
  <c r="AZ2169" i="1"/>
  <c r="BB2169" i="1"/>
  <c r="AZ2198" i="1"/>
  <c r="BB2198" i="1"/>
  <c r="AZ1169" i="1"/>
  <c r="BB1169" i="1"/>
  <c r="AZ1174" i="1"/>
  <c r="BB1174" i="1"/>
  <c r="AZ1142" i="1"/>
  <c r="BB1142" i="1"/>
  <c r="AZ1176" i="1"/>
  <c r="BB1176" i="1"/>
  <c r="AZ1171" i="1"/>
  <c r="BB1171" i="1"/>
  <c r="AZ2136" i="1"/>
  <c r="BB2136" i="1"/>
  <c r="AZ2168" i="1"/>
  <c r="BB2168" i="1"/>
  <c r="AZ2264" i="1"/>
  <c r="BB2264" i="1"/>
  <c r="AZ2131" i="1"/>
  <c r="BB2131" i="1"/>
  <c r="AZ2163" i="1"/>
  <c r="BB2163" i="1"/>
  <c r="AZ2263" i="1"/>
  <c r="BB2263" i="1"/>
  <c r="AZ3021" i="1"/>
  <c r="BB3021" i="1"/>
  <c r="AZ2637" i="1"/>
  <c r="BB2637" i="1"/>
  <c r="AZ2477" i="1"/>
  <c r="BB2477" i="1"/>
  <c r="AZ2986" i="1"/>
  <c r="BB2986" i="1"/>
  <c r="AZ2922" i="1"/>
  <c r="BB2922" i="1"/>
  <c r="AZ2762" i="1"/>
  <c r="BB2762" i="1"/>
  <c r="AZ2730" i="1"/>
  <c r="BB2730" i="1"/>
  <c r="AZ2410" i="1"/>
  <c r="BB2410" i="1"/>
  <c r="AZ3033" i="1"/>
  <c r="BB3033" i="1"/>
  <c r="AZ2969" i="1"/>
  <c r="BB2969" i="1"/>
  <c r="AZ2905" i="1"/>
  <c r="BB2905" i="1"/>
  <c r="AZ2841" i="1"/>
  <c r="BB2841" i="1"/>
  <c r="BC2841" i="1" s="1"/>
  <c r="AZ2681" i="1"/>
  <c r="BB2681" i="1"/>
  <c r="AZ2998" i="1"/>
  <c r="BB2998" i="1"/>
  <c r="BC2998" i="1" s="1"/>
  <c r="AZ2934" i="1"/>
  <c r="BB2934" i="1"/>
  <c r="AZ2582" i="1"/>
  <c r="BB2582" i="1"/>
  <c r="BC2582" i="1" s="1"/>
  <c r="AZ2550" i="1"/>
  <c r="BB2550" i="1"/>
  <c r="AZ2422" i="1"/>
  <c r="BB2422" i="1"/>
  <c r="BC2422" i="1" s="1"/>
  <c r="AZ2456" i="1"/>
  <c r="BB2456" i="1"/>
  <c r="AZ2488" i="1"/>
  <c r="BB2488" i="1"/>
  <c r="BC2488" i="1" s="1"/>
  <c r="L1117" i="2" s="1"/>
  <c r="AZ2648" i="1"/>
  <c r="BB2648" i="1"/>
  <c r="AZ2680" i="1"/>
  <c r="BB2680" i="1"/>
  <c r="BC2680" i="1" s="1"/>
  <c r="AZ2840" i="1"/>
  <c r="BB2840" i="1"/>
  <c r="AZ2872" i="1"/>
  <c r="BB2872" i="1"/>
  <c r="BC2872" i="1" s="1"/>
  <c r="AZ2968" i="1"/>
  <c r="BB2968" i="1"/>
  <c r="AZ2451" i="1"/>
  <c r="BB2451" i="1"/>
  <c r="BC2451" i="1" s="1"/>
  <c r="L1102" i="2" s="1"/>
  <c r="AZ2483" i="1"/>
  <c r="BB2483" i="1"/>
  <c r="AZ2675" i="1"/>
  <c r="BB2675" i="1"/>
  <c r="BC2675" i="1" s="1"/>
  <c r="AZ2867" i="1"/>
  <c r="BB2867" i="1"/>
  <c r="AZ2963" i="1"/>
  <c r="BB2963" i="1"/>
  <c r="BC2963" i="1" s="1"/>
  <c r="AZ2708" i="1"/>
  <c r="BB2708" i="1"/>
  <c r="AZ2740" i="1"/>
  <c r="BB2740" i="1"/>
  <c r="BC2740" i="1" s="1"/>
  <c r="AZ2900" i="1"/>
  <c r="BB2900" i="1"/>
  <c r="AZ3028" i="1"/>
  <c r="BB3028" i="1"/>
  <c r="BC3028" i="1" s="1"/>
  <c r="AZ2423" i="1"/>
  <c r="BB2423" i="1"/>
  <c r="AZ2519" i="1"/>
  <c r="BB2519" i="1"/>
  <c r="BC2519" i="1" s="1"/>
  <c r="AZ2615" i="1"/>
  <c r="BB2615" i="1"/>
  <c r="AZ2775" i="1"/>
  <c r="BB2775" i="1"/>
  <c r="BC2775" i="1" s="1"/>
  <c r="AZ2807" i="1"/>
  <c r="BB2807" i="1"/>
  <c r="AZ3061" i="1"/>
  <c r="BB3061" i="1"/>
  <c r="BC3061" i="1" s="1"/>
  <c r="AZ2997" i="1"/>
  <c r="BB2997" i="1"/>
  <c r="AZ2709" i="1"/>
  <c r="BB2709" i="1"/>
  <c r="BC2709" i="1" s="1"/>
  <c r="AZ2834" i="1"/>
  <c r="BB2834" i="1"/>
  <c r="AZ2802" i="1"/>
  <c r="BB2802" i="1"/>
  <c r="BC2802" i="1" s="1"/>
  <c r="AZ2642" i="1"/>
  <c r="BB2642" i="1"/>
  <c r="AZ2514" i="1"/>
  <c r="BB2514" i="1"/>
  <c r="BC2514" i="1" s="1"/>
  <c r="AZ3009" i="1"/>
  <c r="BB3009" i="1"/>
  <c r="AZ2945" i="1"/>
  <c r="BB2945" i="1"/>
  <c r="BC2945" i="1" s="1"/>
  <c r="AZ2785" i="1"/>
  <c r="BB2785" i="1"/>
  <c r="AZ2625" i="1"/>
  <c r="BB2625" i="1"/>
  <c r="BC2625" i="1" s="1"/>
  <c r="AZ2593" i="1"/>
  <c r="BB2593" i="1"/>
  <c r="AZ2561" i="1"/>
  <c r="BB2561" i="1"/>
  <c r="BC2561" i="1" s="1"/>
  <c r="AZ2529" i="1"/>
  <c r="BB2529" i="1"/>
  <c r="AZ2974" i="1"/>
  <c r="BB2974" i="1"/>
  <c r="BC2974" i="1" s="1"/>
  <c r="AZ2878" i="1"/>
  <c r="BB2878" i="1"/>
  <c r="AZ2846" i="1"/>
  <c r="BB2846" i="1"/>
  <c r="BC2846" i="1" s="1"/>
  <c r="AZ2686" i="1"/>
  <c r="BB2686" i="1"/>
  <c r="AZ2654" i="1"/>
  <c r="BB2654" i="1"/>
  <c r="BC2654" i="1" s="1"/>
  <c r="AZ2416" i="1"/>
  <c r="BB2416" i="1"/>
  <c r="AZ2608" i="1"/>
  <c r="BB2608" i="1"/>
  <c r="BC2608" i="1" s="1"/>
  <c r="AZ2928" i="1"/>
  <c r="BB2928" i="1"/>
  <c r="AZ2992" i="1"/>
  <c r="BB2992" i="1"/>
  <c r="BC2992" i="1" s="1"/>
  <c r="AZ2603" i="1"/>
  <c r="BB2603" i="1"/>
  <c r="AZ2763" i="1"/>
  <c r="BB2763" i="1"/>
  <c r="BC2763" i="1" s="1"/>
  <c r="AZ2508" i="1"/>
  <c r="BB2508" i="1"/>
  <c r="AZ2540" i="1"/>
  <c r="BB2540" i="1"/>
  <c r="BC2540" i="1" s="1"/>
  <c r="AZ2572" i="1"/>
  <c r="BB2572" i="1"/>
  <c r="AZ2796" i="1"/>
  <c r="BB2796" i="1"/>
  <c r="BC2796" i="1" s="1"/>
  <c r="AZ2415" i="1"/>
  <c r="BB2415" i="1"/>
  <c r="AZ2735" i="1"/>
  <c r="BB2735" i="1"/>
  <c r="BC2735" i="1" s="1"/>
  <c r="AZ2895" i="1"/>
  <c r="BB2895" i="1"/>
  <c r="AZ2927" i="1"/>
  <c r="BB2927" i="1"/>
  <c r="BC2927" i="1" s="1"/>
  <c r="AZ3055" i="1"/>
  <c r="BB3055" i="1"/>
  <c r="AZ2829" i="1"/>
  <c r="BB2829" i="1"/>
  <c r="BC2829" i="1" s="1"/>
  <c r="AZ3068" i="1"/>
  <c r="BB3068" i="1"/>
  <c r="AZ3034" i="1"/>
  <c r="BB3034" i="1"/>
  <c r="BC3034" i="1" s="1"/>
  <c r="AZ2746" i="1"/>
  <c r="BB2746" i="1"/>
  <c r="AZ2714" i="1"/>
  <c r="BB2714" i="1"/>
  <c r="BC2714" i="1" s="1"/>
  <c r="AZ3049" i="1"/>
  <c r="BB3049" i="1"/>
  <c r="AZ2889" i="1"/>
  <c r="BB2889" i="1"/>
  <c r="BC2889" i="1" s="1"/>
  <c r="AZ2857" i="1"/>
  <c r="BB2857" i="1"/>
  <c r="AZ2729" i="1"/>
  <c r="BB2729" i="1"/>
  <c r="BC2729" i="1" s="1"/>
  <c r="AZ2697" i="1"/>
  <c r="BB2697" i="1"/>
  <c r="AZ2665" i="1"/>
  <c r="BB2665" i="1"/>
  <c r="BC2665" i="1" s="1"/>
  <c r="AZ2409" i="1"/>
  <c r="BB2409" i="1"/>
  <c r="AZ2598" i="1"/>
  <c r="BB2598" i="1"/>
  <c r="BC2598" i="1" s="1"/>
  <c r="AZ2534" i="1"/>
  <c r="BB2534" i="1"/>
  <c r="AZ2440" i="1"/>
  <c r="BB2440" i="1"/>
  <c r="BC2440" i="1" s="1"/>
  <c r="L1098" i="2" s="1"/>
  <c r="AZ2472" i="1"/>
  <c r="BB2472" i="1"/>
  <c r="AZ2632" i="1"/>
  <c r="BB2632" i="1"/>
  <c r="BC2632" i="1" s="1"/>
  <c r="AZ2824" i="1"/>
  <c r="BB2824" i="1"/>
  <c r="AZ2435" i="1"/>
  <c r="BB2435" i="1"/>
  <c r="BC2435" i="1" s="1"/>
  <c r="L1096" i="2" s="1"/>
  <c r="AZ2627" i="1"/>
  <c r="BB2627" i="1"/>
  <c r="AZ2659" i="1"/>
  <c r="BB2659" i="1"/>
  <c r="BC2659" i="1" s="1"/>
  <c r="AZ2819" i="1"/>
  <c r="BB2819" i="1"/>
  <c r="AZ2947" i="1"/>
  <c r="BB2947" i="1"/>
  <c r="BC2947" i="1" s="1"/>
  <c r="AZ2404" i="1"/>
  <c r="BB2404" i="1"/>
  <c r="AZ2692" i="1"/>
  <c r="BB2692" i="1"/>
  <c r="BC2692" i="1" s="1"/>
  <c r="AZ2724" i="1"/>
  <c r="BB2724" i="1"/>
  <c r="AZ2756" i="1"/>
  <c r="BB2756" i="1"/>
  <c r="BC2756" i="1" s="1"/>
  <c r="AZ2852" i="1"/>
  <c r="BB2852" i="1"/>
  <c r="AZ2884" i="1"/>
  <c r="BB2884" i="1"/>
  <c r="BC2884" i="1" s="1"/>
  <c r="AZ2980" i="1"/>
  <c r="BB2980" i="1"/>
  <c r="AZ3046" i="1"/>
  <c r="BB3046" i="1"/>
  <c r="BC3046" i="1" s="1"/>
  <c r="AZ2503" i="1"/>
  <c r="BB2503" i="1"/>
  <c r="AZ2567" i="1"/>
  <c r="BB2567" i="1"/>
  <c r="BC2567" i="1" s="1"/>
  <c r="AZ2791" i="1"/>
  <c r="BB2791" i="1"/>
  <c r="AZ2951" i="1"/>
  <c r="BB2951" i="1"/>
  <c r="BC2951" i="1" s="1"/>
  <c r="AZ3015" i="1"/>
  <c r="BB3015" i="1"/>
  <c r="AZ2957" i="1"/>
  <c r="BB2957" i="1"/>
  <c r="BC2957" i="1" s="1"/>
  <c r="AZ2653" i="1"/>
  <c r="BB2653" i="1"/>
  <c r="AZ2493" i="1"/>
  <c r="BB2493" i="1"/>
  <c r="BC2493" i="1" s="1"/>
  <c r="L1119" i="2" s="1"/>
  <c r="AZ2461" i="1"/>
  <c r="BB2461" i="1"/>
  <c r="AZ2429" i="1"/>
  <c r="BB2429" i="1"/>
  <c r="BC2429" i="1" s="1"/>
  <c r="AZ2917" i="1"/>
  <c r="BB2917" i="1"/>
  <c r="AZ3010" i="1"/>
  <c r="BB3010" i="1"/>
  <c r="BC3010" i="1" s="1"/>
  <c r="AZ2818" i="1"/>
  <c r="BB2818" i="1"/>
  <c r="AZ2786" i="1"/>
  <c r="BB2786" i="1"/>
  <c r="BC2786" i="1" s="1"/>
  <c r="AZ2498" i="1"/>
  <c r="BB2498" i="1"/>
  <c r="AZ2466" i="1"/>
  <c r="BB2466" i="1"/>
  <c r="BC2466" i="1" s="1"/>
  <c r="L1109" i="2" s="1"/>
  <c r="AZ2769" i="1"/>
  <c r="BB2769" i="1"/>
  <c r="AZ2609" i="1"/>
  <c r="BB2609" i="1"/>
  <c r="BC2609" i="1" s="1"/>
  <c r="AZ2577" i="1"/>
  <c r="BB2577" i="1"/>
  <c r="AZ2545" i="1"/>
  <c r="BB2545" i="1"/>
  <c r="BC2545" i="1" s="1"/>
  <c r="AZ2513" i="1"/>
  <c r="BB2513" i="1"/>
  <c r="AZ2862" i="1"/>
  <c r="BB2862" i="1"/>
  <c r="BC2862" i="1" s="1"/>
  <c r="AZ2702" i="1"/>
  <c r="BB2702" i="1"/>
  <c r="AZ2670" i="1"/>
  <c r="BB2670" i="1"/>
  <c r="BC2670" i="1" s="1"/>
  <c r="AZ2478" i="1"/>
  <c r="BB2478" i="1"/>
  <c r="AZ2446" i="1"/>
  <c r="BB2446" i="1"/>
  <c r="BC2446" i="1" s="1"/>
  <c r="L1101" i="2" s="1"/>
  <c r="AZ3040" i="1"/>
  <c r="BB3040" i="1"/>
  <c r="AZ2555" i="1"/>
  <c r="BB2555" i="1"/>
  <c r="BC2555" i="1" s="1"/>
  <c r="AZ2587" i="1"/>
  <c r="BB2587" i="1"/>
  <c r="AZ2907" i="1"/>
  <c r="BB2907" i="1"/>
  <c r="BC2907" i="1" s="1"/>
  <c r="AZ3003" i="1"/>
  <c r="BB3003" i="1"/>
  <c r="AZ3067" i="1"/>
  <c r="BB3067" i="1"/>
  <c r="BC3067" i="1" s="1"/>
  <c r="AZ2428" i="1"/>
  <c r="BB2428" i="1"/>
  <c r="AZ2524" i="1"/>
  <c r="BB2524" i="1"/>
  <c r="BC2524" i="1" s="1"/>
  <c r="AZ2556" i="1"/>
  <c r="BB2556" i="1"/>
  <c r="AZ2588" i="1"/>
  <c r="BB2588" i="1"/>
  <c r="BC2588" i="1" s="1"/>
  <c r="AZ2620" i="1"/>
  <c r="BB2620" i="1"/>
  <c r="AZ2780" i="1"/>
  <c r="BB2780" i="1"/>
  <c r="BC2780" i="1" s="1"/>
  <c r="AZ2812" i="1"/>
  <c r="BB2812" i="1"/>
  <c r="AZ2940" i="1"/>
  <c r="BB2940" i="1"/>
  <c r="BC2940" i="1" s="1"/>
  <c r="AZ2719" i="1"/>
  <c r="BB2719" i="1"/>
  <c r="AZ2751" i="1"/>
  <c r="BB2751" i="1"/>
  <c r="BC2751" i="1" s="1"/>
  <c r="AZ2879" i="1"/>
  <c r="BB2879" i="1"/>
  <c r="AZ2911" i="1"/>
  <c r="BB2911" i="1"/>
  <c r="BC2911" i="1" s="1"/>
  <c r="AZ2975" i="1"/>
  <c r="BB2975" i="1"/>
  <c r="AZ1911" i="1"/>
  <c r="BB1911" i="1"/>
  <c r="BC1911" i="1" s="1"/>
  <c r="AZ2085" i="1"/>
  <c r="BB2085" i="1"/>
  <c r="AZ1949" i="1"/>
  <c r="BB1949" i="1"/>
  <c r="BC1949" i="1" s="1"/>
  <c r="AZ1890" i="1"/>
  <c r="BB1890" i="1"/>
  <c r="AZ1924" i="1"/>
  <c r="BB1924" i="1"/>
  <c r="BC1924" i="1" s="1"/>
  <c r="AZ1733" i="1"/>
  <c r="BB1733" i="1"/>
  <c r="AZ1898" i="1"/>
  <c r="BB1898" i="1"/>
  <c r="BC1898" i="1" s="1"/>
  <c r="AZ1834" i="1"/>
  <c r="BB1834" i="1"/>
  <c r="AZ1770" i="1"/>
  <c r="BB1770" i="1"/>
  <c r="BC1770" i="1" s="1"/>
  <c r="L630" i="2" s="1"/>
  <c r="AZ1999" i="1"/>
  <c r="BB1999" i="1"/>
  <c r="AZ1935" i="1"/>
  <c r="BB1935" i="1"/>
  <c r="BC1935" i="1" s="1"/>
  <c r="AZ1940" i="1"/>
  <c r="BB1940" i="1"/>
  <c r="AZ1876" i="1"/>
  <c r="BB1876" i="1"/>
  <c r="BC1876" i="1" s="1"/>
  <c r="AZ1748" i="1"/>
  <c r="BB1748" i="1"/>
  <c r="AZ2105" i="1"/>
  <c r="BB2105" i="1"/>
  <c r="BC2105" i="1" s="1"/>
  <c r="AZ2070" i="1"/>
  <c r="BB2070" i="1"/>
  <c r="AZ1809" i="1"/>
  <c r="BB1809" i="1"/>
  <c r="BC1809" i="1" s="1"/>
  <c r="AZ1814" i="1"/>
  <c r="BB1814" i="1"/>
  <c r="AZ1752" i="1"/>
  <c r="BB1752" i="1"/>
  <c r="BC1752" i="1" s="1"/>
  <c r="L623" i="2" s="1"/>
  <c r="AZ1784" i="1"/>
  <c r="BB1784" i="1"/>
  <c r="AZ1848" i="1"/>
  <c r="BB1848" i="1"/>
  <c r="BC1848" i="1" s="1"/>
  <c r="AZ1880" i="1"/>
  <c r="BB1880" i="1"/>
  <c r="AZ1944" i="1"/>
  <c r="BB1944" i="1"/>
  <c r="BC1944" i="1" s="1"/>
  <c r="AZ1747" i="1"/>
  <c r="BB1747" i="1"/>
  <c r="AZ1779" i="1"/>
  <c r="BB1779" i="1"/>
  <c r="BC1779" i="1" s="1"/>
  <c r="AZ1843" i="1"/>
  <c r="BB1843" i="1"/>
  <c r="AZ1907" i="1"/>
  <c r="BB1907" i="1"/>
  <c r="BC1907" i="1" s="1"/>
  <c r="AZ1971" i="1"/>
  <c r="BB1971" i="1"/>
  <c r="AZ2003" i="1"/>
  <c r="BB2003" i="1"/>
  <c r="BC2003" i="1" s="1"/>
  <c r="AZ2035" i="1"/>
  <c r="BB2035" i="1"/>
  <c r="AZ1975" i="1"/>
  <c r="BB1975" i="1"/>
  <c r="BC1975" i="1" s="1"/>
  <c r="AZ1852" i="1"/>
  <c r="BB1852" i="1"/>
  <c r="AZ1885" i="1"/>
  <c r="BB1885" i="1"/>
  <c r="BC1885" i="1" s="1"/>
  <c r="AZ1789" i="1"/>
  <c r="BB1789" i="1"/>
  <c r="AZ1991" i="1"/>
  <c r="BB1991" i="1"/>
  <c r="BC1991" i="1" s="1"/>
  <c r="AZ2053" i="1"/>
  <c r="BB2053" i="1"/>
  <c r="AZ1957" i="1"/>
  <c r="BB1957" i="1"/>
  <c r="BC1957" i="1" s="1"/>
  <c r="AZ1797" i="1"/>
  <c r="BB1797" i="1"/>
  <c r="AZ2007" i="1"/>
  <c r="BB2007" i="1"/>
  <c r="BC2007" i="1" s="1"/>
  <c r="AZ1884" i="1"/>
  <c r="BB1884" i="1"/>
  <c r="AZ2029" i="1"/>
  <c r="BB2029" i="1"/>
  <c r="BC2029" i="1" s="1"/>
  <c r="AZ2066" i="1"/>
  <c r="BB2066" i="1"/>
  <c r="AZ1965" i="1"/>
  <c r="BB1965" i="1"/>
  <c r="BC1965" i="1" s="1"/>
  <c r="AZ1805" i="1"/>
  <c r="BB1805" i="1"/>
  <c r="AZ1970" i="1"/>
  <c r="BB1970" i="1"/>
  <c r="BC1970" i="1" s="1"/>
  <c r="AZ2020" i="1"/>
  <c r="BB2020" i="1"/>
  <c r="AZ1823" i="1"/>
  <c r="BB1823" i="1"/>
  <c r="BC1823" i="1" s="1"/>
  <c r="AZ1828" i="1"/>
  <c r="BB1828" i="1"/>
  <c r="AZ2081" i="1"/>
  <c r="BB2081" i="1"/>
  <c r="BC2081" i="1" s="1"/>
  <c r="AZ2110" i="1"/>
  <c r="BB2110" i="1"/>
  <c r="AZ1712" i="1"/>
  <c r="BB1712" i="1"/>
  <c r="BC1712" i="1" s="1"/>
  <c r="L606" i="2" s="1"/>
  <c r="AZ1872" i="1"/>
  <c r="BB1872" i="1"/>
  <c r="AZ1995" i="1"/>
  <c r="BB1995" i="1"/>
  <c r="BC1995" i="1" s="1"/>
  <c r="AZ2096" i="1"/>
  <c r="BB2096" i="1"/>
  <c r="AZ2095" i="1"/>
  <c r="BB2095" i="1"/>
  <c r="BC2095" i="1" s="1"/>
  <c r="AZ1719" i="1"/>
  <c r="BB1719" i="1"/>
  <c r="AZ1757" i="1"/>
  <c r="BB1757" i="1"/>
  <c r="BC1757" i="1" s="1"/>
  <c r="L624" i="2" s="1"/>
  <c r="AZ1983" i="1"/>
  <c r="BB1983" i="1"/>
  <c r="AZ1868" i="1"/>
  <c r="BB1868" i="1"/>
  <c r="BC1868" i="1" s="1"/>
  <c r="AZ2074" i="1"/>
  <c r="BB2074" i="1"/>
  <c r="AZ1818" i="1"/>
  <c r="BB1818" i="1"/>
  <c r="BC1818" i="1" s="1"/>
  <c r="L652" i="2" s="1"/>
  <c r="AZ2100" i="1"/>
  <c r="BB2100" i="1"/>
  <c r="AZ1903" i="1"/>
  <c r="BB1903" i="1"/>
  <c r="BC1903" i="1" s="1"/>
  <c r="AZ1839" i="1"/>
  <c r="BB1839" i="1"/>
  <c r="AZ1844" i="1"/>
  <c r="BB1844" i="1"/>
  <c r="BC1844" i="1" s="1"/>
  <c r="AZ1780" i="1"/>
  <c r="BB1780" i="1"/>
  <c r="AZ2089" i="1"/>
  <c r="BB2089" i="1"/>
  <c r="BC2089" i="1" s="1"/>
  <c r="AZ2049" i="1"/>
  <c r="BB2049" i="1"/>
  <c r="AZ1953" i="1"/>
  <c r="BB1953" i="1"/>
  <c r="BC1953" i="1" s="1"/>
  <c r="AZ1889" i="1"/>
  <c r="BB1889" i="1"/>
  <c r="AZ1793" i="1"/>
  <c r="BB1793" i="1"/>
  <c r="BC1793" i="1" s="1"/>
  <c r="AZ1761" i="1"/>
  <c r="BB1761" i="1"/>
  <c r="AZ1697" i="1"/>
  <c r="BB1697" i="1"/>
  <c r="BC1697" i="1" s="1"/>
  <c r="AZ1894" i="1"/>
  <c r="BB1894" i="1"/>
  <c r="AZ1766" i="1"/>
  <c r="BB1766" i="1"/>
  <c r="BC1766" i="1" s="1"/>
  <c r="L629" i="2" s="1"/>
  <c r="AZ1864" i="1"/>
  <c r="BB1864" i="1"/>
  <c r="AZ1928" i="1"/>
  <c r="BB1928" i="1"/>
  <c r="BC1928" i="1" s="1"/>
  <c r="AZ1827" i="1"/>
  <c r="BB1827" i="1"/>
  <c r="AZ1987" i="1"/>
  <c r="BB1987" i="1"/>
  <c r="BC1987" i="1" s="1"/>
  <c r="AZ2024" i="1"/>
  <c r="BB2024" i="1"/>
  <c r="AZ2115" i="1"/>
  <c r="BB2115" i="1"/>
  <c r="BC2115" i="1" s="1"/>
  <c r="AZ2047" i="1"/>
  <c r="BB2047" i="1"/>
  <c r="AZ1916" i="1"/>
  <c r="BB1916" i="1"/>
  <c r="BC1916" i="1" s="1"/>
  <c r="AZ2114" i="1"/>
  <c r="BB2114" i="1"/>
  <c r="AZ1698" i="1"/>
  <c r="BB1698" i="1"/>
  <c r="BC1698" i="1" s="1"/>
  <c r="AZ1860" i="1"/>
  <c r="BB1860" i="1"/>
  <c r="AZ2057" i="1"/>
  <c r="BB2057" i="1"/>
  <c r="BC2057" i="1" s="1"/>
  <c r="AZ2025" i="1"/>
  <c r="BB2025" i="1"/>
  <c r="AZ2094" i="1"/>
  <c r="BB2094" i="1"/>
  <c r="BC2094" i="1" s="1"/>
  <c r="AZ2062" i="1"/>
  <c r="BB2062" i="1"/>
  <c r="AZ2030" i="1"/>
  <c r="BB2030" i="1"/>
  <c r="BC2030" i="1" s="1"/>
  <c r="AZ1961" i="1"/>
  <c r="BB1961" i="1"/>
  <c r="AZ1929" i="1"/>
  <c r="BB1929" i="1"/>
  <c r="BC1929" i="1" s="1"/>
  <c r="AZ1801" i="1"/>
  <c r="BB1801" i="1"/>
  <c r="AZ1737" i="1"/>
  <c r="BB1737" i="1"/>
  <c r="BC1737" i="1" s="1"/>
  <c r="L617" i="2" s="1"/>
  <c r="AZ1705" i="1"/>
  <c r="BB1705" i="1"/>
  <c r="AZ1966" i="1"/>
  <c r="BB1966" i="1"/>
  <c r="BC1966" i="1" s="1"/>
  <c r="AZ1934" i="1"/>
  <c r="BB1934" i="1"/>
  <c r="AZ1774" i="1"/>
  <c r="BB1774" i="1"/>
  <c r="BC1774" i="1" s="1"/>
  <c r="L632" i="2" s="1"/>
  <c r="AZ1742" i="1"/>
  <c r="BB1742" i="1"/>
  <c r="AZ1696" i="1"/>
  <c r="BB1696" i="1"/>
  <c r="BC1696" i="1" s="1"/>
  <c r="L603" i="2" s="1"/>
  <c r="AZ1728" i="1"/>
  <c r="BB1728" i="1"/>
  <c r="AZ1856" i="1"/>
  <c r="BB1856" i="1"/>
  <c r="BC1856" i="1" s="1"/>
  <c r="AZ1920" i="1"/>
  <c r="BB1920" i="1"/>
  <c r="AZ2016" i="1"/>
  <c r="BB2016" i="1"/>
  <c r="BC2016" i="1" s="1"/>
  <c r="AZ1723" i="1"/>
  <c r="BB1723" i="1"/>
  <c r="AZ1979" i="1"/>
  <c r="BB1979" i="1"/>
  <c r="BC1979" i="1" s="1"/>
  <c r="AZ2011" i="1"/>
  <c r="BB2011" i="1"/>
  <c r="AZ2048" i="1"/>
  <c r="BB2048" i="1"/>
  <c r="BC2048" i="1" s="1"/>
  <c r="AZ2080" i="1"/>
  <c r="BB2080" i="1"/>
  <c r="AZ2043" i="1"/>
  <c r="BB2043" i="1"/>
  <c r="BC2043" i="1" s="1"/>
  <c r="AZ2075" i="1"/>
  <c r="BB2075" i="1"/>
  <c r="AZ2039" i="1"/>
  <c r="BB2039" i="1"/>
  <c r="BC2039" i="1" s="1"/>
  <c r="AZ1383" i="1"/>
  <c r="BB1383" i="1"/>
  <c r="AZ1287" i="1"/>
  <c r="BB1287" i="1"/>
  <c r="BC1287" i="1" s="1"/>
  <c r="AZ1356" i="1"/>
  <c r="BB1356" i="1"/>
  <c r="AZ1317" i="1"/>
  <c r="BB1317" i="1"/>
  <c r="BC1317" i="1" s="1"/>
  <c r="AZ1221" i="1"/>
  <c r="BB1221" i="1"/>
  <c r="AZ1290" i="1"/>
  <c r="BB1290" i="1"/>
  <c r="BC1290" i="1" s="1"/>
  <c r="AZ1194" i="1"/>
  <c r="BB1194" i="1"/>
  <c r="AZ1359" i="1"/>
  <c r="BB1359" i="1"/>
  <c r="BC1359" i="1" s="1"/>
  <c r="AZ1300" i="1"/>
  <c r="BB1300" i="1"/>
  <c r="AZ1236" i="1"/>
  <c r="BB1236" i="1"/>
  <c r="BC1236" i="1" s="1"/>
  <c r="L170" i="2" s="1"/>
  <c r="AZ1361" i="1"/>
  <c r="BB1361" i="1"/>
  <c r="AZ1329" i="1"/>
  <c r="BB1329" i="1"/>
  <c r="BC1329" i="1" s="1"/>
  <c r="AZ1233" i="1"/>
  <c r="BB1233" i="1"/>
  <c r="AZ1366" i="1"/>
  <c r="BB1366" i="1"/>
  <c r="BC1366" i="1" s="1"/>
  <c r="AZ1208" i="1"/>
  <c r="BB1208" i="1"/>
  <c r="AZ1272" i="1"/>
  <c r="BB1272" i="1"/>
  <c r="BC1272" i="1" s="1"/>
  <c r="L192" i="2" s="1"/>
  <c r="AZ1368" i="1"/>
  <c r="BB1368" i="1"/>
  <c r="AZ1203" i="1"/>
  <c r="BB1203" i="1"/>
  <c r="BC1203" i="1" s="1"/>
  <c r="L153" i="2" s="1"/>
  <c r="AZ1293" i="1"/>
  <c r="BB1293" i="1"/>
  <c r="AZ1197" i="1"/>
  <c r="BB1197" i="1"/>
  <c r="BC1197" i="1" s="1"/>
  <c r="L148" i="2" s="1"/>
  <c r="AZ1298" i="1"/>
  <c r="BB1298" i="1"/>
  <c r="AZ1266" i="1"/>
  <c r="BB1266" i="1"/>
  <c r="BC1266" i="1" s="1"/>
  <c r="L188" i="2" s="1"/>
  <c r="AZ1375" i="1"/>
  <c r="BB1375" i="1"/>
  <c r="AZ1188" i="1"/>
  <c r="BB1188" i="1"/>
  <c r="BC1188" i="1" s="1"/>
  <c r="L143" i="2" s="1"/>
  <c r="AZ1305" i="1"/>
  <c r="BB1305" i="1"/>
  <c r="AZ1241" i="1"/>
  <c r="BB1241" i="1"/>
  <c r="BC1241" i="1" s="1"/>
  <c r="L172" i="2" s="1"/>
  <c r="AZ1310" i="1"/>
  <c r="BB1310" i="1"/>
  <c r="AZ1278" i="1"/>
  <c r="BB1278" i="1"/>
  <c r="BC1278" i="1" s="1"/>
  <c r="L196" i="2" s="1"/>
  <c r="AZ1182" i="1"/>
  <c r="BB1182" i="1"/>
  <c r="AZ1200" i="1"/>
  <c r="BB1200" i="1"/>
  <c r="BC1200" i="1" s="1"/>
  <c r="L150" i="2" s="1"/>
  <c r="AZ1264" i="1"/>
  <c r="BB1264" i="1"/>
  <c r="AZ1227" i="1"/>
  <c r="BB1227" i="1"/>
  <c r="BC1227" i="1" s="1"/>
  <c r="L164" i="2" s="1"/>
  <c r="AZ1323" i="1"/>
  <c r="BB1323" i="1"/>
  <c r="AZ1260" i="1"/>
  <c r="BB1260" i="1"/>
  <c r="BC1260" i="1" s="1"/>
  <c r="AZ1269" i="1"/>
  <c r="BB1269" i="1"/>
  <c r="AZ1370" i="1"/>
  <c r="BB1370" i="1"/>
  <c r="BC1370" i="1" s="1"/>
  <c r="AZ1338" i="1"/>
  <c r="BB1338" i="1"/>
  <c r="AZ1332" i="1"/>
  <c r="BB1332" i="1"/>
  <c r="BC1332" i="1" s="1"/>
  <c r="AZ1377" i="1"/>
  <c r="BB1377" i="1"/>
  <c r="AZ1281" i="1"/>
  <c r="BB1281" i="1"/>
  <c r="BC1281" i="1" s="1"/>
  <c r="AZ1185" i="1"/>
  <c r="BB1185" i="1"/>
  <c r="AZ1350" i="1"/>
  <c r="BB1350" i="1"/>
  <c r="BC1350" i="1" s="1"/>
  <c r="AZ1254" i="1"/>
  <c r="BB1254" i="1"/>
  <c r="AZ1224" i="1"/>
  <c r="BB1224" i="1"/>
  <c r="BC1224" i="1" s="1"/>
  <c r="L163" i="2" s="1"/>
  <c r="AZ1320" i="1"/>
  <c r="BB1320" i="1"/>
  <c r="AZ1251" i="1"/>
  <c r="BB1251" i="1"/>
  <c r="BC1251" i="1" s="1"/>
  <c r="L178" i="2" s="1"/>
  <c r="AZ1347" i="1"/>
  <c r="BB1347" i="1"/>
  <c r="AZ1191" i="1"/>
  <c r="BB1191" i="1"/>
  <c r="BC1191" i="1" s="1"/>
  <c r="L144" i="2" s="1"/>
  <c r="AZ1335" i="1"/>
  <c r="BB1335" i="1"/>
  <c r="AZ1212" i="1"/>
  <c r="BB1212" i="1"/>
  <c r="BC1212" i="1" s="1"/>
  <c r="L156" i="2" s="1"/>
  <c r="AZ1341" i="1"/>
  <c r="BB1341" i="1"/>
  <c r="AZ1245" i="1"/>
  <c r="BB1245" i="1"/>
  <c r="BC1245" i="1" s="1"/>
  <c r="L174" i="2" s="1"/>
  <c r="AZ1314" i="1"/>
  <c r="BB1314" i="1"/>
  <c r="AZ1215" i="1"/>
  <c r="BB1215" i="1"/>
  <c r="BC1215" i="1" s="1"/>
  <c r="L158" i="2" s="1"/>
  <c r="AZ1284" i="1"/>
  <c r="BB1284" i="1"/>
  <c r="AZ1353" i="1"/>
  <c r="BB1353" i="1"/>
  <c r="BC1353" i="1" s="1"/>
  <c r="AZ1257" i="1"/>
  <c r="BB1257" i="1"/>
  <c r="AZ1326" i="1"/>
  <c r="BB1326" i="1"/>
  <c r="BC1326" i="1" s="1"/>
  <c r="AZ1230" i="1"/>
  <c r="BB1230" i="1"/>
  <c r="AZ1248" i="1"/>
  <c r="BB1248" i="1"/>
  <c r="BC1248" i="1" s="1"/>
  <c r="L176" i="2" s="1"/>
  <c r="AZ1344" i="1"/>
  <c r="BB1344" i="1"/>
  <c r="AZ1275" i="1"/>
  <c r="BB1275" i="1"/>
  <c r="BC1275" i="1" s="1"/>
  <c r="L194" i="2" s="1"/>
  <c r="AZ1307" i="1"/>
  <c r="BB1307" i="1"/>
  <c r="AZ318" i="1"/>
  <c r="BB318" i="1"/>
  <c r="AZ65" i="1"/>
  <c r="BB65" i="1"/>
  <c r="AZ75" i="1"/>
  <c r="BB75" i="1"/>
  <c r="BC75" i="1" s="1"/>
  <c r="AZ1100" i="1"/>
  <c r="BB1100" i="1"/>
  <c r="AZ972" i="1"/>
  <c r="BB972" i="1"/>
  <c r="BC972" i="1" s="1"/>
  <c r="AZ908" i="1"/>
  <c r="BB908" i="1"/>
  <c r="AZ893" i="1"/>
  <c r="BB893" i="1"/>
  <c r="BC893" i="1" s="1"/>
  <c r="AZ381" i="1"/>
  <c r="BB381" i="1"/>
  <c r="AZ239" i="1"/>
  <c r="BB239" i="1"/>
  <c r="BC239" i="1" s="1"/>
  <c r="AZ1130" i="1"/>
  <c r="BB1130" i="1"/>
  <c r="AZ970" i="1"/>
  <c r="BB970" i="1"/>
  <c r="BC970" i="1" s="1"/>
  <c r="AZ906" i="1"/>
  <c r="BB906" i="1"/>
  <c r="AZ874" i="1"/>
  <c r="BB874" i="1"/>
  <c r="BC874" i="1" s="1"/>
  <c r="AZ842" i="1"/>
  <c r="BB842" i="1"/>
  <c r="AZ746" i="1"/>
  <c r="BB746" i="1"/>
  <c r="BC746" i="1" s="1"/>
  <c r="AZ682" i="1"/>
  <c r="BB682" i="1"/>
  <c r="AZ618" i="1"/>
  <c r="BB618" i="1"/>
  <c r="BC618" i="1" s="1"/>
  <c r="AZ955" i="1"/>
  <c r="BB955" i="1"/>
  <c r="AZ891" i="1"/>
  <c r="BB891" i="1"/>
  <c r="BC891" i="1" s="1"/>
  <c r="AZ440" i="1"/>
  <c r="BB440" i="1"/>
  <c r="AZ408" i="1"/>
  <c r="BB408" i="1"/>
  <c r="BC408" i="1" s="1"/>
  <c r="AZ252" i="1"/>
  <c r="BB252" i="1"/>
  <c r="AZ1108" i="1"/>
  <c r="BB1108" i="1"/>
  <c r="BC1108" i="1" s="1"/>
  <c r="AZ1044" i="1"/>
  <c r="BB1044" i="1"/>
  <c r="AZ852" i="1"/>
  <c r="BB852" i="1"/>
  <c r="BC852" i="1" s="1"/>
  <c r="AZ788" i="1"/>
  <c r="BB788" i="1"/>
  <c r="AZ724" i="1"/>
  <c r="BB724" i="1"/>
  <c r="BC724" i="1" s="1"/>
  <c r="AZ660" i="1"/>
  <c r="BB660" i="1"/>
  <c r="AZ596" i="1"/>
  <c r="BB596" i="1"/>
  <c r="BC596" i="1" s="1"/>
  <c r="AZ645" i="1"/>
  <c r="BB645" i="1"/>
  <c r="AZ199" i="1"/>
  <c r="BB199" i="1"/>
  <c r="BC199" i="1" s="1"/>
  <c r="AZ254" i="1"/>
  <c r="BB254" i="1"/>
  <c r="AZ1105" i="1"/>
  <c r="BB1105" i="1"/>
  <c r="BC1105" i="1" s="1"/>
  <c r="AZ1041" i="1"/>
  <c r="BB1041" i="1"/>
  <c r="AZ1009" i="1"/>
  <c r="BB1009" i="1"/>
  <c r="BC1009" i="1" s="1"/>
  <c r="AZ950" i="1"/>
  <c r="BB950" i="1"/>
  <c r="AZ886" i="1"/>
  <c r="BB886" i="1"/>
  <c r="BC886" i="1" s="1"/>
  <c r="AZ790" i="1"/>
  <c r="BB790" i="1"/>
  <c r="AZ726" i="1"/>
  <c r="BB726" i="1"/>
  <c r="BC726" i="1" s="1"/>
  <c r="AZ662" i="1"/>
  <c r="BB662" i="1"/>
  <c r="AZ598" i="1"/>
  <c r="BB598" i="1"/>
  <c r="BC598" i="1" s="1"/>
  <c r="AZ871" i="1"/>
  <c r="BB871" i="1"/>
  <c r="AZ743" i="1"/>
  <c r="BB743" i="1"/>
  <c r="BC743" i="1" s="1"/>
  <c r="AZ679" i="1"/>
  <c r="BB679" i="1"/>
  <c r="AZ439" i="1"/>
  <c r="BB439" i="1"/>
  <c r="BC439" i="1" s="1"/>
  <c r="AZ407" i="1"/>
  <c r="BB407" i="1"/>
  <c r="AZ256" i="1"/>
  <c r="BB256" i="1"/>
  <c r="BC256" i="1" s="1"/>
  <c r="AZ224" i="1"/>
  <c r="BB224" i="1"/>
  <c r="AZ353" i="1"/>
  <c r="BB353" i="1"/>
  <c r="BC353" i="1" s="1"/>
  <c r="AZ385" i="1"/>
  <c r="BB385" i="1"/>
  <c r="AZ518" i="1"/>
  <c r="BB518" i="1"/>
  <c r="BC518" i="1" s="1"/>
  <c r="AZ617" i="1"/>
  <c r="BB617" i="1"/>
  <c r="AZ681" i="1"/>
  <c r="BB681" i="1"/>
  <c r="BC681" i="1" s="1"/>
  <c r="AZ745" i="1"/>
  <c r="BB745" i="1"/>
  <c r="AZ841" i="1"/>
  <c r="BB841" i="1"/>
  <c r="BC841" i="1" s="1"/>
  <c r="AZ873" i="1"/>
  <c r="BB873" i="1"/>
  <c r="AZ969" i="1"/>
  <c r="BB969" i="1"/>
  <c r="BC969" i="1" s="1"/>
  <c r="AZ567" i="1"/>
  <c r="BB567" i="1"/>
  <c r="AZ600" i="1"/>
  <c r="BB600" i="1"/>
  <c r="BC600" i="1" s="1"/>
  <c r="AZ664" i="1"/>
  <c r="BB664" i="1"/>
  <c r="AZ792" i="1"/>
  <c r="BB792" i="1"/>
  <c r="BC792" i="1" s="1"/>
  <c r="AZ824" i="1"/>
  <c r="BB824" i="1"/>
  <c r="AZ952" i="1"/>
  <c r="BB952" i="1"/>
  <c r="BC952" i="1" s="1"/>
  <c r="AZ1043" i="1"/>
  <c r="BB1043" i="1"/>
  <c r="AZ523" i="1"/>
  <c r="BB523" i="1"/>
  <c r="BC523" i="1" s="1"/>
  <c r="AZ172" i="1"/>
  <c r="BB172" i="1"/>
  <c r="AZ140" i="1"/>
  <c r="BB140" i="1"/>
  <c r="BC140" i="1" s="1"/>
  <c r="AZ461" i="1"/>
  <c r="BB461" i="1"/>
  <c r="AZ519" i="1"/>
  <c r="BB519" i="1"/>
  <c r="BC519" i="1" s="1"/>
  <c r="AZ63" i="1"/>
  <c r="BB63" i="1"/>
  <c r="AZ973" i="1"/>
  <c r="BB973" i="1"/>
  <c r="BC973" i="1" s="1"/>
  <c r="AZ333" i="1"/>
  <c r="BB333" i="1"/>
  <c r="AZ547" i="1"/>
  <c r="BB547" i="1"/>
  <c r="BC547" i="1" s="1"/>
  <c r="AZ1133" i="1"/>
  <c r="BB1133" i="1"/>
  <c r="AZ1069" i="1"/>
  <c r="BB1069" i="1"/>
  <c r="BC1069" i="1" s="1"/>
  <c r="AZ1005" i="1"/>
  <c r="BB1005" i="1"/>
  <c r="AZ1106" i="1"/>
  <c r="BB1106" i="1"/>
  <c r="BC1106" i="1" s="1"/>
  <c r="AZ1042" i="1"/>
  <c r="BB1042" i="1"/>
  <c r="AZ1010" i="1"/>
  <c r="BB1010" i="1"/>
  <c r="BC1010" i="1" s="1"/>
  <c r="AZ946" i="1"/>
  <c r="BB946" i="1"/>
  <c r="AZ850" i="1"/>
  <c r="BB850" i="1"/>
  <c r="BC850" i="1" s="1"/>
  <c r="AZ722" i="1"/>
  <c r="BB722" i="1"/>
  <c r="AZ658" i="1"/>
  <c r="BB658" i="1"/>
  <c r="BC658" i="1" s="1"/>
  <c r="AZ931" i="1"/>
  <c r="BB931" i="1"/>
  <c r="AZ867" i="1"/>
  <c r="BB867" i="1"/>
  <c r="BC867" i="1" s="1"/>
  <c r="AZ771" i="1"/>
  <c r="BB771" i="1"/>
  <c r="AZ643" i="1"/>
  <c r="BB643" i="1"/>
  <c r="BC643" i="1" s="1"/>
  <c r="AZ548" i="1"/>
  <c r="BB548" i="1"/>
  <c r="AZ197" i="1"/>
  <c r="BB197" i="1"/>
  <c r="BC197" i="1" s="1"/>
  <c r="AZ151" i="1"/>
  <c r="BB151" i="1"/>
  <c r="AZ553" i="1"/>
  <c r="BB553" i="1"/>
  <c r="BC553" i="1" s="1"/>
  <c r="AZ516" i="1"/>
  <c r="BB516" i="1"/>
  <c r="AZ384" i="1"/>
  <c r="BB384" i="1"/>
  <c r="BC384" i="1" s="1"/>
  <c r="AZ352" i="1"/>
  <c r="BB352" i="1"/>
  <c r="AZ991" i="1"/>
  <c r="BB991" i="1"/>
  <c r="BC991" i="1" s="1"/>
  <c r="AZ1124" i="1"/>
  <c r="BB1124" i="1"/>
  <c r="AZ1060" i="1"/>
  <c r="BB1060" i="1"/>
  <c r="BC1060" i="1" s="1"/>
  <c r="AZ932" i="1"/>
  <c r="BB932" i="1"/>
  <c r="AZ789" i="1"/>
  <c r="BB789" i="1"/>
  <c r="BC789" i="1" s="1"/>
  <c r="AZ725" i="1"/>
  <c r="BB725" i="1"/>
  <c r="AZ661" i="1"/>
  <c r="BB661" i="1"/>
  <c r="BC661" i="1" s="1"/>
  <c r="AZ597" i="1"/>
  <c r="BB597" i="1"/>
  <c r="AZ270" i="1"/>
  <c r="BB270" i="1"/>
  <c r="BC270" i="1" s="1"/>
  <c r="AZ1081" i="1"/>
  <c r="BB1081" i="1"/>
  <c r="AZ1086" i="1"/>
  <c r="BB1086" i="1"/>
  <c r="BC1086" i="1" s="1"/>
  <c r="AZ990" i="1"/>
  <c r="BB990" i="1"/>
  <c r="AZ862" i="1"/>
  <c r="BB862" i="1"/>
  <c r="BC862" i="1" s="1"/>
  <c r="AZ798" i="1"/>
  <c r="BB798" i="1"/>
  <c r="AZ766" i="1"/>
  <c r="BB766" i="1"/>
  <c r="BC766" i="1" s="1"/>
  <c r="AZ702" i="1"/>
  <c r="BB702" i="1"/>
  <c r="AZ573" i="1"/>
  <c r="BB573" i="1"/>
  <c r="BC573" i="1" s="1"/>
  <c r="AZ975" i="1"/>
  <c r="BB975" i="1"/>
  <c r="AZ911" i="1"/>
  <c r="BB911" i="1"/>
  <c r="BC911" i="1" s="1"/>
  <c r="AZ847" i="1"/>
  <c r="BB847" i="1"/>
  <c r="AZ815" i="1"/>
  <c r="BB815" i="1"/>
  <c r="BC815" i="1" s="1"/>
  <c r="AZ751" i="1"/>
  <c r="BB751" i="1"/>
  <c r="AZ623" i="1"/>
  <c r="BB623" i="1"/>
  <c r="BC623" i="1" s="1"/>
  <c r="AZ383" i="1"/>
  <c r="BB383" i="1"/>
  <c r="AZ305" i="1"/>
  <c r="BB305" i="1"/>
  <c r="BC305" i="1" s="1"/>
  <c r="AZ304" i="1"/>
  <c r="BB304" i="1"/>
  <c r="AZ97" i="1"/>
  <c r="BB97" i="1"/>
  <c r="BC97" i="1" s="1"/>
  <c r="AZ186" i="1"/>
  <c r="BB186" i="1"/>
  <c r="AZ226" i="1"/>
  <c r="BB226" i="1"/>
  <c r="BC226" i="1" s="1"/>
  <c r="AZ163" i="1"/>
  <c r="BB163" i="1"/>
  <c r="AZ409" i="1"/>
  <c r="BB409" i="1"/>
  <c r="BC409" i="1" s="1"/>
  <c r="AZ502" i="1"/>
  <c r="BB502" i="1"/>
  <c r="AZ641" i="1"/>
  <c r="BB641" i="1"/>
  <c r="BC641" i="1" s="1"/>
  <c r="AZ705" i="1"/>
  <c r="BB705" i="1"/>
  <c r="AZ769" i="1"/>
  <c r="BB769" i="1"/>
  <c r="BC769" i="1" s="1"/>
  <c r="AZ801" i="1"/>
  <c r="BB801" i="1"/>
  <c r="AZ865" i="1"/>
  <c r="BB865" i="1"/>
  <c r="BC865" i="1" s="1"/>
  <c r="AZ929" i="1"/>
  <c r="BB929" i="1"/>
  <c r="AZ624" i="1"/>
  <c r="BB624" i="1"/>
  <c r="BC624" i="1" s="1"/>
  <c r="AZ720" i="1"/>
  <c r="BB720" i="1"/>
  <c r="AZ752" i="1"/>
  <c r="BB752" i="1"/>
  <c r="BC752" i="1" s="1"/>
  <c r="AZ816" i="1"/>
  <c r="BB816" i="1"/>
  <c r="AZ976" i="1"/>
  <c r="BB976" i="1"/>
  <c r="BC976" i="1" s="1"/>
  <c r="AZ1008" i="1"/>
  <c r="BB1008" i="1"/>
  <c r="AZ1040" i="1"/>
  <c r="BB1040" i="1"/>
  <c r="BC1040" i="1" s="1"/>
  <c r="AZ1099" i="1"/>
  <c r="BB1099" i="1"/>
  <c r="AZ108" i="1"/>
  <c r="BB108" i="1"/>
  <c r="BC108" i="1" s="1"/>
  <c r="AZ501" i="1"/>
  <c r="BB501" i="1"/>
  <c r="AZ150" i="1"/>
  <c r="BB150" i="1"/>
  <c r="BC150" i="1" s="1"/>
  <c r="AZ118" i="1"/>
  <c r="BB118" i="1"/>
  <c r="AZ465" i="1"/>
  <c r="BB465" i="1"/>
  <c r="BC465" i="1" s="1"/>
  <c r="AZ909" i="1"/>
  <c r="BB909" i="1"/>
  <c r="AZ76" i="1"/>
  <c r="BB76" i="1"/>
  <c r="BC76" i="1" s="1"/>
  <c r="AZ89" i="1"/>
  <c r="BB89" i="1"/>
  <c r="AZ73" i="1"/>
  <c r="BB73" i="1"/>
  <c r="BC73" i="1" s="1"/>
  <c r="AZ1068" i="1"/>
  <c r="BB1068" i="1"/>
  <c r="AZ876" i="1"/>
  <c r="BB876" i="1"/>
  <c r="BC876" i="1" s="1"/>
  <c r="AZ748" i="1"/>
  <c r="BB748" i="1"/>
  <c r="AZ684" i="1"/>
  <c r="BB684" i="1"/>
  <c r="BC684" i="1" s="1"/>
  <c r="AZ620" i="1"/>
  <c r="BB620" i="1"/>
  <c r="AZ861" i="1"/>
  <c r="BB861" i="1"/>
  <c r="BC861" i="1" s="1"/>
  <c r="AZ797" i="1"/>
  <c r="BB797" i="1"/>
  <c r="AZ271" i="1"/>
  <c r="BB271" i="1"/>
  <c r="BC271" i="1" s="1"/>
  <c r="AZ107" i="1"/>
  <c r="BB107" i="1"/>
  <c r="AZ1045" i="1"/>
  <c r="BB1045" i="1"/>
  <c r="BC1045" i="1" s="1"/>
  <c r="AZ1082" i="1"/>
  <c r="BB1082" i="1"/>
  <c r="AZ954" i="1"/>
  <c r="BB954" i="1"/>
  <c r="BC954" i="1" s="1"/>
  <c r="AZ569" i="1"/>
  <c r="BB569" i="1"/>
  <c r="AZ971" i="1"/>
  <c r="BB971" i="1"/>
  <c r="BC971" i="1" s="1"/>
  <c r="AZ907" i="1"/>
  <c r="BB907" i="1"/>
  <c r="AZ875" i="1"/>
  <c r="BB875" i="1"/>
  <c r="BC875" i="1" s="1"/>
  <c r="AZ843" i="1"/>
  <c r="BB843" i="1"/>
  <c r="AZ747" i="1"/>
  <c r="BB747" i="1"/>
  <c r="BC747" i="1" s="1"/>
  <c r="AZ683" i="1"/>
  <c r="BB683" i="1"/>
  <c r="AZ619" i="1"/>
  <c r="BB619" i="1"/>
  <c r="BC619" i="1" s="1"/>
  <c r="AZ443" i="1"/>
  <c r="BB443" i="1"/>
  <c r="AZ269" i="1"/>
  <c r="BB269" i="1"/>
  <c r="BC269" i="1" s="1"/>
  <c r="AZ424" i="1"/>
  <c r="BB424" i="1"/>
  <c r="AZ1007" i="1"/>
  <c r="BB1007" i="1"/>
  <c r="BC1007" i="1" s="1"/>
  <c r="AZ948" i="1"/>
  <c r="BB948" i="1"/>
  <c r="AZ820" i="1"/>
  <c r="BB820" i="1"/>
  <c r="BC820" i="1" s="1"/>
  <c r="AZ933" i="1"/>
  <c r="BB933" i="1"/>
  <c r="AZ869" i="1"/>
  <c r="BB869" i="1"/>
  <c r="BC869" i="1" s="1"/>
  <c r="AZ550" i="1"/>
  <c r="BB550" i="1"/>
  <c r="AZ222" i="1"/>
  <c r="BB222" i="1"/>
  <c r="BC222" i="1" s="1"/>
  <c r="AZ1121" i="1"/>
  <c r="BB1121" i="1"/>
  <c r="AZ1089" i="1"/>
  <c r="BB1089" i="1"/>
  <c r="BC1089" i="1" s="1"/>
  <c r="AZ1025" i="1"/>
  <c r="BB1025" i="1"/>
  <c r="AZ993" i="1"/>
  <c r="BB993" i="1"/>
  <c r="BC993" i="1" s="1"/>
  <c r="AZ934" i="1"/>
  <c r="BB934" i="1"/>
  <c r="AZ678" i="1"/>
  <c r="BB678" i="1"/>
  <c r="BC678" i="1" s="1"/>
  <c r="AZ951" i="1"/>
  <c r="BB951" i="1"/>
  <c r="AZ887" i="1"/>
  <c r="BB887" i="1"/>
  <c r="BC887" i="1" s="1"/>
  <c r="AZ823" i="1"/>
  <c r="BB823" i="1"/>
  <c r="AZ791" i="1"/>
  <c r="BB791" i="1"/>
  <c r="BC791" i="1" s="1"/>
  <c r="AZ663" i="1"/>
  <c r="BB663" i="1"/>
  <c r="AZ599" i="1"/>
  <c r="BB599" i="1"/>
  <c r="BC599" i="1" s="1"/>
  <c r="AZ568" i="1"/>
  <c r="BB568" i="1"/>
  <c r="AZ423" i="1"/>
  <c r="BB423" i="1"/>
  <c r="BC423" i="1" s="1"/>
  <c r="AZ185" i="1"/>
  <c r="BB185" i="1"/>
  <c r="AZ127" i="1"/>
  <c r="BB127" i="1"/>
  <c r="BC127" i="1" s="1"/>
  <c r="AZ240" i="1"/>
  <c r="BB240" i="1"/>
  <c r="AZ173" i="1"/>
  <c r="BB173" i="1"/>
  <c r="BC173" i="1" s="1"/>
  <c r="AZ210" i="1"/>
  <c r="BB210" i="1"/>
  <c r="AZ480" i="1"/>
  <c r="BB480" i="1"/>
  <c r="BC480" i="1" s="1"/>
  <c r="AZ211" i="1"/>
  <c r="BB211" i="1"/>
  <c r="AZ291" i="1"/>
  <c r="BB291" i="1"/>
  <c r="BC291" i="1" s="1"/>
  <c r="AZ570" i="1"/>
  <c r="BB570" i="1"/>
  <c r="AZ601" i="1"/>
  <c r="BB601" i="1"/>
  <c r="BC601" i="1" s="1"/>
  <c r="AZ793" i="1"/>
  <c r="BB793" i="1"/>
  <c r="AZ889" i="1"/>
  <c r="BB889" i="1"/>
  <c r="BC889" i="1" s="1"/>
  <c r="AZ953" i="1"/>
  <c r="BB953" i="1"/>
  <c r="AZ680" i="1"/>
  <c r="BB680" i="1"/>
  <c r="BC680" i="1" s="1"/>
  <c r="AZ744" i="1"/>
  <c r="BB744" i="1"/>
  <c r="AZ840" i="1"/>
  <c r="BB840" i="1"/>
  <c r="BC840" i="1" s="1"/>
  <c r="AZ904" i="1"/>
  <c r="BB904" i="1"/>
  <c r="AZ1064" i="1"/>
  <c r="BB1064" i="1"/>
  <c r="BC1064" i="1" s="1"/>
  <c r="AZ1128" i="1"/>
  <c r="BB1128" i="1"/>
  <c r="AZ1027" i="1"/>
  <c r="BB1027" i="1"/>
  <c r="BC1027" i="1" s="1"/>
  <c r="AZ1059" i="1"/>
  <c r="BB1059" i="1"/>
  <c r="AZ1091" i="1"/>
  <c r="BB1091" i="1"/>
  <c r="BC1091" i="1" s="1"/>
  <c r="AZ1123" i="1"/>
  <c r="BB1123" i="1"/>
  <c r="AZ499" i="1"/>
  <c r="BB499" i="1"/>
  <c r="BC499" i="1" s="1"/>
  <c r="AZ317" i="1"/>
  <c r="BB317" i="1"/>
  <c r="AZ477" i="1"/>
  <c r="BB477" i="1"/>
  <c r="BC477" i="1" s="1"/>
  <c r="AZ1111" i="1"/>
  <c r="BB1111" i="1"/>
  <c r="AZ845" i="1"/>
  <c r="BB845" i="1"/>
  <c r="BC845" i="1" s="1"/>
  <c r="AZ255" i="1"/>
  <c r="BB255" i="1"/>
  <c r="AZ198" i="1"/>
  <c r="BB198" i="1"/>
  <c r="BC198" i="1" s="1"/>
  <c r="AZ1127" i="1"/>
  <c r="BB1127" i="1"/>
  <c r="AZ52" i="1"/>
  <c r="BB52" i="1"/>
  <c r="BC52" i="1" s="1"/>
  <c r="AZ87" i="1"/>
  <c r="BB87" i="1"/>
  <c r="AZ892" i="1"/>
  <c r="BB892" i="1"/>
  <c r="BC892" i="1" s="1"/>
  <c r="AZ571" i="1"/>
  <c r="BB571" i="1"/>
  <c r="AZ877" i="1"/>
  <c r="BB877" i="1"/>
  <c r="BC877" i="1" s="1"/>
  <c r="AZ749" i="1"/>
  <c r="BB749" i="1"/>
  <c r="AZ685" i="1"/>
  <c r="BB685" i="1"/>
  <c r="BC685" i="1" s="1"/>
  <c r="AZ621" i="1"/>
  <c r="BB621" i="1"/>
  <c r="AZ462" i="1"/>
  <c r="BB462" i="1"/>
  <c r="BC462" i="1" s="1"/>
  <c r="AZ139" i="1"/>
  <c r="BB139" i="1"/>
  <c r="AZ1085" i="1"/>
  <c r="BB1085" i="1"/>
  <c r="BC1085" i="1" s="1"/>
  <c r="AZ1122" i="1"/>
  <c r="BB1122" i="1"/>
  <c r="AZ1058" i="1"/>
  <c r="BB1058" i="1"/>
  <c r="BC1058" i="1" s="1"/>
  <c r="AZ1026" i="1"/>
  <c r="BB1026" i="1"/>
  <c r="AZ930" i="1"/>
  <c r="BB930" i="1"/>
  <c r="BC930" i="1" s="1"/>
  <c r="AZ866" i="1"/>
  <c r="BB866" i="1"/>
  <c r="AZ770" i="1"/>
  <c r="BB770" i="1"/>
  <c r="BC770" i="1" s="1"/>
  <c r="AZ642" i="1"/>
  <c r="BB642" i="1"/>
  <c r="AZ947" i="1"/>
  <c r="BB947" i="1"/>
  <c r="BC947" i="1" s="1"/>
  <c r="AZ787" i="1"/>
  <c r="BB787" i="1"/>
  <c r="AZ723" i="1"/>
  <c r="BB723" i="1"/>
  <c r="BC723" i="1" s="1"/>
  <c r="AZ659" i="1"/>
  <c r="BB659" i="1"/>
  <c r="AZ595" i="1"/>
  <c r="BB595" i="1"/>
  <c r="BC595" i="1" s="1"/>
  <c r="AZ355" i="1"/>
  <c r="BB355" i="1"/>
  <c r="AZ336" i="1"/>
  <c r="BB336" i="1"/>
  <c r="BC336" i="1" s="1"/>
  <c r="AZ117" i="1"/>
  <c r="BB117" i="1"/>
  <c r="AZ1028" i="1"/>
  <c r="BB1028" i="1"/>
  <c r="BC1028" i="1" s="1"/>
  <c r="AZ644" i="1"/>
  <c r="BB644" i="1"/>
  <c r="AZ949" i="1"/>
  <c r="BB949" i="1"/>
  <c r="BC949" i="1" s="1"/>
  <c r="AZ566" i="1"/>
  <c r="BB566" i="1"/>
  <c r="AZ478" i="1"/>
  <c r="BB478" i="1"/>
  <c r="BC478" i="1" s="1"/>
  <c r="AZ316" i="1"/>
  <c r="BB316" i="1"/>
  <c r="AZ442" i="1"/>
  <c r="BB442" i="1"/>
  <c r="BC442" i="1" s="1"/>
  <c r="AZ1065" i="1"/>
  <c r="BB1065" i="1"/>
  <c r="AZ1134" i="1"/>
  <c r="BB1134" i="1"/>
  <c r="BC1134" i="1" s="1"/>
  <c r="AZ1102" i="1"/>
  <c r="BB1102" i="1"/>
  <c r="AZ1006" i="1"/>
  <c r="BB1006" i="1"/>
  <c r="BC1006" i="1" s="1"/>
  <c r="AZ974" i="1"/>
  <c r="BB974" i="1"/>
  <c r="AZ910" i="1"/>
  <c r="BB910" i="1"/>
  <c r="BC910" i="1" s="1"/>
  <c r="AZ750" i="1"/>
  <c r="BB750" i="1"/>
  <c r="AZ686" i="1"/>
  <c r="BB686" i="1"/>
  <c r="BC686" i="1" s="1"/>
  <c r="AZ622" i="1"/>
  <c r="BB622" i="1"/>
  <c r="AZ927" i="1"/>
  <c r="BB927" i="1"/>
  <c r="BC927" i="1" s="1"/>
  <c r="AZ767" i="1"/>
  <c r="BB767" i="1"/>
  <c r="AZ703" i="1"/>
  <c r="BB703" i="1"/>
  <c r="BC703" i="1" s="1"/>
  <c r="AZ498" i="1"/>
  <c r="BB498" i="1"/>
  <c r="AZ335" i="1"/>
  <c r="BB335" i="1"/>
  <c r="BC335" i="1" s="1"/>
  <c r="AZ289" i="1"/>
  <c r="BB289" i="1"/>
  <c r="AZ225" i="1"/>
  <c r="BB225" i="1"/>
  <c r="BC225" i="1" s="1"/>
  <c r="AZ288" i="1"/>
  <c r="BB288" i="1"/>
  <c r="AZ129" i="1"/>
  <c r="BB129" i="1"/>
  <c r="BC129" i="1" s="1"/>
  <c r="AZ464" i="1"/>
  <c r="BB464" i="1"/>
  <c r="AZ425" i="1"/>
  <c r="BB425" i="1"/>
  <c r="BC425" i="1" s="1"/>
  <c r="AZ721" i="1"/>
  <c r="BB721" i="1"/>
  <c r="AZ785" i="1"/>
  <c r="BB785" i="1"/>
  <c r="BC785" i="1" s="1"/>
  <c r="AZ817" i="1"/>
  <c r="BB817" i="1"/>
  <c r="AZ913" i="1"/>
  <c r="BB913" i="1"/>
  <c r="BC913" i="1" s="1"/>
  <c r="AZ977" i="1"/>
  <c r="BB977" i="1"/>
  <c r="AZ704" i="1"/>
  <c r="BB704" i="1"/>
  <c r="BC704" i="1" s="1"/>
  <c r="AZ768" i="1"/>
  <c r="BB768" i="1"/>
  <c r="AZ864" i="1"/>
  <c r="BB864" i="1"/>
  <c r="BC864" i="1" s="1"/>
  <c r="AZ928" i="1"/>
  <c r="BB928" i="1"/>
  <c r="AZ992" i="1"/>
  <c r="BB992" i="1"/>
  <c r="BC992" i="1" s="1"/>
  <c r="AZ1024" i="1"/>
  <c r="BB1024" i="1"/>
  <c r="AZ1083" i="1"/>
  <c r="BB1083" i="1"/>
  <c r="BC1083" i="1" s="1"/>
  <c r="AZ481" i="1"/>
  <c r="BB481" i="1"/>
  <c r="AZ319" i="1"/>
  <c r="BB319" i="1"/>
  <c r="BC319" i="1" s="1"/>
  <c r="AZ162" i="1"/>
  <c r="BB162" i="1"/>
  <c r="AZ130" i="1"/>
  <c r="BB130" i="1"/>
  <c r="BC130" i="1" s="1"/>
  <c r="AZ39" i="1"/>
  <c r="BB39" i="1"/>
  <c r="AZ18" i="1"/>
  <c r="BB18" i="1"/>
  <c r="BC18" i="1" s="1"/>
  <c r="AZ46" i="1"/>
  <c r="BB46" i="1"/>
  <c r="AZ28" i="1"/>
  <c r="BB28" i="1"/>
  <c r="BC28" i="1" s="1"/>
  <c r="AZ12" i="1"/>
  <c r="BB12" i="1"/>
  <c r="AZ33" i="1"/>
  <c r="BB33" i="1"/>
  <c r="BC33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Y306" i="1"/>
  <c r="AZ306" i="1" s="1"/>
  <c r="BC306" i="1" s="1"/>
  <c r="AY334" i="1"/>
  <c r="AY350" i="1"/>
  <c r="AZ350" i="1" s="1"/>
  <c r="BC350" i="1" s="1"/>
  <c r="AY366" i="1"/>
  <c r="AZ366" i="1" s="1"/>
  <c r="BC366" i="1" s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Y422" i="1"/>
  <c r="AZ422" i="1" s="1"/>
  <c r="BC422" i="1" s="1"/>
  <c r="AY267" i="1"/>
  <c r="AZ267" i="1" s="1"/>
  <c r="BC267" i="1" s="1"/>
  <c r="AY515" i="1"/>
  <c r="AY475" i="1"/>
  <c r="AZ475" i="1" s="1"/>
  <c r="BC475" i="1" s="1"/>
  <c r="AY511" i="1"/>
  <c r="AZ511" i="1" s="1"/>
  <c r="BC511" i="1" s="1"/>
  <c r="AY479" i="1"/>
  <c r="AY463" i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AZ286" i="1" s="1"/>
  <c r="BC286" i="1" s="1"/>
  <c r="BC2969" i="1" l="1"/>
  <c r="BC2410" i="1"/>
  <c r="BC2762" i="1"/>
  <c r="BC3223" i="1"/>
  <c r="BC3234" i="1"/>
  <c r="BC12" i="1"/>
  <c r="L7" i="2" s="1"/>
  <c r="BC39" i="1"/>
  <c r="BC162" i="1"/>
  <c r="BC1024" i="1"/>
  <c r="BC977" i="1"/>
  <c r="BC721" i="1"/>
  <c r="BC288" i="1"/>
  <c r="BC498" i="1"/>
  <c r="BC622" i="1"/>
  <c r="BC750" i="1"/>
  <c r="BC1102" i="1"/>
  <c r="BC316" i="1"/>
  <c r="BC644" i="1"/>
  <c r="BC355" i="1"/>
  <c r="BC787" i="1"/>
  <c r="BC866" i="1"/>
  <c r="BC1122" i="1"/>
  <c r="BC621" i="1"/>
  <c r="BC571" i="1"/>
  <c r="BC1127" i="1"/>
  <c r="BC1111" i="1"/>
  <c r="BC1123" i="1"/>
  <c r="BC1059" i="1"/>
  <c r="BC744" i="1"/>
  <c r="BC793" i="1"/>
  <c r="BC211" i="1"/>
  <c r="BC240" i="1"/>
  <c r="BC568" i="1"/>
  <c r="BC823" i="1"/>
  <c r="BC934" i="1"/>
  <c r="BC1121" i="1"/>
  <c r="BC933" i="1"/>
  <c r="BC424" i="1"/>
  <c r="BC683" i="1"/>
  <c r="BC907" i="1"/>
  <c r="BC1082" i="1"/>
  <c r="BC797" i="1"/>
  <c r="BC748" i="1"/>
  <c r="BC89" i="1"/>
  <c r="BC118" i="1"/>
  <c r="BC1099" i="1"/>
  <c r="BC816" i="1"/>
  <c r="BC929" i="1"/>
  <c r="BC502" i="1"/>
  <c r="BC186" i="1"/>
  <c r="BC383" i="1"/>
  <c r="BC847" i="1"/>
  <c r="BC702" i="1"/>
  <c r="BC990" i="1"/>
  <c r="BC725" i="1"/>
  <c r="BC1124" i="1"/>
  <c r="BC516" i="1"/>
  <c r="BC151" i="1"/>
  <c r="BC931" i="1"/>
  <c r="BC946" i="1"/>
  <c r="BC1042" i="1"/>
  <c r="BC1133" i="1"/>
  <c r="BC63" i="1"/>
  <c r="BC172" i="1"/>
  <c r="BC1043" i="1"/>
  <c r="BC664" i="1"/>
  <c r="BC745" i="1"/>
  <c r="BC224" i="1"/>
  <c r="BC407" i="1"/>
  <c r="BC662" i="1"/>
  <c r="BC950" i="1"/>
  <c r="BC254" i="1"/>
  <c r="BC660" i="1"/>
  <c r="BC252" i="1"/>
  <c r="BC955" i="1"/>
  <c r="BC842" i="1"/>
  <c r="BC1130" i="1"/>
  <c r="BC908" i="1"/>
  <c r="BC1344" i="1"/>
  <c r="BC1257" i="1"/>
  <c r="L182" i="2" s="1"/>
  <c r="BC1314" i="1"/>
  <c r="BC1347" i="1"/>
  <c r="BC1254" i="1"/>
  <c r="L181" i="2" s="1"/>
  <c r="BC1377" i="1"/>
  <c r="BC1269" i="1"/>
  <c r="L191" i="2" s="1"/>
  <c r="BC1264" i="1"/>
  <c r="BC1310" i="1"/>
  <c r="BC1375" i="1"/>
  <c r="BC1293" i="1"/>
  <c r="BC1208" i="1"/>
  <c r="L154" i="2" s="1"/>
  <c r="BC1361" i="1"/>
  <c r="BC1194" i="1"/>
  <c r="L146" i="2" s="1"/>
  <c r="BC1356" i="1"/>
  <c r="BC2075" i="1"/>
  <c r="BC2011" i="1"/>
  <c r="BC1920" i="1"/>
  <c r="BC1742" i="1"/>
  <c r="L619" i="2" s="1"/>
  <c r="BC1705" i="1"/>
  <c r="L604" i="2" s="1"/>
  <c r="BC1801" i="1"/>
  <c r="L644" i="2" s="1"/>
  <c r="BC2062" i="1"/>
  <c r="BC1860" i="1"/>
  <c r="BC2047" i="1"/>
  <c r="BC1827" i="1"/>
  <c r="BC1894" i="1"/>
  <c r="BC1889" i="1"/>
  <c r="BC1780" i="1"/>
  <c r="BC1839" i="1"/>
  <c r="BC2074" i="1"/>
  <c r="BC1719" i="1"/>
  <c r="L609" i="2" s="1"/>
  <c r="BC1872" i="1"/>
  <c r="BC2020" i="1"/>
  <c r="BC2066" i="1"/>
  <c r="BC2053" i="1"/>
  <c r="BC1789" i="1"/>
  <c r="L639" i="2" s="1"/>
  <c r="BC2035" i="1"/>
  <c r="BC1843" i="1"/>
  <c r="BC1880" i="1"/>
  <c r="BC1814" i="1"/>
  <c r="BC1748" i="1"/>
  <c r="BC1999" i="1"/>
  <c r="BC1890" i="1"/>
  <c r="BC2975" i="1"/>
  <c r="BC2719" i="1"/>
  <c r="BC2620" i="1"/>
  <c r="BC2428" i="1"/>
  <c r="L1095" i="2" s="1"/>
  <c r="BC2587" i="1"/>
  <c r="BC2478" i="1"/>
  <c r="BC2513" i="1"/>
  <c r="BC2769" i="1"/>
  <c r="BC2818" i="1"/>
  <c r="BC2461" i="1"/>
  <c r="L1107" i="2" s="1"/>
  <c r="BC2791" i="1"/>
  <c r="BC2980" i="1"/>
  <c r="BC2852" i="1"/>
  <c r="BC2404" i="1"/>
  <c r="L1086" i="2" s="1"/>
  <c r="BC2627" i="1"/>
  <c r="BC2472" i="1"/>
  <c r="BC2697" i="1"/>
  <c r="BC3049" i="1"/>
  <c r="BC3068" i="1"/>
  <c r="BC2895" i="1"/>
  <c r="BC2572" i="1"/>
  <c r="BC2603" i="1"/>
  <c r="BC2686" i="1"/>
  <c r="BC2878" i="1"/>
  <c r="BC2593" i="1"/>
  <c r="BC3009" i="1"/>
  <c r="BC2834" i="1"/>
  <c r="BC2807" i="1"/>
  <c r="BC2423" i="1"/>
  <c r="BC2900" i="1"/>
  <c r="BC2483" i="1"/>
  <c r="BC2840" i="1"/>
  <c r="BC2456" i="1"/>
  <c r="L1104" i="2" s="1"/>
  <c r="BC2934" i="1"/>
  <c r="BC2681" i="1"/>
  <c r="BC2905" i="1"/>
  <c r="BC2730" i="1"/>
  <c r="BC2922" i="1"/>
  <c r="BC2477" i="1"/>
  <c r="BC3021" i="1"/>
  <c r="BC46" i="1"/>
  <c r="BC481" i="1"/>
  <c r="BC928" i="1"/>
  <c r="BC768" i="1"/>
  <c r="BC817" i="1"/>
  <c r="BC464" i="1"/>
  <c r="BC289" i="1"/>
  <c r="BC767" i="1"/>
  <c r="BC974" i="1"/>
  <c r="BC1065" i="1"/>
  <c r="BC566" i="1"/>
  <c r="BC117" i="1"/>
  <c r="L28" i="2" s="1"/>
  <c r="BC659" i="1"/>
  <c r="BC642" i="1"/>
  <c r="BC1026" i="1"/>
  <c r="BC139" i="1"/>
  <c r="BC749" i="1"/>
  <c r="BC87" i="1"/>
  <c r="L23" i="2" s="1"/>
  <c r="BC255" i="1"/>
  <c r="BC317" i="1"/>
  <c r="BC1128" i="1"/>
  <c r="BC904" i="1"/>
  <c r="BC953" i="1"/>
  <c r="BC570" i="1"/>
  <c r="BC210" i="1"/>
  <c r="BC185" i="1"/>
  <c r="BC663" i="1"/>
  <c r="BC951" i="1"/>
  <c r="BC1025" i="1"/>
  <c r="BC550" i="1"/>
  <c r="BC948" i="1"/>
  <c r="BC443" i="1"/>
  <c r="BC843" i="1"/>
  <c r="BC569" i="1"/>
  <c r="BC107" i="1"/>
  <c r="BC620" i="1"/>
  <c r="BC1068" i="1"/>
  <c r="BC909" i="1"/>
  <c r="BC501" i="1"/>
  <c r="BC1008" i="1"/>
  <c r="BC720" i="1"/>
  <c r="BC801" i="1"/>
  <c r="BC705" i="1"/>
  <c r="BC163" i="1"/>
  <c r="BC304" i="1"/>
  <c r="BC751" i="1"/>
  <c r="BC975" i="1"/>
  <c r="BC798" i="1"/>
  <c r="BC1081" i="1"/>
  <c r="BC597" i="1"/>
  <c r="BC932" i="1"/>
  <c r="BC352" i="1"/>
  <c r="BC548" i="1"/>
  <c r="BC771" i="1"/>
  <c r="BC722" i="1"/>
  <c r="BC1005" i="1"/>
  <c r="BC333" i="1"/>
  <c r="BC461" i="1"/>
  <c r="BC824" i="1"/>
  <c r="BC567" i="1"/>
  <c r="BC873" i="1"/>
  <c r="BC617" i="1"/>
  <c r="BC385" i="1"/>
  <c r="BC679" i="1"/>
  <c r="BC871" i="1"/>
  <c r="BC790" i="1"/>
  <c r="BC1041" i="1"/>
  <c r="BC645" i="1"/>
  <c r="BC788" i="1"/>
  <c r="BC1044" i="1"/>
  <c r="BC440" i="1"/>
  <c r="BC682" i="1"/>
  <c r="BC906" i="1"/>
  <c r="BC381" i="1"/>
  <c r="BC1100" i="1"/>
  <c r="BC1307" i="1"/>
  <c r="BC1230" i="1"/>
  <c r="L167" i="2" s="1"/>
  <c r="BC1284" i="1"/>
  <c r="BC1341" i="1"/>
  <c r="BC1335" i="1"/>
  <c r="BC1320" i="1"/>
  <c r="BC1185" i="1"/>
  <c r="L141" i="2" s="1"/>
  <c r="BC1338" i="1"/>
  <c r="BC1323" i="1"/>
  <c r="BC1182" i="1"/>
  <c r="L139" i="2" s="1"/>
  <c r="BC1305" i="1"/>
  <c r="BC1298" i="1"/>
  <c r="BC1368" i="1"/>
  <c r="BC1233" i="1"/>
  <c r="L168" i="2" s="1"/>
  <c r="BC1300" i="1"/>
  <c r="BC1221" i="1"/>
  <c r="L161" i="2" s="1"/>
  <c r="BC1383" i="1"/>
  <c r="BC2080" i="1"/>
  <c r="BC1723" i="1"/>
  <c r="L610" i="2" s="1"/>
  <c r="BC1728" i="1"/>
  <c r="L612" i="2" s="1"/>
  <c r="BC1934" i="1"/>
  <c r="BC1961" i="1"/>
  <c r="BC2025" i="1"/>
  <c r="BC2114" i="1"/>
  <c r="BC2024" i="1"/>
  <c r="BC1864" i="1"/>
  <c r="BC1761" i="1"/>
  <c r="L626" i="2" s="1"/>
  <c r="BC2049" i="1"/>
  <c r="BC2100" i="1"/>
  <c r="BC1983" i="1"/>
  <c r="BC2096" i="1"/>
  <c r="BC2110" i="1"/>
  <c r="BC1828" i="1"/>
  <c r="BC1805" i="1"/>
  <c r="BC1884" i="1"/>
  <c r="BC1797" i="1"/>
  <c r="BC1852" i="1"/>
  <c r="BC1971" i="1"/>
  <c r="BC1747" i="1"/>
  <c r="L620" i="2" s="1"/>
  <c r="BC1784" i="1"/>
  <c r="L637" i="2" s="1"/>
  <c r="BC2070" i="1"/>
  <c r="BC1940" i="1"/>
  <c r="BC1834" i="1"/>
  <c r="BC1733" i="1"/>
  <c r="L614" i="2" s="1"/>
  <c r="BC2085" i="1"/>
  <c r="BC2879" i="1"/>
  <c r="BC2812" i="1"/>
  <c r="BC2556" i="1"/>
  <c r="BC3003" i="1"/>
  <c r="BC3040" i="1"/>
  <c r="BC2702" i="1"/>
  <c r="BC2577" i="1"/>
  <c r="BC2498" i="1"/>
  <c r="BC2917" i="1"/>
  <c r="BC2653" i="1"/>
  <c r="BC3015" i="1"/>
  <c r="BC2503" i="1"/>
  <c r="BC2724" i="1"/>
  <c r="BC2819" i="1"/>
  <c r="BC2824" i="1"/>
  <c r="BC2534" i="1"/>
  <c r="BC2409" i="1"/>
  <c r="BC2857" i="1"/>
  <c r="BC2746" i="1"/>
  <c r="BC3055" i="1"/>
  <c r="BC2415" i="1"/>
  <c r="BC2508" i="1"/>
  <c r="L1124" i="2" s="1"/>
  <c r="BC2928" i="1"/>
  <c r="BC2416" i="1"/>
  <c r="BC2529" i="1"/>
  <c r="BC2785" i="1"/>
  <c r="BC2642" i="1"/>
  <c r="BC2997" i="1"/>
  <c r="BC2615" i="1"/>
  <c r="BC2708" i="1"/>
  <c r="BC2867" i="1"/>
  <c r="BC2968" i="1"/>
  <c r="BC2648" i="1"/>
  <c r="BC2550" i="1"/>
  <c r="BC3033" i="1"/>
  <c r="BC3225" i="1"/>
  <c r="L1449" i="2" s="1"/>
  <c r="BC3227" i="1"/>
  <c r="L1089" i="2"/>
  <c r="L21" i="2"/>
  <c r="BC3230" i="1"/>
  <c r="BC3232" i="1"/>
  <c r="L1453" i="2" s="1"/>
  <c r="L33" i="2"/>
  <c r="L56" i="2"/>
  <c r="L1092" i="2"/>
  <c r="L39" i="2"/>
  <c r="BC2163" i="1"/>
  <c r="BC2264" i="1"/>
  <c r="BC2136" i="1"/>
  <c r="BC1176" i="1"/>
  <c r="BC1174" i="1"/>
  <c r="BC2198" i="1"/>
  <c r="BC1172" i="1"/>
  <c r="BC2122" i="1"/>
  <c r="BC2253" i="1"/>
  <c r="BC2143" i="1"/>
  <c r="BC2208" i="1"/>
  <c r="BC2158" i="1"/>
  <c r="BC2254" i="1"/>
  <c r="BC2116" i="1"/>
  <c r="BC2183" i="1"/>
  <c r="BC2248" i="1"/>
  <c r="BC1158" i="1"/>
  <c r="BC2249" i="1"/>
  <c r="BC1141" i="1"/>
  <c r="BC2141" i="1"/>
  <c r="BC2204" i="1"/>
  <c r="BC2223" i="1"/>
  <c r="BC2127" i="1"/>
  <c r="BC2224" i="1"/>
  <c r="BC1136" i="1"/>
  <c r="BC2142" i="1"/>
  <c r="BC2212" i="1"/>
  <c r="BC1165" i="1"/>
  <c r="BC2258" i="1"/>
  <c r="BC2229" i="1"/>
  <c r="BC2263" i="1"/>
  <c r="BC2131" i="1"/>
  <c r="BC2168" i="1"/>
  <c r="BC1171" i="1"/>
  <c r="BC1142" i="1"/>
  <c r="BC1169" i="1"/>
  <c r="BC2169" i="1"/>
  <c r="BC1167" i="1"/>
  <c r="BC2154" i="1"/>
  <c r="BC2175" i="1"/>
  <c r="BC2203" i="1"/>
  <c r="BC1161" i="1"/>
  <c r="BC2222" i="1"/>
  <c r="BC1156" i="1"/>
  <c r="BC2242" i="1"/>
  <c r="BC2179" i="1"/>
  <c r="BC2216" i="1"/>
  <c r="BC2150" i="1"/>
  <c r="BC1146" i="1"/>
  <c r="BC2234" i="1"/>
  <c r="BC1175" i="1"/>
  <c r="BC1148" i="1"/>
  <c r="BC2191" i="1"/>
  <c r="BC2187" i="1"/>
  <c r="BC1163" i="1"/>
  <c r="BC1145" i="1"/>
  <c r="BC2238" i="1"/>
  <c r="BC1138" i="1"/>
  <c r="BC2162" i="1"/>
  <c r="BC2197" i="1"/>
  <c r="BC2986" i="1"/>
  <c r="BC2637" i="1"/>
  <c r="L26" i="2"/>
  <c r="L31" i="2"/>
  <c r="BC65" i="1"/>
  <c r="AZ479" i="1"/>
  <c r="BB479" i="1"/>
  <c r="AZ386" i="1"/>
  <c r="BB386" i="1"/>
  <c r="BC318" i="1"/>
  <c r="AZ463" i="1"/>
  <c r="BB463" i="1"/>
  <c r="AZ500" i="1"/>
  <c r="BB500" i="1"/>
  <c r="AZ445" i="1"/>
  <c r="BB445" i="1"/>
  <c r="AZ515" i="1"/>
  <c r="BB515" i="1"/>
  <c r="AZ354" i="1"/>
  <c r="BB354" i="1"/>
  <c r="AZ290" i="1"/>
  <c r="BB290" i="1"/>
  <c r="AZ406" i="1"/>
  <c r="BB406" i="1"/>
  <c r="AZ441" i="1"/>
  <c r="BB441" i="1"/>
  <c r="AZ382" i="1"/>
  <c r="BB382" i="1"/>
  <c r="AZ272" i="1"/>
  <c r="BB272" i="1"/>
  <c r="AZ483" i="1"/>
  <c r="BB483" i="1"/>
  <c r="AZ334" i="1"/>
  <c r="BB334" i="1"/>
  <c r="BC31" i="1"/>
  <c r="BC15" i="1"/>
  <c r="BC141" i="1"/>
  <c r="BC192" i="1"/>
  <c r="BC208" i="1"/>
  <c r="BC233" i="1"/>
  <c r="BC249" i="1"/>
  <c r="BC169" i="1"/>
  <c r="BC98" i="1"/>
  <c r="L24" i="2" s="1"/>
  <c r="BC128" i="1"/>
  <c r="BC110" i="1"/>
  <c r="BC219" i="1"/>
  <c r="BC179" i="1"/>
  <c r="BC218" i="1"/>
  <c r="BC145" i="1"/>
  <c r="BC149" i="1"/>
  <c r="L34" i="2" s="1"/>
  <c r="BC196" i="1"/>
  <c r="BC212" i="1"/>
  <c r="BC228" i="1"/>
  <c r="BC119" i="1"/>
  <c r="BC229" i="1"/>
  <c r="BC245" i="1"/>
  <c r="BC153" i="1"/>
  <c r="BC262" i="1"/>
  <c r="BC223" i="1"/>
  <c r="L46" i="2" s="1"/>
  <c r="BC66" i="1"/>
  <c r="BC7" i="1"/>
  <c r="L5" i="2" s="1"/>
  <c r="BC45" i="1"/>
  <c r="BC11" i="1"/>
  <c r="BC49" i="1"/>
  <c r="BC58" i="1"/>
  <c r="BC74" i="1"/>
  <c r="BC157" i="1"/>
  <c r="BC184" i="1"/>
  <c r="BC200" i="1"/>
  <c r="L43" i="2" s="1"/>
  <c r="BC175" i="1"/>
  <c r="BC241" i="1"/>
  <c r="BC257" i="1"/>
  <c r="BC137" i="1"/>
  <c r="BC106" i="1"/>
  <c r="BC102" i="1"/>
  <c r="BC124" i="1"/>
  <c r="BC187" i="1"/>
  <c r="BC115" i="1"/>
  <c r="BC161" i="1"/>
  <c r="L36" i="2" s="1"/>
  <c r="BC133" i="1"/>
  <c r="BC165" i="1"/>
  <c r="BC204" i="1"/>
  <c r="BC237" i="1"/>
  <c r="BC253" i="1"/>
  <c r="L50" i="2" s="1"/>
  <c r="BC94" i="1"/>
  <c r="BC40" i="1"/>
  <c r="BC82" i="1"/>
  <c r="BC23" i="1"/>
  <c r="BC54" i="1"/>
  <c r="L17" i="2" s="1"/>
  <c r="BC70" i="1"/>
  <c r="BC86" i="1"/>
  <c r="BC19" i="1"/>
  <c r="BC35" i="1"/>
  <c r="BC62" i="1"/>
  <c r="BC78" i="1"/>
  <c r="BC27" i="1"/>
  <c r="L45" i="2" l="1"/>
  <c r="L1450" i="2"/>
  <c r="L1091" i="2"/>
  <c r="L41" i="2"/>
  <c r="L19" i="2"/>
  <c r="L59" i="2"/>
  <c r="L49" i="2"/>
  <c r="BC445" i="1"/>
  <c r="BC463" i="1"/>
  <c r="BC479" i="1"/>
  <c r="BC483" i="1"/>
  <c r="BC382" i="1"/>
  <c r="BC406" i="1"/>
  <c r="L67" i="2" s="1"/>
  <c r="BC354" i="1"/>
  <c r="L63" i="2" s="1"/>
  <c r="BC386" i="1"/>
  <c r="BC334" i="1"/>
  <c r="L61" i="2" s="1"/>
  <c r="BC272" i="1"/>
  <c r="L53" i="2" s="1"/>
  <c r="BC441" i="1"/>
  <c r="BC290" i="1"/>
  <c r="L54" i="2" s="1"/>
  <c r="BC515" i="1"/>
  <c r="L635" i="2" s="1"/>
  <c r="BC500" i="1"/>
  <c r="L65" i="2" l="1"/>
  <c r="K2" i="2" s="1"/>
  <c r="D7" i="5" s="1"/>
  <c r="E7" i="5" s="1"/>
</calcChain>
</file>

<file path=xl/sharedStrings.xml><?xml version="1.0" encoding="utf-8"?>
<sst xmlns="http://schemas.openxmlformats.org/spreadsheetml/2006/main" count="29669" uniqueCount="285">
  <si>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</si>
  <si>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</si>
  <si>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</si>
  <si>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</si>
  <si>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</si>
  <si>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</si>
  <si>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</si>
  <si>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</si>
  <si>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</si>
  <si>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</si>
  <si>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</si>
  <si>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</si>
  <si>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</si>
  <si>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</si>
  <si>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</si>
  <si>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</si>
  <si>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</si>
  <si>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</si>
  <si>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</si>
  <si>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</si>
  <si>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</si>
  <si>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</si>
  <si>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</si>
  <si>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</si>
  <si>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</si>
  <si>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</si>
  <si>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</si>
  <si>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</si>
  <si>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</si>
  <si>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</si>
  <si>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</si>
  <si>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</si>
  <si>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</si>
  <si>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</si>
  <si>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</si>
  <si>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</si>
  <si>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</si>
  <si>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</si>
  <si>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</si>
  <si>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</si>
  <si>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</si>
  <si>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</si>
  <si>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</si>
  <si>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</si>
  <si>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</si>
  <si>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</si>
  <si>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</si>
  <si>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</si>
  <si>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</si>
  <si>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</si>
  <si>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</si>
  <si>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</si>
  <si>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</si>
  <si>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</si>
  <si>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</si>
  <si>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</si>
  <si>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</si>
  <si>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</si>
  <si>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</si>
  <si>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</si>
  <si>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</si>
  <si>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</si>
  <si>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</si>
  <si>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</si>
  <si>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</si>
  <si>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</si>
  <si>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</si>
  <si>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</si>
  <si>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</si>
  <si>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</si>
  <si>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</si>
  <si>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</si>
  <si>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</si>
  <si>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</si>
  <si>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</si>
  <si>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M325300</t>
  </si>
  <si>
    <t>SERVICIOS COMUNALES S.A</t>
  </si>
  <si>
    <t>30-71063249-5</t>
  </si>
  <si>
    <t>25900974-20349337730122</t>
  </si>
  <si>
    <t>uda Correspondiente a</t>
  </si>
  <si>
    <t>Bonificación</t>
  </si>
  <si>
    <t>Detalle de Obligaciones Regularizadas - Obligaciones Impositivas</t>
  </si>
  <si>
    <t>Iva</t>
  </si>
  <si>
    <t>Intereses Resarcitorios</t>
  </si>
  <si>
    <t>Intereses Punitorios</t>
  </si>
  <si>
    <t>Obligaciones Previsionales</t>
  </si>
  <si>
    <t>Empleador-Aportes Seg. Social</t>
  </si>
  <si>
    <t>2017/1</t>
  </si>
  <si>
    <t>Pagado</t>
  </si>
  <si>
    <t>2018/7</t>
  </si>
  <si>
    <t>Ref.</t>
  </si>
  <si>
    <t>2017/4</t>
  </si>
  <si>
    <t>2017/5</t>
  </si>
  <si>
    <t>2017/6</t>
  </si>
  <si>
    <t>2017/7</t>
  </si>
  <si>
    <t>2017/8</t>
  </si>
  <si>
    <t>2018/2</t>
  </si>
  <si>
    <t>Capital</t>
  </si>
  <si>
    <t>Interés Financiero</t>
  </si>
  <si>
    <t>Interés Resarcitorio</t>
  </si>
  <si>
    <t>-</t>
  </si>
  <si>
    <t>M645044</t>
  </si>
  <si>
    <t>Ganancias Sociedades</t>
  </si>
  <si>
    <t>Sicore-Impto.A Las Ganancias</t>
  </si>
  <si>
    <t>Presentac. Dj Ret. Y/O Percep</t>
  </si>
  <si>
    <t>Multa Automatica</t>
  </si>
  <si>
    <t>Ganancia Minima Presunta</t>
  </si>
  <si>
    <t>Bp-Acciones O Participaciones</t>
  </si>
  <si>
    <t>Seg Soc Rg 1566 Multas Por Mora</t>
  </si>
  <si>
    <t>Seg Soc Rg 1566 Multa Por Mora</t>
  </si>
  <si>
    <t>Pago a Cuenta</t>
  </si>
  <si>
    <t>2011/0</t>
  </si>
  <si>
    <t>2012/3</t>
  </si>
  <si>
    <t>2012/4</t>
  </si>
  <si>
    <t>2012/5</t>
  </si>
  <si>
    <t>2016/0</t>
  </si>
  <si>
    <t>2016/6</t>
  </si>
  <si>
    <t>2012/6</t>
  </si>
  <si>
    <t>2012/7</t>
  </si>
  <si>
    <t>2012/8</t>
  </si>
  <si>
    <t>2013/3</t>
  </si>
  <si>
    <t>2012/9</t>
  </si>
  <si>
    <t>No Pagado</t>
  </si>
  <si>
    <t>2012/10</t>
  </si>
  <si>
    <t>Pendiente</t>
  </si>
  <si>
    <t>2012/11</t>
  </si>
  <si>
    <t>2012/12</t>
  </si>
  <si>
    <t>2013/1</t>
  </si>
  <si>
    <t>2013/2</t>
  </si>
  <si>
    <t>2013/9</t>
  </si>
  <si>
    <t>2013/10</t>
  </si>
  <si>
    <t>2013/5</t>
  </si>
  <si>
    <t>2013/12</t>
  </si>
  <si>
    <t>2013/4</t>
  </si>
  <si>
    <t>2013/6</t>
  </si>
  <si>
    <t>2014/10</t>
  </si>
  <si>
    <t>2014/11</t>
  </si>
  <si>
    <t>2017/0</t>
  </si>
  <si>
    <t>2013/7</t>
  </si>
  <si>
    <t>2014/12</t>
  </si>
  <si>
    <t>2015/1</t>
  </si>
  <si>
    <t>2013/8</t>
  </si>
  <si>
    <t>2015/2</t>
  </si>
  <si>
    <t>2015/3</t>
  </si>
  <si>
    <t>2013/11</t>
  </si>
  <si>
    <t>2015/4</t>
  </si>
  <si>
    <t>2015/5</t>
  </si>
  <si>
    <t>2015/7</t>
  </si>
  <si>
    <t>2015/8</t>
  </si>
  <si>
    <t>2015/10</t>
  </si>
  <si>
    <t>2015/11</t>
  </si>
  <si>
    <t>2015/12</t>
  </si>
  <si>
    <t>2016/1</t>
  </si>
  <si>
    <t>2016/7</t>
  </si>
  <si>
    <t>2014/1</t>
  </si>
  <si>
    <t>2014/2</t>
  </si>
  <si>
    <t>2014/3</t>
  </si>
  <si>
    <t>2014/4</t>
  </si>
  <si>
    <t>2016/10</t>
  </si>
  <si>
    <t>2014/5</t>
  </si>
  <si>
    <t>2016/11</t>
  </si>
  <si>
    <t>2014/6</t>
  </si>
  <si>
    <t>2016/12</t>
  </si>
  <si>
    <t>2018/0</t>
  </si>
  <si>
    <t>2014/7</t>
  </si>
  <si>
    <t>2014/8</t>
  </si>
  <si>
    <t>2014/9</t>
  </si>
  <si>
    <t>2017/2</t>
  </si>
  <si>
    <t>2017/3</t>
  </si>
  <si>
    <t>2017/9</t>
  </si>
  <si>
    <t>2017/11</t>
  </si>
  <si>
    <t>2018/3</t>
  </si>
  <si>
    <t>2018/4</t>
  </si>
  <si>
    <t>2018/5</t>
  </si>
  <si>
    <t>2018/8</t>
  </si>
  <si>
    <t>2018/9</t>
  </si>
  <si>
    <t>2018/10</t>
  </si>
  <si>
    <t>2018/11</t>
  </si>
  <si>
    <t>2018/12</t>
  </si>
  <si>
    <t>2015/6</t>
  </si>
  <si>
    <t>2019/1</t>
  </si>
  <si>
    <t>2019/2</t>
  </si>
  <si>
    <t>2015/9</t>
  </si>
  <si>
    <t>2016/2</t>
  </si>
  <si>
    <t>2016/5</t>
  </si>
  <si>
    <t>2019/3</t>
  </si>
  <si>
    <t>2016/8</t>
  </si>
  <si>
    <t>2016/9</t>
  </si>
  <si>
    <t>2019/5</t>
  </si>
  <si>
    <t>2017/10</t>
  </si>
  <si>
    <t>2017/12</t>
  </si>
  <si>
    <t>2018/1</t>
  </si>
  <si>
    <t>2019/6</t>
  </si>
  <si>
    <t>2018/6</t>
  </si>
  <si>
    <t>M645045</t>
  </si>
  <si>
    <t>M762611</t>
  </si>
  <si>
    <t>2019/9</t>
  </si>
  <si>
    <t>M885874</t>
  </si>
  <si>
    <t>N006554</t>
  </si>
  <si>
    <t>2008/10</t>
  </si>
  <si>
    <t>2008/11</t>
  </si>
  <si>
    <t>2009/0</t>
  </si>
  <si>
    <t>2009/3</t>
  </si>
  <si>
    <t>2009/7</t>
  </si>
  <si>
    <t>2012/1</t>
  </si>
  <si>
    <t>2009/4</t>
  </si>
  <si>
    <t>2010/0</t>
  </si>
  <si>
    <t>2009/5</t>
  </si>
  <si>
    <t>2009/6</t>
  </si>
  <si>
    <t>2010/7</t>
  </si>
  <si>
    <t>2010/8</t>
  </si>
  <si>
    <t>2010/9</t>
  </si>
  <si>
    <t>2011/1</t>
  </si>
  <si>
    <t>2011/2</t>
  </si>
  <si>
    <t>2011/4</t>
  </si>
  <si>
    <t>2019/10</t>
  </si>
  <si>
    <t>N770095</t>
  </si>
  <si>
    <t>28507110-40095291922188</t>
  </si>
  <si>
    <t>2019/12</t>
  </si>
  <si>
    <t>2020/1</t>
  </si>
  <si>
    <t>2020/2</t>
  </si>
  <si>
    <t>2020/3</t>
  </si>
  <si>
    <t>2020/4</t>
  </si>
  <si>
    <t>2020/6</t>
  </si>
  <si>
    <t>O365001</t>
  </si>
  <si>
    <t>01104428-30044253138065</t>
  </si>
  <si>
    <t>2011/10</t>
  </si>
  <si>
    <t>2013/0</t>
  </si>
  <si>
    <t>2011/11</t>
  </si>
  <si>
    <t>2012/2</t>
  </si>
  <si>
    <t>2015/0</t>
  </si>
  <si>
    <t>2012/0</t>
  </si>
  <si>
    <t>2016/3</t>
  </si>
  <si>
    <t>2019/0</t>
  </si>
  <si>
    <t>O367198</t>
  </si>
  <si>
    <t>2011/12</t>
  </si>
  <si>
    <t>O572081</t>
  </si>
  <si>
    <t>2020/8</t>
  </si>
  <si>
    <t>2020/9</t>
  </si>
  <si>
    <t>2020/10</t>
  </si>
  <si>
    <t>2020/11</t>
  </si>
  <si>
    <t>2020/12</t>
  </si>
  <si>
    <t>O775035</t>
  </si>
  <si>
    <t>$ 1.780.184,21</t>
  </si>
  <si>
    <t>2020/7</t>
  </si>
  <si>
    <t>P379365</t>
  </si>
  <si>
    <t>$ 734.673,44</t>
  </si>
  <si>
    <t>2021/3</t>
  </si>
  <si>
    <t>2021/5</t>
  </si>
  <si>
    <t>2021/6</t>
  </si>
  <si>
    <t>2021/7</t>
  </si>
  <si>
    <t>P379420</t>
  </si>
  <si>
    <t>$ 747.562,23</t>
  </si>
  <si>
    <t>2021/8</t>
  </si>
  <si>
    <t>P410347</t>
  </si>
  <si>
    <t>$ 1502242,65</t>
  </si>
  <si>
    <t>2021/1</t>
  </si>
  <si>
    <t>2021/2</t>
  </si>
  <si>
    <t>2021/4</t>
  </si>
  <si>
    <t>2021/9</t>
  </si>
  <si>
    <t>P521036</t>
  </si>
  <si>
    <t>2021/10</t>
  </si>
  <si>
    <t>P631237</t>
  </si>
  <si>
    <t>2021/11</t>
  </si>
  <si>
    <t>2021/12</t>
  </si>
  <si>
    <t>P633396</t>
  </si>
  <si>
    <t>2020/0</t>
  </si>
  <si>
    <t>P659718</t>
  </si>
  <si>
    <t>P897235</t>
  </si>
  <si>
    <t>3,,35%</t>
  </si>
  <si>
    <t>2022/1</t>
  </si>
  <si>
    <t>2022/2</t>
  </si>
  <si>
    <t>Q665611</t>
  </si>
  <si>
    <t>2021/0</t>
  </si>
  <si>
    <t>2022/4</t>
  </si>
  <si>
    <t>2022/6</t>
  </si>
  <si>
    <t>2022/5</t>
  </si>
  <si>
    <t>SERVICIOS COMUNALES S.A.,</t>
  </si>
  <si>
    <t>07204641-20000000028840</t>
  </si>
  <si>
    <t>$ 1.676.175,07</t>
  </si>
  <si>
    <t>$ 1.299.342,20</t>
  </si>
  <si>
    <t>$ 0,00</t>
  </si>
  <si>
    <t>$ 2.975.517,27</t>
  </si>
  <si>
    <t>Q640611</t>
  </si>
  <si>
    <t>$ 418.283,50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</si>
</sst>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28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21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55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/>
    <xf numFmtId="168" fontId="6" fillId="0" borderId="7" xfId="1" applyNumberFormat="1" applyFont="1" applyFill="1" applyBorder="1" applyAlignment="1">
      <alignment horizontal="center" vertical="center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0" borderId="0" xfId="0" applyFont="1"/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164" fontId="12" fillId="17" borderId="2" xfId="0" applyNumberFormat="1" applyFont="1" applyFill="1" applyBorder="1" applyAlignment="1">
      <alignment horizontal="right" vertical="top" wrapText="1"/>
    </xf>
    <xf numFmtId="164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164" fontId="12" fillId="17" borderId="1" xfId="0" applyNumberFormat="1" applyFont="1" applyFill="1" applyBorder="1" applyAlignment="1">
      <alignment horizontal="right" vertical="top" wrapText="1"/>
    </xf>
    <xf numFmtId="0" fontId="12" fillId="17" borderId="1" xfId="0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center" wrapText="1"/>
    </xf>
    <xf numFmtId="14" fontId="12" fillId="17" borderId="1" xfId="0" applyNumberFormat="1" applyFont="1" applyFill="1" applyBorder="1" applyAlignment="1">
      <alignment horizontal="center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12" fillId="0" borderId="0" xfId="0" applyFont="1" applyProtection="1">
      <protection locked="0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center" vertical="top" wrapText="1"/>
    </xf>
    <xf numFmtId="4" fontId="12" fillId="17" borderId="1" xfId="0" applyNumberFormat="1" applyFont="1" applyFill="1" applyBorder="1" applyAlignment="1">
      <alignment horizontal="right" vertical="top" wrapText="1"/>
    </xf>
    <xf numFmtId="0" fontId="14" fillId="0" borderId="0" xfId="0" applyFont="1" applyAlignment="1">
      <alignment horizontal="left" wrapText="1" indent="1"/>
    </xf>
    <xf numFmtId="0" fontId="15" fillId="0" borderId="0" xfId="0" applyFont="1" applyAlignment="1">
      <alignment horizontal="left" wrapText="1" indent="1"/>
    </xf>
    <xf numFmtId="0" fontId="12" fillId="17" borderId="2" xfId="0" applyFont="1" applyFill="1" applyBorder="1" applyAlignment="1" applyProtection="1">
      <alignment vertical="top" wrapText="1"/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16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16" fillId="17" borderId="2" xfId="0" applyFont="1" applyFill="1" applyBorder="1" applyAlignment="1">
      <alignment horizontal="right" vertical="top" wrapText="1"/>
    </xf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4" fontId="16" fillId="11" borderId="1" xfId="0" applyNumberFormat="1" applyFont="1" applyFill="1" applyBorder="1" applyAlignment="1">
      <alignment horizontal="right" vertical="top" wrapText="1"/>
    </xf>
    <xf numFmtId="0" fontId="16" fillId="11" borderId="1" xfId="0" applyFont="1" applyFill="1" applyBorder="1" applyAlignment="1">
      <alignment horizontal="right" vertical="top" wrapText="1"/>
    </xf>
    <xf numFmtId="14" fontId="16" fillId="11" borderId="1" xfId="0" applyNumberFormat="1" applyFont="1" applyFill="1" applyBorder="1" applyAlignment="1">
      <alignment horizontal="center" vertical="top" wrapText="1"/>
    </xf>
    <xf numFmtId="4" fontId="16" fillId="11" borderId="2" xfId="0" applyNumberFormat="1" applyFont="1" applyFill="1" applyBorder="1" applyAlignment="1">
      <alignment horizontal="right" vertical="top" wrapText="1"/>
    </xf>
    <xf numFmtId="14" fontId="16" fillId="11" borderId="2" xfId="0" applyNumberFormat="1" applyFont="1" applyFill="1" applyBorder="1" applyAlignment="1">
      <alignment horizontal="center" vertical="top" wrapText="1"/>
    </xf>
    <xf numFmtId="4" fontId="12" fillId="0" borderId="2" xfId="0" applyNumberFormat="1" applyFont="1" applyFill="1" applyBorder="1" applyAlignment="1">
      <alignment horizontal="right" vertical="top" wrapText="1"/>
    </xf>
    <xf numFmtId="0" fontId="12" fillId="0" borderId="2" xfId="0" applyFont="1" applyFill="1" applyBorder="1" applyAlignment="1">
      <alignment horizontal="right" vertical="top" wrapText="1"/>
    </xf>
    <xf numFmtId="14" fontId="12" fillId="0" borderId="2" xfId="0" applyNumberFormat="1" applyFont="1" applyFill="1" applyBorder="1" applyAlignment="1">
      <alignment horizontal="center" vertical="top" wrapText="1"/>
    </xf>
    <xf numFmtId="0" fontId="16" fillId="11" borderId="2" xfId="0" applyFont="1" applyFill="1" applyBorder="1" applyAlignment="1">
      <alignment horizontal="right" vertical="top" wrapText="1"/>
    </xf>
    <xf numFmtId="0" fontId="0" fillId="18" borderId="0" xfId="0" applyFill="1" applyProtection="1">
      <protection locked="0"/>
    </xf>
    <xf numFmtId="4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14" fontId="16" fillId="0" borderId="2" xfId="0" applyNumberFormat="1" applyFont="1" applyFill="1" applyBorder="1" applyAlignment="1">
      <alignment horizontal="center" vertical="top" wrapText="1"/>
    </xf>
    <xf numFmtId="0" fontId="16" fillId="0" borderId="0" xfId="0" applyFont="1"/>
    <xf numFmtId="0" fontId="20" fillId="0" borderId="0" xfId="0" applyFont="1" applyAlignment="1">
      <alignment horizontal="left" wrapText="1" indent="1"/>
    </xf>
    <xf numFmtId="4" fontId="16" fillId="17" borderId="2" xfId="0" applyNumberFormat="1" applyFont="1" applyFill="1" applyBorder="1" applyAlignment="1">
      <alignment horizontal="right" vertical="top" wrapText="1"/>
    </xf>
    <xf numFmtId="0" fontId="21" fillId="2" borderId="1" xfId="0" applyFont="1" applyFill="1" applyBorder="1" applyAlignment="1">
      <alignment horizontal="center" wrapText="1"/>
    </xf>
    <xf numFmtId="14" fontId="16" fillId="17" borderId="2" xfId="0" applyNumberFormat="1" applyFont="1" applyFill="1" applyBorder="1" applyAlignment="1">
      <alignment horizontal="center" vertical="top" wrapText="1"/>
    </xf>
    <xf numFmtId="0" fontId="16" fillId="17" borderId="2" xfId="0" applyFont="1" applyFill="1" applyBorder="1" applyAlignment="1" applyProtection="1">
      <alignment horizontal="right" vertical="top" wrapText="1"/>
      <protection locked="0"/>
    </xf>
    <xf numFmtId="0" fontId="22" fillId="0" borderId="0" xfId="0" applyFont="1" applyAlignment="1">
      <alignment horizontal="left" wrapText="1" indent="1"/>
    </xf>
    <xf numFmtId="164" fontId="16" fillId="17" borderId="2" xfId="0" applyNumberFormat="1" applyFont="1" applyFill="1" applyBorder="1" applyAlignment="1" applyProtection="1">
      <alignment horizontal="right" vertical="top" wrapText="1"/>
      <protection locked="0"/>
    </xf>
    <xf numFmtId="0" fontId="23" fillId="0" borderId="0" xfId="0" applyFont="1" applyAlignment="1">
      <alignment horizontal="left" vertical="center" wrapText="1" indent="1"/>
    </xf>
    <xf numFmtId="0" fontId="24" fillId="0" borderId="0" xfId="0" applyFont="1" applyAlignment="1">
      <alignment horizontal="left" vertical="center" wrapText="1" indent="1"/>
    </xf>
    <xf numFmtId="0" fontId="25" fillId="0" borderId="0" xfId="0" applyFont="1" applyAlignment="1">
      <alignment horizontal="left" vertical="center" wrapText="1" indent="1"/>
    </xf>
    <xf numFmtId="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 wrapText="1"/>
    </xf>
    <xf numFmtId="14" fontId="16" fillId="0" borderId="1" xfId="0" applyNumberFormat="1" applyFont="1" applyFill="1" applyBorder="1" applyAlignment="1">
      <alignment horizontal="center" vertical="top" wrapText="1"/>
    </xf>
    <xf numFmtId="4" fontId="16" fillId="19" borderId="2" xfId="0" applyNumberFormat="1" applyFont="1" applyFill="1" applyBorder="1" applyAlignment="1">
      <alignment horizontal="right" vertical="top" wrapText="1"/>
    </xf>
    <xf numFmtId="0" fontId="16" fillId="19" borderId="2" xfId="0" applyFont="1" applyFill="1" applyBorder="1" applyAlignment="1">
      <alignment horizontal="right" vertical="top" wrapText="1"/>
    </xf>
    <xf numFmtId="14" fontId="16" fillId="19" borderId="2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4" fontId="16" fillId="20" borderId="2" xfId="0" applyNumberFormat="1" applyFont="1" applyFill="1" applyBorder="1" applyAlignment="1">
      <alignment horizontal="right" vertical="top" wrapText="1"/>
    </xf>
    <xf numFmtId="14" fontId="16" fillId="20" borderId="2" xfId="0" applyNumberFormat="1" applyFont="1" applyFill="1" applyBorder="1" applyAlignment="1">
      <alignment horizontal="center" vertical="top" wrapText="1"/>
    </xf>
    <xf numFmtId="0" fontId="26" fillId="0" borderId="0" xfId="0" applyFont="1" applyAlignment="1">
      <alignment horizontal="left" wrapText="1" indent="1"/>
    </xf>
    <xf numFmtId="0" fontId="27" fillId="0" borderId="0" xfId="0" applyFont="1"/>
    <xf numFmtId="0" fontId="3" fillId="2" borderId="2" xfId="0" applyFont="1" applyFill="1" applyBorder="1" applyAlignment="1">
      <alignment horizontal="left" wrapText="1"/>
    </xf>
    <xf numFmtId="0" fontId="12" fillId="17" borderId="2" xfId="0" applyFont="1" applyFill="1" applyBorder="1" applyAlignment="1">
      <alignment horizontal="left" vertical="top" wrapText="1"/>
    </xf>
    <xf numFmtId="4" fontId="12" fillId="0" borderId="0" xfId="0" applyNumberFormat="1" applyFont="1"/>
    <xf numFmtId="0" fontId="16" fillId="20" borderId="2" xfId="0" applyFont="1" applyFill="1" applyBorder="1" applyAlignment="1">
      <alignment horizontal="right" vertical="top" wrapText="1"/>
    </xf>
    <xf numFmtId="0" fontId="16" fillId="20" borderId="2" xfId="0" applyFont="1" applyFill="1" applyBorder="1" applyAlignment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>
      <alignment horizontal="center" vertical="center" wrapText="1"/>
    </xf>
    <xf numFmtId="168" fontId="5" fillId="8" borderId="5" xfId="0" applyNumberFormat="1" applyFont="1" applyFill="1" applyBorder="1" applyAlignment="1">
      <alignment horizontal="center" vertical="center" wrapText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2" xfId="0" applyNumberFormat="1" applyFont="1" applyFill="1" applyBorder="1" applyAlignment="1">
      <alignment horizontal="right" vertical="center" wrapText="1"/>
    </xf>
    <xf numFmtId="0" fontId="16" fillId="17" borderId="1" xfId="0" applyFont="1" applyFill="1" applyBorder="1" applyAlignment="1">
      <alignment horizontal="center" vertical="center" wrapText="1"/>
    </xf>
    <xf numFmtId="0" fontId="16" fillId="17" borderId="12" xfId="0" applyFont="1" applyFill="1" applyBorder="1" applyAlignment="1">
      <alignment horizontal="center" vertical="center" wrapText="1"/>
    </xf>
    <xf numFmtId="4" fontId="16" fillId="17" borderId="1" xfId="0" applyNumberFormat="1" applyFont="1" applyFill="1" applyBorder="1" applyAlignment="1">
      <alignment horizontal="right" vertical="center" wrapText="1"/>
    </xf>
    <xf numFmtId="4" fontId="16" fillId="17" borderId="12" xfId="0" applyNumberFormat="1" applyFont="1" applyFill="1" applyBorder="1" applyAlignment="1">
      <alignment horizontal="right" vertical="center" wrapText="1"/>
    </xf>
    <xf numFmtId="0" fontId="16" fillId="20" borderId="1" xfId="0" applyFont="1" applyFill="1" applyBorder="1" applyAlignment="1">
      <alignment horizontal="center" vertical="center" wrapText="1"/>
    </xf>
    <xf numFmtId="0" fontId="16" fillId="20" borderId="12" xfId="0" applyFont="1" applyFill="1" applyBorder="1" applyAlignment="1">
      <alignment horizontal="center" vertical="center" wrapText="1"/>
    </xf>
    <xf numFmtId="4" fontId="16" fillId="20" borderId="1" xfId="0" applyNumberFormat="1" applyFont="1" applyFill="1" applyBorder="1" applyAlignment="1">
      <alignment horizontal="right" vertical="center" wrapText="1"/>
    </xf>
    <xf numFmtId="4" fontId="16" fillId="20" borderId="12" xfId="0" applyNumberFormat="1" applyFont="1" applyFill="1" applyBorder="1" applyAlignment="1">
      <alignment horizontal="right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 wrapText="1"/>
    </xf>
    <xf numFmtId="4" fontId="16" fillId="11" borderId="1" xfId="0" applyNumberFormat="1" applyFont="1" applyFill="1" applyBorder="1" applyAlignment="1">
      <alignment horizontal="right" vertical="center" wrapText="1"/>
    </xf>
    <xf numFmtId="4" fontId="16" fillId="11" borderId="12" xfId="0" applyNumberFormat="1" applyFont="1" applyFill="1" applyBorder="1" applyAlignment="1">
      <alignment horizontal="right" vertical="center" wrapText="1"/>
    </xf>
    <xf numFmtId="0" fontId="16" fillId="19" borderId="1" xfId="0" applyFont="1" applyFill="1" applyBorder="1" applyAlignment="1">
      <alignment horizontal="center" vertical="center" wrapText="1"/>
    </xf>
    <xf numFmtId="0" fontId="16" fillId="19" borderId="12" xfId="0" applyFont="1" applyFill="1" applyBorder="1" applyAlignment="1">
      <alignment horizontal="center" vertical="center" wrapText="1"/>
    </xf>
    <xf numFmtId="4" fontId="16" fillId="19" borderId="1" xfId="0" applyNumberFormat="1" applyFont="1" applyFill="1" applyBorder="1" applyAlignment="1">
      <alignment horizontal="right" vertical="center" wrapText="1"/>
    </xf>
    <xf numFmtId="4" fontId="16" fillId="19" borderId="12" xfId="0" applyNumberFormat="1" applyFont="1" applyFill="1" applyBorder="1" applyAlignment="1">
      <alignment horizontal="righ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4" fontId="16" fillId="0" borderId="12" xfId="0" applyNumberFormat="1" applyFont="1" applyFill="1" applyBorder="1" applyAlignment="1">
      <alignment horizontal="right" vertical="center" wrapText="1"/>
    </xf>
    <xf numFmtId="164" fontId="12" fillId="17" borderId="1" xfId="0" applyNumberFormat="1" applyFont="1" applyFill="1" applyBorder="1" applyAlignment="1">
      <alignment horizontal="right" vertical="center" wrapText="1"/>
    </xf>
    <xf numFmtId="164" fontId="12" fillId="17" borderId="12" xfId="0" applyNumberFormat="1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4" fontId="12" fillId="0" borderId="12" xfId="0" applyNumberFormat="1" applyFont="1" applyFill="1" applyBorder="1" applyAlignment="1">
      <alignment horizontal="right" vertical="center" wrapText="1"/>
    </xf>
    <xf numFmtId="0" fontId="12" fillId="17" borderId="1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wrapText="1"/>
    </xf>
    <xf numFmtId="0" fontId="12" fillId="20" borderId="1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0" fontId="8" fillId="17" borderId="2" xfId="0" applyFont="1" applyFill="1" applyBorder="1" applyAlignment="1">
      <alignment horizontal="right" vertical="top" wrapText="1"/>
    </xf>
    <xf numFmtId="0" fontId="16" fillId="20" borderId="1" xfId="0" applyFont="1" applyFill="1" applyBorder="1" applyAlignment="1" applyProtection="1">
      <alignment horizontal="center" vertical="center" wrapText="1"/>
    </xf>
    <xf numFmtId="4" fontId="16" fillId="20" borderId="1" xfId="0" applyNumberFormat="1" applyFont="1" applyFill="1" applyBorder="1" applyAlignment="1" applyProtection="1">
      <alignment horizontal="right" vertical="center" wrapText="1"/>
    </xf>
    <xf numFmtId="0" fontId="16" fillId="20" borderId="12" xfId="0" applyFont="1" applyFill="1" applyBorder="1" applyAlignment="1" applyProtection="1">
      <alignment horizontal="center" vertical="center" wrapText="1"/>
    </xf>
    <xf numFmtId="4" fontId="16" fillId="20" borderId="12" xfId="0" applyNumberFormat="1" applyFont="1" applyFill="1" applyBorder="1" applyAlignment="1" applyProtection="1">
      <alignment horizontal="right" vertical="center" wrapText="1"/>
    </xf>
    <xf numFmtId="4" fontId="16" fillId="20" borderId="2" xfId="0" applyNumberFormat="1" applyFont="1" applyFill="1" applyBorder="1" applyAlignment="1" applyProtection="1">
      <alignment horizontal="right" vertical="top" wrapText="1"/>
    </xf>
    <xf numFmtId="0" fontId="16" fillId="20" borderId="2" xfId="0" applyFont="1" applyFill="1" applyBorder="1" applyAlignment="1" applyProtection="1">
      <alignment horizontal="right" vertical="top" wrapText="1"/>
    </xf>
    <xf numFmtId="14" fontId="16" fillId="20" borderId="2" xfId="0" applyNumberFormat="1" applyFont="1" applyFill="1" applyBorder="1" applyAlignment="1" applyProtection="1">
      <alignment horizontal="center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0" fontId="12" fillId="16" borderId="1" xfId="0" applyFont="1" applyFill="1" applyBorder="1" applyAlignment="1">
      <alignment horizontal="center" vertical="center" wrapText="1"/>
    </xf>
    <xf numFmtId="0" fontId="12" fillId="16" borderId="12" xfId="0" applyFont="1" applyFill="1" applyBorder="1" applyAlignment="1">
      <alignment horizontal="center" vertical="center" wrapText="1"/>
    </xf>
    <xf numFmtId="4" fontId="12" fillId="16" borderId="1" xfId="0" applyNumberFormat="1" applyFont="1" applyFill="1" applyBorder="1" applyAlignment="1">
      <alignment horizontal="right" vertical="center" wrapText="1"/>
    </xf>
    <xf numFmtId="4" fontId="12" fillId="16" borderId="12" xfId="0" applyNumberFormat="1" applyFont="1" applyFill="1" applyBorder="1" applyAlignment="1">
      <alignment horizontal="right" vertical="center" wrapText="1"/>
    </xf>
    <xf numFmtId="4" fontId="12" fillId="16" borderId="2" xfId="0" applyNumberFormat="1" applyFont="1" applyFill="1" applyBorder="1" applyAlignment="1">
      <alignment horizontal="right" vertical="top" wrapText="1"/>
    </xf>
    <xf numFmtId="0" fontId="12" fillId="16" borderId="2" xfId="0" applyFont="1" applyFill="1" applyBorder="1" applyAlignment="1">
      <alignment horizontal="right" vertical="top" wrapText="1"/>
    </xf>
    <xf numFmtId="14" fontId="12" fillId="16" borderId="2" xfId="0" applyNumberFormat="1" applyFont="1" applyFill="1" applyBorder="1" applyAlignment="1">
      <alignment horizontal="center" vertical="top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3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3" activePane="bottomLeft" state="frozen"/>
      <selection pane="bottomLeft" activeCell="L22" sqref="L22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30" customWidth="1"/>
    <col min="9" max="9" width="17.85546875" style="35" customWidth="1"/>
    <col min="10" max="10" width="17.42578125" style="36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67" t="s">
        <v>31</v>
      </c>
      <c r="C2" s="169" t="s">
        <v>60</v>
      </c>
      <c r="D2" s="169" t="s">
        <v>61</v>
      </c>
      <c r="E2" s="167" t="s">
        <v>39</v>
      </c>
      <c r="F2" s="167" t="s">
        <v>58</v>
      </c>
      <c r="G2" s="167" t="s">
        <v>62</v>
      </c>
      <c r="H2" s="171" t="s">
        <v>34</v>
      </c>
      <c r="I2" s="165" t="s">
        <v>32</v>
      </c>
      <c r="J2" s="173" t="s">
        <v>59</v>
      </c>
      <c r="L2" s="161" t="s">
        <v>40</v>
      </c>
      <c r="M2" s="163">
        <v>0.12</v>
      </c>
      <c r="N2" s="9" t="s">
        <v>43</v>
      </c>
    </row>
    <row r="3" spans="2:19" ht="15.75" thickBot="1">
      <c r="B3" s="168"/>
      <c r="C3" s="170"/>
      <c r="D3" s="170"/>
      <c r="E3" s="168"/>
      <c r="F3" s="168"/>
      <c r="G3" s="168"/>
      <c r="H3" s="172"/>
      <c r="I3" s="166"/>
      <c r="J3" s="174"/>
      <c r="L3" s="162"/>
      <c r="M3" s="164"/>
      <c r="N3" s="10">
        <f>AVERAGEIF(O:O,P1,O:O)</f>
        <v>0.13277270756218765</v>
      </c>
    </row>
    <row r="4" spans="2:19">
      <c r="B4" s="34">
        <v>44105</v>
      </c>
      <c r="C4" s="37">
        <v>48936.42</v>
      </c>
      <c r="D4" s="38">
        <v>6901.78</v>
      </c>
      <c r="E4" s="6">
        <v>44207</v>
      </c>
      <c r="F4" s="5"/>
      <c r="G4" s="5">
        <v>48936.42</v>
      </c>
      <c r="H4" s="31">
        <f>IFERROR(IF(DAY(E4)&lt;21,EDATE(E4,-1)-DAY(E4)+1,(EDATE(E4,0)-DAY(E4)+1)),"")</f>
        <v>44166</v>
      </c>
      <c r="I4" s="39">
        <f>(D4/C4)*F4</f>
        <v>0</v>
      </c>
      <c r="J4" s="40">
        <f>C4-F4-G4</f>
        <v>0</v>
      </c>
      <c r="K4" s="3"/>
      <c r="L4" s="3"/>
      <c r="M4" s="3"/>
      <c r="N4" s="28"/>
      <c r="O4" s="13">
        <f>IFERROR(+D4/C4,0)</f>
        <v>0.14103565401800949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6901.78</v>
      </c>
    </row>
    <row r="5" spans="2:19">
      <c r="B5" s="34">
        <v>44136</v>
      </c>
      <c r="C5" s="37">
        <v>48426.559999999998</v>
      </c>
      <c r="D5" s="38">
        <v>6677.08</v>
      </c>
      <c r="E5" s="8">
        <v>44207</v>
      </c>
      <c r="F5" s="5"/>
      <c r="G5" s="7">
        <v>48426.559999999998</v>
      </c>
      <c r="H5" s="31">
        <f t="shared" ref="H5:H42" si="2">IFERROR(IF(DAY(E5)&lt;21,EDATE(E5,-1)-DAY(E5)+1,(EDATE(E5,0)-DAY(E5)+1)),"")</f>
        <v>44166</v>
      </c>
      <c r="I5" s="39">
        <f t="shared" ref="I5:I42" si="3">(D5/C5)*F5</f>
        <v>0</v>
      </c>
      <c r="J5" s="40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0.13788053497915195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6677.08</v>
      </c>
    </row>
    <row r="6" spans="2:19">
      <c r="B6" s="34">
        <v>44166</v>
      </c>
      <c r="C6" s="37">
        <v>72661.89</v>
      </c>
      <c r="D6" s="38">
        <v>9949.5</v>
      </c>
      <c r="E6" s="8">
        <v>44207</v>
      </c>
      <c r="F6" s="5"/>
      <c r="G6" s="7">
        <v>72661.89</v>
      </c>
      <c r="H6" s="31">
        <f t="shared" si="2"/>
        <v>44166</v>
      </c>
      <c r="I6" s="39">
        <f t="shared" si="3"/>
        <v>0</v>
      </c>
      <c r="J6" s="40">
        <f t="shared" si="4"/>
        <v>0</v>
      </c>
      <c r="K6" s="3"/>
      <c r="L6" s="3"/>
      <c r="M6" s="3"/>
      <c r="N6" s="28"/>
      <c r="O6" s="13">
        <f t="shared" si="5"/>
        <v>0.13692872563595579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9949.5</v>
      </c>
    </row>
    <row r="7" spans="2:19">
      <c r="B7" s="34">
        <v>44197</v>
      </c>
      <c r="C7" s="37">
        <v>56618.32</v>
      </c>
      <c r="D7" s="38">
        <v>7906.35</v>
      </c>
      <c r="E7" s="8">
        <v>44488</v>
      </c>
      <c r="F7" s="5"/>
      <c r="G7" s="7">
        <v>56618.32</v>
      </c>
      <c r="H7" s="31">
        <f t="shared" si="2"/>
        <v>44440</v>
      </c>
      <c r="I7" s="39">
        <f t="shared" si="3"/>
        <v>0</v>
      </c>
      <c r="J7" s="40">
        <f t="shared" si="4"/>
        <v>0</v>
      </c>
      <c r="K7" s="3"/>
      <c r="L7" s="3"/>
      <c r="M7" s="3"/>
      <c r="N7" s="28"/>
      <c r="O7" s="13">
        <f t="shared" si="5"/>
        <v>0.13964296362025577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7906.35</v>
      </c>
    </row>
    <row r="8" spans="2:19">
      <c r="B8" s="34">
        <v>44228</v>
      </c>
      <c r="C8" s="37">
        <v>65538.570000000007</v>
      </c>
      <c r="D8" s="38">
        <v>8568.27</v>
      </c>
      <c r="E8" s="8">
        <v>44488</v>
      </c>
      <c r="F8" s="5"/>
      <c r="G8" s="7">
        <v>65538.570000000007</v>
      </c>
      <c r="H8" s="31">
        <f t="shared" si="2"/>
        <v>44440</v>
      </c>
      <c r="I8" s="39">
        <f t="shared" si="3"/>
        <v>0</v>
      </c>
      <c r="J8" s="40">
        <f t="shared" si="4"/>
        <v>0</v>
      </c>
      <c r="K8" s="3"/>
      <c r="L8" s="3"/>
      <c r="M8" s="3"/>
      <c r="N8" s="28"/>
      <c r="O8" s="13">
        <f t="shared" si="5"/>
        <v>0.13073629772514109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8568.27</v>
      </c>
    </row>
    <row r="9" spans="2:19" ht="14.25" customHeight="1">
      <c r="B9" s="34">
        <v>44256</v>
      </c>
      <c r="C9" s="37">
        <v>64581.53</v>
      </c>
      <c r="D9" s="38">
        <v>8456.99</v>
      </c>
      <c r="E9" s="8">
        <v>44488</v>
      </c>
      <c r="F9" s="5"/>
      <c r="G9" s="7">
        <v>64581.53</v>
      </c>
      <c r="H9" s="31">
        <f t="shared" si="2"/>
        <v>44440</v>
      </c>
      <c r="I9" s="39">
        <f t="shared" si="3"/>
        <v>0</v>
      </c>
      <c r="J9" s="40">
        <f t="shared" si="4"/>
        <v>0</v>
      </c>
      <c r="K9" s="3"/>
      <c r="L9" s="3"/>
      <c r="M9" s="3"/>
      <c r="N9" s="28"/>
      <c r="O9" s="13">
        <f t="shared" si="5"/>
        <v>0.13095059841412862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8456.99</v>
      </c>
    </row>
    <row r="10" spans="2:19">
      <c r="B10" s="34">
        <v>44287</v>
      </c>
      <c r="C10" s="37">
        <v>69862.399999999994</v>
      </c>
      <c r="D10" s="38">
        <v>9227.93</v>
      </c>
      <c r="E10" s="8">
        <v>44721</v>
      </c>
      <c r="F10" s="5">
        <v>52417.47</v>
      </c>
      <c r="G10" s="7">
        <f>69862.4-F10</f>
        <v>17444.929999999993</v>
      </c>
      <c r="H10" s="31">
        <f t="shared" si="2"/>
        <v>44682</v>
      </c>
      <c r="I10" s="39">
        <f t="shared" si="3"/>
        <v>6923.6777427786637</v>
      </c>
      <c r="J10" s="40">
        <f t="shared" si="4"/>
        <v>0</v>
      </c>
      <c r="K10" s="3"/>
      <c r="L10" s="3"/>
      <c r="M10" s="3"/>
      <c r="N10" s="28"/>
      <c r="O10" s="13">
        <f t="shared" si="5"/>
        <v>0.13208721715829977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9227.93</v>
      </c>
    </row>
    <row r="11" spans="2:19">
      <c r="B11" s="34">
        <v>44317</v>
      </c>
      <c r="C11" s="37">
        <v>78754.38</v>
      </c>
      <c r="D11" s="38">
        <v>10109.89</v>
      </c>
      <c r="E11" s="8">
        <v>44721</v>
      </c>
      <c r="F11" s="5">
        <v>78754.38</v>
      </c>
      <c r="G11" s="7"/>
      <c r="H11" s="31">
        <f t="shared" si="2"/>
        <v>44682</v>
      </c>
      <c r="I11" s="39">
        <f t="shared" si="3"/>
        <v>10109.890000000001</v>
      </c>
      <c r="J11" s="40">
        <f t="shared" si="4"/>
        <v>0</v>
      </c>
      <c r="K11" s="3"/>
      <c r="L11" s="3"/>
      <c r="M11" s="3"/>
      <c r="N11" s="28"/>
      <c r="O11" s="13">
        <f t="shared" si="5"/>
        <v>0.1283724156040591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10109.89</v>
      </c>
    </row>
    <row r="12" spans="2:19">
      <c r="B12" s="34">
        <v>44348</v>
      </c>
      <c r="C12" s="37">
        <v>122774.84</v>
      </c>
      <c r="D12" s="38">
        <v>15709.66</v>
      </c>
      <c r="E12" s="8">
        <v>44721</v>
      </c>
      <c r="F12" s="5">
        <v>122774.84</v>
      </c>
      <c r="G12" s="7"/>
      <c r="H12" s="31">
        <f t="shared" si="2"/>
        <v>44682</v>
      </c>
      <c r="I12" s="39">
        <f t="shared" si="3"/>
        <v>15709.659999999998</v>
      </c>
      <c r="J12" s="40">
        <f t="shared" si="4"/>
        <v>0</v>
      </c>
      <c r="K12" s="3"/>
      <c r="L12" s="3"/>
      <c r="M12" s="3"/>
      <c r="N12" s="28"/>
      <c r="O12" s="13">
        <f t="shared" si="5"/>
        <v>0.12795504355778431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15709.66</v>
      </c>
    </row>
    <row r="13" spans="2:19">
      <c r="B13" s="34">
        <v>44378</v>
      </c>
      <c r="C13" s="37">
        <v>86887</v>
      </c>
      <c r="D13" s="38">
        <v>11032.08</v>
      </c>
      <c r="E13" s="8">
        <v>44721</v>
      </c>
      <c r="F13" s="5">
        <v>86887</v>
      </c>
      <c r="G13" s="7"/>
      <c r="H13" s="31">
        <f t="shared" si="2"/>
        <v>44682</v>
      </c>
      <c r="I13" s="39">
        <f t="shared" si="3"/>
        <v>11032.08</v>
      </c>
      <c r="J13" s="40">
        <f t="shared" si="4"/>
        <v>0</v>
      </c>
      <c r="K13" s="3"/>
      <c r="L13" s="3"/>
      <c r="M13" s="3"/>
      <c r="N13" s="28"/>
      <c r="O13" s="13">
        <f t="shared" si="5"/>
        <v>0.12697043286107243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11032.08</v>
      </c>
    </row>
    <row r="14" spans="2:19">
      <c r="B14" s="34">
        <v>44409</v>
      </c>
      <c r="C14" s="37">
        <v>88296</v>
      </c>
      <c r="D14" s="38">
        <v>13958.94</v>
      </c>
      <c r="E14" s="8">
        <v>44721</v>
      </c>
      <c r="F14" s="5">
        <v>88296</v>
      </c>
      <c r="G14" s="7"/>
      <c r="H14" s="31">
        <f t="shared" si="2"/>
        <v>44682</v>
      </c>
      <c r="I14" s="39">
        <f t="shared" si="3"/>
        <v>13958.94</v>
      </c>
      <c r="J14" s="40">
        <f t="shared" si="4"/>
        <v>0</v>
      </c>
      <c r="K14" s="3"/>
      <c r="L14" s="3"/>
      <c r="M14" s="3"/>
      <c r="N14" s="28"/>
      <c r="O14" s="13">
        <f t="shared" si="5"/>
        <v>0.1580925523240011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13958.94</v>
      </c>
    </row>
    <row r="15" spans="2:19">
      <c r="B15" s="34">
        <v>44440</v>
      </c>
      <c r="C15" s="37">
        <v>70171.039999999994</v>
      </c>
      <c r="D15" s="38">
        <v>20896.419999999998</v>
      </c>
      <c r="E15" s="8">
        <v>44721</v>
      </c>
      <c r="F15" s="5">
        <v>70171.039999999994</v>
      </c>
      <c r="G15" s="7"/>
      <c r="H15" s="31">
        <f t="shared" si="2"/>
        <v>44682</v>
      </c>
      <c r="I15" s="39">
        <f t="shared" si="3"/>
        <v>20896.419999999998</v>
      </c>
      <c r="J15" s="40">
        <f t="shared" si="4"/>
        <v>0</v>
      </c>
      <c r="K15" s="3"/>
      <c r="L15" s="3"/>
      <c r="M15" s="3"/>
      <c r="N15" s="28"/>
      <c r="O15" s="13">
        <f t="shared" si="5"/>
        <v>0.29779265064334232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20896.419999999998</v>
      </c>
    </row>
    <row r="16" spans="2:19">
      <c r="B16" s="34">
        <v>44470</v>
      </c>
      <c r="C16" s="37">
        <v>95438.3</v>
      </c>
      <c r="D16" s="38">
        <v>10916.02</v>
      </c>
      <c r="E16" s="8">
        <v>44571</v>
      </c>
      <c r="F16" s="5"/>
      <c r="G16" s="7">
        <v>95438.3</v>
      </c>
      <c r="H16" s="31">
        <f t="shared" si="2"/>
        <v>44531</v>
      </c>
      <c r="I16" s="39">
        <f>(D16/C16)*F16</f>
        <v>0</v>
      </c>
      <c r="J16" s="40">
        <f t="shared" si="4"/>
        <v>0</v>
      </c>
      <c r="K16" s="3"/>
      <c r="L16" s="3"/>
      <c r="M16" s="3"/>
      <c r="N16" s="28"/>
      <c r="O16" s="13">
        <f t="shared" si="5"/>
        <v>0.11437777076917757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10916.02</v>
      </c>
    </row>
    <row r="17" spans="2:19">
      <c r="B17" s="34">
        <v>44501</v>
      </c>
      <c r="C17" s="37">
        <v>96018.52</v>
      </c>
      <c r="D17" s="38">
        <v>11156.24</v>
      </c>
      <c r="E17" s="8">
        <v>44565</v>
      </c>
      <c r="F17" s="5">
        <v>96018.52</v>
      </c>
      <c r="G17" s="7"/>
      <c r="H17" s="31">
        <f t="shared" si="2"/>
        <v>44531</v>
      </c>
      <c r="I17" s="39">
        <f t="shared" si="3"/>
        <v>11156.24</v>
      </c>
      <c r="J17" s="40">
        <f t="shared" si="4"/>
        <v>0</v>
      </c>
      <c r="K17" s="3"/>
      <c r="L17" s="3"/>
      <c r="M17" s="3"/>
      <c r="N17" s="28"/>
      <c r="O17" s="13">
        <f t="shared" si="5"/>
        <v>0.11618841865090192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11156.24</v>
      </c>
    </row>
    <row r="18" spans="2:19">
      <c r="B18" s="34">
        <v>44531</v>
      </c>
      <c r="C18" s="37">
        <v>150896.34</v>
      </c>
      <c r="D18" s="38">
        <v>17235.900000000001</v>
      </c>
      <c r="E18" s="8">
        <v>44571</v>
      </c>
      <c r="F18" s="5"/>
      <c r="G18" s="7">
        <v>150896.34</v>
      </c>
      <c r="H18" s="31">
        <f t="shared" si="2"/>
        <v>44531</v>
      </c>
      <c r="I18" s="39">
        <f t="shared" si="3"/>
        <v>0</v>
      </c>
      <c r="J18" s="40">
        <f t="shared" si="4"/>
        <v>0</v>
      </c>
      <c r="K18" s="3"/>
      <c r="L18" s="3"/>
      <c r="M18" s="3"/>
      <c r="N18" s="28"/>
      <c r="O18" s="13">
        <f t="shared" si="5"/>
        <v>0.11422344637384844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17235.900000000001</v>
      </c>
    </row>
    <row r="19" spans="2:19">
      <c r="B19" s="34">
        <v>44562</v>
      </c>
      <c r="C19" s="37">
        <v>162084.65</v>
      </c>
      <c r="D19" s="38">
        <v>18652.13</v>
      </c>
      <c r="E19" s="8">
        <v>44631</v>
      </c>
      <c r="F19" s="5"/>
      <c r="G19" s="7">
        <v>162084.65</v>
      </c>
      <c r="H19" s="31">
        <f t="shared" si="2"/>
        <v>44593</v>
      </c>
      <c r="I19" s="39">
        <f t="shared" si="3"/>
        <v>0</v>
      </c>
      <c r="J19" s="40">
        <f t="shared" si="4"/>
        <v>0</v>
      </c>
      <c r="K19" s="3"/>
      <c r="L19" s="3"/>
      <c r="M19" s="3"/>
      <c r="N19" s="28"/>
      <c r="O19" s="13">
        <f t="shared" si="5"/>
        <v>0.11507647392890075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18652.13</v>
      </c>
    </row>
    <row r="20" spans="2:19">
      <c r="B20" s="34">
        <v>44593</v>
      </c>
      <c r="C20" s="37">
        <v>159848.07999999999</v>
      </c>
      <c r="D20" s="38">
        <v>18433.7</v>
      </c>
      <c r="E20" s="8">
        <v>44631</v>
      </c>
      <c r="F20" s="5"/>
      <c r="G20" s="7">
        <v>159848.07999999999</v>
      </c>
      <c r="H20" s="31">
        <f t="shared" si="2"/>
        <v>44593</v>
      </c>
      <c r="I20" s="39">
        <f t="shared" si="3"/>
        <v>0</v>
      </c>
      <c r="J20" s="40">
        <f t="shared" si="4"/>
        <v>0</v>
      </c>
      <c r="K20" s="3"/>
      <c r="L20" s="3"/>
      <c r="M20" s="3"/>
      <c r="N20" s="28"/>
      <c r="O20" s="13">
        <f t="shared" si="5"/>
        <v>0.11532012145532185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18433.7</v>
      </c>
    </row>
    <row r="21" spans="2:19">
      <c r="B21" s="34">
        <v>44621</v>
      </c>
      <c r="C21" s="37">
        <v>176978.65</v>
      </c>
      <c r="D21" s="38">
        <v>20424.349999999999</v>
      </c>
      <c r="E21" s="8">
        <v>44713</v>
      </c>
      <c r="F21" s="5">
        <v>176978.65</v>
      </c>
      <c r="G21" s="7"/>
      <c r="H21" s="31">
        <f t="shared" si="2"/>
        <v>44682</v>
      </c>
      <c r="I21" s="39">
        <f t="shared" si="3"/>
        <v>20424.349999999999</v>
      </c>
      <c r="J21" s="40">
        <f t="shared" si="4"/>
        <v>0</v>
      </c>
      <c r="K21" s="3"/>
      <c r="L21" s="3"/>
      <c r="M21" s="3"/>
      <c r="N21" s="28"/>
      <c r="O21" s="13">
        <f t="shared" si="5"/>
        <v>0.11540572831807679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20424.349999999999</v>
      </c>
    </row>
    <row r="22" spans="2:19">
      <c r="B22" s="34">
        <v>44652</v>
      </c>
      <c r="C22" s="37">
        <v>176873.07</v>
      </c>
      <c r="D22" s="38">
        <v>20879.32</v>
      </c>
      <c r="E22" s="8">
        <v>44769</v>
      </c>
      <c r="F22" s="5"/>
      <c r="G22" s="7">
        <v>176873.07</v>
      </c>
      <c r="H22" s="31">
        <f t="shared" si="2"/>
        <v>44743</v>
      </c>
      <c r="I22" s="39">
        <f t="shared" si="3"/>
        <v>0</v>
      </c>
      <c r="J22" s="40">
        <f t="shared" si="4"/>
        <v>0</v>
      </c>
      <c r="K22" s="3"/>
      <c r="L22" s="3"/>
      <c r="M22" s="3"/>
      <c r="N22" s="28"/>
      <c r="O22" s="13">
        <f t="shared" si="5"/>
        <v>0.11804691352957236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20879.32</v>
      </c>
    </row>
    <row r="23" spans="2:19">
      <c r="B23" s="34">
        <v>44682</v>
      </c>
      <c r="C23" s="37">
        <v>194630.93</v>
      </c>
      <c r="D23" s="38">
        <v>22611.35</v>
      </c>
      <c r="E23" s="8">
        <v>44769</v>
      </c>
      <c r="F23" s="5"/>
      <c r="G23" s="7">
        <v>194630.93</v>
      </c>
      <c r="H23" s="31">
        <f t="shared" si="2"/>
        <v>44743</v>
      </c>
      <c r="I23" s="39">
        <f t="shared" si="3"/>
        <v>0</v>
      </c>
      <c r="J23" s="40">
        <f t="shared" si="4"/>
        <v>0</v>
      </c>
      <c r="K23" s="3"/>
      <c r="L23" s="3"/>
      <c r="M23" s="3"/>
      <c r="N23" s="28"/>
      <c r="O23" s="13">
        <f t="shared" si="5"/>
        <v>0.11617552256468178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22611.35</v>
      </c>
    </row>
    <row r="24" spans="2:19">
      <c r="B24" s="34">
        <v>44713</v>
      </c>
      <c r="C24" s="37">
        <v>303035.65000000002</v>
      </c>
      <c r="D24" s="38">
        <v>32024.63</v>
      </c>
      <c r="E24" s="8">
        <v>44769</v>
      </c>
      <c r="F24" s="5"/>
      <c r="G24" s="7">
        <v>303035.65000000002</v>
      </c>
      <c r="H24" s="31">
        <f t="shared" si="2"/>
        <v>44743</v>
      </c>
      <c r="I24" s="39">
        <f t="shared" si="3"/>
        <v>0</v>
      </c>
      <c r="J24" s="40">
        <f t="shared" si="4"/>
        <v>0</v>
      </c>
      <c r="K24" s="3"/>
      <c r="L24" s="3"/>
      <c r="M24" s="3"/>
      <c r="N24" s="28"/>
      <c r="O24" s="13">
        <f t="shared" si="5"/>
        <v>0.1056794142867349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32024.63</v>
      </c>
    </row>
    <row r="25" spans="2:19">
      <c r="B25" s="34">
        <v>44743</v>
      </c>
      <c r="C25" s="37">
        <v>206755.16</v>
      </c>
      <c r="D25" s="38">
        <v>24598.9</v>
      </c>
      <c r="E25" s="8"/>
      <c r="F25" s="5"/>
      <c r="G25" s="7"/>
      <c r="H25" s="31" t="str">
        <f t="shared" si="2"/>
        <v/>
      </c>
      <c r="I25" s="39">
        <f t="shared" si="3"/>
        <v>0</v>
      </c>
      <c r="J25" s="40">
        <f t="shared" si="4"/>
        <v>206755.16</v>
      </c>
      <c r="K25" s="3"/>
      <c r="L25" s="3"/>
      <c r="M25" s="3"/>
      <c r="N25" s="28"/>
      <c r="O25" s="13">
        <f t="shared" si="5"/>
        <v>0.11897599073222646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24598.9</v>
      </c>
    </row>
    <row r="26" spans="2:19">
      <c r="B26" s="34">
        <v>44774</v>
      </c>
      <c r="C26" s="37">
        <v>277830.19</v>
      </c>
      <c r="D26" s="38">
        <v>32188.679781899558</v>
      </c>
      <c r="E26" s="8"/>
      <c r="F26" s="5"/>
      <c r="G26" s="7"/>
      <c r="H26" s="31" t="str">
        <f t="shared" si="2"/>
        <v/>
      </c>
      <c r="I26" s="39">
        <f t="shared" si="3"/>
        <v>0</v>
      </c>
      <c r="J26" s="40">
        <f t="shared" si="4"/>
        <v>277830.19</v>
      </c>
      <c r="K26" s="3"/>
      <c r="L26" s="3"/>
      <c r="M26" s="3"/>
      <c r="N26" s="28"/>
      <c r="O26" s="13">
        <f t="shared" si="5"/>
        <v>0.11585738677967128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32188.679781899558</v>
      </c>
    </row>
    <row r="27" spans="2:19">
      <c r="B27" s="34">
        <v>44805</v>
      </c>
      <c r="C27" s="37"/>
      <c r="D27" s="38"/>
      <c r="E27" s="8"/>
      <c r="F27" s="5"/>
      <c r="G27" s="7"/>
      <c r="H27" s="31" t="str">
        <f t="shared" si="2"/>
        <v/>
      </c>
      <c r="I27" s="39" t="e">
        <f t="shared" si="3"/>
        <v>#DIV/0!</v>
      </c>
      <c r="J27" s="40">
        <f t="shared" si="4"/>
        <v>0</v>
      </c>
      <c r="K27" s="3"/>
      <c r="L27" s="3"/>
      <c r="M27" s="3"/>
      <c r="N27" s="28"/>
      <c r="O27" s="13">
        <f t="shared" si="5"/>
        <v>0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0</v>
      </c>
    </row>
    <row r="28" spans="2:19">
      <c r="B28" s="34">
        <v>44835</v>
      </c>
      <c r="C28" s="37"/>
      <c r="D28" s="38"/>
      <c r="E28" s="8"/>
      <c r="F28" s="5"/>
      <c r="G28" s="7"/>
      <c r="H28" s="31" t="str">
        <f t="shared" si="2"/>
        <v/>
      </c>
      <c r="I28" s="39" t="e">
        <f t="shared" si="3"/>
        <v>#DIV/0!</v>
      </c>
      <c r="J28" s="40">
        <f t="shared" si="4"/>
        <v>0</v>
      </c>
      <c r="K28" s="33"/>
      <c r="L28" s="3"/>
      <c r="M28" s="3"/>
      <c r="N28" s="28"/>
      <c r="O28" s="13">
        <f t="shared" si="5"/>
        <v>0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0</v>
      </c>
    </row>
    <row r="29" spans="2:19">
      <c r="B29" s="34">
        <v>44866</v>
      </c>
      <c r="C29" s="37"/>
      <c r="D29" s="38"/>
      <c r="E29" s="8"/>
      <c r="F29" s="5"/>
      <c r="G29" s="7"/>
      <c r="H29" s="31" t="str">
        <f t="shared" si="2"/>
        <v/>
      </c>
      <c r="I29" s="39" t="e">
        <f t="shared" si="3"/>
        <v>#DIV/0!</v>
      </c>
      <c r="J29" s="40">
        <f t="shared" si="4"/>
        <v>0</v>
      </c>
      <c r="N29" s="2"/>
      <c r="O29" s="13">
        <f t="shared" ref="O29:O42" si="8">IFERROR(+D29/C29,0)</f>
        <v>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0</v>
      </c>
    </row>
    <row r="30" spans="2:19">
      <c r="B30" s="34">
        <v>44896</v>
      </c>
      <c r="C30" s="37"/>
      <c r="D30" s="38"/>
      <c r="E30" s="8"/>
      <c r="F30" s="5"/>
      <c r="G30" s="7"/>
      <c r="H30" s="31" t="str">
        <f t="shared" si="2"/>
        <v/>
      </c>
      <c r="I30" s="39" t="e">
        <f t="shared" si="3"/>
        <v>#DIV/0!</v>
      </c>
      <c r="J30" s="40">
        <f t="shared" si="4"/>
        <v>0</v>
      </c>
      <c r="N30" s="2"/>
      <c r="O30" s="13">
        <f t="shared" si="8"/>
        <v>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0</v>
      </c>
    </row>
    <row r="31" spans="2:19">
      <c r="B31" s="34">
        <v>44927</v>
      </c>
      <c r="C31" s="37"/>
      <c r="D31" s="38"/>
      <c r="E31" s="8"/>
      <c r="F31" s="5"/>
      <c r="G31" s="7"/>
      <c r="H31" s="31" t="str">
        <f t="shared" si="2"/>
        <v/>
      </c>
      <c r="I31" s="39" t="e">
        <f t="shared" si="3"/>
        <v>#DIV/0!</v>
      </c>
      <c r="J31" s="40">
        <f t="shared" si="4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4">
        <v>44958</v>
      </c>
      <c r="C32" s="37"/>
      <c r="D32" s="38"/>
      <c r="E32" s="8"/>
      <c r="F32" s="5"/>
      <c r="G32" s="7"/>
      <c r="H32" s="31" t="str">
        <f t="shared" si="2"/>
        <v/>
      </c>
      <c r="I32" s="39" t="e">
        <f t="shared" si="3"/>
        <v>#DIV/0!</v>
      </c>
      <c r="J32" s="40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4">
        <v>44986</v>
      </c>
      <c r="C33" s="37"/>
      <c r="D33" s="38"/>
      <c r="E33" s="8"/>
      <c r="F33" s="5"/>
      <c r="G33" s="7"/>
      <c r="H33" s="31" t="str">
        <f t="shared" si="2"/>
        <v/>
      </c>
      <c r="I33" s="39" t="e">
        <f t="shared" si="3"/>
        <v>#DIV/0!</v>
      </c>
      <c r="J33" s="40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4">
        <v>45017</v>
      </c>
      <c r="C34" s="37"/>
      <c r="D34" s="38"/>
      <c r="E34" s="8"/>
      <c r="F34" s="5"/>
      <c r="G34" s="7"/>
      <c r="H34" s="31" t="str">
        <f t="shared" si="2"/>
        <v/>
      </c>
      <c r="I34" s="39" t="e">
        <f t="shared" si="3"/>
        <v>#DIV/0!</v>
      </c>
      <c r="J34" s="40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4">
        <v>45047</v>
      </c>
      <c r="C35" s="37"/>
      <c r="D35" s="38"/>
      <c r="E35" s="8"/>
      <c r="F35" s="5"/>
      <c r="G35" s="7"/>
      <c r="H35" s="31" t="str">
        <f t="shared" si="2"/>
        <v/>
      </c>
      <c r="I35" s="39" t="e">
        <f t="shared" si="3"/>
        <v>#DIV/0!</v>
      </c>
      <c r="J35" s="40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4">
        <v>45078</v>
      </c>
      <c r="C36" s="37"/>
      <c r="D36" s="38"/>
      <c r="E36" s="8"/>
      <c r="F36" s="5"/>
      <c r="G36" s="7"/>
      <c r="H36" s="31" t="str">
        <f t="shared" si="2"/>
        <v/>
      </c>
      <c r="I36" s="39" t="e">
        <f t="shared" si="3"/>
        <v>#DIV/0!</v>
      </c>
      <c r="J36" s="40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4">
        <v>45108</v>
      </c>
      <c r="C37" s="37"/>
      <c r="D37" s="38"/>
      <c r="E37" s="8"/>
      <c r="F37" s="5"/>
      <c r="G37" s="7"/>
      <c r="H37" s="31" t="str">
        <f t="shared" si="2"/>
        <v/>
      </c>
      <c r="I37" s="39" t="e">
        <f t="shared" si="3"/>
        <v>#DIV/0!</v>
      </c>
      <c r="J37" s="40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4">
        <v>45139</v>
      </c>
      <c r="C38" s="37"/>
      <c r="D38" s="38"/>
      <c r="E38" s="8"/>
      <c r="F38" s="5"/>
      <c r="G38" s="7"/>
      <c r="H38" s="31" t="str">
        <f t="shared" si="2"/>
        <v/>
      </c>
      <c r="I38" s="39" t="e">
        <f t="shared" si="3"/>
        <v>#DIV/0!</v>
      </c>
      <c r="J38" s="40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4">
        <v>45170</v>
      </c>
      <c r="C39" s="37"/>
      <c r="D39" s="38"/>
      <c r="E39" s="8"/>
      <c r="F39" s="5"/>
      <c r="G39" s="7"/>
      <c r="H39" s="31" t="str">
        <f t="shared" si="2"/>
        <v/>
      </c>
      <c r="I39" s="39" t="e">
        <f t="shared" si="3"/>
        <v>#DIV/0!</v>
      </c>
      <c r="J39" s="40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4">
        <v>45200</v>
      </c>
      <c r="C40" s="37"/>
      <c r="D40" s="38"/>
      <c r="E40" s="8"/>
      <c r="F40" s="5"/>
      <c r="G40" s="7"/>
      <c r="H40" s="31" t="str">
        <f t="shared" si="2"/>
        <v/>
      </c>
      <c r="I40" s="39" t="e">
        <f t="shared" si="3"/>
        <v>#DIV/0!</v>
      </c>
      <c r="J40" s="40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4">
        <v>45231</v>
      </c>
      <c r="C41" s="37"/>
      <c r="D41" s="38"/>
      <c r="E41" s="8"/>
      <c r="F41" s="5"/>
      <c r="G41" s="7"/>
      <c r="H41" s="31" t="str">
        <f t="shared" si="2"/>
        <v/>
      </c>
      <c r="I41" s="39" t="e">
        <f t="shared" si="3"/>
        <v>#DIV/0!</v>
      </c>
      <c r="J41" s="40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4">
        <v>45261</v>
      </c>
      <c r="C42" s="37"/>
      <c r="D42" s="38"/>
      <c r="E42" s="8"/>
      <c r="F42" s="5"/>
      <c r="G42" s="7"/>
      <c r="H42" s="31" t="str">
        <f t="shared" si="2"/>
        <v/>
      </c>
      <c r="I42" s="39" t="e">
        <f t="shared" si="3"/>
        <v>#DIV/0!</v>
      </c>
      <c r="J42" s="40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2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270" activePane="bottomLeft" state="frozen"/>
      <selection pane="bottomLeft" activeCell="B290" sqref="B290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0" t="s">
        <v>66</v>
      </c>
      <c r="G1" s="51" t="s">
        <v>64</v>
      </c>
      <c r="H1" s="51" t="s">
        <v>65</v>
      </c>
      <c r="I1" s="52" t="s">
        <v>44</v>
      </c>
      <c r="J1" s="53" t="str">
        <f>"&gt;="&amp;G2</f>
        <v>&gt;=32874</v>
      </c>
      <c r="K1" s="53" t="str">
        <f>"&lt;="&amp;H2</f>
        <v>&lt;=44196</v>
      </c>
    </row>
    <row r="2" spans="1:11">
      <c r="F2" s="18"/>
      <c r="G2" s="58">
        <v>32874</v>
      </c>
      <c r="H2" s="58">
        <v>44196</v>
      </c>
    </row>
    <row r="5" spans="1:11">
      <c r="A5" s="46"/>
      <c r="B5" s="46"/>
      <c r="C5" s="46"/>
      <c r="D5" s="46"/>
      <c r="E5" s="46"/>
      <c r="G5" s="54" t="s">
        <v>56</v>
      </c>
      <c r="H5" s="55" t="s">
        <v>67</v>
      </c>
      <c r="I5" s="55" t="s">
        <v>68</v>
      </c>
    </row>
    <row r="6" spans="1:11">
      <c r="A6" s="47" t="s">
        <v>18</v>
      </c>
      <c r="B6" s="185" t="s">
        <v>75</v>
      </c>
      <c r="C6" s="185"/>
      <c r="D6" s="185"/>
      <c r="E6" s="185"/>
      <c r="G6" s="56">
        <f>IF(A6="Plan",SUMIF('Control de pagos'!B:B,Descripción!B6,'Control de pagos'!D:D),"")</f>
        <v>1121535.74</v>
      </c>
      <c r="H6" s="56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341181.95999999996</v>
      </c>
      <c r="I6" s="57">
        <f>IF(G6="","",G6-H6)</f>
        <v>780353.78</v>
      </c>
    </row>
    <row r="7" spans="1:11">
      <c r="A7" s="48" t="s">
        <v>57</v>
      </c>
      <c r="B7" s="49">
        <v>43784</v>
      </c>
      <c r="G7" s="56" t="str">
        <f>IF(A7="Plan",SUMIF('Control de pagos'!B:B,Descripción!B7,'Control de pagos'!D:D),"")</f>
        <v/>
      </c>
      <c r="H7" s="56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7" t="str">
        <f t="shared" ref="I7:I19" si="0">IF(G7="","",G7-H7)</f>
        <v/>
      </c>
    </row>
    <row r="8" spans="1:11">
      <c r="A8" s="48" t="s">
        <v>45</v>
      </c>
      <c r="B8" s="70" t="s">
        <v>76</v>
      </c>
      <c r="G8" s="56" t="str">
        <f>IF(A8="Plan",SUMIF('Control de pagos'!B:B,Descripción!B8,'Control de pagos'!D:D),"")</f>
        <v/>
      </c>
      <c r="H8" s="56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7" t="str">
        <f t="shared" si="0"/>
        <v/>
      </c>
    </row>
    <row r="9" spans="1:11">
      <c r="A9" s="48" t="s">
        <v>46</v>
      </c>
      <c r="B9" s="70" t="s">
        <v>77</v>
      </c>
      <c r="G9" s="56" t="str">
        <f>IF(A9="Plan",SUMIF('Control de pagos'!B:B,Descripción!B9,'Control de pagos'!D:D),"")</f>
        <v/>
      </c>
      <c r="H9" s="56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7" t="str">
        <f t="shared" si="0"/>
        <v/>
      </c>
    </row>
    <row r="10" spans="1:11">
      <c r="A10" s="48" t="s">
        <v>47</v>
      </c>
      <c r="B10" s="70" t="s">
        <v>78</v>
      </c>
      <c r="G10" s="56" t="str">
        <f>IF(A10="Plan",SUMIF('Control de pagos'!B:B,Descripción!B10,'Control de pagos'!D:D),"")</f>
        <v/>
      </c>
      <c r="H10" s="56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7" t="str">
        <f t="shared" si="0"/>
        <v/>
      </c>
    </row>
    <row r="11" spans="1:11" ht="15.75" thickBot="1">
      <c r="G11" s="56" t="str">
        <f>IF(A11="Plan",SUMIF('Control de pagos'!B:B,Descripción!B11,'Control de pagos'!D:D),"")</f>
        <v/>
      </c>
      <c r="H11" s="56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7" t="str">
        <f t="shared" si="0"/>
        <v/>
      </c>
    </row>
    <row r="12" spans="1:11" ht="20.25" customHeight="1" thickBot="1">
      <c r="A12" s="186" t="s">
        <v>79</v>
      </c>
      <c r="B12" s="186" t="s">
        <v>49</v>
      </c>
      <c r="C12" s="186" t="s">
        <v>50</v>
      </c>
      <c r="D12" s="188" t="s">
        <v>51</v>
      </c>
      <c r="E12" s="189"/>
      <c r="G12" s="56" t="str">
        <f>IF(A12="Plan",SUMIF('Control de pagos'!B:B,Descripción!B12,'Control de pagos'!D:D),"")</f>
        <v/>
      </c>
      <c r="H12" s="56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7" t="str">
        <f t="shared" si="0"/>
        <v/>
      </c>
    </row>
    <row r="13" spans="1:11" ht="15.75" thickBot="1">
      <c r="A13" s="187"/>
      <c r="B13" s="187"/>
      <c r="C13" s="187"/>
      <c r="D13" s="71" t="s">
        <v>52</v>
      </c>
      <c r="E13" s="71" t="s">
        <v>80</v>
      </c>
      <c r="G13" s="56" t="str">
        <f>IF(A13="Plan",SUMIF('Control de pagos'!B:B,Descripción!B13,'Control de pagos'!D:D),"")</f>
        <v/>
      </c>
      <c r="H13" s="56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7" t="str">
        <f t="shared" si="0"/>
        <v/>
      </c>
    </row>
    <row r="14" spans="1:11" ht="15.75" thickBot="1">
      <c r="A14" s="72" t="s">
        <v>53</v>
      </c>
      <c r="B14" s="73">
        <v>1108166.96</v>
      </c>
      <c r="C14" s="190">
        <v>6</v>
      </c>
      <c r="D14" s="193">
        <v>4.5400000000000003E-2</v>
      </c>
      <c r="E14" s="193">
        <v>0</v>
      </c>
      <c r="G14" s="56" t="str">
        <f>IF(A14="Plan",SUMIF('Control de pagos'!B:B,Descripción!B14,'Control de pagos'!D:D),"")</f>
        <v/>
      </c>
      <c r="H14" s="56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7" t="str">
        <f t="shared" si="0"/>
        <v/>
      </c>
    </row>
    <row r="15" spans="1:11" ht="15.75" thickBot="1">
      <c r="A15" s="72" t="s">
        <v>54</v>
      </c>
      <c r="B15" s="73">
        <v>13368.78</v>
      </c>
      <c r="C15" s="191"/>
      <c r="D15" s="194"/>
      <c r="E15" s="194"/>
      <c r="G15" s="56" t="str">
        <f>IF(A15="Plan",SUMIF('Control de pagos'!B:B,Descripción!B15,'Control de pagos'!D:D),"")</f>
        <v/>
      </c>
      <c r="H15" s="56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7" t="str">
        <f t="shared" si="0"/>
        <v/>
      </c>
    </row>
    <row r="16" spans="1:11" ht="15.75" thickBot="1">
      <c r="A16" s="72" t="s">
        <v>55</v>
      </c>
      <c r="B16" s="73">
        <v>0</v>
      </c>
      <c r="C16" s="191"/>
      <c r="D16" s="194"/>
      <c r="E16" s="194"/>
      <c r="G16" s="56" t="str">
        <f>IF(A16="Plan",SUMIF('Control de pagos'!B:B,Descripción!B16,'Control de pagos'!D:D),"")</f>
        <v/>
      </c>
      <c r="H16" s="56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7" t="str">
        <f t="shared" si="0"/>
        <v/>
      </c>
    </row>
    <row r="17" spans="1:9" ht="15.75" thickBot="1">
      <c r="A17" s="72" t="s">
        <v>56</v>
      </c>
      <c r="B17" s="74">
        <v>1121535.74</v>
      </c>
      <c r="C17" s="191"/>
      <c r="D17" s="194"/>
      <c r="E17" s="194"/>
      <c r="G17" s="56" t="str">
        <f>IF(A17="Plan",SUMIF('Control de pagos'!B:B,Descripción!B17,'Control de pagos'!D:D),"")</f>
        <v/>
      </c>
      <c r="H17" s="56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7" t="str">
        <f t="shared" si="0"/>
        <v/>
      </c>
    </row>
    <row r="18" spans="1:9" ht="15.75" thickBot="1">
      <c r="A18" s="75"/>
      <c r="B18" s="76"/>
      <c r="C18" s="192"/>
      <c r="D18" s="195"/>
      <c r="E18" s="195"/>
      <c r="G18" s="56" t="str">
        <f>IF(A18="Plan",SUMIF('Control de pagos'!B:B,Descripción!B18,'Control de pagos'!D:D),"")</f>
        <v/>
      </c>
      <c r="H18" s="56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7" t="str">
        <f t="shared" si="0"/>
        <v/>
      </c>
    </row>
    <row r="19" spans="1:9">
      <c r="A19" s="47" t="s">
        <v>18</v>
      </c>
      <c r="B19" s="185" t="s">
        <v>101</v>
      </c>
      <c r="C19" s="185"/>
      <c r="D19" s="185"/>
      <c r="E19" s="185"/>
      <c r="G19" s="56">
        <f>IF(A19="Plan",SUMIF('Control de pagos'!B:B,Descripción!B19,'Control de pagos'!D:D),"")</f>
        <v>5924962.3399999961</v>
      </c>
      <c r="H19" s="56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939106.64</v>
      </c>
      <c r="I19" s="57">
        <f t="shared" si="0"/>
        <v>4985855.6999999965</v>
      </c>
    </row>
    <row r="20" spans="1:9">
      <c r="A20" s="48" t="s">
        <v>57</v>
      </c>
      <c r="B20" s="49">
        <v>43893</v>
      </c>
      <c r="G20" s="56" t="str">
        <f>IF(A20="Plan",SUMIF('Control de pagos'!B:B,Descripción!B20,'Control de pagos'!D:D),"")</f>
        <v/>
      </c>
      <c r="H20" s="56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7" t="str">
        <f t="shared" ref="I20:I83" si="1">IF(G20="","",G20-H20)</f>
        <v/>
      </c>
    </row>
    <row r="21" spans="1:9">
      <c r="A21" s="48" t="s">
        <v>45</v>
      </c>
      <c r="B21" s="95" t="s">
        <v>76</v>
      </c>
      <c r="G21" s="56" t="str">
        <f>IF(A21="Plan",SUMIF('Control de pagos'!B:B,Descripción!B21,'Control de pagos'!D:D),"")</f>
        <v/>
      </c>
      <c r="H21" s="56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7" t="str">
        <f t="shared" si="1"/>
        <v/>
      </c>
    </row>
    <row r="22" spans="1:9">
      <c r="A22" s="48" t="s">
        <v>46</v>
      </c>
      <c r="B22" s="95" t="s">
        <v>77</v>
      </c>
      <c r="G22" s="56" t="str">
        <f>IF(A22="Plan",SUMIF('Control de pagos'!B:B,Descripción!B22,'Control de pagos'!D:D),"")</f>
        <v/>
      </c>
      <c r="H22" s="56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7" t="str">
        <f t="shared" si="1"/>
        <v/>
      </c>
    </row>
    <row r="23" spans="1:9">
      <c r="A23" s="48" t="s">
        <v>47</v>
      </c>
      <c r="B23" s="95" t="s">
        <v>78</v>
      </c>
      <c r="G23" s="56" t="str">
        <f>IF(A23="Plan",SUMIF('Control de pagos'!B:B,Descripción!B23,'Control de pagos'!D:D),"")</f>
        <v/>
      </c>
      <c r="H23" s="56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7" t="str">
        <f t="shared" si="1"/>
        <v/>
      </c>
    </row>
    <row r="24" spans="1:9" ht="15.75" thickBot="1">
      <c r="G24" s="56" t="str">
        <f>IF(A24="Plan",SUMIF('Control de pagos'!B:B,Descripción!B24,'Control de pagos'!D:D),"")</f>
        <v/>
      </c>
      <c r="H24" s="56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7" t="str">
        <f t="shared" si="1"/>
        <v/>
      </c>
    </row>
    <row r="25" spans="1:9" ht="20.25" customHeight="1" thickBot="1">
      <c r="A25" s="186" t="s">
        <v>48</v>
      </c>
      <c r="B25" s="186" t="s">
        <v>49</v>
      </c>
      <c r="C25" s="186" t="s">
        <v>50</v>
      </c>
      <c r="D25" s="188" t="s">
        <v>51</v>
      </c>
      <c r="E25" s="189"/>
      <c r="G25" s="56" t="str">
        <f>IF(A25="Plan",SUMIF('Control de pagos'!B:B,Descripción!B25,'Control de pagos'!D:D),"")</f>
        <v/>
      </c>
      <c r="H25" s="56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7" t="str">
        <f t="shared" si="1"/>
        <v/>
      </c>
    </row>
    <row r="26" spans="1:9" ht="15.75" thickBot="1">
      <c r="A26" s="187"/>
      <c r="B26" s="187"/>
      <c r="C26" s="187"/>
      <c r="D26" s="71" t="s">
        <v>52</v>
      </c>
      <c r="E26" s="71" t="s">
        <v>80</v>
      </c>
      <c r="G26" s="56" t="str">
        <f>IF(A26="Plan",SUMIF('Control de pagos'!B:B,Descripción!B26,'Control de pagos'!D:D),"")</f>
        <v/>
      </c>
      <c r="H26" s="56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7" t="str">
        <f t="shared" si="1"/>
        <v/>
      </c>
    </row>
    <row r="27" spans="1:9" ht="15.75" thickBot="1">
      <c r="A27" s="72" t="s">
        <v>53</v>
      </c>
      <c r="B27" s="73">
        <v>3582324.6</v>
      </c>
      <c r="C27" s="190">
        <v>61</v>
      </c>
      <c r="D27" s="193">
        <v>0.03</v>
      </c>
      <c r="E27" s="193">
        <v>0</v>
      </c>
      <c r="G27" s="56" t="str">
        <f>IF(A27="Plan",SUMIF('Control de pagos'!B:B,Descripción!B27,'Control de pagos'!D:D),"")</f>
        <v/>
      </c>
      <c r="H27" s="56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7" t="str">
        <f t="shared" si="1"/>
        <v/>
      </c>
    </row>
    <row r="28" spans="1:9" ht="15.75" thickBot="1">
      <c r="A28" s="72" t="s">
        <v>54</v>
      </c>
      <c r="B28" s="73">
        <v>2342637.7400000002</v>
      </c>
      <c r="C28" s="191"/>
      <c r="D28" s="194"/>
      <c r="E28" s="194"/>
      <c r="G28" s="56" t="str">
        <f>IF(A28="Plan",SUMIF('Control de pagos'!B:B,Descripción!B28,'Control de pagos'!D:D),"")</f>
        <v/>
      </c>
      <c r="H28" s="56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7" t="str">
        <f t="shared" si="1"/>
        <v/>
      </c>
    </row>
    <row r="29" spans="1:9" ht="15.75" thickBot="1">
      <c r="A29" s="72" t="s">
        <v>55</v>
      </c>
      <c r="B29" s="73">
        <v>0</v>
      </c>
      <c r="C29" s="191"/>
      <c r="D29" s="194"/>
      <c r="E29" s="194"/>
      <c r="G29" s="56" t="str">
        <f>IF(A29="Plan",SUMIF('Control de pagos'!B:B,Descripción!B29,'Control de pagos'!D:D),"")</f>
        <v/>
      </c>
      <c r="H29" s="56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7" t="str">
        <f t="shared" si="1"/>
        <v/>
      </c>
    </row>
    <row r="30" spans="1:9" ht="15.75" thickBot="1">
      <c r="A30" s="72" t="s">
        <v>56</v>
      </c>
      <c r="B30" s="74">
        <v>5924962.3399999999</v>
      </c>
      <c r="C30" s="191"/>
      <c r="D30" s="194"/>
      <c r="E30" s="194"/>
      <c r="G30" s="56" t="str">
        <f>IF(A30="Plan",SUMIF('Control de pagos'!B:B,Descripción!B30,'Control de pagos'!D:D),"")</f>
        <v/>
      </c>
      <c r="H30" s="56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7" t="str">
        <f t="shared" si="1"/>
        <v/>
      </c>
    </row>
    <row r="31" spans="1:9" ht="15.75" thickBot="1">
      <c r="A31" s="75"/>
      <c r="B31" s="76"/>
      <c r="C31" s="192"/>
      <c r="D31" s="195"/>
      <c r="E31" s="195"/>
      <c r="G31" s="56" t="str">
        <f>IF(A31="Plan",SUMIF('Control de pagos'!B:B,Descripción!B31,'Control de pagos'!D:D),"")</f>
        <v/>
      </c>
      <c r="H31" s="56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7" t="str">
        <f t="shared" si="1"/>
        <v/>
      </c>
    </row>
    <row r="32" spans="1:9">
      <c r="A32" s="47" t="s">
        <v>18</v>
      </c>
      <c r="B32" s="185" t="s">
        <v>194</v>
      </c>
      <c r="C32" s="185"/>
      <c r="D32" s="185"/>
      <c r="E32" s="185"/>
      <c r="G32" s="56">
        <f>IF(A32="Plan",SUMIF('Control de pagos'!B:B,Descripción!B32,'Control de pagos'!D:D),"")</f>
        <v>411279.98999999982</v>
      </c>
      <c r="H32" s="56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65187.880000000012</v>
      </c>
      <c r="I32" s="57">
        <f t="shared" si="1"/>
        <v>346092.10999999981</v>
      </c>
    </row>
    <row r="33" spans="1:9">
      <c r="A33" s="48" t="s">
        <v>57</v>
      </c>
      <c r="B33" s="49">
        <v>43893</v>
      </c>
      <c r="G33" s="56" t="str">
        <f>IF(A33="Plan",SUMIF('Control de pagos'!B:B,Descripción!B33,'Control de pagos'!D:D),"")</f>
        <v/>
      </c>
      <c r="H33" s="56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7" t="str">
        <f t="shared" si="1"/>
        <v/>
      </c>
    </row>
    <row r="34" spans="1:9">
      <c r="A34" s="48" t="s">
        <v>45</v>
      </c>
      <c r="B34" s="95" t="s">
        <v>76</v>
      </c>
      <c r="G34" s="56" t="str">
        <f>IF(A34="Plan",SUMIF('Control de pagos'!B:B,Descripción!B34,'Control de pagos'!D:D),"")</f>
        <v/>
      </c>
      <c r="H34" s="56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7" t="str">
        <f t="shared" si="1"/>
        <v/>
      </c>
    </row>
    <row r="35" spans="1:9">
      <c r="A35" s="48" t="s">
        <v>46</v>
      </c>
      <c r="B35" s="95" t="s">
        <v>77</v>
      </c>
      <c r="G35" s="56" t="str">
        <f>IF(A35="Plan",SUMIF('Control de pagos'!B:B,Descripción!B35,'Control de pagos'!D:D),"")</f>
        <v/>
      </c>
      <c r="H35" s="56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7" t="str">
        <f t="shared" si="1"/>
        <v/>
      </c>
    </row>
    <row r="36" spans="1:9">
      <c r="A36" s="48" t="s">
        <v>47</v>
      </c>
      <c r="B36" s="95" t="s">
        <v>78</v>
      </c>
      <c r="G36" s="56" t="str">
        <f>IF(A36="Plan",SUMIF('Control de pagos'!B:B,Descripción!B36,'Control de pagos'!D:D),"")</f>
        <v/>
      </c>
      <c r="H36" s="56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7" t="str">
        <f t="shared" si="1"/>
        <v/>
      </c>
    </row>
    <row r="37" spans="1:9" ht="15.75" thickBot="1">
      <c r="G37" s="56" t="str">
        <f>IF(A37="Plan",SUMIF('Control de pagos'!B:B,Descripción!B37,'Control de pagos'!D:D),"")</f>
        <v/>
      </c>
      <c r="H37" s="56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7" t="str">
        <f t="shared" si="1"/>
        <v/>
      </c>
    </row>
    <row r="38" spans="1:9" ht="20.25" customHeight="1" thickBot="1">
      <c r="A38" s="186" t="s">
        <v>48</v>
      </c>
      <c r="B38" s="186" t="s">
        <v>49</v>
      </c>
      <c r="C38" s="186" t="s">
        <v>50</v>
      </c>
      <c r="D38" s="188" t="s">
        <v>51</v>
      </c>
      <c r="E38" s="189"/>
      <c r="G38" s="56" t="str">
        <f>IF(A38="Plan",SUMIF('Control de pagos'!B:B,Descripción!B38,'Control de pagos'!D:D),"")</f>
        <v/>
      </c>
      <c r="H38" s="56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7" t="str">
        <f t="shared" si="1"/>
        <v/>
      </c>
    </row>
    <row r="39" spans="1:9" ht="15.75" thickBot="1">
      <c r="A39" s="187"/>
      <c r="B39" s="187"/>
      <c r="C39" s="187"/>
      <c r="D39" s="71" t="s">
        <v>52</v>
      </c>
      <c r="E39" s="71" t="s">
        <v>80</v>
      </c>
      <c r="G39" s="56" t="str">
        <f>IF(A39="Plan",SUMIF('Control de pagos'!B:B,Descripción!B39,'Control de pagos'!D:D),"")</f>
        <v/>
      </c>
      <c r="H39" s="56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7" t="str">
        <f t="shared" si="1"/>
        <v/>
      </c>
    </row>
    <row r="40" spans="1:9" ht="15.75" thickBot="1">
      <c r="A40" s="72" t="s">
        <v>53</v>
      </c>
      <c r="B40" s="73">
        <v>407173.24</v>
      </c>
      <c r="C40" s="190">
        <v>61</v>
      </c>
      <c r="D40" s="193">
        <v>0.03</v>
      </c>
      <c r="E40" s="193">
        <v>0</v>
      </c>
      <c r="G40" s="56" t="str">
        <f>IF(A40="Plan",SUMIF('Control de pagos'!B:B,Descripción!B40,'Control de pagos'!D:D),"")</f>
        <v/>
      </c>
      <c r="H40" s="56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7" t="str">
        <f t="shared" si="1"/>
        <v/>
      </c>
    </row>
    <row r="41" spans="1:9" ht="15.75" thickBot="1">
      <c r="A41" s="72" t="s">
        <v>54</v>
      </c>
      <c r="B41" s="73">
        <v>4106.75</v>
      </c>
      <c r="C41" s="191"/>
      <c r="D41" s="194"/>
      <c r="E41" s="194"/>
      <c r="G41" s="56" t="str">
        <f>IF(A41="Plan",SUMIF('Control de pagos'!B:B,Descripción!B41,'Control de pagos'!D:D),"")</f>
        <v/>
      </c>
      <c r="H41" s="56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7" t="str">
        <f t="shared" si="1"/>
        <v/>
      </c>
    </row>
    <row r="42" spans="1:9" ht="15.75" thickBot="1">
      <c r="A42" s="72" t="s">
        <v>55</v>
      </c>
      <c r="B42" s="73">
        <v>0</v>
      </c>
      <c r="C42" s="191"/>
      <c r="D42" s="194"/>
      <c r="E42" s="194"/>
      <c r="G42" s="56" t="str">
        <f>IF(A42="Plan",SUMIF('Control de pagos'!B:B,Descripción!B42,'Control de pagos'!D:D),"")</f>
        <v/>
      </c>
      <c r="H42" s="56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7" t="str">
        <f t="shared" si="1"/>
        <v/>
      </c>
    </row>
    <row r="43" spans="1:9" ht="15.75" thickBot="1">
      <c r="A43" s="72" t="s">
        <v>56</v>
      </c>
      <c r="B43" s="74">
        <v>411279.99</v>
      </c>
      <c r="C43" s="191"/>
      <c r="D43" s="194"/>
      <c r="E43" s="194"/>
      <c r="G43" s="56" t="str">
        <f>IF(A43="Plan",SUMIF('Control de pagos'!B:B,Descripción!B43,'Control de pagos'!D:D),"")</f>
        <v/>
      </c>
      <c r="H43" s="56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7" t="str">
        <f t="shared" si="1"/>
        <v/>
      </c>
    </row>
    <row r="44" spans="1:9" ht="15.75" thickBot="1">
      <c r="A44" s="75"/>
      <c r="B44" s="76"/>
      <c r="C44" s="192"/>
      <c r="D44" s="195"/>
      <c r="E44" s="195"/>
      <c r="G44" s="56" t="str">
        <f>IF(A44="Plan",SUMIF('Control de pagos'!B:B,Descripción!B44,'Control de pagos'!D:D),"")</f>
        <v/>
      </c>
      <c r="H44" s="56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7" t="str">
        <f t="shared" si="1"/>
        <v/>
      </c>
    </row>
    <row r="45" spans="1:9">
      <c r="A45" s="47" t="s">
        <v>18</v>
      </c>
      <c r="B45" s="185" t="s">
        <v>195</v>
      </c>
      <c r="C45" s="185"/>
      <c r="D45" s="185"/>
      <c r="E45" s="185"/>
      <c r="G45" s="56">
        <f>IF(A45="Plan",SUMIF('Control de pagos'!B:B,Descripción!B45,'Control de pagos'!D:D),"")</f>
        <v>700176.09999999939</v>
      </c>
      <c r="H45" s="56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35884.01</v>
      </c>
      <c r="I45" s="57">
        <f t="shared" si="1"/>
        <v>664292.08999999939</v>
      </c>
    </row>
    <row r="46" spans="1:9">
      <c r="A46" s="48" t="s">
        <v>57</v>
      </c>
      <c r="B46" s="49">
        <v>43908</v>
      </c>
      <c r="G46" s="56" t="str">
        <f>IF(A46="Plan",SUMIF('Control de pagos'!B:B,Descripción!B46,'Control de pagos'!D:D),"")</f>
        <v/>
      </c>
      <c r="H46" s="56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7" t="str">
        <f t="shared" si="1"/>
        <v/>
      </c>
    </row>
    <row r="47" spans="1:9">
      <c r="A47" s="48" t="s">
        <v>45</v>
      </c>
      <c r="B47" s="95" t="s">
        <v>76</v>
      </c>
      <c r="G47" s="56" t="str">
        <f>IF(A47="Plan",SUMIF('Control de pagos'!B:B,Descripción!B47,'Control de pagos'!D:D),"")</f>
        <v/>
      </c>
      <c r="H47" s="56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7" t="str">
        <f t="shared" si="1"/>
        <v/>
      </c>
    </row>
    <row r="48" spans="1:9">
      <c r="A48" s="48" t="s">
        <v>46</v>
      </c>
      <c r="B48" s="95" t="s">
        <v>77</v>
      </c>
      <c r="G48" s="56" t="str">
        <f>IF(A48="Plan",SUMIF('Control de pagos'!B:B,Descripción!B48,'Control de pagos'!D:D),"")</f>
        <v/>
      </c>
      <c r="H48" s="56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7" t="str">
        <f t="shared" si="1"/>
        <v/>
      </c>
    </row>
    <row r="49" spans="1:9">
      <c r="A49" s="48" t="s">
        <v>47</v>
      </c>
      <c r="B49" s="95" t="s">
        <v>78</v>
      </c>
      <c r="G49" s="56" t="str">
        <f>IF(A49="Plan",SUMIF('Control de pagos'!B:B,Descripción!B49,'Control de pagos'!D:D),"")</f>
        <v/>
      </c>
      <c r="H49" s="56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7" t="str">
        <f t="shared" si="1"/>
        <v/>
      </c>
    </row>
    <row r="50" spans="1:9" ht="15.75" thickBot="1">
      <c r="G50" s="56" t="str">
        <f>IF(A50="Plan",SUMIF('Control de pagos'!B:B,Descripción!B50,'Control de pagos'!D:D),"")</f>
        <v/>
      </c>
      <c r="H50" s="56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7" t="str">
        <f t="shared" si="1"/>
        <v/>
      </c>
    </row>
    <row r="51" spans="1:9" ht="20.25" customHeight="1" thickBot="1">
      <c r="A51" s="186" t="s">
        <v>48</v>
      </c>
      <c r="B51" s="186" t="s">
        <v>49</v>
      </c>
      <c r="C51" s="186" t="s">
        <v>50</v>
      </c>
      <c r="D51" s="188" t="s">
        <v>51</v>
      </c>
      <c r="E51" s="189"/>
      <c r="G51" s="56" t="str">
        <f>IF(A51="Plan",SUMIF('Control de pagos'!B:B,Descripción!B51,'Control de pagos'!D:D),"")</f>
        <v/>
      </c>
      <c r="H51" s="56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7" t="str">
        <f t="shared" si="1"/>
        <v/>
      </c>
    </row>
    <row r="52" spans="1:9" ht="15.75" thickBot="1">
      <c r="A52" s="187"/>
      <c r="B52" s="187"/>
      <c r="C52" s="187"/>
      <c r="D52" s="71" t="s">
        <v>52</v>
      </c>
      <c r="E52" s="71" t="s">
        <v>80</v>
      </c>
      <c r="G52" s="56" t="str">
        <f>IF(A52="Plan",SUMIF('Control de pagos'!B:B,Descripción!B52,'Control de pagos'!D:D),"")</f>
        <v/>
      </c>
      <c r="H52" s="56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7" t="str">
        <f t="shared" si="1"/>
        <v/>
      </c>
    </row>
    <row r="53" spans="1:9" ht="15.75" thickBot="1">
      <c r="A53" s="72" t="s">
        <v>53</v>
      </c>
      <c r="B53" s="73">
        <v>700176.1</v>
      </c>
      <c r="C53" s="190">
        <v>121</v>
      </c>
      <c r="D53" s="193">
        <v>0.03</v>
      </c>
      <c r="E53" s="193">
        <v>0</v>
      </c>
      <c r="G53" s="56" t="str">
        <f>IF(A53="Plan",SUMIF('Control de pagos'!B:B,Descripción!B53,'Control de pagos'!D:D),"")</f>
        <v/>
      </c>
      <c r="H53" s="56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7" t="str">
        <f t="shared" si="1"/>
        <v/>
      </c>
    </row>
    <row r="54" spans="1:9" ht="15.75" thickBot="1">
      <c r="A54" s="72" t="s">
        <v>54</v>
      </c>
      <c r="B54" s="73">
        <v>0</v>
      </c>
      <c r="C54" s="191"/>
      <c r="D54" s="194"/>
      <c r="E54" s="194"/>
      <c r="G54" s="56" t="str">
        <f>IF(A54="Plan",SUMIF('Control de pagos'!B:B,Descripción!B54,'Control de pagos'!D:D),"")</f>
        <v/>
      </c>
      <c r="H54" s="56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7" t="str">
        <f t="shared" si="1"/>
        <v/>
      </c>
    </row>
    <row r="55" spans="1:9" ht="15.75" thickBot="1">
      <c r="A55" s="72" t="s">
        <v>55</v>
      </c>
      <c r="B55" s="73">
        <v>0</v>
      </c>
      <c r="C55" s="191"/>
      <c r="D55" s="194"/>
      <c r="E55" s="194"/>
      <c r="G55" s="56" t="str">
        <f>IF(A55="Plan",SUMIF('Control de pagos'!B:B,Descripción!B55,'Control de pagos'!D:D),"")</f>
        <v/>
      </c>
      <c r="H55" s="56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7" t="str">
        <f t="shared" si="1"/>
        <v/>
      </c>
    </row>
    <row r="56" spans="1:9" ht="15.75" thickBot="1">
      <c r="A56" s="72" t="s">
        <v>56</v>
      </c>
      <c r="B56" s="74">
        <v>700176.1</v>
      </c>
      <c r="C56" s="191"/>
      <c r="D56" s="194"/>
      <c r="E56" s="194"/>
      <c r="G56" s="56" t="str">
        <f>IF(A56="Plan",SUMIF('Control de pagos'!B:B,Descripción!B56,'Control de pagos'!D:D),"")</f>
        <v/>
      </c>
      <c r="H56" s="56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7" t="str">
        <f t="shared" si="1"/>
        <v/>
      </c>
    </row>
    <row r="57" spans="1:9" ht="15.75" thickBot="1">
      <c r="A57" s="75"/>
      <c r="B57" s="76"/>
      <c r="C57" s="192"/>
      <c r="D57" s="195"/>
      <c r="E57" s="195"/>
      <c r="G57" s="56" t="str">
        <f>IF(A57="Plan",SUMIF('Control de pagos'!B:B,Descripción!B57,'Control de pagos'!D:D),"")</f>
        <v/>
      </c>
      <c r="H57" s="56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7" t="str">
        <f t="shared" si="1"/>
        <v/>
      </c>
    </row>
    <row r="58" spans="1:9">
      <c r="A58" s="47" t="s">
        <v>18</v>
      </c>
      <c r="B58" s="185" t="s">
        <v>197</v>
      </c>
      <c r="C58" s="185"/>
      <c r="D58" s="185"/>
      <c r="E58" s="185"/>
      <c r="G58" s="56">
        <f>IF(A58="Plan",SUMIF('Control de pagos'!B:B,Descripción!B58,'Control de pagos'!D:D),"")</f>
        <v>50235.919999999976</v>
      </c>
      <c r="H58" s="56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7028.8599999999988</v>
      </c>
      <c r="I58" s="57">
        <f t="shared" si="1"/>
        <v>43207.059999999976</v>
      </c>
    </row>
    <row r="59" spans="1:9">
      <c r="A59" s="48" t="s">
        <v>57</v>
      </c>
      <c r="B59" s="49">
        <v>43949</v>
      </c>
      <c r="G59" s="56" t="str">
        <f>IF(A59="Plan",SUMIF('Control de pagos'!B:B,Descripción!B59,'Control de pagos'!D:D),"")</f>
        <v/>
      </c>
      <c r="H59" s="56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7" t="str">
        <f t="shared" si="1"/>
        <v/>
      </c>
    </row>
    <row r="60" spans="1:9">
      <c r="A60" s="48" t="s">
        <v>45</v>
      </c>
      <c r="B60" s="95" t="s">
        <v>76</v>
      </c>
      <c r="G60" s="56" t="str">
        <f>IF(A60="Plan",SUMIF('Control de pagos'!B:B,Descripción!B60,'Control de pagos'!D:D),"")</f>
        <v/>
      </c>
      <c r="H60" s="56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7" t="str">
        <f t="shared" si="1"/>
        <v/>
      </c>
    </row>
    <row r="61" spans="1:9">
      <c r="A61" s="48" t="s">
        <v>46</v>
      </c>
      <c r="B61" s="95" t="s">
        <v>77</v>
      </c>
      <c r="G61" s="56" t="str">
        <f>IF(A61="Plan",SUMIF('Control de pagos'!B:B,Descripción!B61,'Control de pagos'!D:D),"")</f>
        <v/>
      </c>
      <c r="H61" s="56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7" t="str">
        <f t="shared" si="1"/>
        <v/>
      </c>
    </row>
    <row r="62" spans="1:9">
      <c r="A62" s="48" t="s">
        <v>47</v>
      </c>
      <c r="B62" s="95" t="s">
        <v>78</v>
      </c>
      <c r="G62" s="56" t="str">
        <f>IF(A62="Plan",SUMIF('Control de pagos'!B:B,Descripción!B62,'Control de pagos'!D:D),"")</f>
        <v/>
      </c>
      <c r="H62" s="56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7" t="str">
        <f t="shared" si="1"/>
        <v/>
      </c>
    </row>
    <row r="63" spans="1:9" ht="15.75" thickBot="1">
      <c r="G63" s="56" t="str">
        <f>IF(A63="Plan",SUMIF('Control de pagos'!B:B,Descripción!B63,'Control de pagos'!D:D),"")</f>
        <v/>
      </c>
      <c r="H63" s="56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7" t="str">
        <f t="shared" si="1"/>
        <v/>
      </c>
    </row>
    <row r="64" spans="1:9" ht="20.25" customHeight="1" thickBot="1">
      <c r="A64" s="186" t="s">
        <v>48</v>
      </c>
      <c r="B64" s="186" t="s">
        <v>49</v>
      </c>
      <c r="C64" s="186" t="s">
        <v>50</v>
      </c>
      <c r="D64" s="188" t="s">
        <v>51</v>
      </c>
      <c r="E64" s="189"/>
      <c r="G64" s="56" t="str">
        <f>IF(A64="Plan",SUMIF('Control de pagos'!B:B,Descripción!B64,'Control de pagos'!D:D),"")</f>
        <v/>
      </c>
      <c r="H64" s="56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7" t="str">
        <f t="shared" si="1"/>
        <v/>
      </c>
    </row>
    <row r="65" spans="1:9" ht="15.75" thickBot="1">
      <c r="A65" s="187"/>
      <c r="B65" s="187"/>
      <c r="C65" s="187"/>
      <c r="D65" s="71" t="s">
        <v>52</v>
      </c>
      <c r="E65" s="71" t="s">
        <v>80</v>
      </c>
      <c r="G65" s="56" t="str">
        <f>IF(A65="Plan",SUMIF('Control de pagos'!B:B,Descripción!B65,'Control de pagos'!D:D),"")</f>
        <v/>
      </c>
      <c r="H65" s="56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7" t="str">
        <f t="shared" si="1"/>
        <v/>
      </c>
    </row>
    <row r="66" spans="1:9" ht="15.75" thickBot="1">
      <c r="A66" s="72" t="s">
        <v>53</v>
      </c>
      <c r="B66" s="73">
        <v>50235.92</v>
      </c>
      <c r="C66" s="190">
        <v>50</v>
      </c>
      <c r="D66" s="193">
        <v>0.03</v>
      </c>
      <c r="E66" s="193">
        <v>0</v>
      </c>
      <c r="G66" s="56" t="str">
        <f>IF(A66="Plan",SUMIF('Control de pagos'!B:B,Descripción!B66,'Control de pagos'!D:D),"")</f>
        <v/>
      </c>
      <c r="H66" s="56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7" t="str">
        <f t="shared" si="1"/>
        <v/>
      </c>
    </row>
    <row r="67" spans="1:9" ht="15.75" thickBot="1">
      <c r="A67" s="72" t="s">
        <v>54</v>
      </c>
      <c r="B67" s="73">
        <v>0</v>
      </c>
      <c r="C67" s="191"/>
      <c r="D67" s="194"/>
      <c r="E67" s="194"/>
      <c r="G67" s="56" t="str">
        <f>IF(A67="Plan",SUMIF('Control de pagos'!B:B,Descripción!B67,'Control de pagos'!D:D),"")</f>
        <v/>
      </c>
      <c r="H67" s="56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7" t="str">
        <f t="shared" si="1"/>
        <v/>
      </c>
    </row>
    <row r="68" spans="1:9" ht="15.75" thickBot="1">
      <c r="A68" s="72" t="s">
        <v>55</v>
      </c>
      <c r="B68" s="73">
        <v>0</v>
      </c>
      <c r="C68" s="191"/>
      <c r="D68" s="194"/>
      <c r="E68" s="194"/>
      <c r="G68" s="56" t="str">
        <f>IF(A68="Plan",SUMIF('Control de pagos'!B:B,Descripción!B68,'Control de pagos'!D:D),"")</f>
        <v/>
      </c>
      <c r="H68" s="56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7" t="str">
        <f t="shared" si="1"/>
        <v/>
      </c>
    </row>
    <row r="69" spans="1:9" ht="15.75" thickBot="1">
      <c r="A69" s="72" t="s">
        <v>56</v>
      </c>
      <c r="B69" s="74">
        <v>50235.92</v>
      </c>
      <c r="C69" s="191"/>
      <c r="D69" s="194"/>
      <c r="E69" s="194"/>
      <c r="G69" s="56" t="str">
        <f>IF(A69="Plan",SUMIF('Control de pagos'!B:B,Descripción!B69,'Control de pagos'!D:D),"")</f>
        <v/>
      </c>
      <c r="H69" s="56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7" t="str">
        <f t="shared" si="1"/>
        <v/>
      </c>
    </row>
    <row r="70" spans="1:9" ht="15.75" thickBot="1">
      <c r="A70" s="75"/>
      <c r="B70" s="76"/>
      <c r="C70" s="192"/>
      <c r="D70" s="195"/>
      <c r="E70" s="195"/>
      <c r="G70" s="56" t="str">
        <f>IF(A70="Plan",SUMIF('Control de pagos'!B:B,Descripción!B70,'Control de pagos'!D:D),"")</f>
        <v/>
      </c>
      <c r="H70" s="56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7" t="str">
        <f t="shared" si="1"/>
        <v/>
      </c>
    </row>
    <row r="71" spans="1:9">
      <c r="A71" s="47" t="s">
        <v>18</v>
      </c>
      <c r="B71" s="185" t="s">
        <v>198</v>
      </c>
      <c r="C71" s="185"/>
      <c r="D71" s="185"/>
      <c r="E71" s="185"/>
      <c r="G71" s="56">
        <f>IF(A71="Plan",SUMIF('Control de pagos'!B:B,Descripción!B71,'Control de pagos'!D:D),"")</f>
        <v>2099058.4199999971</v>
      </c>
      <c r="H71" s="56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107576.68000000001</v>
      </c>
      <c r="I71" s="57">
        <f t="shared" si="1"/>
        <v>1991481.7399999972</v>
      </c>
    </row>
    <row r="72" spans="1:9">
      <c r="A72" s="48" t="s">
        <v>57</v>
      </c>
      <c r="B72" s="49">
        <v>43980</v>
      </c>
      <c r="G72" s="56" t="str">
        <f>IF(A72="Plan",SUMIF('Control de pagos'!B:B,Descripción!B72,'Control de pagos'!D:D),"")</f>
        <v/>
      </c>
      <c r="H72" s="56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7" t="str">
        <f t="shared" si="1"/>
        <v/>
      </c>
    </row>
    <row r="73" spans="1:9">
      <c r="A73" s="48" t="s">
        <v>45</v>
      </c>
      <c r="B73" s="95" t="s">
        <v>76</v>
      </c>
      <c r="G73" s="56" t="str">
        <f>IF(A73="Plan",SUMIF('Control de pagos'!B:B,Descripción!B73,'Control de pagos'!D:D),"")</f>
        <v/>
      </c>
      <c r="H73" s="56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7" t="str">
        <f t="shared" si="1"/>
        <v/>
      </c>
    </row>
    <row r="74" spans="1:9">
      <c r="A74" s="48" t="s">
        <v>46</v>
      </c>
      <c r="B74" s="95" t="s">
        <v>77</v>
      </c>
      <c r="G74" s="56" t="str">
        <f>IF(A74="Plan",SUMIF('Control de pagos'!B:B,Descripción!B74,'Control de pagos'!D:D),"")</f>
        <v/>
      </c>
      <c r="H74" s="56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7" t="str">
        <f t="shared" si="1"/>
        <v/>
      </c>
    </row>
    <row r="75" spans="1:9">
      <c r="A75" s="48" t="s">
        <v>47</v>
      </c>
      <c r="B75" s="95" t="s">
        <v>78</v>
      </c>
      <c r="G75" s="56" t="str">
        <f>IF(A75="Plan",SUMIF('Control de pagos'!B:B,Descripción!B75,'Control de pagos'!D:D),"")</f>
        <v/>
      </c>
      <c r="H75" s="56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7" t="str">
        <f t="shared" si="1"/>
        <v/>
      </c>
    </row>
    <row r="76" spans="1:9" ht="15.75" thickBot="1">
      <c r="G76" s="56" t="str">
        <f>IF(A76="Plan",SUMIF('Control de pagos'!B:B,Descripción!B76,'Control de pagos'!D:D),"")</f>
        <v/>
      </c>
      <c r="H76" s="56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7" t="str">
        <f t="shared" si="1"/>
        <v/>
      </c>
    </row>
    <row r="77" spans="1:9" ht="20.25" customHeight="1" thickBot="1">
      <c r="A77" s="186" t="s">
        <v>48</v>
      </c>
      <c r="B77" s="186" t="s">
        <v>49</v>
      </c>
      <c r="C77" s="186" t="s">
        <v>50</v>
      </c>
      <c r="D77" s="188" t="s">
        <v>51</v>
      </c>
      <c r="E77" s="189"/>
      <c r="G77" s="56" t="str">
        <f>IF(A77="Plan",SUMIF('Control de pagos'!B:B,Descripción!B77,'Control de pagos'!D:D),"")</f>
        <v/>
      </c>
      <c r="H77" s="56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7" t="str">
        <f t="shared" si="1"/>
        <v/>
      </c>
    </row>
    <row r="78" spans="1:9" ht="15.75" thickBot="1">
      <c r="A78" s="187"/>
      <c r="B78" s="187"/>
      <c r="C78" s="187"/>
      <c r="D78" s="71" t="s">
        <v>52</v>
      </c>
      <c r="E78" s="71" t="s">
        <v>80</v>
      </c>
      <c r="G78" s="56" t="str">
        <f>IF(A78="Plan",SUMIF('Control de pagos'!B:B,Descripción!B78,'Control de pagos'!D:D),"")</f>
        <v/>
      </c>
      <c r="H78" s="56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7" t="str">
        <f t="shared" si="1"/>
        <v/>
      </c>
    </row>
    <row r="79" spans="1:9" ht="15.75" thickBot="1">
      <c r="A79" s="72" t="s">
        <v>53</v>
      </c>
      <c r="B79" s="73">
        <v>2019738.1</v>
      </c>
      <c r="C79" s="190">
        <v>121</v>
      </c>
      <c r="D79" s="193">
        <v>0.03</v>
      </c>
      <c r="E79" s="193">
        <v>0</v>
      </c>
      <c r="G79" s="56" t="str">
        <f>IF(A79="Plan",SUMIF('Control de pagos'!B:B,Descripción!B79,'Control de pagos'!D:D),"")</f>
        <v/>
      </c>
      <c r="H79" s="56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7" t="str">
        <f t="shared" si="1"/>
        <v/>
      </c>
    </row>
    <row r="80" spans="1:9" ht="15.75" thickBot="1">
      <c r="A80" s="72" t="s">
        <v>54</v>
      </c>
      <c r="B80" s="73">
        <v>79320.320000000007</v>
      </c>
      <c r="C80" s="191"/>
      <c r="D80" s="194"/>
      <c r="E80" s="194"/>
      <c r="G80" s="56" t="str">
        <f>IF(A80="Plan",SUMIF('Control de pagos'!B:B,Descripción!B80,'Control de pagos'!D:D),"")</f>
        <v/>
      </c>
      <c r="H80" s="56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7" t="str">
        <f t="shared" si="1"/>
        <v/>
      </c>
    </row>
    <row r="81" spans="1:9" ht="15.75" thickBot="1">
      <c r="A81" s="72" t="s">
        <v>55</v>
      </c>
      <c r="B81" s="73">
        <v>0</v>
      </c>
      <c r="C81" s="191"/>
      <c r="D81" s="194"/>
      <c r="E81" s="194"/>
      <c r="G81" s="56" t="str">
        <f>IF(A81="Plan",SUMIF('Control de pagos'!B:B,Descripción!B81,'Control de pagos'!D:D),"")</f>
        <v/>
      </c>
      <c r="H81" s="56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7" t="str">
        <f t="shared" si="1"/>
        <v/>
      </c>
    </row>
    <row r="82" spans="1:9" ht="15.75" thickBot="1">
      <c r="A82" s="72" t="s">
        <v>56</v>
      </c>
      <c r="B82" s="74">
        <v>2099058.42</v>
      </c>
      <c r="C82" s="191"/>
      <c r="D82" s="194"/>
      <c r="E82" s="194"/>
      <c r="G82" s="56" t="str">
        <f>IF(A82="Plan",SUMIF('Control de pagos'!B:B,Descripción!B82,'Control de pagos'!D:D),"")</f>
        <v/>
      </c>
      <c r="H82" s="56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7" t="str">
        <f t="shared" si="1"/>
        <v/>
      </c>
    </row>
    <row r="83" spans="1:9" ht="15.75" thickBot="1">
      <c r="A83" s="75"/>
      <c r="B83" s="76"/>
      <c r="C83" s="192"/>
      <c r="D83" s="195"/>
      <c r="E83" s="195"/>
      <c r="G83" s="56" t="str">
        <f>IF(A83="Plan",SUMIF('Control de pagos'!B:B,Descripción!B83,'Control de pagos'!D:D),"")</f>
        <v/>
      </c>
      <c r="H83" s="56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7" t="str">
        <f t="shared" si="1"/>
        <v/>
      </c>
    </row>
    <row r="84" spans="1:9">
      <c r="A84" s="47" t="s">
        <v>18</v>
      </c>
      <c r="B84" s="185" t="s">
        <v>216</v>
      </c>
      <c r="C84" s="185"/>
      <c r="D84" s="185"/>
      <c r="E84" s="185"/>
      <c r="G84" s="56">
        <f>IF(A84="Plan",SUMIF('Control de pagos'!B:B,Descripción!B84,'Control de pagos'!D:D),"")</f>
        <v>1718674.7800000028</v>
      </c>
      <c r="H84" s="56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14322.29</v>
      </c>
      <c r="I84" s="57">
        <f t="shared" ref="I84:I147" si="2">IF(G84="","",G84-H84)</f>
        <v>1704352.4900000028</v>
      </c>
    </row>
    <row r="85" spans="1:9">
      <c r="A85" s="48" t="s">
        <v>57</v>
      </c>
      <c r="B85" s="49">
        <v>44110</v>
      </c>
      <c r="G85" s="56" t="str">
        <f>IF(A85="Plan",SUMIF('Control de pagos'!B:B,Descripción!B85,'Control de pagos'!D:D),"")</f>
        <v/>
      </c>
      <c r="H85" s="56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7" t="str">
        <f t="shared" si="2"/>
        <v/>
      </c>
    </row>
    <row r="86" spans="1:9">
      <c r="A86" s="48" t="s">
        <v>45</v>
      </c>
      <c r="B86" s="95" t="s">
        <v>76</v>
      </c>
      <c r="G86" s="56" t="str">
        <f>IF(A86="Plan",SUMIF('Control de pagos'!B:B,Descripción!B86,'Control de pagos'!D:D),"")</f>
        <v/>
      </c>
      <c r="H86" s="56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7" t="str">
        <f t="shared" si="2"/>
        <v/>
      </c>
    </row>
    <row r="87" spans="1:9">
      <c r="A87" s="48" t="s">
        <v>46</v>
      </c>
      <c r="B87" s="95" t="s">
        <v>77</v>
      </c>
      <c r="G87" s="56" t="str">
        <f>IF(A87="Plan",SUMIF('Control de pagos'!B:B,Descripción!B87,'Control de pagos'!D:D),"")</f>
        <v/>
      </c>
      <c r="H87" s="56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7" t="str">
        <f t="shared" si="2"/>
        <v/>
      </c>
    </row>
    <row r="88" spans="1:9">
      <c r="A88" s="48" t="s">
        <v>47</v>
      </c>
      <c r="B88" s="70" t="s">
        <v>217</v>
      </c>
      <c r="G88" s="56" t="str">
        <f>IF(A88="Plan",SUMIF('Control de pagos'!B:B,Descripción!B88,'Control de pagos'!D:D),"")</f>
        <v/>
      </c>
      <c r="H88" s="56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7" t="str">
        <f t="shared" si="2"/>
        <v/>
      </c>
    </row>
    <row r="89" spans="1:9" ht="15.75" thickBot="1">
      <c r="G89" s="56" t="str">
        <f>IF(A89="Plan",SUMIF('Control de pagos'!B:B,Descripción!B89,'Control de pagos'!D:D),"")</f>
        <v/>
      </c>
      <c r="H89" s="56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7" t="str">
        <f t="shared" si="2"/>
        <v/>
      </c>
    </row>
    <row r="90" spans="1:9" ht="20.25" customHeight="1" thickBot="1">
      <c r="A90" s="186" t="s">
        <v>48</v>
      </c>
      <c r="B90" s="186" t="s">
        <v>49</v>
      </c>
      <c r="C90" s="186" t="s">
        <v>50</v>
      </c>
      <c r="D90" s="188" t="s">
        <v>51</v>
      </c>
      <c r="E90" s="189"/>
      <c r="G90" s="56" t="str">
        <f>IF(A90="Plan",SUMIF('Control de pagos'!B:B,Descripción!B90,'Control de pagos'!D:D),"")</f>
        <v/>
      </c>
      <c r="H90" s="56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7" t="str">
        <f t="shared" si="2"/>
        <v/>
      </c>
    </row>
    <row r="91" spans="1:9" ht="15.75" thickBot="1">
      <c r="A91" s="187"/>
      <c r="B91" s="187"/>
      <c r="C91" s="187"/>
      <c r="D91" s="71" t="s">
        <v>52</v>
      </c>
      <c r="E91" s="71" t="s">
        <v>80</v>
      </c>
      <c r="G91" s="56" t="str">
        <f>IF(A91="Plan",SUMIF('Control de pagos'!B:B,Descripción!B91,'Control de pagos'!D:D),"")</f>
        <v/>
      </c>
      <c r="H91" s="56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7" t="str">
        <f t="shared" si="2"/>
        <v/>
      </c>
    </row>
    <row r="92" spans="1:9" ht="15.75" thickBot="1">
      <c r="A92" s="72" t="s">
        <v>53</v>
      </c>
      <c r="B92" s="73">
        <v>1718674.78</v>
      </c>
      <c r="C92" s="190">
        <v>120</v>
      </c>
      <c r="D92" s="193">
        <v>0.02</v>
      </c>
      <c r="E92" s="193">
        <v>0</v>
      </c>
      <c r="G92" s="56" t="str">
        <f>IF(A92="Plan",SUMIF('Control de pagos'!B:B,Descripción!B92,'Control de pagos'!D:D),"")</f>
        <v/>
      </c>
      <c r="H92" s="56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7" t="str">
        <f t="shared" si="2"/>
        <v/>
      </c>
    </row>
    <row r="93" spans="1:9" ht="15.75" thickBot="1">
      <c r="A93" s="72" t="s">
        <v>54</v>
      </c>
      <c r="B93" s="73">
        <v>0</v>
      </c>
      <c r="C93" s="191"/>
      <c r="D93" s="194"/>
      <c r="E93" s="194"/>
      <c r="G93" s="56" t="str">
        <f>IF(A93="Plan",SUMIF('Control de pagos'!B:B,Descripción!B93,'Control de pagos'!D:D),"")</f>
        <v/>
      </c>
      <c r="H93" s="56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7" t="str">
        <f t="shared" si="2"/>
        <v/>
      </c>
    </row>
    <row r="94" spans="1:9" ht="15.75" thickBot="1">
      <c r="A94" s="72" t="s">
        <v>55</v>
      </c>
      <c r="B94" s="73">
        <v>0</v>
      </c>
      <c r="C94" s="191"/>
      <c r="D94" s="194"/>
      <c r="E94" s="194"/>
      <c r="G94" s="56" t="str">
        <f>IF(A94="Plan",SUMIF('Control de pagos'!B:B,Descripción!B94,'Control de pagos'!D:D),"")</f>
        <v/>
      </c>
      <c r="H94" s="56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7" t="str">
        <f t="shared" si="2"/>
        <v/>
      </c>
    </row>
    <row r="95" spans="1:9" ht="15.75" thickBot="1">
      <c r="A95" s="72" t="s">
        <v>56</v>
      </c>
      <c r="B95" s="74">
        <v>1718674.78</v>
      </c>
      <c r="C95" s="191"/>
      <c r="D95" s="194"/>
      <c r="E95" s="194"/>
      <c r="G95" s="56" t="str">
        <f>IF(A95="Plan",SUMIF('Control de pagos'!B:B,Descripción!B95,'Control de pagos'!D:D),"")</f>
        <v/>
      </c>
      <c r="H95" s="56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7" t="str">
        <f t="shared" si="2"/>
        <v/>
      </c>
    </row>
    <row r="96" spans="1:9" ht="15.75" thickBot="1">
      <c r="A96" s="75"/>
      <c r="B96" s="76"/>
      <c r="C96" s="192"/>
      <c r="D96" s="195"/>
      <c r="E96" s="195"/>
      <c r="G96" s="56" t="str">
        <f>IF(A96="Plan",SUMIF('Control de pagos'!B:B,Descripción!B96,'Control de pagos'!D:D),"")</f>
        <v/>
      </c>
      <c r="H96" s="56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7" t="str">
        <f t="shared" si="2"/>
        <v/>
      </c>
    </row>
    <row r="97" spans="1:9">
      <c r="A97" s="47" t="s">
        <v>18</v>
      </c>
      <c r="B97" s="185" t="s">
        <v>224</v>
      </c>
      <c r="C97" s="185"/>
      <c r="D97" s="185"/>
      <c r="E97" s="185"/>
      <c r="G97" s="56">
        <f>IF(A97="Plan",SUMIF('Control de pagos'!B:B,Descripción!B97,'Control de pagos'!D:D),"")</f>
        <v>1260108.3199999998</v>
      </c>
      <c r="H97" s="56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10500.9</v>
      </c>
      <c r="I97" s="57">
        <f t="shared" si="2"/>
        <v>1249607.42</v>
      </c>
    </row>
    <row r="98" spans="1:9">
      <c r="A98" s="48" t="s">
        <v>57</v>
      </c>
      <c r="B98" s="49">
        <v>44165</v>
      </c>
      <c r="G98" s="56" t="str">
        <f>IF(A98="Plan",SUMIF('Control de pagos'!B:B,Descripción!B98,'Control de pagos'!D:D),"")</f>
        <v/>
      </c>
      <c r="H98" s="56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7" t="str">
        <f t="shared" si="2"/>
        <v/>
      </c>
    </row>
    <row r="99" spans="1:9">
      <c r="A99" s="48" t="s">
        <v>45</v>
      </c>
      <c r="B99" s="95" t="s">
        <v>76</v>
      </c>
      <c r="G99" s="56" t="str">
        <f>IF(A99="Plan",SUMIF('Control de pagos'!B:B,Descripción!B99,'Control de pagos'!D:D),"")</f>
        <v/>
      </c>
      <c r="H99" s="56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7" t="str">
        <f t="shared" si="2"/>
        <v/>
      </c>
    </row>
    <row r="100" spans="1:9">
      <c r="A100" s="48" t="s">
        <v>46</v>
      </c>
      <c r="B100" s="95" t="s">
        <v>77</v>
      </c>
      <c r="G100" s="56" t="str">
        <f>IF(A100="Plan",SUMIF('Control de pagos'!B:B,Descripción!B100,'Control de pagos'!D:D),"")</f>
        <v/>
      </c>
      <c r="H100" s="56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7" t="str">
        <f t="shared" si="2"/>
        <v/>
      </c>
    </row>
    <row r="101" spans="1:9">
      <c r="A101" s="48" t="s">
        <v>47</v>
      </c>
      <c r="B101" s="70" t="s">
        <v>225</v>
      </c>
      <c r="G101" s="56" t="str">
        <f>IF(A101="Plan",SUMIF('Control de pagos'!B:B,Descripción!B101,'Control de pagos'!D:D),"")</f>
        <v/>
      </c>
      <c r="H101" s="56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7" t="str">
        <f t="shared" si="2"/>
        <v/>
      </c>
    </row>
    <row r="102" spans="1:9" ht="15.75" thickBot="1">
      <c r="G102" s="56" t="str">
        <f>IF(A102="Plan",SUMIF('Control de pagos'!B:B,Descripción!B102,'Control de pagos'!D:D),"")</f>
        <v/>
      </c>
      <c r="H102" s="56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7" t="str">
        <f t="shared" si="2"/>
        <v/>
      </c>
    </row>
    <row r="103" spans="1:9" ht="20.25" customHeight="1" thickBot="1">
      <c r="A103" s="186" t="s">
        <v>48</v>
      </c>
      <c r="B103" s="186" t="s">
        <v>49</v>
      </c>
      <c r="C103" s="186" t="s">
        <v>50</v>
      </c>
      <c r="D103" s="188" t="s">
        <v>51</v>
      </c>
      <c r="E103" s="189"/>
      <c r="G103" s="56" t="str">
        <f>IF(A103="Plan",SUMIF('Control de pagos'!B:B,Descripción!B103,'Control de pagos'!D:D),"")</f>
        <v/>
      </c>
      <c r="H103" s="56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7" t="str">
        <f t="shared" si="2"/>
        <v/>
      </c>
    </row>
    <row r="104" spans="1:9" ht="15.75" thickBot="1">
      <c r="A104" s="187"/>
      <c r="B104" s="187"/>
      <c r="C104" s="187"/>
      <c r="D104" s="71" t="s">
        <v>52</v>
      </c>
      <c r="E104" s="71" t="s">
        <v>80</v>
      </c>
      <c r="G104" s="56" t="str">
        <f>IF(A104="Plan",SUMIF('Control de pagos'!B:B,Descripción!B104,'Control de pagos'!D:D),"")</f>
        <v/>
      </c>
      <c r="H104" s="56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7" t="str">
        <f t="shared" si="2"/>
        <v/>
      </c>
    </row>
    <row r="105" spans="1:9" ht="15.75" thickBot="1">
      <c r="A105" s="72" t="s">
        <v>53</v>
      </c>
      <c r="B105" s="73">
        <v>975575.31</v>
      </c>
      <c r="C105" s="190">
        <v>120</v>
      </c>
      <c r="D105" s="193">
        <v>0.02</v>
      </c>
      <c r="E105" s="193">
        <v>0</v>
      </c>
      <c r="G105" s="56" t="str">
        <f>IF(A105="Plan",SUMIF('Control de pagos'!B:B,Descripción!B105,'Control de pagos'!D:D),"")</f>
        <v/>
      </c>
      <c r="H105" s="56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7" t="str">
        <f t="shared" si="2"/>
        <v/>
      </c>
    </row>
    <row r="106" spans="1:9" ht="15.75" thickBot="1">
      <c r="A106" s="72" t="s">
        <v>54</v>
      </c>
      <c r="B106" s="73">
        <v>284533.01</v>
      </c>
      <c r="C106" s="191"/>
      <c r="D106" s="194"/>
      <c r="E106" s="194"/>
      <c r="G106" s="56" t="str">
        <f>IF(A106="Plan",SUMIF('Control de pagos'!B:B,Descripción!B106,'Control de pagos'!D:D),"")</f>
        <v/>
      </c>
      <c r="H106" s="56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7" t="str">
        <f t="shared" si="2"/>
        <v/>
      </c>
    </row>
    <row r="107" spans="1:9" ht="15.75" thickBot="1">
      <c r="A107" s="72" t="s">
        <v>55</v>
      </c>
      <c r="B107" s="73">
        <v>0</v>
      </c>
      <c r="C107" s="191"/>
      <c r="D107" s="194"/>
      <c r="E107" s="194"/>
      <c r="G107" s="56" t="str">
        <f>IF(A107="Plan",SUMIF('Control de pagos'!B:B,Descripción!B107,'Control de pagos'!D:D),"")</f>
        <v/>
      </c>
      <c r="H107" s="56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7" t="str">
        <f t="shared" si="2"/>
        <v/>
      </c>
    </row>
    <row r="108" spans="1:9" ht="15.75" thickBot="1">
      <c r="A108" s="72" t="s">
        <v>56</v>
      </c>
      <c r="B108" s="74">
        <v>1260108.32</v>
      </c>
      <c r="C108" s="191"/>
      <c r="D108" s="194"/>
      <c r="E108" s="194"/>
      <c r="G108" s="56" t="str">
        <f>IF(A108="Plan",SUMIF('Control de pagos'!B:B,Descripción!B108,'Control de pagos'!D:D),"")</f>
        <v/>
      </c>
      <c r="H108" s="56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7" t="str">
        <f t="shared" si="2"/>
        <v/>
      </c>
    </row>
    <row r="109" spans="1:9" ht="15.75" thickBot="1">
      <c r="A109" s="75"/>
      <c r="B109" s="76"/>
      <c r="C109" s="192"/>
      <c r="D109" s="195"/>
      <c r="E109" s="195"/>
      <c r="G109" s="56" t="str">
        <f>IF(A109="Plan",SUMIF('Control de pagos'!B:B,Descripción!B109,'Control de pagos'!D:D),"")</f>
        <v/>
      </c>
      <c r="H109" s="56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7" t="str">
        <f t="shared" si="2"/>
        <v/>
      </c>
    </row>
    <row r="110" spans="1:9">
      <c r="A110" s="47" t="s">
        <v>18</v>
      </c>
      <c r="B110" s="185" t="s">
        <v>234</v>
      </c>
      <c r="C110" s="185"/>
      <c r="D110" s="185"/>
      <c r="E110" s="185"/>
      <c r="G110" s="56">
        <f>IF(A110="Plan",SUMIF('Control de pagos'!B:B,Descripción!B110,'Control de pagos'!D:D),"")</f>
        <v>207697.03999999983</v>
      </c>
      <c r="H110" s="56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3461.62</v>
      </c>
      <c r="I110" s="57">
        <f t="shared" si="2"/>
        <v>204235.41999999984</v>
      </c>
    </row>
    <row r="111" spans="1:9">
      <c r="A111" s="48" t="s">
        <v>57</v>
      </c>
      <c r="B111" s="49">
        <v>44165</v>
      </c>
      <c r="G111" s="56" t="str">
        <f>IF(A111="Plan",SUMIF('Control de pagos'!B:B,Descripción!B111,'Control de pagos'!D:D),"")</f>
        <v/>
      </c>
      <c r="H111" s="56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7" t="str">
        <f t="shared" si="2"/>
        <v/>
      </c>
    </row>
    <row r="112" spans="1:9">
      <c r="A112" s="48" t="s">
        <v>45</v>
      </c>
      <c r="B112" s="95" t="s">
        <v>76</v>
      </c>
      <c r="G112" s="56" t="str">
        <f>IF(A112="Plan",SUMIF('Control de pagos'!B:B,Descripción!B112,'Control de pagos'!D:D),"")</f>
        <v/>
      </c>
      <c r="H112" s="56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7" t="str">
        <f t="shared" si="2"/>
        <v/>
      </c>
    </row>
    <row r="113" spans="1:9">
      <c r="A113" s="48" t="s">
        <v>46</v>
      </c>
      <c r="B113" s="95" t="s">
        <v>77</v>
      </c>
      <c r="G113" s="56" t="str">
        <f>IF(A113="Plan",SUMIF('Control de pagos'!B:B,Descripción!B113,'Control de pagos'!D:D),"")</f>
        <v/>
      </c>
      <c r="H113" s="56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7" t="str">
        <f t="shared" si="2"/>
        <v/>
      </c>
    </row>
    <row r="114" spans="1:9">
      <c r="A114" s="48" t="s">
        <v>47</v>
      </c>
      <c r="B114" s="95" t="s">
        <v>217</v>
      </c>
      <c r="G114" s="56" t="str">
        <f>IF(A114="Plan",SUMIF('Control de pagos'!B:B,Descripción!B114,'Control de pagos'!D:D),"")</f>
        <v/>
      </c>
      <c r="H114" s="56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7" t="str">
        <f t="shared" si="2"/>
        <v/>
      </c>
    </row>
    <row r="115" spans="1:9" ht="15.75" thickBot="1">
      <c r="G115" s="56" t="str">
        <f>IF(A115="Plan",SUMIF('Control de pagos'!B:B,Descripción!B115,'Control de pagos'!D:D),"")</f>
        <v/>
      </c>
      <c r="H115" s="56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7" t="str">
        <f t="shared" si="2"/>
        <v/>
      </c>
    </row>
    <row r="116" spans="1:9" ht="20.25" customHeight="1" thickBot="1">
      <c r="A116" s="186" t="s">
        <v>48</v>
      </c>
      <c r="B116" s="186" t="s">
        <v>49</v>
      </c>
      <c r="C116" s="186" t="s">
        <v>50</v>
      </c>
      <c r="D116" s="188" t="s">
        <v>51</v>
      </c>
      <c r="E116" s="189"/>
      <c r="G116" s="56" t="str">
        <f>IF(A116="Plan",SUMIF('Control de pagos'!B:B,Descripción!B116,'Control de pagos'!D:D),"")</f>
        <v/>
      </c>
      <c r="H116" s="56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7" t="str">
        <f t="shared" si="2"/>
        <v/>
      </c>
    </row>
    <row r="117" spans="1:9" ht="15.75" thickBot="1">
      <c r="A117" s="187"/>
      <c r="B117" s="187"/>
      <c r="C117" s="187"/>
      <c r="D117" s="71" t="s">
        <v>52</v>
      </c>
      <c r="E117" s="71" t="s">
        <v>80</v>
      </c>
      <c r="G117" s="56" t="str">
        <f>IF(A117="Plan",SUMIF('Control de pagos'!B:B,Descripción!B117,'Control de pagos'!D:D),"")</f>
        <v/>
      </c>
      <c r="H117" s="56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7" t="str">
        <f t="shared" si="2"/>
        <v/>
      </c>
    </row>
    <row r="118" spans="1:9" ht="15.75" thickBot="1">
      <c r="A118" s="72" t="s">
        <v>53</v>
      </c>
      <c r="B118" s="73">
        <v>55179.24</v>
      </c>
      <c r="C118" s="190">
        <v>60</v>
      </c>
      <c r="D118" s="193">
        <v>0.02</v>
      </c>
      <c r="E118" s="193">
        <v>0</v>
      </c>
      <c r="G118" s="56" t="str">
        <f>IF(A118="Plan",SUMIF('Control de pagos'!B:B,Descripción!B118,'Control de pagos'!D:D),"")</f>
        <v/>
      </c>
      <c r="H118" s="56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7" t="str">
        <f t="shared" si="2"/>
        <v/>
      </c>
    </row>
    <row r="119" spans="1:9" ht="15.75" thickBot="1">
      <c r="A119" s="72" t="s">
        <v>54</v>
      </c>
      <c r="B119" s="73">
        <v>152517.79999999999</v>
      </c>
      <c r="C119" s="191"/>
      <c r="D119" s="194"/>
      <c r="E119" s="194"/>
      <c r="G119" s="56" t="str">
        <f>IF(A119="Plan",SUMIF('Control de pagos'!B:B,Descripción!B119,'Control de pagos'!D:D),"")</f>
        <v/>
      </c>
      <c r="H119" s="56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7" t="str">
        <f t="shared" si="2"/>
        <v/>
      </c>
    </row>
    <row r="120" spans="1:9" ht="15.75" thickBot="1">
      <c r="A120" s="72" t="s">
        <v>55</v>
      </c>
      <c r="B120" s="73">
        <v>0</v>
      </c>
      <c r="C120" s="191"/>
      <c r="D120" s="194"/>
      <c r="E120" s="194"/>
      <c r="G120" s="56" t="str">
        <f>IF(A120="Plan",SUMIF('Control de pagos'!B:B,Descripción!B120,'Control de pagos'!D:D),"")</f>
        <v/>
      </c>
      <c r="H120" s="56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7" t="str">
        <f t="shared" si="2"/>
        <v/>
      </c>
    </row>
    <row r="121" spans="1:9" ht="15.75" thickBot="1">
      <c r="A121" s="72" t="s">
        <v>56</v>
      </c>
      <c r="B121" s="74">
        <v>207697.04</v>
      </c>
      <c r="C121" s="191"/>
      <c r="D121" s="194"/>
      <c r="E121" s="194"/>
      <c r="G121" s="56" t="str">
        <f>IF(A121="Plan",SUMIF('Control de pagos'!B:B,Descripción!B121,'Control de pagos'!D:D),"")</f>
        <v/>
      </c>
      <c r="H121" s="56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7" t="str">
        <f t="shared" si="2"/>
        <v/>
      </c>
    </row>
    <row r="122" spans="1:9" ht="15.75" thickBot="1">
      <c r="A122" s="75"/>
      <c r="B122" s="76"/>
      <c r="C122" s="192"/>
      <c r="D122" s="195"/>
      <c r="E122" s="195"/>
      <c r="G122" s="56" t="str">
        <f>IF(A122="Plan",SUMIF('Control de pagos'!B:B,Descripción!B122,'Control de pagos'!D:D),"")</f>
        <v/>
      </c>
      <c r="H122" s="56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7" t="str">
        <f t="shared" si="2"/>
        <v/>
      </c>
    </row>
    <row r="123" spans="1:9">
      <c r="A123" s="47" t="s">
        <v>18</v>
      </c>
      <c r="B123" s="185" t="s">
        <v>236</v>
      </c>
      <c r="C123" s="185"/>
      <c r="D123" s="185"/>
      <c r="E123" s="185"/>
      <c r="G123" s="56">
        <f>IF(A123="Plan",SUMIF('Control de pagos'!B:B,Descripción!B123,'Control de pagos'!D:D),"")</f>
        <v>491259.05999999994</v>
      </c>
      <c r="H123" s="56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57">
        <f t="shared" si="2"/>
        <v>491259.05999999994</v>
      </c>
    </row>
    <row r="124" spans="1:9">
      <c r="A124" s="48" t="s">
        <v>57</v>
      </c>
      <c r="B124" s="49">
        <v>44207</v>
      </c>
      <c r="G124" s="56" t="str">
        <f>IF(A124="Plan",SUMIF('Control de pagos'!B:B,Descripción!B124,'Control de pagos'!D:D),"")</f>
        <v/>
      </c>
      <c r="H124" s="56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7" t="str">
        <f t="shared" si="2"/>
        <v/>
      </c>
    </row>
    <row r="125" spans="1:9">
      <c r="A125" s="48" t="s">
        <v>45</v>
      </c>
      <c r="B125" s="95" t="s">
        <v>76</v>
      </c>
      <c r="G125" s="56" t="str">
        <f>IF(A125="Plan",SUMIF('Control de pagos'!B:B,Descripción!B125,'Control de pagos'!D:D),"")</f>
        <v/>
      </c>
      <c r="H125" s="56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7" t="str">
        <f t="shared" si="2"/>
        <v/>
      </c>
    </row>
    <row r="126" spans="1:9">
      <c r="A126" s="48" t="s">
        <v>46</v>
      </c>
      <c r="B126" s="95" t="s">
        <v>77</v>
      </c>
      <c r="G126" s="56" t="str">
        <f>IF(A126="Plan",SUMIF('Control de pagos'!B:B,Descripción!B126,'Control de pagos'!D:D),"")</f>
        <v/>
      </c>
      <c r="H126" s="56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7" t="str">
        <f t="shared" si="2"/>
        <v/>
      </c>
    </row>
    <row r="127" spans="1:9">
      <c r="A127" s="48" t="s">
        <v>47</v>
      </c>
      <c r="B127" s="95" t="s">
        <v>217</v>
      </c>
      <c r="G127" s="56" t="str">
        <f>IF(A127="Plan",SUMIF('Control de pagos'!B:B,Descripción!B127,'Control de pagos'!D:D),"")</f>
        <v/>
      </c>
      <c r="H127" s="56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7" t="str">
        <f t="shared" si="2"/>
        <v/>
      </c>
    </row>
    <row r="128" spans="1:9" ht="15.75" thickBot="1">
      <c r="G128" s="56" t="str">
        <f>IF(A128="Plan",SUMIF('Control de pagos'!B:B,Descripción!B128,'Control de pagos'!D:D),"")</f>
        <v/>
      </c>
      <c r="H128" s="56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7" t="str">
        <f t="shared" si="2"/>
        <v/>
      </c>
    </row>
    <row r="129" spans="1:9" ht="20.25" customHeight="1" thickBot="1">
      <c r="A129" s="186" t="s">
        <v>48</v>
      </c>
      <c r="B129" s="186" t="s">
        <v>49</v>
      </c>
      <c r="C129" s="186" t="s">
        <v>50</v>
      </c>
      <c r="D129" s="188" t="s">
        <v>51</v>
      </c>
      <c r="E129" s="189"/>
      <c r="G129" s="56" t="str">
        <f>IF(A129="Plan",SUMIF('Control de pagos'!B:B,Descripción!B129,'Control de pagos'!D:D),"")</f>
        <v/>
      </c>
      <c r="H129" s="56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7" t="str">
        <f t="shared" si="2"/>
        <v/>
      </c>
    </row>
    <row r="130" spans="1:9" ht="15.75" thickBot="1">
      <c r="A130" s="187"/>
      <c r="B130" s="187"/>
      <c r="C130" s="187"/>
      <c r="D130" s="71" t="s">
        <v>52</v>
      </c>
      <c r="E130" s="71" t="s">
        <v>80</v>
      </c>
      <c r="G130" s="56" t="str">
        <f>IF(A130="Plan",SUMIF('Control de pagos'!B:B,Descripción!B130,'Control de pagos'!D:D),"")</f>
        <v/>
      </c>
      <c r="H130" s="56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7" t="str">
        <f t="shared" si="2"/>
        <v/>
      </c>
    </row>
    <row r="131" spans="1:9" ht="15.75" thickBot="1">
      <c r="A131" s="72" t="s">
        <v>53</v>
      </c>
      <c r="B131" s="73">
        <v>0</v>
      </c>
      <c r="C131" s="190">
        <v>8</v>
      </c>
      <c r="D131" s="193">
        <v>2.9000000000000001E-2</v>
      </c>
      <c r="E131" s="193">
        <v>0</v>
      </c>
      <c r="G131" s="56" t="str">
        <f>IF(A131="Plan",SUMIF('Control de pagos'!B:B,Descripción!B131,'Control de pagos'!D:D),"")</f>
        <v/>
      </c>
      <c r="H131" s="56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7" t="str">
        <f t="shared" si="2"/>
        <v/>
      </c>
    </row>
    <row r="132" spans="1:9" ht="15.75" thickBot="1">
      <c r="A132" s="72" t="s">
        <v>54</v>
      </c>
      <c r="B132" s="73">
        <v>491259.06</v>
      </c>
      <c r="C132" s="191"/>
      <c r="D132" s="194"/>
      <c r="E132" s="194"/>
      <c r="G132" s="56" t="str">
        <f>IF(A132="Plan",SUMIF('Control de pagos'!B:B,Descripción!B132,'Control de pagos'!D:D),"")</f>
        <v/>
      </c>
      <c r="H132" s="56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7" t="str">
        <f t="shared" si="2"/>
        <v/>
      </c>
    </row>
    <row r="133" spans="1:9" ht="15.75" thickBot="1">
      <c r="A133" s="72" t="s">
        <v>55</v>
      </c>
      <c r="B133" s="73">
        <v>0</v>
      </c>
      <c r="C133" s="191"/>
      <c r="D133" s="194"/>
      <c r="E133" s="194"/>
      <c r="G133" s="56" t="str">
        <f>IF(A133="Plan",SUMIF('Control de pagos'!B:B,Descripción!B133,'Control de pagos'!D:D),"")</f>
        <v/>
      </c>
      <c r="H133" s="56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7" t="str">
        <f t="shared" si="2"/>
        <v/>
      </c>
    </row>
    <row r="134" spans="1:9" ht="15.75" thickBot="1">
      <c r="A134" s="72" t="s">
        <v>56</v>
      </c>
      <c r="B134" s="74">
        <v>491259.06</v>
      </c>
      <c r="C134" s="191"/>
      <c r="D134" s="194"/>
      <c r="E134" s="194"/>
      <c r="G134" s="56" t="str">
        <f>IF(A134="Plan",SUMIF('Control de pagos'!B:B,Descripción!B134,'Control de pagos'!D:D),"")</f>
        <v/>
      </c>
      <c r="H134" s="56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7" t="str">
        <f t="shared" si="2"/>
        <v/>
      </c>
    </row>
    <row r="135" spans="1:9" ht="15.75" thickBot="1">
      <c r="A135" s="75"/>
      <c r="B135" s="76"/>
      <c r="C135" s="192"/>
      <c r="D135" s="195"/>
      <c r="E135" s="195"/>
      <c r="G135" s="56" t="str">
        <f>IF(A135="Plan",SUMIF('Control de pagos'!B:B,Descripción!B135,'Control de pagos'!D:D),"")</f>
        <v/>
      </c>
      <c r="H135" s="56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7" t="str">
        <f t="shared" si="2"/>
        <v/>
      </c>
    </row>
    <row r="136" spans="1:9">
      <c r="A136" s="47" t="s">
        <v>18</v>
      </c>
      <c r="B136" s="185" t="s">
        <v>242</v>
      </c>
      <c r="C136" s="185"/>
      <c r="D136" s="185"/>
      <c r="E136" s="185"/>
      <c r="G136" s="56">
        <f>IF(A136="Plan",SUMIF('Control de pagos'!B:B,Descripción!B136,'Control de pagos'!D:D),"")</f>
        <v>1780184.21</v>
      </c>
      <c r="H136" s="56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7">
        <f t="shared" si="2"/>
        <v>1780184.21</v>
      </c>
    </row>
    <row r="137" spans="1:9">
      <c r="A137" s="48" t="s">
        <v>57</v>
      </c>
      <c r="B137" s="49">
        <v>44312</v>
      </c>
      <c r="G137" s="56" t="str">
        <f>IF(A137="Plan",SUMIF('Control de pagos'!B:B,Descripción!B137,'Control de pagos'!D:D),"")</f>
        <v/>
      </c>
      <c r="H137" s="56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57" t="str">
        <f t="shared" si="2"/>
        <v/>
      </c>
    </row>
    <row r="138" spans="1:9">
      <c r="A138" s="48" t="s">
        <v>45</v>
      </c>
      <c r="B138" s="95" t="s">
        <v>76</v>
      </c>
      <c r="G138" s="56" t="str">
        <f>IF(A138="Plan",SUMIF('Control de pagos'!B:B,Descripción!B138,'Control de pagos'!D:D),"")</f>
        <v/>
      </c>
      <c r="H138" s="56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7" t="str">
        <f t="shared" si="2"/>
        <v/>
      </c>
    </row>
    <row r="139" spans="1:9">
      <c r="A139" s="48" t="s">
        <v>46</v>
      </c>
      <c r="B139" s="95" t="s">
        <v>77</v>
      </c>
      <c r="G139" s="56" t="str">
        <f>IF(A139="Plan",SUMIF('Control de pagos'!B:B,Descripción!B139,'Control de pagos'!D:D),"")</f>
        <v/>
      </c>
      <c r="H139" s="56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7" t="str">
        <f t="shared" si="2"/>
        <v/>
      </c>
    </row>
    <row r="140" spans="1:9">
      <c r="A140" s="48" t="s">
        <v>47</v>
      </c>
      <c r="B140" s="95" t="s">
        <v>217</v>
      </c>
      <c r="G140" s="56" t="str">
        <f>IF(A140="Plan",SUMIF('Control de pagos'!B:B,Descripción!B140,'Control de pagos'!D:D),"")</f>
        <v/>
      </c>
      <c r="H140" s="56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7" t="str">
        <f t="shared" si="2"/>
        <v/>
      </c>
    </row>
    <row r="141" spans="1:9" ht="15.75" thickBot="1">
      <c r="G141" s="56" t="str">
        <f>IF(A141="Plan",SUMIF('Control de pagos'!B:B,Descripción!B141,'Control de pagos'!D:D),"")</f>
        <v/>
      </c>
      <c r="H141" s="56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7" t="str">
        <f t="shared" si="2"/>
        <v/>
      </c>
    </row>
    <row r="142" spans="1:9" ht="15.75" thickBot="1">
      <c r="A142" s="181" t="s">
        <v>48</v>
      </c>
      <c r="B142" s="181" t="s">
        <v>49</v>
      </c>
      <c r="C142" s="181" t="s">
        <v>50</v>
      </c>
      <c r="D142" s="183" t="s">
        <v>51</v>
      </c>
      <c r="E142" s="184"/>
      <c r="G142" s="56" t="str">
        <f>IF(A142="Plan",SUMIF('Control de pagos'!B:B,Descripción!B142,'Control de pagos'!D:D),"")</f>
        <v/>
      </c>
      <c r="H142" s="56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7" t="str">
        <f t="shared" si="2"/>
        <v/>
      </c>
    </row>
    <row r="143" spans="1:9" ht="15.75" thickBot="1">
      <c r="A143" s="182"/>
      <c r="B143" s="182"/>
      <c r="C143" s="182"/>
      <c r="D143" s="101" t="s">
        <v>52</v>
      </c>
      <c r="E143" s="101" t="s">
        <v>80</v>
      </c>
      <c r="G143" s="56" t="str">
        <f>IF(A143="Plan",SUMIF('Control de pagos'!B:B,Descripción!B143,'Control de pagos'!D:D),"")</f>
        <v/>
      </c>
      <c r="H143" s="56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7" t="str">
        <f t="shared" si="2"/>
        <v/>
      </c>
    </row>
    <row r="144" spans="1:9" ht="15.75" thickBot="1">
      <c r="A144" s="102" t="s">
        <v>53</v>
      </c>
      <c r="B144" s="106" t="s">
        <v>243</v>
      </c>
      <c r="C144" s="175">
        <v>8</v>
      </c>
      <c r="D144" s="178">
        <v>2.9000000000000001E-2</v>
      </c>
      <c r="E144" s="178">
        <v>0</v>
      </c>
      <c r="G144" s="56" t="str">
        <f>IF(A144="Plan",SUMIF('Control de pagos'!B:B,Descripción!B144,'Control de pagos'!D:D),"")</f>
        <v/>
      </c>
      <c r="H144" s="56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7" t="str">
        <f t="shared" si="2"/>
        <v/>
      </c>
    </row>
    <row r="145" spans="1:9" ht="15.75" thickBot="1">
      <c r="A145" s="102" t="s">
        <v>54</v>
      </c>
      <c r="B145" s="103">
        <v>0</v>
      </c>
      <c r="C145" s="176"/>
      <c r="D145" s="179"/>
      <c r="E145" s="179"/>
      <c r="G145" s="56" t="str">
        <f>IF(A145="Plan",SUMIF('Control de pagos'!B:B,Descripción!B145,'Control de pagos'!D:D),"")</f>
        <v/>
      </c>
      <c r="H145" s="56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7" t="str">
        <f t="shared" si="2"/>
        <v/>
      </c>
    </row>
    <row r="146" spans="1:9" ht="15.75" thickBot="1">
      <c r="A146" s="102" t="s">
        <v>55</v>
      </c>
      <c r="B146" s="103">
        <v>0</v>
      </c>
      <c r="C146" s="176"/>
      <c r="D146" s="179"/>
      <c r="E146" s="179"/>
      <c r="G146" s="56" t="str">
        <f>IF(A146="Plan",SUMIF('Control de pagos'!B:B,Descripción!B146,'Control de pagos'!D:D),"")</f>
        <v/>
      </c>
      <c r="H146" s="56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7" t="str">
        <f t="shared" si="2"/>
        <v/>
      </c>
    </row>
    <row r="147" spans="1:9" ht="15.75" thickBot="1">
      <c r="A147" s="102" t="s">
        <v>56</v>
      </c>
      <c r="B147" s="106" t="s">
        <v>243</v>
      </c>
      <c r="C147" s="176"/>
      <c r="D147" s="179"/>
      <c r="E147" s="179"/>
      <c r="G147" s="56" t="str">
        <f>IF(A147="Plan",SUMIF('Control de pagos'!B:B,Descripción!B147,'Control de pagos'!D:D),"")</f>
        <v/>
      </c>
      <c r="H147" s="56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7" t="str">
        <f t="shared" si="2"/>
        <v/>
      </c>
    </row>
    <row r="148" spans="1:9" ht="15.75" thickBot="1">
      <c r="A148" s="104"/>
      <c r="B148" s="105"/>
      <c r="C148" s="177"/>
      <c r="D148" s="180"/>
      <c r="E148" s="180"/>
      <c r="G148" s="56" t="str">
        <f>IF(A148="Plan",SUMIF('Control de pagos'!B:B,Descripción!B148,'Control de pagos'!D:D),"")</f>
        <v/>
      </c>
      <c r="H148" s="56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7" t="str">
        <f t="shared" ref="I148:I211" si="3">IF(G148="","",G148-H148)</f>
        <v/>
      </c>
    </row>
    <row r="149" spans="1:9">
      <c r="A149" s="47" t="s">
        <v>18</v>
      </c>
      <c r="B149" s="185" t="s">
        <v>245</v>
      </c>
      <c r="C149" s="185"/>
      <c r="D149" s="185"/>
      <c r="E149" s="185"/>
      <c r="G149" s="56">
        <f>IF(A149="Plan",SUMIF('Control de pagos'!B:B,Descripción!B149,'Control de pagos'!D:D),"")</f>
        <v>734673.44000000006</v>
      </c>
      <c r="H149" s="56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7">
        <f t="shared" si="3"/>
        <v>734673.44000000006</v>
      </c>
    </row>
    <row r="150" spans="1:9">
      <c r="A150" s="48" t="s">
        <v>57</v>
      </c>
      <c r="B150" s="49">
        <v>44474</v>
      </c>
      <c r="G150" s="56" t="str">
        <f>IF(A150="Plan",SUMIF('Control de pagos'!B:B,Descripción!B150,'Control de pagos'!D:D),"")</f>
        <v/>
      </c>
      <c r="H150" s="56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7" t="str">
        <f t="shared" si="3"/>
        <v/>
      </c>
    </row>
    <row r="151" spans="1:9">
      <c r="A151" s="48" t="s">
        <v>45</v>
      </c>
      <c r="B151" s="95" t="s">
        <v>76</v>
      </c>
      <c r="G151" s="56" t="str">
        <f>IF(A151="Plan",SUMIF('Control de pagos'!B:B,Descripción!B151,'Control de pagos'!D:D),"")</f>
        <v/>
      </c>
      <c r="H151" s="56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7" t="str">
        <f t="shared" si="3"/>
        <v/>
      </c>
    </row>
    <row r="152" spans="1:9">
      <c r="A152" s="48" t="s">
        <v>46</v>
      </c>
      <c r="B152" s="95" t="s">
        <v>77</v>
      </c>
      <c r="G152" s="56" t="str">
        <f>IF(A152="Plan",SUMIF('Control de pagos'!B:B,Descripción!B152,'Control de pagos'!D:D),"")</f>
        <v/>
      </c>
      <c r="H152" s="56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7" t="str">
        <f t="shared" si="3"/>
        <v/>
      </c>
    </row>
    <row r="153" spans="1:9">
      <c r="A153" s="48" t="s">
        <v>47</v>
      </c>
      <c r="B153" s="95" t="s">
        <v>217</v>
      </c>
      <c r="G153" s="56" t="str">
        <f>IF(A153="Plan",SUMIF('Control de pagos'!B:B,Descripción!B153,'Control de pagos'!D:D),"")</f>
        <v/>
      </c>
      <c r="H153" s="56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7" t="str">
        <f t="shared" si="3"/>
        <v/>
      </c>
    </row>
    <row r="154" spans="1:9" ht="15.75" thickBot="1">
      <c r="G154" s="56" t="str">
        <f>IF(A154="Plan",SUMIF('Control de pagos'!B:B,Descripción!B154,'Control de pagos'!D:D),"")</f>
        <v/>
      </c>
      <c r="H154" s="56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7" t="str">
        <f t="shared" si="3"/>
        <v/>
      </c>
    </row>
    <row r="155" spans="1:9" ht="15.75" thickBot="1">
      <c r="A155" s="181" t="s">
        <v>48</v>
      </c>
      <c r="B155" s="181" t="s">
        <v>49</v>
      </c>
      <c r="C155" s="181" t="s">
        <v>50</v>
      </c>
      <c r="D155" s="183" t="s">
        <v>51</v>
      </c>
      <c r="E155" s="184"/>
      <c r="G155" s="56" t="str">
        <f>IF(A155="Plan",SUMIF('Control de pagos'!B:B,Descripción!B155,'Control de pagos'!D:D),"")</f>
        <v/>
      </c>
      <c r="H155" s="56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7" t="str">
        <f t="shared" si="3"/>
        <v/>
      </c>
    </row>
    <row r="156" spans="1:9" ht="15.75" thickBot="1">
      <c r="A156" s="182"/>
      <c r="B156" s="182"/>
      <c r="C156" s="182"/>
      <c r="D156" s="101" t="s">
        <v>52</v>
      </c>
      <c r="E156" s="101" t="s">
        <v>80</v>
      </c>
      <c r="G156" s="56" t="str">
        <f>IF(A156="Plan",SUMIF('Control de pagos'!B:B,Descripción!B156,'Control de pagos'!D:D),"")</f>
        <v/>
      </c>
      <c r="H156" s="56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7" t="str">
        <f t="shared" si="3"/>
        <v/>
      </c>
    </row>
    <row r="157" spans="1:9" ht="15.75" thickBot="1">
      <c r="A157" s="102" t="s">
        <v>53</v>
      </c>
      <c r="B157" s="132" t="s">
        <v>246</v>
      </c>
      <c r="C157" s="175">
        <v>6</v>
      </c>
      <c r="D157" s="178">
        <v>3.1099999999999999E-2</v>
      </c>
      <c r="E157" s="178">
        <v>0</v>
      </c>
      <c r="G157" s="56" t="str">
        <f>IF(A157="Plan",SUMIF('Control de pagos'!B:B,Descripción!B157,'Control de pagos'!D:D),"")</f>
        <v/>
      </c>
      <c r="H157" s="56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7" t="str">
        <f t="shared" si="3"/>
        <v/>
      </c>
    </row>
    <row r="158" spans="1:9" ht="15.75" thickBot="1">
      <c r="A158" s="102" t="s">
        <v>54</v>
      </c>
      <c r="B158" s="103">
        <v>0</v>
      </c>
      <c r="C158" s="176"/>
      <c r="D158" s="179"/>
      <c r="E158" s="179"/>
      <c r="G158" s="56" t="str">
        <f>IF(A158="Plan",SUMIF('Control de pagos'!B:B,Descripción!B158,'Control de pagos'!D:D),"")</f>
        <v/>
      </c>
      <c r="H158" s="56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7" t="str">
        <f t="shared" si="3"/>
        <v/>
      </c>
    </row>
    <row r="159" spans="1:9" ht="15.75" thickBot="1">
      <c r="A159" s="102" t="s">
        <v>55</v>
      </c>
      <c r="B159" s="103">
        <v>0</v>
      </c>
      <c r="C159" s="176"/>
      <c r="D159" s="179"/>
      <c r="E159" s="179"/>
      <c r="G159" s="56" t="str">
        <f>IF(A159="Plan",SUMIF('Control de pagos'!B:B,Descripción!B159,'Control de pagos'!D:D),"")</f>
        <v/>
      </c>
      <c r="H159" s="56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7" t="str">
        <f t="shared" si="3"/>
        <v/>
      </c>
    </row>
    <row r="160" spans="1:9" ht="15.75" thickBot="1">
      <c r="A160" s="102" t="s">
        <v>56</v>
      </c>
      <c r="B160" s="132" t="s">
        <v>246</v>
      </c>
      <c r="C160" s="176"/>
      <c r="D160" s="179"/>
      <c r="E160" s="179"/>
      <c r="G160" s="56" t="str">
        <f>IF(A160="Plan",SUMIF('Control de pagos'!B:B,Descripción!B160,'Control de pagos'!D:D),"")</f>
        <v/>
      </c>
      <c r="H160" s="56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7" t="str">
        <f t="shared" si="3"/>
        <v/>
      </c>
    </row>
    <row r="161" spans="1:9" ht="15.75" thickBot="1">
      <c r="A161" s="104"/>
      <c r="B161" s="105"/>
      <c r="C161" s="177"/>
      <c r="D161" s="180"/>
      <c r="E161" s="180"/>
      <c r="G161" s="56" t="str">
        <f>IF(A161="Plan",SUMIF('Control de pagos'!B:B,Descripción!B161,'Control de pagos'!D:D),"")</f>
        <v/>
      </c>
      <c r="H161" s="56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7" t="str">
        <f t="shared" si="3"/>
        <v/>
      </c>
    </row>
    <row r="162" spans="1:9">
      <c r="A162" s="47" t="s">
        <v>18</v>
      </c>
      <c r="B162" s="185" t="s">
        <v>251</v>
      </c>
      <c r="C162" s="185"/>
      <c r="D162" s="185"/>
      <c r="E162" s="185"/>
      <c r="G162" s="56">
        <f>IF(A162="Plan",SUMIF('Control de pagos'!B:B,Descripción!B162,'Control de pagos'!D:D),"")</f>
        <v>747562.23</v>
      </c>
      <c r="H162" s="56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>0</v>
      </c>
      <c r="I162" s="57">
        <f t="shared" si="3"/>
        <v>747562.23</v>
      </c>
    </row>
    <row r="163" spans="1:9">
      <c r="A163" s="48" t="s">
        <v>57</v>
      </c>
      <c r="B163" s="49">
        <v>44474</v>
      </c>
      <c r="G163" s="56" t="str">
        <f>IF(A163="Plan",SUMIF('Control de pagos'!B:B,Descripción!B163,'Control de pagos'!D:D),"")</f>
        <v/>
      </c>
      <c r="H163" s="56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57" t="str">
        <f t="shared" si="3"/>
        <v/>
      </c>
    </row>
    <row r="164" spans="1:9">
      <c r="A164" s="48" t="s">
        <v>45</v>
      </c>
      <c r="B164" s="95" t="s">
        <v>76</v>
      </c>
      <c r="G164" s="56" t="str">
        <f>IF(A164="Plan",SUMIF('Control de pagos'!B:B,Descripción!B164,'Control de pagos'!D:D),"")</f>
        <v/>
      </c>
      <c r="H164" s="56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7" t="str">
        <f t="shared" si="3"/>
        <v/>
      </c>
    </row>
    <row r="165" spans="1:9">
      <c r="A165" s="48" t="s">
        <v>46</v>
      </c>
      <c r="B165" s="95" t="s">
        <v>77</v>
      </c>
      <c r="G165" s="56" t="str">
        <f>IF(A165="Plan",SUMIF('Control de pagos'!B:B,Descripción!B165,'Control de pagos'!D:D),"")</f>
        <v/>
      </c>
      <c r="H165" s="56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7" t="str">
        <f t="shared" si="3"/>
        <v/>
      </c>
    </row>
    <row r="166" spans="1:9">
      <c r="A166" s="48" t="s">
        <v>47</v>
      </c>
      <c r="B166" s="95" t="s">
        <v>217</v>
      </c>
      <c r="G166" s="56" t="str">
        <f>IF(A166="Plan",SUMIF('Control de pagos'!B:B,Descripción!B166,'Control de pagos'!D:D),"")</f>
        <v/>
      </c>
      <c r="H166" s="56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7" t="str">
        <f t="shared" si="3"/>
        <v/>
      </c>
    </row>
    <row r="167" spans="1:9" ht="15.75" thickBot="1">
      <c r="G167" s="56" t="str">
        <f>IF(A167="Plan",SUMIF('Control de pagos'!B:B,Descripción!B167,'Control de pagos'!D:D),"")</f>
        <v/>
      </c>
      <c r="H167" s="56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7" t="str">
        <f t="shared" si="3"/>
        <v/>
      </c>
    </row>
    <row r="168" spans="1:9" ht="15.75" thickBot="1">
      <c r="A168" s="181" t="s">
        <v>48</v>
      </c>
      <c r="B168" s="181" t="s">
        <v>49</v>
      </c>
      <c r="C168" s="181" t="s">
        <v>50</v>
      </c>
      <c r="D168" s="183" t="s">
        <v>51</v>
      </c>
      <c r="E168" s="184"/>
      <c r="G168" s="56" t="str">
        <f>IF(A168="Plan",SUMIF('Control de pagos'!B:B,Descripción!B168,'Control de pagos'!D:D),"")</f>
        <v/>
      </c>
      <c r="H168" s="56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7" t="str">
        <f t="shared" si="3"/>
        <v/>
      </c>
    </row>
    <row r="169" spans="1:9" ht="15.75" thickBot="1">
      <c r="A169" s="182"/>
      <c r="B169" s="182"/>
      <c r="C169" s="182"/>
      <c r="D169" s="101" t="s">
        <v>52</v>
      </c>
      <c r="E169" s="101" t="s">
        <v>80</v>
      </c>
      <c r="G169" s="56" t="str">
        <f>IF(A169="Plan",SUMIF('Control de pagos'!B:B,Descripción!B169,'Control de pagos'!D:D),"")</f>
        <v/>
      </c>
      <c r="H169" s="56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7" t="str">
        <f t="shared" si="3"/>
        <v/>
      </c>
    </row>
    <row r="170" spans="1:9" ht="15.75" thickBot="1">
      <c r="A170" s="102" t="s">
        <v>53</v>
      </c>
      <c r="B170" s="106" t="s">
        <v>252</v>
      </c>
      <c r="C170" s="175">
        <v>6</v>
      </c>
      <c r="D170" s="178">
        <v>3.1099999999999999E-2</v>
      </c>
      <c r="E170" s="178">
        <v>0</v>
      </c>
      <c r="G170" s="56" t="str">
        <f>IF(A170="Plan",SUMIF('Control de pagos'!B:B,Descripción!B170,'Control de pagos'!D:D),"")</f>
        <v/>
      </c>
      <c r="H170" s="56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7" t="str">
        <f t="shared" si="3"/>
        <v/>
      </c>
    </row>
    <row r="171" spans="1:9" ht="15.75" thickBot="1">
      <c r="A171" s="102" t="s">
        <v>54</v>
      </c>
      <c r="B171" s="103">
        <v>0</v>
      </c>
      <c r="C171" s="176"/>
      <c r="D171" s="179"/>
      <c r="E171" s="179"/>
      <c r="G171" s="56" t="str">
        <f>IF(A171="Plan",SUMIF('Control de pagos'!B:B,Descripción!B171,'Control de pagos'!D:D),"")</f>
        <v/>
      </c>
      <c r="H171" s="56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7" t="str">
        <f t="shared" si="3"/>
        <v/>
      </c>
    </row>
    <row r="172" spans="1:9" ht="15.75" thickBot="1">
      <c r="A172" s="102" t="s">
        <v>55</v>
      </c>
      <c r="B172" s="103">
        <v>0</v>
      </c>
      <c r="C172" s="176"/>
      <c r="D172" s="179"/>
      <c r="E172" s="179"/>
      <c r="G172" s="56" t="str">
        <f>IF(A172="Plan",SUMIF('Control de pagos'!B:B,Descripción!B172,'Control de pagos'!D:D),"")</f>
        <v/>
      </c>
      <c r="H172" s="56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7" t="str">
        <f t="shared" si="3"/>
        <v/>
      </c>
    </row>
    <row r="173" spans="1:9" ht="15.75" thickBot="1">
      <c r="A173" s="102" t="s">
        <v>56</v>
      </c>
      <c r="B173" s="106" t="s">
        <v>252</v>
      </c>
      <c r="C173" s="176"/>
      <c r="D173" s="179"/>
      <c r="E173" s="179"/>
      <c r="G173" s="56" t="str">
        <f>IF(A173="Plan",SUMIF('Control de pagos'!B:B,Descripción!B173,'Control de pagos'!D:D),"")</f>
        <v/>
      </c>
      <c r="H173" s="56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7" t="str">
        <f t="shared" si="3"/>
        <v/>
      </c>
    </row>
    <row r="174" spans="1:9" ht="15.75" thickBot="1">
      <c r="A174" s="104"/>
      <c r="B174" s="105"/>
      <c r="C174" s="177"/>
      <c r="D174" s="180"/>
      <c r="E174" s="180"/>
      <c r="G174" s="56" t="str">
        <f>IF(A174="Plan",SUMIF('Control de pagos'!B:B,Descripción!B174,'Control de pagos'!D:D),"")</f>
        <v/>
      </c>
      <c r="H174" s="56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7" t="str">
        <f t="shared" si="3"/>
        <v/>
      </c>
    </row>
    <row r="175" spans="1:9">
      <c r="G175" s="56" t="str">
        <f>IF(A175="Plan",SUMIF('Control de pagos'!B:B,Descripción!B175,'Control de pagos'!D:D),"")</f>
        <v/>
      </c>
      <c r="H175" s="56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7" t="str">
        <f t="shared" si="3"/>
        <v/>
      </c>
    </row>
    <row r="176" spans="1:9">
      <c r="A176" s="47" t="s">
        <v>18</v>
      </c>
      <c r="B176" s="185" t="s">
        <v>254</v>
      </c>
      <c r="C176" s="185"/>
      <c r="D176" s="185"/>
      <c r="E176" s="185"/>
      <c r="G176" s="56">
        <f>IF(A176="Plan",SUMIF('Control de pagos'!B:B,Descripción!B176,'Control de pagos'!D:D),"")</f>
        <v>1502242.65</v>
      </c>
      <c r="H176" s="56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7">
        <f t="shared" si="3"/>
        <v>1502242.65</v>
      </c>
    </row>
    <row r="177" spans="1:9">
      <c r="A177" s="48" t="s">
        <v>57</v>
      </c>
      <c r="B177" s="49">
        <v>44488</v>
      </c>
      <c r="G177" s="56" t="str">
        <f>IF(A177="Plan",SUMIF('Control de pagos'!B:B,Descripción!B177,'Control de pagos'!D:D),"")</f>
        <v/>
      </c>
      <c r="H177" s="56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7" t="str">
        <f t="shared" si="3"/>
        <v/>
      </c>
    </row>
    <row r="178" spans="1:9">
      <c r="A178" s="48" t="s">
        <v>45</v>
      </c>
      <c r="B178" s="95" t="s">
        <v>76</v>
      </c>
      <c r="G178" s="56" t="str">
        <f>IF(A178="Plan",SUMIF('Control de pagos'!B:B,Descripción!B178,'Control de pagos'!D:D),"")</f>
        <v/>
      </c>
      <c r="H178" s="56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7" t="str">
        <f t="shared" si="3"/>
        <v/>
      </c>
    </row>
    <row r="179" spans="1:9">
      <c r="A179" s="48" t="s">
        <v>46</v>
      </c>
      <c r="B179" s="95" t="s">
        <v>77</v>
      </c>
      <c r="G179" s="56" t="str">
        <f>IF(A179="Plan",SUMIF('Control de pagos'!B:B,Descripción!B179,'Control de pagos'!D:D),"")</f>
        <v/>
      </c>
      <c r="H179" s="56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7" t="str">
        <f t="shared" si="3"/>
        <v/>
      </c>
    </row>
    <row r="180" spans="1:9">
      <c r="A180" s="48" t="s">
        <v>47</v>
      </c>
      <c r="B180" s="95" t="s">
        <v>217</v>
      </c>
      <c r="G180" s="56" t="str">
        <f>IF(A180="Plan",SUMIF('Control de pagos'!B:B,Descripción!B180,'Control de pagos'!D:D),"")</f>
        <v/>
      </c>
      <c r="H180" s="56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7" t="str">
        <f t="shared" si="3"/>
        <v/>
      </c>
    </row>
    <row r="181" spans="1:9" ht="15.75" thickBot="1">
      <c r="G181" s="56" t="str">
        <f>IF(A181="Plan",SUMIF('Control de pagos'!B:B,Descripción!B181,'Control de pagos'!D:D),"")</f>
        <v/>
      </c>
      <c r="H181" s="56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7" t="str">
        <f t="shared" si="3"/>
        <v/>
      </c>
    </row>
    <row r="182" spans="1:9" ht="15.75" thickBot="1">
      <c r="A182" s="181" t="s">
        <v>48</v>
      </c>
      <c r="B182" s="181" t="s">
        <v>49</v>
      </c>
      <c r="C182" s="181" t="s">
        <v>50</v>
      </c>
      <c r="D182" s="183" t="s">
        <v>51</v>
      </c>
      <c r="E182" s="184"/>
      <c r="G182" s="56" t="str">
        <f>IF(A182="Plan",SUMIF('Control de pagos'!B:B,Descripción!B182,'Control de pagos'!D:D),"")</f>
        <v/>
      </c>
      <c r="H182" s="56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7" t="str">
        <f t="shared" si="3"/>
        <v/>
      </c>
    </row>
    <row r="183" spans="1:9" ht="15.75" thickBot="1">
      <c r="A183" s="182"/>
      <c r="B183" s="182"/>
      <c r="C183" s="182"/>
      <c r="D183" s="101" t="s">
        <v>52</v>
      </c>
      <c r="E183" s="101" t="s">
        <v>80</v>
      </c>
      <c r="G183" s="56" t="str">
        <f>IF(A183="Plan",SUMIF('Control de pagos'!B:B,Descripción!B183,'Control de pagos'!D:D),"")</f>
        <v/>
      </c>
      <c r="H183" s="56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7" t="str">
        <f t="shared" si="3"/>
        <v/>
      </c>
    </row>
    <row r="184" spans="1:9" ht="15.75" thickBot="1">
      <c r="A184" s="102" t="s">
        <v>53</v>
      </c>
      <c r="B184" s="103">
        <v>0</v>
      </c>
      <c r="C184" s="175">
        <v>6</v>
      </c>
      <c r="D184" s="178">
        <v>3.1099999999999999E-2</v>
      </c>
      <c r="E184" s="178">
        <v>0</v>
      </c>
      <c r="G184" s="56" t="str">
        <f>IF(A184="Plan",SUMIF('Control de pagos'!B:B,Descripción!B184,'Control de pagos'!D:D),"")</f>
        <v/>
      </c>
      <c r="H184" s="56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7" t="str">
        <f t="shared" si="3"/>
        <v/>
      </c>
    </row>
    <row r="185" spans="1:9" ht="15.75" thickBot="1">
      <c r="A185" s="102" t="s">
        <v>54</v>
      </c>
      <c r="B185" s="137" t="s">
        <v>255</v>
      </c>
      <c r="C185" s="176"/>
      <c r="D185" s="179"/>
      <c r="E185" s="179"/>
      <c r="G185" s="56" t="str">
        <f>IF(A185="Plan",SUMIF('Control de pagos'!B:B,Descripción!B185,'Control de pagos'!D:D),"")</f>
        <v/>
      </c>
      <c r="H185" s="56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7" t="str">
        <f t="shared" si="3"/>
        <v/>
      </c>
    </row>
    <row r="186" spans="1:9" ht="15.75" thickBot="1">
      <c r="A186" s="102" t="s">
        <v>55</v>
      </c>
      <c r="B186" s="103">
        <v>0</v>
      </c>
      <c r="C186" s="176"/>
      <c r="D186" s="179"/>
      <c r="E186" s="179"/>
      <c r="G186" s="56" t="str">
        <f>IF(A186="Plan",SUMIF('Control de pagos'!B:B,Descripción!B186,'Control de pagos'!D:D),"")</f>
        <v/>
      </c>
      <c r="H186" s="56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7" t="str">
        <f t="shared" si="3"/>
        <v/>
      </c>
    </row>
    <row r="187" spans="1:9" ht="15.75" thickBot="1">
      <c r="A187" s="102" t="s">
        <v>56</v>
      </c>
      <c r="B187" s="137" t="str">
        <f>+B185</f>
        <v>$ 1502242,65</v>
      </c>
      <c r="C187" s="176"/>
      <c r="D187" s="179"/>
      <c r="E187" s="179"/>
      <c r="G187" s="56" t="str">
        <f>IF(A187="Plan",SUMIF('Control de pagos'!B:B,Descripción!B187,'Control de pagos'!D:D),"")</f>
        <v/>
      </c>
      <c r="H187" s="56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7" t="str">
        <f t="shared" si="3"/>
        <v/>
      </c>
    </row>
    <row r="188" spans="1:9" ht="15.75" thickBot="1">
      <c r="A188" s="104"/>
      <c r="B188" s="105"/>
      <c r="C188" s="177"/>
      <c r="D188" s="180"/>
      <c r="E188" s="180"/>
      <c r="G188" s="56" t="str">
        <f>IF(A188="Plan",SUMIF('Control de pagos'!B:B,Descripción!B188,'Control de pagos'!D:D),"")</f>
        <v/>
      </c>
      <c r="H188" s="56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7" t="str">
        <f t="shared" si="3"/>
        <v/>
      </c>
    </row>
    <row r="189" spans="1:9">
      <c r="G189" s="56" t="str">
        <f>IF(A189="Plan",SUMIF('Control de pagos'!B:B,Descripción!B189,'Control de pagos'!D:D),"")</f>
        <v/>
      </c>
      <c r="H189" s="56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7" t="str">
        <f t="shared" si="3"/>
        <v/>
      </c>
    </row>
    <row r="190" spans="1:9">
      <c r="A190" s="47" t="s">
        <v>18</v>
      </c>
      <c r="B190" s="185" t="s">
        <v>260</v>
      </c>
      <c r="C190" s="185"/>
      <c r="D190" s="185"/>
      <c r="E190" s="185"/>
      <c r="G190" s="56">
        <f>IF(A190="Plan",SUMIF('Control de pagos'!B:B,Descripción!B190,'Control de pagos'!D:D),"")</f>
        <v>756230.85000000009</v>
      </c>
      <c r="H190" s="56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7">
        <f t="shared" si="3"/>
        <v>756230.85000000009</v>
      </c>
    </row>
    <row r="191" spans="1:9">
      <c r="A191" s="48" t="s">
        <v>57</v>
      </c>
      <c r="B191" s="49">
        <v>44537</v>
      </c>
      <c r="G191" s="56" t="str">
        <f>IF(A191="Plan",SUMIF('Control de pagos'!B:B,Descripción!B191,'Control de pagos'!D:D),"")</f>
        <v/>
      </c>
      <c r="H191" s="56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7" t="str">
        <f t="shared" si="3"/>
        <v/>
      </c>
    </row>
    <row r="192" spans="1:9">
      <c r="A192" s="48" t="s">
        <v>45</v>
      </c>
      <c r="B192" s="95" t="s">
        <v>76</v>
      </c>
      <c r="G192" s="56" t="str">
        <f>IF(A192="Plan",SUMIF('Control de pagos'!B:B,Descripción!B192,'Control de pagos'!D:D),"")</f>
        <v/>
      </c>
      <c r="H192" s="56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7" t="str">
        <f t="shared" si="3"/>
        <v/>
      </c>
    </row>
    <row r="193" spans="1:9">
      <c r="A193" s="48" t="s">
        <v>46</v>
      </c>
      <c r="B193" s="95" t="s">
        <v>77</v>
      </c>
      <c r="G193" s="56" t="str">
        <f>IF(A193="Plan",SUMIF('Control de pagos'!B:B,Descripción!B193,'Control de pagos'!D:D),"")</f>
        <v/>
      </c>
      <c r="H193" s="56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7" t="str">
        <f t="shared" si="3"/>
        <v/>
      </c>
    </row>
    <row r="194" spans="1:9">
      <c r="A194" s="48" t="s">
        <v>47</v>
      </c>
      <c r="B194" s="95" t="s">
        <v>217</v>
      </c>
      <c r="G194" s="56" t="str">
        <f>IF(A194="Plan",SUMIF('Control de pagos'!B:B,Descripción!B194,'Control de pagos'!D:D),"")</f>
        <v/>
      </c>
      <c r="H194" s="56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7" t="str">
        <f t="shared" si="3"/>
        <v/>
      </c>
    </row>
    <row r="195" spans="1:9" ht="15.75" thickBot="1">
      <c r="G195" s="56" t="str">
        <f>IF(A195="Plan",SUMIF('Control de pagos'!B:B,Descripción!B195,'Control de pagos'!D:D),"")</f>
        <v/>
      </c>
      <c r="H195" s="56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7" t="str">
        <f t="shared" si="3"/>
        <v/>
      </c>
    </row>
    <row r="196" spans="1:9" ht="15.75" thickBot="1">
      <c r="A196" s="181" t="s">
        <v>48</v>
      </c>
      <c r="B196" s="181" t="s">
        <v>49</v>
      </c>
      <c r="C196" s="181" t="s">
        <v>50</v>
      </c>
      <c r="D196" s="183" t="s">
        <v>51</v>
      </c>
      <c r="E196" s="184"/>
      <c r="G196" s="56" t="str">
        <f>IF(A196="Plan",SUMIF('Control de pagos'!B:B,Descripción!B196,'Control de pagos'!D:D),"")</f>
        <v/>
      </c>
      <c r="H196" s="56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7" t="str">
        <f t="shared" si="3"/>
        <v/>
      </c>
    </row>
    <row r="197" spans="1:9" ht="15.75" thickBot="1">
      <c r="A197" s="182"/>
      <c r="B197" s="182"/>
      <c r="C197" s="182"/>
      <c r="D197" s="101" t="s">
        <v>52</v>
      </c>
      <c r="E197" s="101" t="s">
        <v>80</v>
      </c>
      <c r="G197" s="56" t="str">
        <f>IF(A197="Plan",SUMIF('Control de pagos'!B:B,Descripción!B197,'Control de pagos'!D:D),"")</f>
        <v/>
      </c>
      <c r="H197" s="56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7" t="str">
        <f t="shared" si="3"/>
        <v/>
      </c>
    </row>
    <row r="198" spans="1:9" ht="15.75" thickBot="1">
      <c r="A198" s="102" t="s">
        <v>53</v>
      </c>
      <c r="B198" s="103">
        <v>756230.85</v>
      </c>
      <c r="C198" s="175">
        <v>6</v>
      </c>
      <c r="D198" s="178">
        <v>3.1099999999999999E-2</v>
      </c>
      <c r="E198" s="178">
        <v>0</v>
      </c>
      <c r="G198" s="56" t="str">
        <f>IF(A198="Plan",SUMIF('Control de pagos'!B:B,Descripción!B198,'Control de pagos'!D:D),"")</f>
        <v/>
      </c>
      <c r="H198" s="56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7" t="str">
        <f t="shared" si="3"/>
        <v/>
      </c>
    </row>
    <row r="199" spans="1:9" ht="15.75" thickBot="1">
      <c r="A199" s="102" t="s">
        <v>54</v>
      </c>
      <c r="B199" s="137">
        <v>0</v>
      </c>
      <c r="C199" s="176"/>
      <c r="D199" s="179"/>
      <c r="E199" s="179"/>
      <c r="G199" s="56" t="str">
        <f>IF(A199="Plan",SUMIF('Control de pagos'!B:B,Descripción!B199,'Control de pagos'!D:D),"")</f>
        <v/>
      </c>
      <c r="H199" s="56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7" t="str">
        <f t="shared" si="3"/>
        <v/>
      </c>
    </row>
    <row r="200" spans="1:9" ht="15.75" thickBot="1">
      <c r="A200" s="102" t="s">
        <v>55</v>
      </c>
      <c r="B200" s="103">
        <v>0</v>
      </c>
      <c r="C200" s="176"/>
      <c r="D200" s="179"/>
      <c r="E200" s="179"/>
      <c r="G200" s="56" t="str">
        <f>IF(A200="Plan",SUMIF('Control de pagos'!B:B,Descripción!B200,'Control de pagos'!D:D),"")</f>
        <v/>
      </c>
      <c r="H200" s="56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7" t="str">
        <f t="shared" si="3"/>
        <v/>
      </c>
    </row>
    <row r="201" spans="1:9" ht="15.75" thickBot="1">
      <c r="A201" s="102" t="s">
        <v>56</v>
      </c>
      <c r="B201" s="139">
        <f>+B198</f>
        <v>756230.85</v>
      </c>
      <c r="C201" s="176"/>
      <c r="D201" s="179"/>
      <c r="E201" s="179"/>
      <c r="G201" s="56" t="str">
        <f>IF(A201="Plan",SUMIF('Control de pagos'!B:B,Descripción!B201,'Control de pagos'!D:D),"")</f>
        <v/>
      </c>
      <c r="H201" s="56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7" t="str">
        <f t="shared" si="3"/>
        <v/>
      </c>
    </row>
    <row r="202" spans="1:9" ht="15.75" thickBot="1">
      <c r="A202" s="104"/>
      <c r="B202" s="105"/>
      <c r="C202" s="177"/>
      <c r="D202" s="180"/>
      <c r="E202" s="180"/>
      <c r="G202" s="56" t="str">
        <f>IF(A202="Plan",SUMIF('Control de pagos'!B:B,Descripción!B202,'Control de pagos'!D:D),"")</f>
        <v/>
      </c>
      <c r="H202" s="56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7" t="str">
        <f t="shared" si="3"/>
        <v/>
      </c>
    </row>
    <row r="203" spans="1:9">
      <c r="G203" s="56" t="str">
        <f>IF(A203="Plan",SUMIF('Control de pagos'!B:B,Descripción!B203,'Control de pagos'!D:D),"")</f>
        <v/>
      </c>
      <c r="H203" s="56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7" t="str">
        <f t="shared" si="3"/>
        <v/>
      </c>
    </row>
    <row r="204" spans="1:9">
      <c r="A204" s="47" t="s">
        <v>18</v>
      </c>
      <c r="B204" s="185" t="s">
        <v>262</v>
      </c>
      <c r="C204" s="185"/>
      <c r="D204" s="185"/>
      <c r="E204" s="185"/>
      <c r="G204" s="56">
        <f>IF(A204="Plan",SUMIF('Control de pagos'!B:B,Descripción!B204,'Control de pagos'!D:D),"")</f>
        <v>618534.69999999995</v>
      </c>
      <c r="H204" s="56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>0</v>
      </c>
      <c r="I204" s="57">
        <f t="shared" si="3"/>
        <v>618534.69999999995</v>
      </c>
    </row>
    <row r="205" spans="1:9">
      <c r="A205" s="48" t="s">
        <v>57</v>
      </c>
      <c r="B205" s="49">
        <v>44571</v>
      </c>
      <c r="G205" s="56" t="str">
        <f>IF(A205="Plan",SUMIF('Control de pagos'!B:B,Descripción!B205,'Control de pagos'!D:D),"")</f>
        <v/>
      </c>
      <c r="H205" s="56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57" t="str">
        <f t="shared" si="3"/>
        <v/>
      </c>
    </row>
    <row r="206" spans="1:9">
      <c r="A206" s="48" t="s">
        <v>45</v>
      </c>
      <c r="B206" s="95" t="s">
        <v>76</v>
      </c>
      <c r="G206" s="56" t="str">
        <f>IF(A206="Plan",SUMIF('Control de pagos'!B:B,Descripción!B206,'Control de pagos'!D:D),"")</f>
        <v/>
      </c>
      <c r="H206" s="56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7" t="str">
        <f t="shared" si="3"/>
        <v/>
      </c>
    </row>
    <row r="207" spans="1:9">
      <c r="A207" s="48" t="s">
        <v>46</v>
      </c>
      <c r="B207" s="95" t="s">
        <v>77</v>
      </c>
      <c r="G207" s="56" t="str">
        <f>IF(A207="Plan",SUMIF('Control de pagos'!B:B,Descripción!B207,'Control de pagos'!D:D),"")</f>
        <v/>
      </c>
      <c r="H207" s="56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7" t="str">
        <f t="shared" si="3"/>
        <v/>
      </c>
    </row>
    <row r="208" spans="1:9">
      <c r="A208" s="48" t="s">
        <v>47</v>
      </c>
      <c r="B208" s="95" t="s">
        <v>217</v>
      </c>
      <c r="G208" s="56" t="str">
        <f>IF(A208="Plan",SUMIF('Control de pagos'!B:B,Descripción!B208,'Control de pagos'!D:D),"")</f>
        <v/>
      </c>
      <c r="H208" s="56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7" t="str">
        <f t="shared" si="3"/>
        <v/>
      </c>
    </row>
    <row r="209" spans="1:9" ht="15.75" thickBot="1">
      <c r="G209" s="56" t="str">
        <f>IF(A209="Plan",SUMIF('Control de pagos'!B:B,Descripción!B209,'Control de pagos'!D:D),"")</f>
        <v/>
      </c>
      <c r="H209" s="56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7" t="str">
        <f t="shared" si="3"/>
        <v/>
      </c>
    </row>
    <row r="210" spans="1:9" ht="15.75" thickBot="1">
      <c r="A210" s="181" t="s">
        <v>48</v>
      </c>
      <c r="B210" s="181" t="s">
        <v>49</v>
      </c>
      <c r="C210" s="181" t="s">
        <v>50</v>
      </c>
      <c r="D210" s="183" t="s">
        <v>51</v>
      </c>
      <c r="E210" s="184"/>
      <c r="G210" s="56" t="str">
        <f>IF(A210="Plan",SUMIF('Control de pagos'!B:B,Descripción!B210,'Control de pagos'!D:D),"")</f>
        <v/>
      </c>
      <c r="H210" s="56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7" t="str">
        <f t="shared" si="3"/>
        <v/>
      </c>
    </row>
    <row r="211" spans="1:9" ht="15.75" thickBot="1">
      <c r="A211" s="182"/>
      <c r="B211" s="182"/>
      <c r="C211" s="182"/>
      <c r="D211" s="101" t="s">
        <v>52</v>
      </c>
      <c r="E211" s="101" t="s">
        <v>80</v>
      </c>
      <c r="G211" s="56" t="str">
        <f>IF(A211="Plan",SUMIF('Control de pagos'!B:B,Descripción!B211,'Control de pagos'!D:D),"")</f>
        <v/>
      </c>
      <c r="H211" s="56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7" t="str">
        <f t="shared" si="3"/>
        <v/>
      </c>
    </row>
    <row r="212" spans="1:9" ht="15.75" thickBot="1">
      <c r="A212" s="102" t="s">
        <v>53</v>
      </c>
      <c r="B212" s="103">
        <v>151538.28</v>
      </c>
      <c r="C212" s="175">
        <v>6</v>
      </c>
      <c r="D212" s="178">
        <v>3.1099999999999999E-2</v>
      </c>
      <c r="E212" s="178">
        <v>0</v>
      </c>
      <c r="G212" s="56" t="str">
        <f>IF(A212="Plan",SUMIF('Control de pagos'!B:B,Descripción!B212,'Control de pagos'!D:D),"")</f>
        <v/>
      </c>
      <c r="H212" s="56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7" t="str">
        <f t="shared" ref="I212:I275" si="4">IF(G212="","",G212-H212)</f>
        <v/>
      </c>
    </row>
    <row r="213" spans="1:9" ht="15.75" thickBot="1">
      <c r="A213" s="102" t="s">
        <v>54</v>
      </c>
      <c r="B213" s="137">
        <v>466996.42</v>
      </c>
      <c r="C213" s="176"/>
      <c r="D213" s="179"/>
      <c r="E213" s="179"/>
      <c r="G213" s="56" t="str">
        <f>IF(A213="Plan",SUMIF('Control de pagos'!B:B,Descripción!B213,'Control de pagos'!D:D),"")</f>
        <v/>
      </c>
      <c r="H213" s="56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7" t="str">
        <f t="shared" si="4"/>
        <v/>
      </c>
    </row>
    <row r="214" spans="1:9" ht="15.75" thickBot="1">
      <c r="A214" s="102" t="s">
        <v>55</v>
      </c>
      <c r="B214" s="103">
        <v>0</v>
      </c>
      <c r="C214" s="176"/>
      <c r="D214" s="179"/>
      <c r="E214" s="179"/>
      <c r="G214" s="56" t="str">
        <f>IF(A214="Plan",SUMIF('Control de pagos'!B:B,Descripción!B214,'Control de pagos'!D:D),"")</f>
        <v/>
      </c>
      <c r="H214" s="56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7" t="str">
        <f t="shared" si="4"/>
        <v/>
      </c>
    </row>
    <row r="215" spans="1:9" ht="15.75" thickBot="1">
      <c r="A215" s="102" t="s">
        <v>56</v>
      </c>
      <c r="B215" s="139">
        <f>+B212+B213</f>
        <v>618534.69999999995</v>
      </c>
      <c r="C215" s="176"/>
      <c r="D215" s="179"/>
      <c r="E215" s="179"/>
      <c r="G215" s="56" t="str">
        <f>IF(A215="Plan",SUMIF('Control de pagos'!B:B,Descripción!B215,'Control de pagos'!D:D),"")</f>
        <v/>
      </c>
      <c r="H215" s="56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7" t="str">
        <f t="shared" si="4"/>
        <v/>
      </c>
    </row>
    <row r="216" spans="1:9" ht="15.75" thickBot="1">
      <c r="A216" s="104"/>
      <c r="B216" s="105"/>
      <c r="C216" s="177"/>
      <c r="D216" s="180"/>
      <c r="E216" s="180"/>
      <c r="G216" s="56" t="str">
        <f>IF(A216="Plan",SUMIF('Control de pagos'!B:B,Descripción!B216,'Control de pagos'!D:D),"")</f>
        <v/>
      </c>
      <c r="H216" s="56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7" t="str">
        <f t="shared" si="4"/>
        <v/>
      </c>
    </row>
    <row r="217" spans="1:9">
      <c r="G217" s="56" t="str">
        <f>IF(A217="Plan",SUMIF('Control de pagos'!B:B,Descripción!B217,'Control de pagos'!D:D),"")</f>
        <v/>
      </c>
      <c r="H217" s="56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7" t="str">
        <f t="shared" si="4"/>
        <v/>
      </c>
    </row>
    <row r="218" spans="1:9">
      <c r="A218" s="47" t="s">
        <v>18</v>
      </c>
      <c r="B218" s="185" t="s">
        <v>265</v>
      </c>
      <c r="C218" s="185"/>
      <c r="D218" s="185"/>
      <c r="E218" s="185"/>
      <c r="G218" s="56">
        <f>IF(A218="Plan",SUMIF('Control de pagos'!B:B,Descripción!B218,'Control de pagos'!D:D),"")</f>
        <v>1709828.9199999988</v>
      </c>
      <c r="H218" s="56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>0</v>
      </c>
      <c r="I218" s="57">
        <f t="shared" si="4"/>
        <v>1709828.9199999988</v>
      </c>
    </row>
    <row r="219" spans="1:9">
      <c r="A219" s="48" t="s">
        <v>57</v>
      </c>
      <c r="B219" s="49">
        <v>44571</v>
      </c>
      <c r="G219" s="56" t="str">
        <f>IF(A219="Plan",SUMIF('Control de pagos'!B:B,Descripción!B219,'Control de pagos'!D:D),"")</f>
        <v/>
      </c>
      <c r="H219" s="56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7" t="str">
        <f t="shared" si="4"/>
        <v/>
      </c>
    </row>
    <row r="220" spans="1:9">
      <c r="A220" s="48" t="s">
        <v>45</v>
      </c>
      <c r="B220" s="95" t="s">
        <v>76</v>
      </c>
      <c r="G220" s="56" t="str">
        <f>IF(A220="Plan",SUMIF('Control de pagos'!B:B,Descripción!B220,'Control de pagos'!D:D),"")</f>
        <v/>
      </c>
      <c r="H220" s="56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7" t="str">
        <f t="shared" si="4"/>
        <v/>
      </c>
    </row>
    <row r="221" spans="1:9">
      <c r="A221" s="48" t="s">
        <v>46</v>
      </c>
      <c r="B221" s="95" t="s">
        <v>77</v>
      </c>
      <c r="G221" s="56" t="str">
        <f>IF(A221="Plan",SUMIF('Control de pagos'!B:B,Descripción!B221,'Control de pagos'!D:D),"")</f>
        <v/>
      </c>
      <c r="H221" s="56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7" t="str">
        <f t="shared" si="4"/>
        <v/>
      </c>
    </row>
    <row r="222" spans="1:9">
      <c r="A222" s="48" t="s">
        <v>47</v>
      </c>
      <c r="B222" s="95" t="s">
        <v>217</v>
      </c>
      <c r="G222" s="56" t="str">
        <f>IF(A222="Plan",SUMIF('Control de pagos'!B:B,Descripción!B222,'Control de pagos'!D:D),"")</f>
        <v/>
      </c>
      <c r="H222" s="56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7" t="str">
        <f t="shared" si="4"/>
        <v/>
      </c>
    </row>
    <row r="223" spans="1:9" ht="15.75" thickBot="1">
      <c r="G223" s="56" t="str">
        <f>IF(A223="Plan",SUMIF('Control de pagos'!B:B,Descripción!B223,'Control de pagos'!D:D),"")</f>
        <v/>
      </c>
      <c r="H223" s="56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7" t="str">
        <f t="shared" si="4"/>
        <v/>
      </c>
    </row>
    <row r="224" spans="1:9" ht="15.75" thickBot="1">
      <c r="A224" s="181" t="s">
        <v>48</v>
      </c>
      <c r="B224" s="181" t="s">
        <v>49</v>
      </c>
      <c r="C224" s="181" t="s">
        <v>50</v>
      </c>
      <c r="D224" s="183" t="s">
        <v>51</v>
      </c>
      <c r="E224" s="184"/>
      <c r="G224" s="56" t="str">
        <f>IF(A224="Plan",SUMIF('Control de pagos'!B:B,Descripción!B224,'Control de pagos'!D:D),"")</f>
        <v/>
      </c>
      <c r="H224" s="56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7" t="str">
        <f t="shared" si="4"/>
        <v/>
      </c>
    </row>
    <row r="225" spans="1:9" ht="15.75" thickBot="1">
      <c r="A225" s="182"/>
      <c r="B225" s="182"/>
      <c r="C225" s="182"/>
      <c r="D225" s="101" t="s">
        <v>52</v>
      </c>
      <c r="E225" s="101" t="s">
        <v>80</v>
      </c>
      <c r="G225" s="56" t="str">
        <f>IF(A225="Plan",SUMIF('Control de pagos'!B:B,Descripción!B225,'Control de pagos'!D:D),"")</f>
        <v/>
      </c>
      <c r="H225" s="56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7" t="str">
        <f t="shared" si="4"/>
        <v/>
      </c>
    </row>
    <row r="226" spans="1:9" ht="15.75" thickBot="1">
      <c r="A226" s="102" t="s">
        <v>53</v>
      </c>
      <c r="B226" s="103">
        <v>1709828.92</v>
      </c>
      <c r="C226" s="175">
        <v>37</v>
      </c>
      <c r="D226" s="178">
        <v>0.03</v>
      </c>
      <c r="E226" s="178">
        <v>0</v>
      </c>
      <c r="G226" s="56" t="str">
        <f>IF(A226="Plan",SUMIF('Control de pagos'!B:B,Descripción!B226,'Control de pagos'!D:D),"")</f>
        <v/>
      </c>
      <c r="H226" s="56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7" t="str">
        <f t="shared" si="4"/>
        <v/>
      </c>
    </row>
    <row r="227" spans="1:9" ht="15.75" thickBot="1">
      <c r="A227" s="102" t="s">
        <v>54</v>
      </c>
      <c r="B227" s="137">
        <v>0</v>
      </c>
      <c r="C227" s="176"/>
      <c r="D227" s="179"/>
      <c r="E227" s="179"/>
      <c r="G227" s="56" t="str">
        <f>IF(A227="Plan",SUMIF('Control de pagos'!B:B,Descripción!B227,'Control de pagos'!D:D),"")</f>
        <v/>
      </c>
      <c r="H227" s="56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7" t="str">
        <f t="shared" si="4"/>
        <v/>
      </c>
    </row>
    <row r="228" spans="1:9" ht="15.75" thickBot="1">
      <c r="A228" s="102" t="s">
        <v>55</v>
      </c>
      <c r="B228" s="103">
        <v>0</v>
      </c>
      <c r="C228" s="176"/>
      <c r="D228" s="179"/>
      <c r="E228" s="179"/>
      <c r="G228" s="56" t="str">
        <f>IF(A228="Plan",SUMIF('Control de pagos'!B:B,Descripción!B228,'Control de pagos'!D:D),"")</f>
        <v/>
      </c>
      <c r="H228" s="56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7" t="str">
        <f t="shared" si="4"/>
        <v/>
      </c>
    </row>
    <row r="229" spans="1:9" ht="15.75" thickBot="1">
      <c r="A229" s="102" t="s">
        <v>56</v>
      </c>
      <c r="B229" s="139">
        <f>+B226+B227</f>
        <v>1709828.92</v>
      </c>
      <c r="C229" s="176"/>
      <c r="D229" s="179"/>
      <c r="E229" s="179"/>
      <c r="G229" s="56" t="str">
        <f>IF(A229="Plan",SUMIF('Control de pagos'!B:B,Descripción!B229,'Control de pagos'!D:D),"")</f>
        <v/>
      </c>
      <c r="H229" s="56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7" t="str">
        <f t="shared" si="4"/>
        <v/>
      </c>
    </row>
    <row r="230" spans="1:9" ht="15.75" thickBot="1">
      <c r="A230" s="104"/>
      <c r="B230" s="105"/>
      <c r="C230" s="177"/>
      <c r="D230" s="180"/>
      <c r="E230" s="180"/>
      <c r="G230" s="56" t="str">
        <f>IF(A230="Plan",SUMIF('Control de pagos'!B:B,Descripción!B230,'Control de pagos'!D:D),"")</f>
        <v/>
      </c>
      <c r="H230" s="56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7" t="str">
        <f t="shared" si="4"/>
        <v/>
      </c>
    </row>
    <row r="231" spans="1:9">
      <c r="G231" s="56" t="str">
        <f>IF(A231="Plan",SUMIF('Control de pagos'!B:B,Descripción!B231,'Control de pagos'!D:D),"")</f>
        <v/>
      </c>
      <c r="H231" s="56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7" t="str">
        <f t="shared" si="4"/>
        <v/>
      </c>
    </row>
    <row r="232" spans="1:9">
      <c r="A232" s="47" t="s">
        <v>18</v>
      </c>
      <c r="B232" s="185" t="s">
        <v>267</v>
      </c>
      <c r="C232" s="185"/>
      <c r="D232" s="185"/>
      <c r="E232" s="185"/>
      <c r="G232" s="56">
        <f>IF(A232="Plan",SUMIF('Control de pagos'!B:B,Descripción!B232,'Control de pagos'!D:D),"")</f>
        <v>734673.44000000006</v>
      </c>
      <c r="H232" s="56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>0</v>
      </c>
      <c r="I232" s="57">
        <f t="shared" si="4"/>
        <v>734673.44000000006</v>
      </c>
    </row>
    <row r="233" spans="1:9">
      <c r="A233" s="48" t="s">
        <v>57</v>
      </c>
      <c r="B233" s="49">
        <v>44578</v>
      </c>
      <c r="G233" s="56" t="str">
        <f>IF(A233="Plan",SUMIF('Control de pagos'!B:B,Descripción!B233,'Control de pagos'!D:D),"")</f>
        <v/>
      </c>
      <c r="H233" s="56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7" t="str">
        <f t="shared" si="4"/>
        <v/>
      </c>
    </row>
    <row r="234" spans="1:9">
      <c r="A234" s="48" t="s">
        <v>45</v>
      </c>
      <c r="B234" s="95" t="s">
        <v>76</v>
      </c>
      <c r="G234" s="56" t="str">
        <f>IF(A234="Plan",SUMIF('Control de pagos'!B:B,Descripción!B234,'Control de pagos'!D:D),"")</f>
        <v/>
      </c>
      <c r="H234" s="56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7" t="str">
        <f t="shared" si="4"/>
        <v/>
      </c>
    </row>
    <row r="235" spans="1:9">
      <c r="A235" s="48" t="s">
        <v>46</v>
      </c>
      <c r="B235" s="95" t="s">
        <v>77</v>
      </c>
      <c r="G235" s="56" t="str">
        <f>IF(A235="Plan",SUMIF('Control de pagos'!B:B,Descripción!B235,'Control de pagos'!D:D),"")</f>
        <v/>
      </c>
      <c r="H235" s="56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7" t="str">
        <f t="shared" si="4"/>
        <v/>
      </c>
    </row>
    <row r="236" spans="1:9">
      <c r="A236" s="48" t="s">
        <v>47</v>
      </c>
      <c r="B236" s="95" t="s">
        <v>217</v>
      </c>
      <c r="G236" s="56" t="str">
        <f>IF(A236="Plan",SUMIF('Control de pagos'!B:B,Descripción!B236,'Control de pagos'!D:D),"")</f>
        <v/>
      </c>
      <c r="H236" s="56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7" t="str">
        <f t="shared" si="4"/>
        <v/>
      </c>
    </row>
    <row r="237" spans="1:9" ht="15.75" thickBot="1">
      <c r="G237" s="56" t="str">
        <f>IF(A237="Plan",SUMIF('Control de pagos'!B:B,Descripción!B237,'Control de pagos'!D:D),"")</f>
        <v/>
      </c>
      <c r="H237" s="56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7" t="str">
        <f t="shared" si="4"/>
        <v/>
      </c>
    </row>
    <row r="238" spans="1:9" ht="15.75" thickBot="1">
      <c r="A238" s="181" t="s">
        <v>48</v>
      </c>
      <c r="B238" s="181" t="s">
        <v>49</v>
      </c>
      <c r="C238" s="181" t="s">
        <v>50</v>
      </c>
      <c r="D238" s="183" t="s">
        <v>51</v>
      </c>
      <c r="E238" s="184"/>
      <c r="G238" s="56" t="str">
        <f>IF(A238="Plan",SUMIF('Control de pagos'!B:B,Descripción!B238,'Control de pagos'!D:D),"")</f>
        <v/>
      </c>
      <c r="H238" s="56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7" t="str">
        <f t="shared" si="4"/>
        <v/>
      </c>
    </row>
    <row r="239" spans="1:9" ht="15.75" thickBot="1">
      <c r="A239" s="182"/>
      <c r="B239" s="182"/>
      <c r="C239" s="182"/>
      <c r="D239" s="101" t="s">
        <v>52</v>
      </c>
      <c r="E239" s="101" t="s">
        <v>80</v>
      </c>
      <c r="G239" s="56" t="str">
        <f>IF(A239="Plan",SUMIF('Control de pagos'!B:B,Descripción!B239,'Control de pagos'!D:D),"")</f>
        <v/>
      </c>
      <c r="H239" s="56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7" t="str">
        <f t="shared" si="4"/>
        <v/>
      </c>
    </row>
    <row r="240" spans="1:9" ht="15.75" thickBot="1">
      <c r="A240" s="102" t="s">
        <v>53</v>
      </c>
      <c r="B240" s="103">
        <v>734673.44</v>
      </c>
      <c r="C240" s="175">
        <v>37</v>
      </c>
      <c r="D240" s="178">
        <v>0.03</v>
      </c>
      <c r="E240" s="178">
        <v>0</v>
      </c>
      <c r="G240" s="56" t="str">
        <f>IF(A240="Plan",SUMIF('Control de pagos'!B:B,Descripción!B240,'Control de pagos'!D:D),"")</f>
        <v/>
      </c>
      <c r="H240" s="56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7" t="str">
        <f t="shared" si="4"/>
        <v/>
      </c>
    </row>
    <row r="241" spans="1:9" ht="15.75" thickBot="1">
      <c r="A241" s="102" t="s">
        <v>54</v>
      </c>
      <c r="B241" s="137">
        <v>0</v>
      </c>
      <c r="C241" s="176"/>
      <c r="D241" s="179"/>
      <c r="E241" s="179"/>
      <c r="G241" s="56" t="str">
        <f>IF(A241="Plan",SUMIF('Control de pagos'!B:B,Descripción!B241,'Control de pagos'!D:D),"")</f>
        <v/>
      </c>
      <c r="H241" s="56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7" t="str">
        <f t="shared" si="4"/>
        <v/>
      </c>
    </row>
    <row r="242" spans="1:9" ht="15.75" thickBot="1">
      <c r="A242" s="102" t="s">
        <v>55</v>
      </c>
      <c r="B242" s="103">
        <v>0</v>
      </c>
      <c r="C242" s="176"/>
      <c r="D242" s="179"/>
      <c r="E242" s="179"/>
      <c r="G242" s="56" t="str">
        <f>IF(A242="Plan",SUMIF('Control de pagos'!B:B,Descripción!B242,'Control de pagos'!D:D),"")</f>
        <v/>
      </c>
      <c r="H242" s="56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7" t="str">
        <f t="shared" si="4"/>
        <v/>
      </c>
    </row>
    <row r="243" spans="1:9" ht="15.75" thickBot="1">
      <c r="A243" s="102" t="s">
        <v>56</v>
      </c>
      <c r="B243" s="139">
        <f>+B240+B241</f>
        <v>734673.44</v>
      </c>
      <c r="C243" s="176"/>
      <c r="D243" s="179"/>
      <c r="E243" s="179"/>
      <c r="G243" s="56" t="str">
        <f>IF(A243="Plan",SUMIF('Control de pagos'!B:B,Descripción!B243,'Control de pagos'!D:D),"")</f>
        <v/>
      </c>
      <c r="H243" s="56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7" t="str">
        <f t="shared" si="4"/>
        <v/>
      </c>
    </row>
    <row r="244" spans="1:9" ht="15.75" thickBot="1">
      <c r="A244" s="104"/>
      <c r="B244" s="105"/>
      <c r="C244" s="177"/>
      <c r="D244" s="180"/>
      <c r="E244" s="180"/>
      <c r="G244" s="56" t="str">
        <f>IF(A244="Plan",SUMIF('Control de pagos'!B:B,Descripción!B244,'Control de pagos'!D:D),"")</f>
        <v/>
      </c>
      <c r="H244" s="56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7" t="str">
        <f t="shared" si="4"/>
        <v/>
      </c>
    </row>
    <row r="245" spans="1:9">
      <c r="G245" s="56" t="str">
        <f>IF(A245="Plan",SUMIF('Control de pagos'!B:B,Descripción!B245,'Control de pagos'!D:D),"")</f>
        <v/>
      </c>
      <c r="H245" s="56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7" t="str">
        <f t="shared" si="4"/>
        <v/>
      </c>
    </row>
    <row r="246" spans="1:9">
      <c r="A246" s="47" t="s">
        <v>18</v>
      </c>
      <c r="B246" s="185" t="s">
        <v>268</v>
      </c>
      <c r="C246" s="185"/>
      <c r="D246" s="185"/>
      <c r="E246" s="185"/>
      <c r="G246" s="56">
        <f>IF(A246="Plan",SUMIF('Control de pagos'!B:B,Descripción!B246,'Control de pagos'!D:D),"")</f>
        <v>1119263.46</v>
      </c>
      <c r="H246" s="56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>0</v>
      </c>
      <c r="I246" s="57">
        <f t="shared" si="4"/>
        <v>1119263.46</v>
      </c>
    </row>
    <row r="247" spans="1:9">
      <c r="A247" s="48" t="s">
        <v>57</v>
      </c>
      <c r="B247" s="49">
        <v>44631</v>
      </c>
      <c r="G247" s="56" t="str">
        <f>IF(A247="Plan",SUMIF('Control de pagos'!B:B,Descripción!B247,'Control de pagos'!D:D),"")</f>
        <v/>
      </c>
      <c r="H247" s="56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7" t="str">
        <f t="shared" si="4"/>
        <v/>
      </c>
    </row>
    <row r="248" spans="1:9">
      <c r="A248" s="48" t="s">
        <v>45</v>
      </c>
      <c r="B248" s="95" t="s">
        <v>76</v>
      </c>
      <c r="G248" s="56" t="str">
        <f>IF(A248="Plan",SUMIF('Control de pagos'!B:B,Descripción!B248,'Control de pagos'!D:D),"")</f>
        <v/>
      </c>
      <c r="H248" s="56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7" t="str">
        <f t="shared" si="4"/>
        <v/>
      </c>
    </row>
    <row r="249" spans="1:9">
      <c r="A249" s="48" t="s">
        <v>46</v>
      </c>
      <c r="B249" s="95" t="s">
        <v>77</v>
      </c>
      <c r="G249" s="56" t="str">
        <f>IF(A249="Plan",SUMIF('Control de pagos'!B:B,Descripción!B249,'Control de pagos'!D:D),"")</f>
        <v/>
      </c>
      <c r="H249" s="56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7" t="str">
        <f t="shared" si="4"/>
        <v/>
      </c>
    </row>
    <row r="250" spans="1:9">
      <c r="A250" s="48" t="s">
        <v>47</v>
      </c>
      <c r="B250" s="95" t="s">
        <v>217</v>
      </c>
      <c r="G250" s="56" t="str">
        <f>IF(A250="Plan",SUMIF('Control de pagos'!B:B,Descripción!B250,'Control de pagos'!D:D),"")</f>
        <v/>
      </c>
      <c r="H250" s="56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7" t="str">
        <f t="shared" si="4"/>
        <v/>
      </c>
    </row>
    <row r="251" spans="1:9" ht="15.75" thickBot="1">
      <c r="G251" s="56" t="str">
        <f>IF(A251="Plan",SUMIF('Control de pagos'!B:B,Descripción!B251,'Control de pagos'!D:D),"")</f>
        <v/>
      </c>
      <c r="H251" s="56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7" t="str">
        <f t="shared" si="4"/>
        <v/>
      </c>
    </row>
    <row r="252" spans="1:9" ht="15.75" thickBot="1">
      <c r="A252" s="181" t="s">
        <v>48</v>
      </c>
      <c r="B252" s="181" t="s">
        <v>49</v>
      </c>
      <c r="C252" s="181" t="s">
        <v>50</v>
      </c>
      <c r="D252" s="183" t="s">
        <v>51</v>
      </c>
      <c r="E252" s="184"/>
      <c r="G252" s="56" t="str">
        <f>IF(A252="Plan",SUMIF('Control de pagos'!B:B,Descripción!B252,'Control de pagos'!D:D),"")</f>
        <v/>
      </c>
      <c r="H252" s="56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7" t="str">
        <f t="shared" si="4"/>
        <v/>
      </c>
    </row>
    <row r="253" spans="1:9" ht="23.25" customHeight="1" thickBot="1">
      <c r="A253" s="182"/>
      <c r="B253" s="182"/>
      <c r="C253" s="182"/>
      <c r="D253" s="101" t="s">
        <v>52</v>
      </c>
      <c r="E253" s="101" t="s">
        <v>80</v>
      </c>
      <c r="G253" s="56" t="str">
        <f>IF(A253="Plan",SUMIF('Control de pagos'!B:B,Descripción!B253,'Control de pagos'!D:D),"")</f>
        <v/>
      </c>
      <c r="H253" s="56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7" t="str">
        <f t="shared" si="4"/>
        <v/>
      </c>
    </row>
    <row r="254" spans="1:9" ht="15.75" thickBot="1">
      <c r="A254" s="102" t="s">
        <v>53</v>
      </c>
      <c r="B254" s="103">
        <v>520906.2</v>
      </c>
      <c r="C254" s="175">
        <v>6</v>
      </c>
      <c r="D254" s="178" t="s">
        <v>269</v>
      </c>
      <c r="E254" s="178">
        <v>0</v>
      </c>
      <c r="G254" s="56" t="str">
        <f>IF(A254="Plan",SUMIF('Control de pagos'!B:B,Descripción!B254,'Control de pagos'!D:D),"")</f>
        <v/>
      </c>
      <c r="H254" s="56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7" t="str">
        <f t="shared" si="4"/>
        <v/>
      </c>
    </row>
    <row r="255" spans="1:9" ht="15.75" thickBot="1">
      <c r="A255" s="102" t="s">
        <v>54</v>
      </c>
      <c r="B255" s="137">
        <v>598357.26</v>
      </c>
      <c r="C255" s="176"/>
      <c r="D255" s="179"/>
      <c r="E255" s="179"/>
      <c r="G255" s="56" t="str">
        <f>IF(A255="Plan",SUMIF('Control de pagos'!B:B,Descripción!B255,'Control de pagos'!D:D),"")</f>
        <v/>
      </c>
      <c r="H255" s="56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7" t="str">
        <f t="shared" si="4"/>
        <v/>
      </c>
    </row>
    <row r="256" spans="1:9" ht="15.75" thickBot="1">
      <c r="A256" s="102" t="s">
        <v>55</v>
      </c>
      <c r="B256" s="103">
        <v>0</v>
      </c>
      <c r="C256" s="176"/>
      <c r="D256" s="179"/>
      <c r="E256" s="179"/>
      <c r="G256" s="56" t="str">
        <f>IF(A256="Plan",SUMIF('Control de pagos'!B:B,Descripción!B256,'Control de pagos'!D:D),"")</f>
        <v/>
      </c>
      <c r="H256" s="56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7" t="str">
        <f t="shared" si="4"/>
        <v/>
      </c>
    </row>
    <row r="257" spans="1:9" ht="15.75" thickBot="1">
      <c r="A257" s="102" t="s">
        <v>56</v>
      </c>
      <c r="B257" s="139">
        <f>+B254+B255</f>
        <v>1119263.46</v>
      </c>
      <c r="C257" s="176"/>
      <c r="D257" s="179"/>
      <c r="E257" s="179"/>
      <c r="G257" s="56" t="str">
        <f>IF(A257="Plan",SUMIF('Control de pagos'!B:B,Descripción!B257,'Control de pagos'!D:D),"")</f>
        <v/>
      </c>
      <c r="H257" s="56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7" t="str">
        <f t="shared" si="4"/>
        <v/>
      </c>
    </row>
    <row r="258" spans="1:9" ht="15.75" thickBot="1">
      <c r="A258" s="104"/>
      <c r="B258" s="105"/>
      <c r="C258" s="177"/>
      <c r="D258" s="180"/>
      <c r="E258" s="180"/>
      <c r="G258" s="56" t="str">
        <f>IF(A258="Plan",SUMIF('Control de pagos'!B:B,Descripción!B258,'Control de pagos'!D:D),"")</f>
        <v/>
      </c>
      <c r="H258" s="56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7" t="str">
        <f t="shared" si="4"/>
        <v/>
      </c>
    </row>
    <row r="259" spans="1:9" ht="13.5" customHeight="1">
      <c r="A259" s="47" t="s">
        <v>18</v>
      </c>
      <c r="B259" s="185" t="s">
        <v>272</v>
      </c>
      <c r="C259" s="185"/>
      <c r="D259" s="185"/>
      <c r="E259" s="185"/>
      <c r="G259" s="56">
        <f>IF(A259="Plan",SUMIF('Control de pagos'!B:B,Descripción!B259,'Control de pagos'!D:D),"")</f>
        <v>2975517.27</v>
      </c>
      <c r="H259" s="56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>0</v>
      </c>
      <c r="I259" s="57">
        <f t="shared" ref="I259:I270" si="5">IF(G259="","",G259-H259)</f>
        <v>2975517.27</v>
      </c>
    </row>
    <row r="260" spans="1:9" ht="13.5" customHeight="1">
      <c r="A260" s="48" t="s">
        <v>57</v>
      </c>
      <c r="B260" s="49">
        <v>44769</v>
      </c>
      <c r="G260" s="56" t="str">
        <f>IF(A260="Plan",SUMIF('Control de pagos'!B:B,Descripción!B260,'Control de pagos'!D:D),"")</f>
        <v/>
      </c>
      <c r="H260" s="56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7" t="str">
        <f t="shared" si="5"/>
        <v/>
      </c>
    </row>
    <row r="261" spans="1:9" ht="13.5" customHeight="1">
      <c r="A261" s="48" t="s">
        <v>45</v>
      </c>
      <c r="B261" s="95" t="s">
        <v>277</v>
      </c>
      <c r="G261" s="56" t="str">
        <f>IF(A261="Plan",SUMIF('Control de pagos'!B:B,Descripción!B261,'Control de pagos'!D:D),"")</f>
        <v/>
      </c>
      <c r="H261" s="56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7" t="str">
        <f t="shared" si="5"/>
        <v/>
      </c>
    </row>
    <row r="262" spans="1:9" ht="13.5" customHeight="1">
      <c r="A262" s="48" t="s">
        <v>46</v>
      </c>
      <c r="B262" s="95" t="s">
        <v>77</v>
      </c>
      <c r="G262" s="56" t="str">
        <f>IF(A262="Plan",SUMIF('Control de pagos'!B:B,Descripción!B262,'Control de pagos'!D:D),"")</f>
        <v/>
      </c>
      <c r="H262" s="56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7" t="str">
        <f t="shared" si="5"/>
        <v/>
      </c>
    </row>
    <row r="263" spans="1:9" ht="13.5" customHeight="1">
      <c r="A263" s="48" t="s">
        <v>47</v>
      </c>
      <c r="B263" s="95" t="s">
        <v>278</v>
      </c>
      <c r="G263" s="56" t="str">
        <f>IF(A263="Plan",SUMIF('Control de pagos'!B:B,Descripción!B263,'Control de pagos'!D:D),"")</f>
        <v/>
      </c>
      <c r="H263" s="56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7" t="str">
        <f t="shared" si="5"/>
        <v/>
      </c>
    </row>
    <row r="264" spans="1:9" ht="13.5" customHeight="1" thickBot="1">
      <c r="G264" s="56" t="str">
        <f>IF(A264="Plan",SUMIF('Control de pagos'!B:B,Descripción!B264,'Control de pagos'!D:D),"")</f>
        <v/>
      </c>
      <c r="H264" s="56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7" t="str">
        <f t="shared" si="5"/>
        <v/>
      </c>
    </row>
    <row r="265" spans="1:9" ht="13.5" customHeight="1" thickBot="1">
      <c r="A265" s="181" t="s">
        <v>48</v>
      </c>
      <c r="B265" s="181" t="s">
        <v>49</v>
      </c>
      <c r="C265" s="181" t="s">
        <v>50</v>
      </c>
      <c r="D265" s="183" t="s">
        <v>51</v>
      </c>
      <c r="E265" s="184"/>
      <c r="G265" s="56" t="str">
        <f>IF(A265="Plan",SUMIF('Control de pagos'!B:B,Descripción!B265,'Control de pagos'!D:D),"")</f>
        <v/>
      </c>
      <c r="H265" s="56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7" t="str">
        <f t="shared" si="5"/>
        <v/>
      </c>
    </row>
    <row r="266" spans="1:9" ht="13.5" customHeight="1" thickBot="1">
      <c r="A266" s="182"/>
      <c r="B266" s="182"/>
      <c r="C266" s="182"/>
      <c r="D266" s="101" t="s">
        <v>52</v>
      </c>
      <c r="E266" s="101" t="s">
        <v>80</v>
      </c>
      <c r="G266" s="56" t="str">
        <f>IF(A266="Plan",SUMIF('Control de pagos'!B:B,Descripción!B266,'Control de pagos'!D:D),"")</f>
        <v/>
      </c>
      <c r="H266" s="56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7" t="str">
        <f t="shared" si="5"/>
        <v/>
      </c>
    </row>
    <row r="267" spans="1:9" ht="13.5" customHeight="1" thickBot="1">
      <c r="A267" s="72" t="s">
        <v>53</v>
      </c>
      <c r="B267" s="91" t="s">
        <v>279</v>
      </c>
      <c r="C267" s="190">
        <v>8</v>
      </c>
      <c r="D267" s="193">
        <v>0.03</v>
      </c>
      <c r="E267" s="193">
        <v>0</v>
      </c>
      <c r="G267" s="56" t="str">
        <f>IF(A267="Plan",SUMIF('Control de pagos'!B:B,Descripción!B267,'Control de pagos'!D:D),"")</f>
        <v/>
      </c>
      <c r="H267" s="56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7" t="str">
        <f t="shared" si="5"/>
        <v/>
      </c>
    </row>
    <row r="268" spans="1:9" ht="13.5" customHeight="1" thickBot="1">
      <c r="A268" s="72" t="s">
        <v>54</v>
      </c>
      <c r="B268" s="91" t="s">
        <v>280</v>
      </c>
      <c r="C268" s="191"/>
      <c r="D268" s="194"/>
      <c r="E268" s="194"/>
      <c r="G268" s="56" t="str">
        <f>IF(A268="Plan",SUMIF('Control de pagos'!B:B,Descripción!B268,'Control de pagos'!D:D),"")</f>
        <v/>
      </c>
      <c r="H268" s="56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7" t="str">
        <f t="shared" si="5"/>
        <v/>
      </c>
    </row>
    <row r="269" spans="1:9" ht="13.5" customHeight="1" thickBot="1">
      <c r="A269" s="72" t="s">
        <v>55</v>
      </c>
      <c r="B269" s="91" t="s">
        <v>281</v>
      </c>
      <c r="C269" s="191"/>
      <c r="D269" s="194"/>
      <c r="E269" s="194"/>
      <c r="G269" s="56" t="str">
        <f>IF(A269="Plan",SUMIF('Control de pagos'!B:B,Descripción!B269,'Control de pagos'!D:D),"")</f>
        <v/>
      </c>
      <c r="H269" s="56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7" t="str">
        <f t="shared" si="5"/>
        <v/>
      </c>
    </row>
    <row r="270" spans="1:9" ht="13.5" customHeight="1" thickBot="1">
      <c r="A270" s="72" t="s">
        <v>56</v>
      </c>
      <c r="B270" s="239" t="s">
        <v>282</v>
      </c>
      <c r="C270" s="191"/>
      <c r="D270" s="194"/>
      <c r="E270" s="194"/>
      <c r="G270" s="56" t="str">
        <f>IF(A270="Plan",SUMIF('Control de pagos'!B:B,Descripción!B270,'Control de pagos'!D:D),"")</f>
        <v/>
      </c>
      <c r="H270" s="56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7" t="str">
        <f t="shared" si="5"/>
        <v/>
      </c>
    </row>
    <row r="271" spans="1:9" ht="13.5" customHeight="1" thickBot="1">
      <c r="A271" s="75"/>
      <c r="B271" s="76"/>
      <c r="C271" s="192"/>
      <c r="D271" s="195"/>
      <c r="E271" s="195"/>
      <c r="G271" s="56" t="str">
        <f>IF(A271="Plan",SUMIF('Control de pagos'!B:B,Descripción!B271,'Control de pagos'!D:D),"")</f>
        <v/>
      </c>
      <c r="H271" s="56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7" t="str">
        <f t="shared" si="4"/>
        <v/>
      </c>
    </row>
    <row r="272" spans="1:9" ht="13.5" customHeight="1">
      <c r="A272" s="47" t="s">
        <v>18</v>
      </c>
      <c r="B272" s="185" t="s">
        <v>283</v>
      </c>
      <c r="C272" s="185"/>
      <c r="D272" s="185"/>
      <c r="E272" s="185"/>
      <c r="G272" s="56">
        <f>IF(A272="Plan",SUMIF('Control de pagos'!B:B,Descripción!B272,'Control de pagos'!D:D),"")</f>
        <v>418283.49999999994</v>
      </c>
      <c r="H272" s="56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>0</v>
      </c>
      <c r="I272" s="57">
        <f t="shared" si="4"/>
        <v>418283.49999999994</v>
      </c>
    </row>
    <row r="273" spans="1:9" ht="13.5" customHeight="1">
      <c r="A273" s="48" t="s">
        <v>57</v>
      </c>
      <c r="B273" s="49">
        <v>44764</v>
      </c>
      <c r="G273" s="56" t="str">
        <f>IF(A273="Plan",SUMIF('Control de pagos'!B:B,Descripción!B273,'Control de pagos'!D:D),"")</f>
        <v/>
      </c>
      <c r="H273" s="56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7" t="str">
        <f t="shared" si="4"/>
        <v/>
      </c>
    </row>
    <row r="274" spans="1:9" ht="13.5" customHeight="1">
      <c r="A274" s="48" t="s">
        <v>45</v>
      </c>
      <c r="B274" s="95" t="s">
        <v>277</v>
      </c>
      <c r="G274" s="56" t="str">
        <f>IF(A274="Plan",SUMIF('Control de pagos'!B:B,Descripción!B274,'Control de pagos'!D:D),"")</f>
        <v/>
      </c>
      <c r="H274" s="56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7" t="str">
        <f t="shared" si="4"/>
        <v/>
      </c>
    </row>
    <row r="275" spans="1:9" ht="13.5" customHeight="1">
      <c r="A275" s="48" t="s">
        <v>46</v>
      </c>
      <c r="B275" s="95" t="s">
        <v>77</v>
      </c>
      <c r="G275" s="56" t="str">
        <f>IF(A275="Plan",SUMIF('Control de pagos'!B:B,Descripción!B275,'Control de pagos'!D:D),"")</f>
        <v/>
      </c>
      <c r="H275" s="56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7" t="str">
        <f t="shared" si="4"/>
        <v/>
      </c>
    </row>
    <row r="276" spans="1:9" ht="13.5" customHeight="1">
      <c r="A276" s="48" t="s">
        <v>47</v>
      </c>
      <c r="B276" s="95" t="s">
        <v>217</v>
      </c>
      <c r="G276" s="56" t="str">
        <f>IF(A276="Plan",SUMIF('Control de pagos'!B:B,Descripción!B276,'Control de pagos'!D:D),"")</f>
        <v/>
      </c>
      <c r="H276" s="56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7" t="str">
        <f t="shared" ref="I276:I339" si="6">IF(G276="","",G276-H276)</f>
        <v/>
      </c>
    </row>
    <row r="277" spans="1:9" ht="13.5" customHeight="1" thickBot="1">
      <c r="G277" s="56" t="str">
        <f>IF(A277="Plan",SUMIF('Control de pagos'!B:B,Descripción!B277,'Control de pagos'!D:D),"")</f>
        <v/>
      </c>
      <c r="H277" s="56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7" t="str">
        <f t="shared" si="6"/>
        <v/>
      </c>
    </row>
    <row r="278" spans="1:9" ht="13.5" customHeight="1" thickBot="1">
      <c r="A278" s="181" t="s">
        <v>48</v>
      </c>
      <c r="B278" s="181" t="s">
        <v>49</v>
      </c>
      <c r="C278" s="181" t="s">
        <v>50</v>
      </c>
      <c r="D278" s="183" t="s">
        <v>51</v>
      </c>
      <c r="E278" s="184"/>
      <c r="G278" s="56" t="str">
        <f>IF(A278="Plan",SUMIF('Control de pagos'!B:B,Descripción!B278,'Control de pagos'!D:D),"")</f>
        <v/>
      </c>
      <c r="H278" s="56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7" t="str">
        <f t="shared" si="6"/>
        <v/>
      </c>
    </row>
    <row r="279" spans="1:9" ht="13.5" customHeight="1" thickBot="1">
      <c r="A279" s="182"/>
      <c r="B279" s="182"/>
      <c r="C279" s="182"/>
      <c r="D279" s="101" t="s">
        <v>52</v>
      </c>
      <c r="E279" s="101" t="s">
        <v>80</v>
      </c>
      <c r="G279" s="56" t="str">
        <f>IF(A279="Plan",SUMIF('Control de pagos'!B:B,Descripción!B279,'Control de pagos'!D:D),"")</f>
        <v/>
      </c>
      <c r="H279" s="56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7" t="str">
        <f t="shared" si="6"/>
        <v/>
      </c>
    </row>
    <row r="280" spans="1:9" ht="13.5" customHeight="1" thickBot="1">
      <c r="A280" s="72" t="s">
        <v>53</v>
      </c>
      <c r="B280" s="91" t="s">
        <v>284</v>
      </c>
      <c r="C280" s="190">
        <v>8</v>
      </c>
      <c r="D280" s="193">
        <v>0.03</v>
      </c>
      <c r="E280" s="193">
        <v>0</v>
      </c>
      <c r="G280" s="56" t="str">
        <f>IF(A280="Plan",SUMIF('Control de pagos'!B:B,Descripción!B280,'Control de pagos'!D:D),"")</f>
        <v/>
      </c>
      <c r="H280" s="56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7" t="str">
        <f t="shared" si="6"/>
        <v/>
      </c>
    </row>
    <row r="281" spans="1:9" ht="13.5" customHeight="1" thickBot="1">
      <c r="A281" s="72" t="s">
        <v>54</v>
      </c>
      <c r="B281" s="91" t="s">
        <v>281</v>
      </c>
      <c r="C281" s="191"/>
      <c r="D281" s="194"/>
      <c r="E281" s="194"/>
      <c r="G281" s="56" t="str">
        <f>IF(A281="Plan",SUMIF('Control de pagos'!B:B,Descripción!B281,'Control de pagos'!D:D),"")</f>
        <v/>
      </c>
      <c r="H281" s="56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7" t="str">
        <f t="shared" si="6"/>
        <v/>
      </c>
    </row>
    <row r="282" spans="1:9" ht="13.5" customHeight="1" thickBot="1">
      <c r="A282" s="72" t="s">
        <v>55</v>
      </c>
      <c r="B282" s="91" t="s">
        <v>281</v>
      </c>
      <c r="C282" s="191"/>
      <c r="D282" s="194"/>
      <c r="E282" s="194"/>
      <c r="G282" s="56" t="str">
        <f>IF(A282="Plan",SUMIF('Control de pagos'!B:B,Descripción!B282,'Control de pagos'!D:D),"")</f>
        <v/>
      </c>
      <c r="H282" s="56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7" t="str">
        <f t="shared" si="6"/>
        <v/>
      </c>
    </row>
    <row r="283" spans="1:9" ht="13.5" customHeight="1" thickBot="1">
      <c r="A283" s="72" t="s">
        <v>56</v>
      </c>
      <c r="B283" s="239" t="s">
        <v>284</v>
      </c>
      <c r="C283" s="191"/>
      <c r="D283" s="194"/>
      <c r="E283" s="194"/>
      <c r="G283" s="56" t="str">
        <f>IF(A283="Plan",SUMIF('Control de pagos'!B:B,Descripción!B283,'Control de pagos'!D:D),"")</f>
        <v/>
      </c>
      <c r="H283" s="56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7" t="str">
        <f t="shared" si="6"/>
        <v/>
      </c>
    </row>
    <row r="284" spans="1:9" ht="13.5" customHeight="1" thickBot="1">
      <c r="A284" s="75"/>
      <c r="B284" s="76"/>
      <c r="C284" s="192"/>
      <c r="D284" s="195"/>
      <c r="E284" s="195"/>
      <c r="G284" s="56" t="str">
        <f>IF(A284="Plan",SUMIF('Control de pagos'!B:B,Descripción!B284,'Control de pagos'!D:D),"")</f>
        <v/>
      </c>
      <c r="H284" s="56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7" t="str">
        <f t="shared" si="6"/>
        <v/>
      </c>
    </row>
    <row r="285" spans="1:9" ht="13.5" customHeight="1">
      <c r="A285" s="47" t="s">
        <v>18</v>
      </c>
      <c r="B285" s="185"/>
      <c r="C285" s="185"/>
      <c r="D285" s="185"/>
      <c r="E285" s="185"/>
      <c r="G285" s="56">
        <f>IF(A285="Plan",SUMIF('Control de pagos'!B:B,Descripción!B285,'Control de pagos'!D:D),"")</f>
        <v>0</v>
      </c>
      <c r="H285" s="56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>0</v>
      </c>
      <c r="I285" s="57">
        <f t="shared" si="6"/>
        <v>0</v>
      </c>
    </row>
    <row r="286" spans="1:9" ht="13.5" customHeight="1">
      <c r="A286" s="48" t="s">
        <v>57</v>
      </c>
      <c r="B286" s="49"/>
      <c r="G286" s="56" t="str">
        <f>IF(A286="Plan",SUMIF('Control de pagos'!B:B,Descripción!B286,'Control de pagos'!D:D),"")</f>
        <v/>
      </c>
      <c r="H286" s="56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7" t="str">
        <f t="shared" si="6"/>
        <v/>
      </c>
    </row>
    <row r="287" spans="1:9" ht="13.5" customHeight="1">
      <c r="A287" s="48" t="s">
        <v>45</v>
      </c>
      <c r="B287" s="95"/>
      <c r="G287" s="56" t="str">
        <f>IF(A287="Plan",SUMIF('Control de pagos'!B:B,Descripción!B287,'Control de pagos'!D:D),"")</f>
        <v/>
      </c>
      <c r="H287" s="56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7" t="str">
        <f t="shared" si="6"/>
        <v/>
      </c>
    </row>
    <row r="288" spans="1:9" ht="13.5" customHeight="1">
      <c r="A288" s="48" t="s">
        <v>46</v>
      </c>
      <c r="B288" s="95"/>
      <c r="G288" s="56" t="str">
        <f>IF(A288="Plan",SUMIF('Control de pagos'!B:B,Descripción!B288,'Control de pagos'!D:D),"")</f>
        <v/>
      </c>
      <c r="H288" s="56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7" t="str">
        <f t="shared" si="6"/>
        <v/>
      </c>
    </row>
    <row r="289" spans="1:9" ht="13.5" customHeight="1">
      <c r="A289" s="48" t="s">
        <v>47</v>
      </c>
      <c r="B289" s="95"/>
      <c r="G289" s="56" t="str">
        <f>IF(A289="Plan",SUMIF('Control de pagos'!B:B,Descripción!B289,'Control de pagos'!D:D),"")</f>
        <v/>
      </c>
      <c r="H289" s="56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7" t="str">
        <f t="shared" si="6"/>
        <v/>
      </c>
    </row>
    <row r="290" spans="1:9" ht="13.5" customHeight="1" thickBot="1">
      <c r="G290" s="56" t="str">
        <f>IF(A290="Plan",SUMIF('Control de pagos'!B:B,Descripción!B290,'Control de pagos'!D:D),"")</f>
        <v/>
      </c>
      <c r="H290" s="56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7" t="str">
        <f t="shared" si="6"/>
        <v/>
      </c>
    </row>
    <row r="291" spans="1:9" ht="13.5" customHeight="1" thickBot="1">
      <c r="A291" s="181" t="s">
        <v>48</v>
      </c>
      <c r="B291" s="181" t="s">
        <v>49</v>
      </c>
      <c r="C291" s="181" t="s">
        <v>50</v>
      </c>
      <c r="D291" s="183" t="s">
        <v>51</v>
      </c>
      <c r="E291" s="184"/>
      <c r="G291" s="56" t="str">
        <f>IF(A291="Plan",SUMIF('Control de pagos'!B:B,Descripción!B291,'Control de pagos'!D:D),"")</f>
        <v/>
      </c>
      <c r="H291" s="56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7" t="str">
        <f t="shared" si="6"/>
        <v/>
      </c>
    </row>
    <row r="292" spans="1:9" ht="13.5" customHeight="1" thickBot="1">
      <c r="A292" s="182"/>
      <c r="B292" s="182"/>
      <c r="C292" s="182"/>
      <c r="D292" s="101" t="s">
        <v>52</v>
      </c>
      <c r="E292" s="101" t="s">
        <v>80</v>
      </c>
      <c r="G292" s="56" t="str">
        <f>IF(A292="Plan",SUMIF('Control de pagos'!B:B,Descripción!B292,'Control de pagos'!D:D),"")</f>
        <v/>
      </c>
      <c r="H292" s="56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7" t="str">
        <f t="shared" si="6"/>
        <v/>
      </c>
    </row>
    <row r="293" spans="1:9" ht="13.5" customHeight="1" thickBot="1">
      <c r="A293" s="102" t="s">
        <v>53</v>
      </c>
      <c r="B293" s="103"/>
      <c r="G293" s="56" t="str">
        <f>IF(A293="Plan",SUMIF('Control de pagos'!B:B,Descripción!B293,'Control de pagos'!D:D),"")</f>
        <v/>
      </c>
      <c r="H293" s="56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7" t="str">
        <f t="shared" si="6"/>
        <v/>
      </c>
    </row>
    <row r="294" spans="1:9" ht="13.5" customHeight="1" thickBot="1">
      <c r="A294" s="102" t="s">
        <v>54</v>
      </c>
      <c r="B294" s="137"/>
      <c r="G294" s="56" t="str">
        <f>IF(A294="Plan",SUMIF('Control de pagos'!B:B,Descripción!B294,'Control de pagos'!D:D),"")</f>
        <v/>
      </c>
      <c r="H294" s="56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7" t="str">
        <f t="shared" si="6"/>
        <v/>
      </c>
    </row>
    <row r="295" spans="1:9" ht="13.5" customHeight="1" thickBot="1">
      <c r="A295" s="102" t="s">
        <v>55</v>
      </c>
      <c r="B295" s="103"/>
      <c r="G295" s="56" t="str">
        <f>IF(A295="Plan",SUMIF('Control de pagos'!B:B,Descripción!B295,'Control de pagos'!D:D),"")</f>
        <v/>
      </c>
      <c r="H295" s="56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7" t="str">
        <f t="shared" si="6"/>
        <v/>
      </c>
    </row>
    <row r="296" spans="1:9" ht="13.5" customHeight="1" thickBot="1">
      <c r="A296" s="102" t="s">
        <v>56</v>
      </c>
      <c r="B296" s="139"/>
      <c r="G296" s="56" t="str">
        <f>IF(A296="Plan",SUMIF('Control de pagos'!B:B,Descripción!B296,'Control de pagos'!D:D),"")</f>
        <v/>
      </c>
      <c r="H296" s="56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7" t="str">
        <f t="shared" si="6"/>
        <v/>
      </c>
    </row>
    <row r="297" spans="1:9" ht="13.5" customHeight="1">
      <c r="G297" s="56" t="str">
        <f>IF(A297="Plan",SUMIF('Control de pagos'!B:B,Descripción!B297,'Control de pagos'!D:D),"")</f>
        <v/>
      </c>
      <c r="H297" s="56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7" t="str">
        <f t="shared" si="6"/>
        <v/>
      </c>
    </row>
    <row r="298" spans="1:9" ht="13.5" customHeight="1">
      <c r="A298" s="47" t="s">
        <v>18</v>
      </c>
      <c r="B298" s="185"/>
      <c r="C298" s="185"/>
      <c r="D298" s="185"/>
      <c r="E298" s="185"/>
      <c r="G298" s="56">
        <f>IF(A298="Plan",SUMIF('Control de pagos'!B:B,Descripción!B298,'Control de pagos'!D:D),"")</f>
        <v>0</v>
      </c>
      <c r="H298" s="56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>0</v>
      </c>
      <c r="I298" s="57">
        <f t="shared" si="6"/>
        <v>0</v>
      </c>
    </row>
    <row r="299" spans="1:9" ht="13.5" customHeight="1">
      <c r="A299" s="48" t="s">
        <v>57</v>
      </c>
      <c r="B299" s="49"/>
      <c r="G299" s="56" t="str">
        <f>IF(A299="Plan",SUMIF('Control de pagos'!B:B,Descripción!B299,'Control de pagos'!D:D),"")</f>
        <v/>
      </c>
      <c r="H299" s="56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7" t="str">
        <f t="shared" si="6"/>
        <v/>
      </c>
    </row>
    <row r="300" spans="1:9" ht="13.5" customHeight="1">
      <c r="A300" s="48" t="s">
        <v>45</v>
      </c>
      <c r="B300" s="95"/>
      <c r="G300" s="56" t="str">
        <f>IF(A300="Plan",SUMIF('Control de pagos'!B:B,Descripción!B300,'Control de pagos'!D:D),"")</f>
        <v/>
      </c>
      <c r="H300" s="56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7" t="str">
        <f t="shared" si="6"/>
        <v/>
      </c>
    </row>
    <row r="301" spans="1:9" ht="13.5" customHeight="1">
      <c r="A301" s="48" t="s">
        <v>46</v>
      </c>
      <c r="B301" s="95"/>
      <c r="G301" s="56" t="str">
        <f>IF(A301="Plan",SUMIF('Control de pagos'!B:B,Descripción!B301,'Control de pagos'!D:D),"")</f>
        <v/>
      </c>
      <c r="H301" s="56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7" t="str">
        <f t="shared" si="6"/>
        <v/>
      </c>
    </row>
    <row r="302" spans="1:9" ht="13.5" customHeight="1">
      <c r="A302" s="48" t="s">
        <v>47</v>
      </c>
      <c r="B302" s="95"/>
      <c r="G302" s="56" t="str">
        <f>IF(A302="Plan",SUMIF('Control de pagos'!B:B,Descripción!B302,'Control de pagos'!D:D),"")</f>
        <v/>
      </c>
      <c r="H302" s="56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7" t="str">
        <f t="shared" si="6"/>
        <v/>
      </c>
    </row>
    <row r="303" spans="1:9" ht="13.5" customHeight="1" thickBot="1">
      <c r="G303" s="56" t="str">
        <f>IF(A303="Plan",SUMIF('Control de pagos'!B:B,Descripción!B303,'Control de pagos'!D:D),"")</f>
        <v/>
      </c>
      <c r="H303" s="56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7" t="str">
        <f t="shared" si="6"/>
        <v/>
      </c>
    </row>
    <row r="304" spans="1:9" ht="13.5" customHeight="1" thickBot="1">
      <c r="A304" s="181" t="s">
        <v>48</v>
      </c>
      <c r="B304" s="181" t="s">
        <v>49</v>
      </c>
      <c r="C304" s="181" t="s">
        <v>50</v>
      </c>
      <c r="D304" s="183" t="s">
        <v>51</v>
      </c>
      <c r="E304" s="184"/>
      <c r="G304" s="56" t="str">
        <f>IF(A304="Plan",SUMIF('Control de pagos'!B:B,Descripción!B304,'Control de pagos'!D:D),"")</f>
        <v/>
      </c>
      <c r="H304" s="56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7" t="str">
        <f t="shared" si="6"/>
        <v/>
      </c>
    </row>
    <row r="305" spans="1:9" ht="13.5" customHeight="1" thickBot="1">
      <c r="A305" s="182"/>
      <c r="B305" s="182"/>
      <c r="C305" s="182"/>
      <c r="D305" s="101" t="s">
        <v>52</v>
      </c>
      <c r="E305" s="101" t="s">
        <v>80</v>
      </c>
      <c r="G305" s="56" t="str">
        <f>IF(A305="Plan",SUMIF('Control de pagos'!B:B,Descripción!B305,'Control de pagos'!D:D),"")</f>
        <v/>
      </c>
      <c r="H305" s="56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7" t="str">
        <f t="shared" si="6"/>
        <v/>
      </c>
    </row>
    <row r="306" spans="1:9" ht="13.5" customHeight="1" thickBot="1">
      <c r="A306" s="102" t="s">
        <v>53</v>
      </c>
      <c r="B306" s="103"/>
      <c r="G306" s="56" t="str">
        <f>IF(A306="Plan",SUMIF('Control de pagos'!B:B,Descripción!B306,'Control de pagos'!D:D),"")</f>
        <v/>
      </c>
      <c r="H306" s="56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7" t="str">
        <f t="shared" si="6"/>
        <v/>
      </c>
    </row>
    <row r="307" spans="1:9" ht="13.5" customHeight="1" thickBot="1">
      <c r="A307" s="102" t="s">
        <v>54</v>
      </c>
      <c r="B307" s="137"/>
      <c r="G307" s="56" t="str">
        <f>IF(A307="Plan",SUMIF('Control de pagos'!B:B,Descripción!B307,'Control de pagos'!D:D),"")</f>
        <v/>
      </c>
      <c r="H307" s="56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7" t="str">
        <f t="shared" si="6"/>
        <v/>
      </c>
    </row>
    <row r="308" spans="1:9" ht="13.5" customHeight="1" thickBot="1">
      <c r="A308" s="102" t="s">
        <v>55</v>
      </c>
      <c r="B308" s="103"/>
      <c r="G308" s="56" t="str">
        <f>IF(A308="Plan",SUMIF('Control de pagos'!B:B,Descripción!B308,'Control de pagos'!D:D),"")</f>
        <v/>
      </c>
      <c r="H308" s="56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7" t="str">
        <f t="shared" si="6"/>
        <v/>
      </c>
    </row>
    <row r="309" spans="1:9" ht="13.5" customHeight="1" thickBot="1">
      <c r="A309" s="102" t="s">
        <v>56</v>
      </c>
      <c r="B309" s="139"/>
      <c r="G309" s="56" t="str">
        <f>IF(A309="Plan",SUMIF('Control de pagos'!B:B,Descripción!B309,'Control de pagos'!D:D),"")</f>
        <v/>
      </c>
      <c r="H309" s="56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7" t="str">
        <f t="shared" si="6"/>
        <v/>
      </c>
    </row>
    <row r="310" spans="1:9" ht="13.5" customHeight="1">
      <c r="G310" s="56" t="str">
        <f>IF(A310="Plan",SUMIF('Control de pagos'!B:B,Descripción!B310,'Control de pagos'!D:D),"")</f>
        <v/>
      </c>
      <c r="H310" s="56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7" t="str">
        <f t="shared" si="6"/>
        <v/>
      </c>
    </row>
    <row r="311" spans="1:9" ht="13.5" customHeight="1">
      <c r="A311" s="47" t="s">
        <v>18</v>
      </c>
      <c r="B311" s="185"/>
      <c r="C311" s="185"/>
      <c r="D311" s="185"/>
      <c r="E311" s="185"/>
      <c r="G311" s="56">
        <f>IF(A311="Plan",SUMIF('Control de pagos'!B:B,Descripción!B311,'Control de pagos'!D:D),"")</f>
        <v>0</v>
      </c>
      <c r="H311" s="56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>0</v>
      </c>
      <c r="I311" s="57">
        <f t="shared" si="6"/>
        <v>0</v>
      </c>
    </row>
    <row r="312" spans="1:9" ht="13.5" customHeight="1">
      <c r="A312" s="48" t="s">
        <v>57</v>
      </c>
      <c r="B312" s="49"/>
      <c r="G312" s="56" t="str">
        <f>IF(A312="Plan",SUMIF('Control de pagos'!B:B,Descripción!B312,'Control de pagos'!D:D),"")</f>
        <v/>
      </c>
      <c r="H312" s="56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7" t="str">
        <f t="shared" si="6"/>
        <v/>
      </c>
    </row>
    <row r="313" spans="1:9" ht="13.5" customHeight="1">
      <c r="A313" s="48" t="s">
        <v>45</v>
      </c>
      <c r="B313" s="95"/>
      <c r="G313" s="56" t="str">
        <f>IF(A313="Plan",SUMIF('Control de pagos'!B:B,Descripción!B313,'Control de pagos'!D:D),"")</f>
        <v/>
      </c>
      <c r="H313" s="56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7" t="str">
        <f t="shared" si="6"/>
        <v/>
      </c>
    </row>
    <row r="314" spans="1:9" ht="13.5" customHeight="1">
      <c r="A314" s="48" t="s">
        <v>46</v>
      </c>
      <c r="B314" s="95"/>
      <c r="G314" s="56" t="str">
        <f>IF(A314="Plan",SUMIF('Control de pagos'!B:B,Descripción!B314,'Control de pagos'!D:D),"")</f>
        <v/>
      </c>
      <c r="H314" s="56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7" t="str">
        <f t="shared" si="6"/>
        <v/>
      </c>
    </row>
    <row r="315" spans="1:9" ht="13.5" customHeight="1">
      <c r="A315" s="48" t="s">
        <v>47</v>
      </c>
      <c r="B315" s="95"/>
      <c r="G315" s="56" t="str">
        <f>IF(A315="Plan",SUMIF('Control de pagos'!B:B,Descripción!B315,'Control de pagos'!D:D),"")</f>
        <v/>
      </c>
      <c r="H315" s="56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7" t="str">
        <f t="shared" si="6"/>
        <v/>
      </c>
    </row>
    <row r="316" spans="1:9" ht="13.5" customHeight="1" thickBot="1">
      <c r="G316" s="56" t="str">
        <f>IF(A316="Plan",SUMIF('Control de pagos'!B:B,Descripción!B316,'Control de pagos'!D:D),"")</f>
        <v/>
      </c>
      <c r="H316" s="56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7" t="str">
        <f t="shared" si="6"/>
        <v/>
      </c>
    </row>
    <row r="317" spans="1:9" ht="13.5" customHeight="1" thickBot="1">
      <c r="A317" s="181" t="s">
        <v>48</v>
      </c>
      <c r="B317" s="181" t="s">
        <v>49</v>
      </c>
      <c r="C317" s="181" t="s">
        <v>50</v>
      </c>
      <c r="D317" s="183" t="s">
        <v>51</v>
      </c>
      <c r="E317" s="184"/>
      <c r="G317" s="56" t="str">
        <f>IF(A317="Plan",SUMIF('Control de pagos'!B:B,Descripción!B317,'Control de pagos'!D:D),"")</f>
        <v/>
      </c>
      <c r="H317" s="56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7" t="str">
        <f t="shared" si="6"/>
        <v/>
      </c>
    </row>
    <row r="318" spans="1:9" ht="13.5" customHeight="1" thickBot="1">
      <c r="A318" s="182"/>
      <c r="B318" s="182"/>
      <c r="C318" s="182"/>
      <c r="D318" s="101" t="s">
        <v>52</v>
      </c>
      <c r="E318" s="101" t="s">
        <v>80</v>
      </c>
      <c r="G318" s="56" t="str">
        <f>IF(A318="Plan",SUMIF('Control de pagos'!B:B,Descripción!B318,'Control de pagos'!D:D),"")</f>
        <v/>
      </c>
      <c r="H318" s="56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7" t="str">
        <f t="shared" si="6"/>
        <v/>
      </c>
    </row>
    <row r="319" spans="1:9" ht="13.5" customHeight="1" thickBot="1">
      <c r="A319" s="102" t="s">
        <v>53</v>
      </c>
      <c r="B319" s="103"/>
      <c r="G319" s="56" t="str">
        <f>IF(A319="Plan",SUMIF('Control de pagos'!B:B,Descripción!B319,'Control de pagos'!D:D),"")</f>
        <v/>
      </c>
      <c r="H319" s="56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7" t="str">
        <f t="shared" si="6"/>
        <v/>
      </c>
    </row>
    <row r="320" spans="1:9" ht="13.5" customHeight="1" thickBot="1">
      <c r="A320" s="102" t="s">
        <v>54</v>
      </c>
      <c r="B320" s="137"/>
      <c r="G320" s="56" t="str">
        <f>IF(A320="Plan",SUMIF('Control de pagos'!B:B,Descripción!B320,'Control de pagos'!D:D),"")</f>
        <v/>
      </c>
      <c r="H320" s="56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7" t="str">
        <f t="shared" si="6"/>
        <v/>
      </c>
    </row>
    <row r="321" spans="1:9" ht="13.5" customHeight="1" thickBot="1">
      <c r="A321" s="102" t="s">
        <v>55</v>
      </c>
      <c r="B321" s="103"/>
      <c r="G321" s="56" t="str">
        <f>IF(A321="Plan",SUMIF('Control de pagos'!B:B,Descripción!B321,'Control de pagos'!D:D),"")</f>
        <v/>
      </c>
      <c r="H321" s="56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7" t="str">
        <f t="shared" si="6"/>
        <v/>
      </c>
    </row>
    <row r="322" spans="1:9" ht="13.5" customHeight="1" thickBot="1">
      <c r="A322" s="102" t="s">
        <v>56</v>
      </c>
      <c r="B322" s="139"/>
      <c r="G322" s="56" t="str">
        <f>IF(A322="Plan",SUMIF('Control de pagos'!B:B,Descripción!B322,'Control de pagos'!D:D),"")</f>
        <v/>
      </c>
      <c r="H322" s="56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7" t="str">
        <f t="shared" si="6"/>
        <v/>
      </c>
    </row>
    <row r="323" spans="1:9" ht="13.5" customHeight="1">
      <c r="G323" s="56" t="str">
        <f>IF(A323="Plan",SUMIF('Control de pagos'!B:B,Descripción!B323,'Control de pagos'!D:D),"")</f>
        <v/>
      </c>
      <c r="H323" s="56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7" t="str">
        <f t="shared" si="6"/>
        <v/>
      </c>
    </row>
    <row r="324" spans="1:9" ht="13.5" customHeight="1">
      <c r="A324" s="47" t="s">
        <v>18</v>
      </c>
      <c r="B324" s="185"/>
      <c r="C324" s="185"/>
      <c r="D324" s="185"/>
      <c r="E324" s="185"/>
      <c r="G324" s="56">
        <f>IF(A324="Plan",SUMIF('Control de pagos'!B:B,Descripción!B324,'Control de pagos'!D:D),"")</f>
        <v>0</v>
      </c>
      <c r="H324" s="56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>0</v>
      </c>
      <c r="I324" s="57">
        <f t="shared" si="6"/>
        <v>0</v>
      </c>
    </row>
    <row r="325" spans="1:9" ht="13.5" customHeight="1">
      <c r="A325" s="48" t="s">
        <v>57</v>
      </c>
      <c r="B325" s="49"/>
      <c r="G325" s="56" t="str">
        <f>IF(A325="Plan",SUMIF('Control de pagos'!B:B,Descripción!B325,'Control de pagos'!D:D),"")</f>
        <v/>
      </c>
      <c r="H325" s="56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7" t="str">
        <f t="shared" si="6"/>
        <v/>
      </c>
    </row>
    <row r="326" spans="1:9" ht="13.5" customHeight="1">
      <c r="A326" s="48" t="s">
        <v>45</v>
      </c>
      <c r="B326" s="95"/>
      <c r="G326" s="56" t="str">
        <f>IF(A326="Plan",SUMIF('Control de pagos'!B:B,Descripción!B326,'Control de pagos'!D:D),"")</f>
        <v/>
      </c>
      <c r="H326" s="56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7" t="str">
        <f t="shared" si="6"/>
        <v/>
      </c>
    </row>
    <row r="327" spans="1:9" ht="13.5" customHeight="1">
      <c r="A327" s="48" t="s">
        <v>46</v>
      </c>
      <c r="B327" s="95"/>
      <c r="G327" s="56" t="str">
        <f>IF(A327="Plan",SUMIF('Control de pagos'!B:B,Descripción!B327,'Control de pagos'!D:D),"")</f>
        <v/>
      </c>
      <c r="H327" s="56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7" t="str">
        <f t="shared" si="6"/>
        <v/>
      </c>
    </row>
    <row r="328" spans="1:9" ht="13.5" customHeight="1">
      <c r="A328" s="48" t="s">
        <v>47</v>
      </c>
      <c r="B328" s="95"/>
      <c r="G328" s="56" t="str">
        <f>IF(A328="Plan",SUMIF('Control de pagos'!B:B,Descripción!B328,'Control de pagos'!D:D),"")</f>
        <v/>
      </c>
      <c r="H328" s="56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7" t="str">
        <f t="shared" si="6"/>
        <v/>
      </c>
    </row>
    <row r="329" spans="1:9" ht="13.5" customHeight="1" thickBot="1">
      <c r="G329" s="56" t="str">
        <f>IF(A329="Plan",SUMIF('Control de pagos'!B:B,Descripción!B329,'Control de pagos'!D:D),"")</f>
        <v/>
      </c>
      <c r="H329" s="56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7" t="str">
        <f t="shared" si="6"/>
        <v/>
      </c>
    </row>
    <row r="330" spans="1:9" ht="13.5" customHeight="1" thickBot="1">
      <c r="A330" s="181" t="s">
        <v>48</v>
      </c>
      <c r="B330" s="181" t="s">
        <v>49</v>
      </c>
      <c r="C330" s="181" t="s">
        <v>50</v>
      </c>
      <c r="D330" s="183" t="s">
        <v>51</v>
      </c>
      <c r="E330" s="184"/>
      <c r="G330" s="56" t="str">
        <f>IF(A330="Plan",SUMIF('Control de pagos'!B:B,Descripción!B330,'Control de pagos'!D:D),"")</f>
        <v/>
      </c>
      <c r="H330" s="56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7" t="str">
        <f t="shared" si="6"/>
        <v/>
      </c>
    </row>
    <row r="331" spans="1:9" ht="13.5" customHeight="1" thickBot="1">
      <c r="A331" s="182"/>
      <c r="B331" s="182"/>
      <c r="C331" s="182"/>
      <c r="D331" s="101" t="s">
        <v>52</v>
      </c>
      <c r="E331" s="101" t="s">
        <v>80</v>
      </c>
      <c r="G331" s="56" t="str">
        <f>IF(A331="Plan",SUMIF('Control de pagos'!B:B,Descripción!B331,'Control de pagos'!D:D),"")</f>
        <v/>
      </c>
      <c r="H331" s="56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7" t="str">
        <f t="shared" si="6"/>
        <v/>
      </c>
    </row>
    <row r="332" spans="1:9" ht="13.5" customHeight="1" thickBot="1">
      <c r="A332" s="102" t="s">
        <v>53</v>
      </c>
      <c r="B332" s="103"/>
      <c r="G332" s="56" t="str">
        <f>IF(A332="Plan",SUMIF('Control de pagos'!B:B,Descripción!B332,'Control de pagos'!D:D),"")</f>
        <v/>
      </c>
      <c r="H332" s="56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7" t="str">
        <f t="shared" si="6"/>
        <v/>
      </c>
    </row>
    <row r="333" spans="1:9" ht="13.5" customHeight="1" thickBot="1">
      <c r="A333" s="102" t="s">
        <v>54</v>
      </c>
      <c r="B333" s="137"/>
      <c r="G333" s="56" t="str">
        <f>IF(A333="Plan",SUMIF('Control de pagos'!B:B,Descripción!B333,'Control de pagos'!D:D),"")</f>
        <v/>
      </c>
      <c r="H333" s="56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7" t="str">
        <f t="shared" si="6"/>
        <v/>
      </c>
    </row>
    <row r="334" spans="1:9" ht="13.5" customHeight="1" thickBot="1">
      <c r="A334" s="102" t="s">
        <v>55</v>
      </c>
      <c r="B334" s="103"/>
      <c r="G334" s="56" t="str">
        <f>IF(A334="Plan",SUMIF('Control de pagos'!B:B,Descripción!B334,'Control de pagos'!D:D),"")</f>
        <v/>
      </c>
      <c r="H334" s="56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7" t="str">
        <f t="shared" si="6"/>
        <v/>
      </c>
    </row>
    <row r="335" spans="1:9" ht="13.5" customHeight="1" thickBot="1">
      <c r="A335" s="102" t="s">
        <v>56</v>
      </c>
      <c r="B335" s="139"/>
      <c r="G335" s="56" t="str">
        <f>IF(A335="Plan",SUMIF('Control de pagos'!B:B,Descripción!B335,'Control de pagos'!D:D),"")</f>
        <v/>
      </c>
      <c r="H335" s="56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7" t="str">
        <f t="shared" si="6"/>
        <v/>
      </c>
    </row>
    <row r="336" spans="1:9" ht="13.5" customHeight="1">
      <c r="G336" s="56" t="str">
        <f>IF(A336="Plan",SUMIF('Control de pagos'!B:B,Descripción!B336,'Control de pagos'!D:D),"")</f>
        <v/>
      </c>
      <c r="H336" s="56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7" t="str">
        <f t="shared" si="6"/>
        <v/>
      </c>
    </row>
    <row r="337" spans="1:9" ht="13.5" customHeight="1">
      <c r="A337" s="47" t="s">
        <v>18</v>
      </c>
      <c r="B337" s="185"/>
      <c r="C337" s="185"/>
      <c r="D337" s="185"/>
      <c r="E337" s="185"/>
      <c r="G337" s="56">
        <f>IF(A337="Plan",SUMIF('Control de pagos'!B:B,Descripción!B337,'Control de pagos'!D:D),"")</f>
        <v>0</v>
      </c>
      <c r="H337" s="56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>0</v>
      </c>
      <c r="I337" s="57">
        <f t="shared" si="6"/>
        <v>0</v>
      </c>
    </row>
    <row r="338" spans="1:9" ht="13.5" customHeight="1">
      <c r="A338" s="48" t="s">
        <v>57</v>
      </c>
      <c r="B338" s="49"/>
      <c r="G338" s="56" t="str">
        <f>IF(A338="Plan",SUMIF('Control de pagos'!B:B,Descripción!B338,'Control de pagos'!D:D),"")</f>
        <v/>
      </c>
      <c r="H338" s="56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7" t="str">
        <f t="shared" si="6"/>
        <v/>
      </c>
    </row>
    <row r="339" spans="1:9" ht="13.5" customHeight="1">
      <c r="A339" s="48" t="s">
        <v>45</v>
      </c>
      <c r="B339" s="95"/>
      <c r="G339" s="56" t="str">
        <f>IF(A339="Plan",SUMIF('Control de pagos'!B:B,Descripción!B339,'Control de pagos'!D:D),"")</f>
        <v/>
      </c>
      <c r="H339" s="56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7" t="str">
        <f t="shared" si="6"/>
        <v/>
      </c>
    </row>
    <row r="340" spans="1:9" ht="13.5" customHeight="1">
      <c r="A340" s="48" t="s">
        <v>46</v>
      </c>
      <c r="B340" s="95"/>
      <c r="G340" s="56" t="str">
        <f>IF(A340="Plan",SUMIF('Control de pagos'!B:B,Descripción!B340,'Control de pagos'!D:D),"")</f>
        <v/>
      </c>
      <c r="H340" s="56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7" t="str">
        <f t="shared" ref="I340:I403" si="7">IF(G340="","",G340-H340)</f>
        <v/>
      </c>
    </row>
    <row r="341" spans="1:9" ht="13.5" customHeight="1">
      <c r="A341" s="48" t="s">
        <v>47</v>
      </c>
      <c r="B341" s="95"/>
      <c r="G341" s="56" t="str">
        <f>IF(A341="Plan",SUMIF('Control de pagos'!B:B,Descripción!B341,'Control de pagos'!D:D),"")</f>
        <v/>
      </c>
      <c r="H341" s="56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7" t="str">
        <f t="shared" si="7"/>
        <v/>
      </c>
    </row>
    <row r="342" spans="1:9" ht="13.5" customHeight="1" thickBot="1">
      <c r="G342" s="56" t="str">
        <f>IF(A342="Plan",SUMIF('Control de pagos'!B:B,Descripción!B342,'Control de pagos'!D:D),"")</f>
        <v/>
      </c>
      <c r="H342" s="56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7" t="str">
        <f t="shared" si="7"/>
        <v/>
      </c>
    </row>
    <row r="343" spans="1:9" ht="13.5" customHeight="1" thickBot="1">
      <c r="A343" s="181" t="s">
        <v>48</v>
      </c>
      <c r="B343" s="181" t="s">
        <v>49</v>
      </c>
      <c r="C343" s="181" t="s">
        <v>50</v>
      </c>
      <c r="D343" s="183" t="s">
        <v>51</v>
      </c>
      <c r="E343" s="184"/>
      <c r="G343" s="56" t="str">
        <f>IF(A343="Plan",SUMIF('Control de pagos'!B:B,Descripción!B343,'Control de pagos'!D:D),"")</f>
        <v/>
      </c>
      <c r="H343" s="56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7" t="str">
        <f t="shared" si="7"/>
        <v/>
      </c>
    </row>
    <row r="344" spans="1:9" ht="13.5" customHeight="1" thickBot="1">
      <c r="A344" s="182"/>
      <c r="B344" s="182"/>
      <c r="C344" s="182"/>
      <c r="D344" s="101" t="s">
        <v>52</v>
      </c>
      <c r="E344" s="101" t="s">
        <v>80</v>
      </c>
      <c r="G344" s="56" t="str">
        <f>IF(A344="Plan",SUMIF('Control de pagos'!B:B,Descripción!B344,'Control de pagos'!D:D),"")</f>
        <v/>
      </c>
      <c r="H344" s="56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7" t="str">
        <f t="shared" si="7"/>
        <v/>
      </c>
    </row>
    <row r="345" spans="1:9" ht="13.5" customHeight="1" thickBot="1">
      <c r="A345" s="102" t="s">
        <v>53</v>
      </c>
      <c r="B345" s="103"/>
      <c r="G345" s="56" t="str">
        <f>IF(A345="Plan",SUMIF('Control de pagos'!B:B,Descripción!B345,'Control de pagos'!D:D),"")</f>
        <v/>
      </c>
      <c r="H345" s="56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7" t="str">
        <f t="shared" si="7"/>
        <v/>
      </c>
    </row>
    <row r="346" spans="1:9" ht="13.5" customHeight="1" thickBot="1">
      <c r="A346" s="102" t="s">
        <v>54</v>
      </c>
      <c r="B346" s="137"/>
      <c r="G346" s="56" t="str">
        <f>IF(A346="Plan",SUMIF('Control de pagos'!B:B,Descripción!B346,'Control de pagos'!D:D),"")</f>
        <v/>
      </c>
      <c r="H346" s="56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7" t="str">
        <f t="shared" si="7"/>
        <v/>
      </c>
    </row>
    <row r="347" spans="1:9" ht="13.5" customHeight="1" thickBot="1">
      <c r="A347" s="102" t="s">
        <v>55</v>
      </c>
      <c r="B347" s="103"/>
      <c r="G347" s="56" t="str">
        <f>IF(A347="Plan",SUMIF('Control de pagos'!B:B,Descripción!B347,'Control de pagos'!D:D),"")</f>
        <v/>
      </c>
      <c r="H347" s="56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7" t="str">
        <f t="shared" si="7"/>
        <v/>
      </c>
    </row>
    <row r="348" spans="1:9" ht="13.5" customHeight="1" thickBot="1">
      <c r="A348" s="102" t="s">
        <v>56</v>
      </c>
      <c r="B348" s="139"/>
      <c r="G348" s="56" t="str">
        <f>IF(A348="Plan",SUMIF('Control de pagos'!B:B,Descripción!B348,'Control de pagos'!D:D),"")</f>
        <v/>
      </c>
      <c r="H348" s="56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7" t="str">
        <f t="shared" si="7"/>
        <v/>
      </c>
    </row>
    <row r="349" spans="1:9" ht="13.5" customHeight="1">
      <c r="G349" s="56" t="str">
        <f>IF(A349="Plan",SUMIF('Control de pagos'!B:B,Descripción!B349,'Control de pagos'!D:D),"")</f>
        <v/>
      </c>
      <c r="H349" s="56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7" t="str">
        <f t="shared" si="7"/>
        <v/>
      </c>
    </row>
    <row r="350" spans="1:9" ht="13.5" customHeight="1">
      <c r="A350" s="47" t="s">
        <v>18</v>
      </c>
      <c r="B350" s="185"/>
      <c r="C350" s="185"/>
      <c r="D350" s="185"/>
      <c r="E350" s="185"/>
      <c r="G350" s="56">
        <f>IF(A350="Plan",SUMIF('Control de pagos'!B:B,Descripción!B350,'Control de pagos'!D:D),"")</f>
        <v>0</v>
      </c>
      <c r="H350" s="56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>0</v>
      </c>
      <c r="I350" s="57">
        <f t="shared" si="7"/>
        <v>0</v>
      </c>
    </row>
    <row r="351" spans="1:9" ht="13.5" customHeight="1">
      <c r="A351" s="48" t="s">
        <v>57</v>
      </c>
      <c r="B351" s="49"/>
      <c r="G351" s="56" t="str">
        <f>IF(A351="Plan",SUMIF('Control de pagos'!B:B,Descripción!B351,'Control de pagos'!D:D),"")</f>
        <v/>
      </c>
      <c r="H351" s="56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7" t="str">
        <f t="shared" si="7"/>
        <v/>
      </c>
    </row>
    <row r="352" spans="1:9" ht="13.5" customHeight="1">
      <c r="A352" s="48" t="s">
        <v>45</v>
      </c>
      <c r="B352" s="95"/>
      <c r="G352" s="56" t="str">
        <f>IF(A352="Plan",SUMIF('Control de pagos'!B:B,Descripción!B352,'Control de pagos'!D:D),"")</f>
        <v/>
      </c>
      <c r="H352" s="56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7" t="str">
        <f t="shared" si="7"/>
        <v/>
      </c>
    </row>
    <row r="353" spans="1:9" ht="13.5" customHeight="1">
      <c r="A353" s="48" t="s">
        <v>46</v>
      </c>
      <c r="B353" s="95"/>
      <c r="G353" s="56" t="str">
        <f>IF(A353="Plan",SUMIF('Control de pagos'!B:B,Descripción!B353,'Control de pagos'!D:D),"")</f>
        <v/>
      </c>
      <c r="H353" s="56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7" t="str">
        <f t="shared" si="7"/>
        <v/>
      </c>
    </row>
    <row r="354" spans="1:9" ht="13.5" customHeight="1">
      <c r="A354" s="48" t="s">
        <v>47</v>
      </c>
      <c r="B354" s="95"/>
      <c r="G354" s="56" t="str">
        <f>IF(A354="Plan",SUMIF('Control de pagos'!B:B,Descripción!B354,'Control de pagos'!D:D),"")</f>
        <v/>
      </c>
      <c r="H354" s="56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7" t="str">
        <f t="shared" si="7"/>
        <v/>
      </c>
    </row>
    <row r="355" spans="1:9" ht="13.5" customHeight="1" thickBot="1">
      <c r="G355" s="56" t="str">
        <f>IF(A355="Plan",SUMIF('Control de pagos'!B:B,Descripción!B355,'Control de pagos'!D:D),"")</f>
        <v/>
      </c>
      <c r="H355" s="56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7" t="str">
        <f t="shared" si="7"/>
        <v/>
      </c>
    </row>
    <row r="356" spans="1:9" ht="13.5" customHeight="1" thickBot="1">
      <c r="A356" s="181" t="s">
        <v>48</v>
      </c>
      <c r="B356" s="181" t="s">
        <v>49</v>
      </c>
      <c r="C356" s="181" t="s">
        <v>50</v>
      </c>
      <c r="D356" s="183" t="s">
        <v>51</v>
      </c>
      <c r="E356" s="184"/>
      <c r="G356" s="56" t="str">
        <f>IF(A356="Plan",SUMIF('Control de pagos'!B:B,Descripción!B356,'Control de pagos'!D:D),"")</f>
        <v/>
      </c>
      <c r="H356" s="56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7" t="str">
        <f t="shared" si="7"/>
        <v/>
      </c>
    </row>
    <row r="357" spans="1:9" ht="13.5" customHeight="1" thickBot="1">
      <c r="A357" s="182"/>
      <c r="B357" s="182"/>
      <c r="C357" s="182"/>
      <c r="D357" s="101" t="s">
        <v>52</v>
      </c>
      <c r="E357" s="101" t="s">
        <v>80</v>
      </c>
      <c r="G357" s="56" t="str">
        <f>IF(A357="Plan",SUMIF('Control de pagos'!B:B,Descripción!B357,'Control de pagos'!D:D),"")</f>
        <v/>
      </c>
      <c r="H357" s="56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7" t="str">
        <f t="shared" si="7"/>
        <v/>
      </c>
    </row>
    <row r="358" spans="1:9" ht="13.5" customHeight="1" thickBot="1">
      <c r="A358" s="102" t="s">
        <v>53</v>
      </c>
      <c r="B358" s="103"/>
      <c r="G358" s="56" t="str">
        <f>IF(A358="Plan",SUMIF('Control de pagos'!B:B,Descripción!B358,'Control de pagos'!D:D),"")</f>
        <v/>
      </c>
      <c r="H358" s="56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7" t="str">
        <f t="shared" si="7"/>
        <v/>
      </c>
    </row>
    <row r="359" spans="1:9" ht="13.5" customHeight="1" thickBot="1">
      <c r="A359" s="102" t="s">
        <v>54</v>
      </c>
      <c r="B359" s="137"/>
      <c r="G359" s="56" t="str">
        <f>IF(A359="Plan",SUMIF('Control de pagos'!B:B,Descripción!B359,'Control de pagos'!D:D),"")</f>
        <v/>
      </c>
      <c r="H359" s="56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7" t="str">
        <f t="shared" si="7"/>
        <v/>
      </c>
    </row>
    <row r="360" spans="1:9" ht="13.5" customHeight="1" thickBot="1">
      <c r="A360" s="102" t="s">
        <v>55</v>
      </c>
      <c r="B360" s="103"/>
      <c r="G360" s="56" t="str">
        <f>IF(A360="Plan",SUMIF('Control de pagos'!B:B,Descripción!B360,'Control de pagos'!D:D),"")</f>
        <v/>
      </c>
      <c r="H360" s="56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7" t="str">
        <f t="shared" si="7"/>
        <v/>
      </c>
    </row>
    <row r="361" spans="1:9" ht="13.5" customHeight="1" thickBot="1">
      <c r="A361" s="102" t="s">
        <v>56</v>
      </c>
      <c r="B361" s="139"/>
      <c r="G361" s="56" t="str">
        <f>IF(A361="Plan",SUMIF('Control de pagos'!B:B,Descripción!B361,'Control de pagos'!D:D),"")</f>
        <v/>
      </c>
      <c r="H361" s="56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7" t="str">
        <f t="shared" si="7"/>
        <v/>
      </c>
    </row>
    <row r="362" spans="1:9" ht="13.5" customHeight="1">
      <c r="G362" s="56" t="str">
        <f>IF(A362="Plan",SUMIF('Control de pagos'!B:B,Descripción!B362,'Control de pagos'!D:D),"")</f>
        <v/>
      </c>
      <c r="H362" s="56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7" t="str">
        <f t="shared" si="7"/>
        <v/>
      </c>
    </row>
    <row r="363" spans="1:9" ht="13.5" customHeight="1">
      <c r="A363" s="47" t="s">
        <v>18</v>
      </c>
      <c r="B363" s="185"/>
      <c r="C363" s="185"/>
      <c r="D363" s="185"/>
      <c r="E363" s="185"/>
      <c r="G363" s="56">
        <f>IF(A363="Plan",SUMIF('Control de pagos'!B:B,Descripción!B363,'Control de pagos'!D:D),"")</f>
        <v>0</v>
      </c>
      <c r="H363" s="56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>0</v>
      </c>
      <c r="I363" s="57">
        <f t="shared" si="7"/>
        <v>0</v>
      </c>
    </row>
    <row r="364" spans="1:9" ht="13.5" customHeight="1">
      <c r="A364" s="48" t="s">
        <v>57</v>
      </c>
      <c r="B364" s="49"/>
      <c r="G364" s="56" t="str">
        <f>IF(A364="Plan",SUMIF('Control de pagos'!B:B,Descripción!B364,'Control de pagos'!D:D),"")</f>
        <v/>
      </c>
      <c r="H364" s="56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7" t="str">
        <f t="shared" si="7"/>
        <v/>
      </c>
    </row>
    <row r="365" spans="1:9" ht="13.5" customHeight="1">
      <c r="A365" s="48" t="s">
        <v>45</v>
      </c>
      <c r="B365" s="95"/>
      <c r="G365" s="56" t="str">
        <f>IF(A365="Plan",SUMIF('Control de pagos'!B:B,Descripción!B365,'Control de pagos'!D:D),"")</f>
        <v/>
      </c>
      <c r="H365" s="56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7" t="str">
        <f t="shared" si="7"/>
        <v/>
      </c>
    </row>
    <row r="366" spans="1:9" ht="13.5" customHeight="1">
      <c r="A366" s="48" t="s">
        <v>46</v>
      </c>
      <c r="B366" s="95"/>
      <c r="G366" s="56" t="str">
        <f>IF(A366="Plan",SUMIF('Control de pagos'!B:B,Descripción!B366,'Control de pagos'!D:D),"")</f>
        <v/>
      </c>
      <c r="H366" s="56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7" t="str">
        <f t="shared" si="7"/>
        <v/>
      </c>
    </row>
    <row r="367" spans="1:9" ht="13.5" customHeight="1">
      <c r="A367" s="48" t="s">
        <v>47</v>
      </c>
      <c r="B367" s="95"/>
      <c r="G367" s="56" t="str">
        <f>IF(A367="Plan",SUMIF('Control de pagos'!B:B,Descripción!B367,'Control de pagos'!D:D),"")</f>
        <v/>
      </c>
      <c r="H367" s="56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7" t="str">
        <f t="shared" si="7"/>
        <v/>
      </c>
    </row>
    <row r="368" spans="1:9" ht="13.5" customHeight="1" thickBot="1">
      <c r="G368" s="56" t="str">
        <f>IF(A368="Plan",SUMIF('Control de pagos'!B:B,Descripción!B368,'Control de pagos'!D:D),"")</f>
        <v/>
      </c>
      <c r="H368" s="56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7" t="str">
        <f t="shared" si="7"/>
        <v/>
      </c>
    </row>
    <row r="369" spans="1:9" ht="13.5" customHeight="1" thickBot="1">
      <c r="A369" s="181" t="s">
        <v>48</v>
      </c>
      <c r="B369" s="181" t="s">
        <v>49</v>
      </c>
      <c r="C369" s="181" t="s">
        <v>50</v>
      </c>
      <c r="D369" s="183" t="s">
        <v>51</v>
      </c>
      <c r="E369" s="184"/>
      <c r="G369" s="56" t="str">
        <f>IF(A369="Plan",SUMIF('Control de pagos'!B:B,Descripción!B369,'Control de pagos'!D:D),"")</f>
        <v/>
      </c>
      <c r="H369" s="56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7" t="str">
        <f t="shared" si="7"/>
        <v/>
      </c>
    </row>
    <row r="370" spans="1:9" ht="13.5" customHeight="1" thickBot="1">
      <c r="A370" s="182"/>
      <c r="B370" s="182"/>
      <c r="C370" s="182"/>
      <c r="D370" s="101" t="s">
        <v>52</v>
      </c>
      <c r="E370" s="101" t="s">
        <v>80</v>
      </c>
      <c r="G370" s="56" t="str">
        <f>IF(A370="Plan",SUMIF('Control de pagos'!B:B,Descripción!B370,'Control de pagos'!D:D),"")</f>
        <v/>
      </c>
      <c r="H370" s="56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7" t="str">
        <f t="shared" si="7"/>
        <v/>
      </c>
    </row>
    <row r="371" spans="1:9" ht="13.5" customHeight="1" thickBot="1">
      <c r="A371" s="102" t="s">
        <v>53</v>
      </c>
      <c r="B371" s="103"/>
      <c r="G371" s="56" t="str">
        <f>IF(A371="Plan",SUMIF('Control de pagos'!B:B,Descripción!B371,'Control de pagos'!D:D),"")</f>
        <v/>
      </c>
      <c r="H371" s="56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7" t="str">
        <f t="shared" si="7"/>
        <v/>
      </c>
    </row>
    <row r="372" spans="1:9" ht="13.5" customHeight="1" thickBot="1">
      <c r="A372" s="102" t="s">
        <v>54</v>
      </c>
      <c r="B372" s="137"/>
      <c r="G372" s="56" t="str">
        <f>IF(A372="Plan",SUMIF('Control de pagos'!B:B,Descripción!B372,'Control de pagos'!D:D),"")</f>
        <v/>
      </c>
      <c r="H372" s="56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7" t="str">
        <f t="shared" si="7"/>
        <v/>
      </c>
    </row>
    <row r="373" spans="1:9" ht="13.5" customHeight="1" thickBot="1">
      <c r="A373" s="102" t="s">
        <v>55</v>
      </c>
      <c r="B373" s="103"/>
      <c r="G373" s="56" t="str">
        <f>IF(A373="Plan",SUMIF('Control de pagos'!B:B,Descripción!B373,'Control de pagos'!D:D),"")</f>
        <v/>
      </c>
      <c r="H373" s="56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7" t="str">
        <f t="shared" si="7"/>
        <v/>
      </c>
    </row>
    <row r="374" spans="1:9" ht="13.5" customHeight="1" thickBot="1">
      <c r="A374" s="102" t="s">
        <v>56</v>
      </c>
      <c r="B374" s="139"/>
      <c r="G374" s="56" t="str">
        <f>IF(A374="Plan",SUMIF('Control de pagos'!B:B,Descripción!B374,'Control de pagos'!D:D),"")</f>
        <v/>
      </c>
      <c r="H374" s="56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7" t="str">
        <f t="shared" si="7"/>
        <v/>
      </c>
    </row>
    <row r="375" spans="1:9" ht="13.5" customHeight="1">
      <c r="G375" s="56" t="str">
        <f>IF(A375="Plan",SUMIF('Control de pagos'!B:B,Descripción!B375,'Control de pagos'!D:D),"")</f>
        <v/>
      </c>
      <c r="H375" s="56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7" t="str">
        <f t="shared" si="7"/>
        <v/>
      </c>
    </row>
    <row r="376" spans="1:9" ht="13.5" customHeight="1">
      <c r="A376" s="47" t="s">
        <v>18</v>
      </c>
      <c r="B376" s="185"/>
      <c r="C376" s="185"/>
      <c r="D376" s="185"/>
      <c r="E376" s="185"/>
      <c r="G376" s="56">
        <f>IF(A376="Plan",SUMIF('Control de pagos'!B:B,Descripción!B376,'Control de pagos'!D:D),"")</f>
        <v>0</v>
      </c>
      <c r="H376" s="56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>0</v>
      </c>
      <c r="I376" s="57">
        <f t="shared" si="7"/>
        <v>0</v>
      </c>
    </row>
    <row r="377" spans="1:9" ht="13.5" customHeight="1">
      <c r="A377" s="48" t="s">
        <v>57</v>
      </c>
      <c r="B377" s="49"/>
      <c r="G377" s="56" t="str">
        <f>IF(A377="Plan",SUMIF('Control de pagos'!B:B,Descripción!B377,'Control de pagos'!D:D),"")</f>
        <v/>
      </c>
      <c r="H377" s="56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7" t="str">
        <f t="shared" si="7"/>
        <v/>
      </c>
    </row>
    <row r="378" spans="1:9" ht="13.5" customHeight="1">
      <c r="A378" s="48" t="s">
        <v>45</v>
      </c>
      <c r="B378" s="95"/>
      <c r="G378" s="56" t="str">
        <f>IF(A378="Plan",SUMIF('Control de pagos'!B:B,Descripción!B378,'Control de pagos'!D:D),"")</f>
        <v/>
      </c>
      <c r="H378" s="56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7" t="str">
        <f t="shared" si="7"/>
        <v/>
      </c>
    </row>
    <row r="379" spans="1:9" ht="13.5" customHeight="1">
      <c r="A379" s="48" t="s">
        <v>46</v>
      </c>
      <c r="B379" s="95"/>
      <c r="G379" s="56" t="str">
        <f>IF(A379="Plan",SUMIF('Control de pagos'!B:B,Descripción!B379,'Control de pagos'!D:D),"")</f>
        <v/>
      </c>
      <c r="H379" s="56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7" t="str">
        <f t="shared" si="7"/>
        <v/>
      </c>
    </row>
    <row r="380" spans="1:9" ht="13.5" customHeight="1">
      <c r="A380" s="48" t="s">
        <v>47</v>
      </c>
      <c r="B380" s="95"/>
      <c r="G380" s="56" t="str">
        <f>IF(A380="Plan",SUMIF('Control de pagos'!B:B,Descripción!B380,'Control de pagos'!D:D),"")</f>
        <v/>
      </c>
      <c r="H380" s="56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7" t="str">
        <f t="shared" si="7"/>
        <v/>
      </c>
    </row>
    <row r="381" spans="1:9" ht="13.5" customHeight="1" thickBot="1">
      <c r="G381" s="56" t="str">
        <f>IF(A381="Plan",SUMIF('Control de pagos'!B:B,Descripción!B381,'Control de pagos'!D:D),"")</f>
        <v/>
      </c>
      <c r="H381" s="56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7" t="str">
        <f t="shared" si="7"/>
        <v/>
      </c>
    </row>
    <row r="382" spans="1:9" ht="13.5" customHeight="1" thickBot="1">
      <c r="A382" s="181" t="s">
        <v>48</v>
      </c>
      <c r="B382" s="181" t="s">
        <v>49</v>
      </c>
      <c r="C382" s="181" t="s">
        <v>50</v>
      </c>
      <c r="D382" s="183" t="s">
        <v>51</v>
      </c>
      <c r="E382" s="184"/>
      <c r="G382" s="56" t="str">
        <f>IF(A382="Plan",SUMIF('Control de pagos'!B:B,Descripción!B382,'Control de pagos'!D:D),"")</f>
        <v/>
      </c>
      <c r="H382" s="56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7" t="str">
        <f t="shared" si="7"/>
        <v/>
      </c>
    </row>
    <row r="383" spans="1:9" ht="13.5" customHeight="1" thickBot="1">
      <c r="A383" s="182"/>
      <c r="B383" s="182"/>
      <c r="C383" s="182"/>
      <c r="D383" s="101" t="s">
        <v>52</v>
      </c>
      <c r="E383" s="101" t="s">
        <v>80</v>
      </c>
      <c r="G383" s="56" t="str">
        <f>IF(A383="Plan",SUMIF('Control de pagos'!B:B,Descripción!B383,'Control de pagos'!D:D),"")</f>
        <v/>
      </c>
      <c r="H383" s="56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7" t="str">
        <f t="shared" si="7"/>
        <v/>
      </c>
    </row>
    <row r="384" spans="1:9" ht="13.5" customHeight="1" thickBot="1">
      <c r="A384" s="102" t="s">
        <v>53</v>
      </c>
      <c r="B384" s="103"/>
      <c r="G384" s="56" t="str">
        <f>IF(A384="Plan",SUMIF('Control de pagos'!B:B,Descripción!B384,'Control de pagos'!D:D),"")</f>
        <v/>
      </c>
      <c r="H384" s="56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7" t="str">
        <f t="shared" si="7"/>
        <v/>
      </c>
    </row>
    <row r="385" spans="1:9" ht="13.5" customHeight="1" thickBot="1">
      <c r="A385" s="102" t="s">
        <v>54</v>
      </c>
      <c r="B385" s="137"/>
      <c r="G385" s="56" t="str">
        <f>IF(A385="Plan",SUMIF('Control de pagos'!B:B,Descripción!B385,'Control de pagos'!D:D),"")</f>
        <v/>
      </c>
      <c r="H385" s="56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7" t="str">
        <f t="shared" si="7"/>
        <v/>
      </c>
    </row>
    <row r="386" spans="1:9" ht="13.5" customHeight="1" thickBot="1">
      <c r="A386" s="102" t="s">
        <v>55</v>
      </c>
      <c r="B386" s="103"/>
      <c r="G386" s="56" t="str">
        <f>IF(A386="Plan",SUMIF('Control de pagos'!B:B,Descripción!B386,'Control de pagos'!D:D),"")</f>
        <v/>
      </c>
      <c r="H386" s="56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7" t="str">
        <f t="shared" si="7"/>
        <v/>
      </c>
    </row>
    <row r="387" spans="1:9" ht="13.5" customHeight="1" thickBot="1">
      <c r="A387" s="102" t="s">
        <v>56</v>
      </c>
      <c r="B387" s="139"/>
      <c r="G387" s="56" t="str">
        <f>IF(A387="Plan",SUMIF('Control de pagos'!B:B,Descripción!B387,'Control de pagos'!D:D),"")</f>
        <v/>
      </c>
      <c r="H387" s="56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7" t="str">
        <f t="shared" si="7"/>
        <v/>
      </c>
    </row>
    <row r="388" spans="1:9" ht="13.5" customHeight="1">
      <c r="G388" s="56" t="str">
        <f>IF(A388="Plan",SUMIF('Control de pagos'!B:B,Descripción!B388,'Control de pagos'!D:D),"")</f>
        <v/>
      </c>
      <c r="H388" s="56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7" t="str">
        <f t="shared" si="7"/>
        <v/>
      </c>
    </row>
    <row r="389" spans="1:9" ht="13.5" customHeight="1">
      <c r="A389" s="47" t="s">
        <v>18</v>
      </c>
      <c r="B389" s="185"/>
      <c r="C389" s="185"/>
      <c r="D389" s="185"/>
      <c r="E389" s="185"/>
      <c r="G389" s="56">
        <f>IF(A389="Plan",SUMIF('Control de pagos'!B:B,Descripción!B389,'Control de pagos'!D:D),"")</f>
        <v>0</v>
      </c>
      <c r="H389" s="56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>0</v>
      </c>
      <c r="I389" s="57">
        <f t="shared" si="7"/>
        <v>0</v>
      </c>
    </row>
    <row r="390" spans="1:9" ht="13.5" customHeight="1">
      <c r="A390" s="48" t="s">
        <v>57</v>
      </c>
      <c r="B390" s="49"/>
      <c r="G390" s="56" t="str">
        <f>IF(A390="Plan",SUMIF('Control de pagos'!B:B,Descripción!B390,'Control de pagos'!D:D),"")</f>
        <v/>
      </c>
      <c r="H390" s="56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7" t="str">
        <f t="shared" si="7"/>
        <v/>
      </c>
    </row>
    <row r="391" spans="1:9" ht="13.5" customHeight="1">
      <c r="A391" s="48" t="s">
        <v>45</v>
      </c>
      <c r="B391" s="95"/>
      <c r="G391" s="56" t="str">
        <f>IF(A391="Plan",SUMIF('Control de pagos'!B:B,Descripción!B391,'Control de pagos'!D:D),"")</f>
        <v/>
      </c>
      <c r="H391" s="56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7" t="str">
        <f t="shared" si="7"/>
        <v/>
      </c>
    </row>
    <row r="392" spans="1:9" ht="13.5" customHeight="1">
      <c r="A392" s="48" t="s">
        <v>46</v>
      </c>
      <c r="B392" s="95"/>
      <c r="G392" s="56" t="str">
        <f>IF(A392="Plan",SUMIF('Control de pagos'!B:B,Descripción!B392,'Control de pagos'!D:D),"")</f>
        <v/>
      </c>
      <c r="H392" s="56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7" t="str">
        <f t="shared" si="7"/>
        <v/>
      </c>
    </row>
    <row r="393" spans="1:9" ht="13.5" customHeight="1">
      <c r="A393" s="48" t="s">
        <v>47</v>
      </c>
      <c r="B393" s="95"/>
      <c r="G393" s="56" t="str">
        <f>IF(A393="Plan",SUMIF('Control de pagos'!B:B,Descripción!B393,'Control de pagos'!D:D),"")</f>
        <v/>
      </c>
      <c r="H393" s="56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7" t="str">
        <f t="shared" si="7"/>
        <v/>
      </c>
    </row>
    <row r="394" spans="1:9" ht="13.5" customHeight="1" thickBot="1">
      <c r="G394" s="56" t="str">
        <f>IF(A394="Plan",SUMIF('Control de pagos'!B:B,Descripción!B394,'Control de pagos'!D:D),"")</f>
        <v/>
      </c>
      <c r="H394" s="56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7" t="str">
        <f t="shared" si="7"/>
        <v/>
      </c>
    </row>
    <row r="395" spans="1:9" ht="13.5" customHeight="1" thickBot="1">
      <c r="A395" s="181" t="s">
        <v>48</v>
      </c>
      <c r="B395" s="181" t="s">
        <v>49</v>
      </c>
      <c r="C395" s="181" t="s">
        <v>50</v>
      </c>
      <c r="D395" s="183" t="s">
        <v>51</v>
      </c>
      <c r="E395" s="184"/>
      <c r="G395" s="56" t="str">
        <f>IF(A395="Plan",SUMIF('Control de pagos'!B:B,Descripción!B395,'Control de pagos'!D:D),"")</f>
        <v/>
      </c>
      <c r="H395" s="56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7" t="str">
        <f t="shared" si="7"/>
        <v/>
      </c>
    </row>
    <row r="396" spans="1:9" ht="13.5" customHeight="1" thickBot="1">
      <c r="A396" s="182"/>
      <c r="B396" s="182"/>
      <c r="C396" s="182"/>
      <c r="D396" s="101" t="s">
        <v>52</v>
      </c>
      <c r="E396" s="101" t="s">
        <v>80</v>
      </c>
      <c r="G396" s="56" t="str">
        <f>IF(A396="Plan",SUMIF('Control de pagos'!B:B,Descripción!B396,'Control de pagos'!D:D),"")</f>
        <v/>
      </c>
      <c r="H396" s="56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7" t="str">
        <f t="shared" si="7"/>
        <v/>
      </c>
    </row>
    <row r="397" spans="1:9" ht="13.5" customHeight="1" thickBot="1">
      <c r="A397" s="102" t="s">
        <v>53</v>
      </c>
      <c r="B397" s="103"/>
      <c r="G397" s="56" t="str">
        <f>IF(A397="Plan",SUMIF('Control de pagos'!B:B,Descripción!B397,'Control de pagos'!D:D),"")</f>
        <v/>
      </c>
      <c r="H397" s="56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7" t="str">
        <f t="shared" si="7"/>
        <v/>
      </c>
    </row>
    <row r="398" spans="1:9" ht="13.5" customHeight="1" thickBot="1">
      <c r="A398" s="102" t="s">
        <v>54</v>
      </c>
      <c r="B398" s="137"/>
      <c r="G398" s="56" t="str">
        <f>IF(A398="Plan",SUMIF('Control de pagos'!B:B,Descripción!B398,'Control de pagos'!D:D),"")</f>
        <v/>
      </c>
      <c r="H398" s="56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7" t="str">
        <f t="shared" si="7"/>
        <v/>
      </c>
    </row>
    <row r="399" spans="1:9" ht="13.5" customHeight="1" thickBot="1">
      <c r="A399" s="102" t="s">
        <v>55</v>
      </c>
      <c r="B399" s="103"/>
      <c r="G399" s="56" t="str">
        <f>IF(A399="Plan",SUMIF('Control de pagos'!B:B,Descripción!B399,'Control de pagos'!D:D),"")</f>
        <v/>
      </c>
      <c r="H399" s="56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7" t="str">
        <f t="shared" si="7"/>
        <v/>
      </c>
    </row>
    <row r="400" spans="1:9" ht="13.5" customHeight="1" thickBot="1">
      <c r="A400" s="102" t="s">
        <v>56</v>
      </c>
      <c r="B400" s="139"/>
      <c r="G400" s="56" t="str">
        <f>IF(A400="Plan",SUMIF('Control de pagos'!B:B,Descripción!B400,'Control de pagos'!D:D),"")</f>
        <v/>
      </c>
      <c r="H400" s="56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7" t="str">
        <f t="shared" si="7"/>
        <v/>
      </c>
    </row>
    <row r="401" spans="1:9" ht="13.5" customHeight="1">
      <c r="G401" s="56" t="str">
        <f>IF(A401="Plan",SUMIF('Control de pagos'!B:B,Descripción!B401,'Control de pagos'!D:D),"")</f>
        <v/>
      </c>
      <c r="H401" s="56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7" t="str">
        <f t="shared" si="7"/>
        <v/>
      </c>
    </row>
    <row r="402" spans="1:9" ht="13.5" customHeight="1">
      <c r="A402" s="47" t="s">
        <v>18</v>
      </c>
      <c r="B402" s="185"/>
      <c r="C402" s="185"/>
      <c r="D402" s="185"/>
      <c r="E402" s="185"/>
      <c r="G402" s="56">
        <f>IF(A402="Plan",SUMIF('Control de pagos'!B:B,Descripción!B402,'Control de pagos'!D:D),"")</f>
        <v>0</v>
      </c>
      <c r="H402" s="56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>0</v>
      </c>
      <c r="I402" s="57">
        <f t="shared" si="7"/>
        <v>0</v>
      </c>
    </row>
    <row r="403" spans="1:9" ht="13.5" customHeight="1">
      <c r="A403" s="48" t="s">
        <v>57</v>
      </c>
      <c r="B403" s="49"/>
      <c r="G403" s="56" t="str">
        <f>IF(A403="Plan",SUMIF('Control de pagos'!B:B,Descripción!B403,'Control de pagos'!D:D),"")</f>
        <v/>
      </c>
      <c r="H403" s="56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7" t="str">
        <f t="shared" si="7"/>
        <v/>
      </c>
    </row>
    <row r="404" spans="1:9" ht="13.5" customHeight="1">
      <c r="A404" s="48" t="s">
        <v>45</v>
      </c>
      <c r="B404" s="95"/>
      <c r="G404" s="56" t="str">
        <f>IF(A404="Plan",SUMIF('Control de pagos'!B:B,Descripción!B404,'Control de pagos'!D:D),"")</f>
        <v/>
      </c>
      <c r="H404" s="56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7" t="str">
        <f t="shared" ref="I404:I467" si="8">IF(G404="","",G404-H404)</f>
        <v/>
      </c>
    </row>
    <row r="405" spans="1:9" ht="13.5" customHeight="1">
      <c r="A405" s="48" t="s">
        <v>46</v>
      </c>
      <c r="B405" s="95"/>
      <c r="G405" s="56" t="str">
        <f>IF(A405="Plan",SUMIF('Control de pagos'!B:B,Descripción!B405,'Control de pagos'!D:D),"")</f>
        <v/>
      </c>
      <c r="H405" s="56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7" t="str">
        <f t="shared" si="8"/>
        <v/>
      </c>
    </row>
    <row r="406" spans="1:9" ht="13.5" customHeight="1">
      <c r="A406" s="48" t="s">
        <v>47</v>
      </c>
      <c r="B406" s="95"/>
      <c r="G406" s="56" t="str">
        <f>IF(A406="Plan",SUMIF('Control de pagos'!B:B,Descripción!B406,'Control de pagos'!D:D),"")</f>
        <v/>
      </c>
      <c r="H406" s="56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7" t="str">
        <f t="shared" si="8"/>
        <v/>
      </c>
    </row>
    <row r="407" spans="1:9" ht="13.5" customHeight="1" thickBot="1">
      <c r="G407" s="56" t="str">
        <f>IF(A407="Plan",SUMIF('Control de pagos'!B:B,Descripción!B407,'Control de pagos'!D:D),"")</f>
        <v/>
      </c>
      <c r="H407" s="56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7" t="str">
        <f t="shared" si="8"/>
        <v/>
      </c>
    </row>
    <row r="408" spans="1:9" ht="13.5" customHeight="1" thickBot="1">
      <c r="A408" s="181" t="s">
        <v>48</v>
      </c>
      <c r="B408" s="181" t="s">
        <v>49</v>
      </c>
      <c r="C408" s="181" t="s">
        <v>50</v>
      </c>
      <c r="D408" s="183" t="s">
        <v>51</v>
      </c>
      <c r="E408" s="184"/>
      <c r="G408" s="56" t="str">
        <f>IF(A408="Plan",SUMIF('Control de pagos'!B:B,Descripción!B408,'Control de pagos'!D:D),"")</f>
        <v/>
      </c>
      <c r="H408" s="56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7" t="str">
        <f t="shared" si="8"/>
        <v/>
      </c>
    </row>
    <row r="409" spans="1:9" ht="13.5" customHeight="1" thickBot="1">
      <c r="A409" s="182"/>
      <c r="B409" s="182"/>
      <c r="C409" s="182"/>
      <c r="D409" s="101" t="s">
        <v>52</v>
      </c>
      <c r="E409" s="101" t="s">
        <v>80</v>
      </c>
      <c r="G409" s="56" t="str">
        <f>IF(A409="Plan",SUMIF('Control de pagos'!B:B,Descripción!B409,'Control de pagos'!D:D),"")</f>
        <v/>
      </c>
      <c r="H409" s="56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7" t="str">
        <f t="shared" si="8"/>
        <v/>
      </c>
    </row>
    <row r="410" spans="1:9" ht="13.5" customHeight="1" thickBot="1">
      <c r="A410" s="102" t="s">
        <v>53</v>
      </c>
      <c r="B410" s="103"/>
      <c r="G410" s="56" t="str">
        <f>IF(A410="Plan",SUMIF('Control de pagos'!B:B,Descripción!B410,'Control de pagos'!D:D),"")</f>
        <v/>
      </c>
      <c r="H410" s="56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7" t="str">
        <f t="shared" si="8"/>
        <v/>
      </c>
    </row>
    <row r="411" spans="1:9" ht="13.5" customHeight="1" thickBot="1">
      <c r="A411" s="102" t="s">
        <v>54</v>
      </c>
      <c r="B411" s="137"/>
      <c r="G411" s="56" t="str">
        <f>IF(A411="Plan",SUMIF('Control de pagos'!B:B,Descripción!B411,'Control de pagos'!D:D),"")</f>
        <v/>
      </c>
      <c r="H411" s="56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7" t="str">
        <f t="shared" si="8"/>
        <v/>
      </c>
    </row>
    <row r="412" spans="1:9" ht="13.5" customHeight="1" thickBot="1">
      <c r="A412" s="102" t="s">
        <v>55</v>
      </c>
      <c r="B412" s="103"/>
      <c r="G412" s="56" t="str">
        <f>IF(A412="Plan",SUMIF('Control de pagos'!B:B,Descripción!B412,'Control de pagos'!D:D),"")</f>
        <v/>
      </c>
      <c r="H412" s="56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7" t="str">
        <f t="shared" si="8"/>
        <v/>
      </c>
    </row>
    <row r="413" spans="1:9" ht="13.5" customHeight="1" thickBot="1">
      <c r="A413" s="102" t="s">
        <v>56</v>
      </c>
      <c r="B413" s="139"/>
      <c r="G413" s="56" t="str">
        <f>IF(A413="Plan",SUMIF('Control de pagos'!B:B,Descripción!B413,'Control de pagos'!D:D),"")</f>
        <v/>
      </c>
      <c r="H413" s="56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7" t="str">
        <f t="shared" si="8"/>
        <v/>
      </c>
    </row>
    <row r="414" spans="1:9" ht="13.5" customHeight="1">
      <c r="G414" s="56" t="str">
        <f>IF(A414="Plan",SUMIF('Control de pagos'!B:B,Descripción!B414,'Control de pagos'!D:D),"")</f>
        <v/>
      </c>
      <c r="H414" s="56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7" t="str">
        <f t="shared" si="8"/>
        <v/>
      </c>
    </row>
    <row r="415" spans="1:9" ht="13.5" customHeight="1">
      <c r="A415" s="47" t="s">
        <v>18</v>
      </c>
      <c r="B415" s="185"/>
      <c r="C415" s="185"/>
      <c r="D415" s="185"/>
      <c r="E415" s="185"/>
      <c r="G415" s="56">
        <f>IF(A415="Plan",SUMIF('Control de pagos'!B:B,Descripción!B415,'Control de pagos'!D:D),"")</f>
        <v>0</v>
      </c>
      <c r="H415" s="56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7">
        <f t="shared" si="8"/>
        <v>0</v>
      </c>
    </row>
    <row r="416" spans="1:9" ht="13.5" customHeight="1">
      <c r="A416" s="48" t="s">
        <v>57</v>
      </c>
      <c r="B416" s="49"/>
      <c r="G416" s="56" t="str">
        <f>IF(A416="Plan",SUMIF('Control de pagos'!B:B,Descripción!B416,'Control de pagos'!D:D),"")</f>
        <v/>
      </c>
      <c r="H416" s="56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7" t="str">
        <f t="shared" si="8"/>
        <v/>
      </c>
    </row>
    <row r="417" spans="1:9" ht="13.5" customHeight="1">
      <c r="A417" s="48" t="s">
        <v>45</v>
      </c>
      <c r="B417" s="95"/>
      <c r="G417" s="56" t="str">
        <f>IF(A417="Plan",SUMIF('Control de pagos'!B:B,Descripción!B417,'Control de pagos'!D:D),"")</f>
        <v/>
      </c>
      <c r="H417" s="56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7" t="str">
        <f t="shared" si="8"/>
        <v/>
      </c>
    </row>
    <row r="418" spans="1:9" ht="13.5" customHeight="1">
      <c r="A418" s="48" t="s">
        <v>46</v>
      </c>
      <c r="B418" s="95"/>
      <c r="G418" s="56" t="str">
        <f>IF(A418="Plan",SUMIF('Control de pagos'!B:B,Descripción!B418,'Control de pagos'!D:D),"")</f>
        <v/>
      </c>
      <c r="H418" s="56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7" t="str">
        <f t="shared" si="8"/>
        <v/>
      </c>
    </row>
    <row r="419" spans="1:9" ht="13.5" customHeight="1">
      <c r="A419" s="48" t="s">
        <v>47</v>
      </c>
      <c r="B419" s="95"/>
      <c r="G419" s="56" t="str">
        <f>IF(A419="Plan",SUMIF('Control de pagos'!B:B,Descripción!B419,'Control de pagos'!D:D),"")</f>
        <v/>
      </c>
      <c r="H419" s="56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7" t="str">
        <f t="shared" si="8"/>
        <v/>
      </c>
    </row>
    <row r="420" spans="1:9" ht="13.5" customHeight="1" thickBot="1">
      <c r="G420" s="56" t="str">
        <f>IF(A420="Plan",SUMIF('Control de pagos'!B:B,Descripción!B420,'Control de pagos'!D:D),"")</f>
        <v/>
      </c>
      <c r="H420" s="56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7" t="str">
        <f t="shared" si="8"/>
        <v/>
      </c>
    </row>
    <row r="421" spans="1:9" ht="13.5" customHeight="1" thickBot="1">
      <c r="A421" s="181" t="s">
        <v>48</v>
      </c>
      <c r="B421" s="181" t="s">
        <v>49</v>
      </c>
      <c r="C421" s="181" t="s">
        <v>50</v>
      </c>
      <c r="D421" s="183" t="s">
        <v>51</v>
      </c>
      <c r="E421" s="184"/>
      <c r="G421" s="56" t="str">
        <f>IF(A421="Plan",SUMIF('Control de pagos'!B:B,Descripción!B421,'Control de pagos'!D:D),"")</f>
        <v/>
      </c>
      <c r="H421" s="56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7" t="str">
        <f t="shared" si="8"/>
        <v/>
      </c>
    </row>
    <row r="422" spans="1:9" ht="13.5" customHeight="1" thickBot="1">
      <c r="A422" s="182"/>
      <c r="B422" s="182"/>
      <c r="C422" s="182"/>
      <c r="D422" s="101" t="s">
        <v>52</v>
      </c>
      <c r="E422" s="101" t="s">
        <v>80</v>
      </c>
      <c r="G422" s="56" t="str">
        <f>IF(A422="Plan",SUMIF('Control de pagos'!B:B,Descripción!B422,'Control de pagos'!D:D),"")</f>
        <v/>
      </c>
      <c r="H422" s="56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7" t="str">
        <f t="shared" si="8"/>
        <v/>
      </c>
    </row>
    <row r="423" spans="1:9" ht="13.5" customHeight="1" thickBot="1">
      <c r="A423" s="102" t="s">
        <v>53</v>
      </c>
      <c r="B423" s="103"/>
      <c r="G423" s="56" t="str">
        <f>IF(A423="Plan",SUMIF('Control de pagos'!B:B,Descripción!B423,'Control de pagos'!D:D),"")</f>
        <v/>
      </c>
      <c r="H423" s="56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7" t="str">
        <f t="shared" si="8"/>
        <v/>
      </c>
    </row>
    <row r="424" spans="1:9" ht="13.5" customHeight="1" thickBot="1">
      <c r="A424" s="102" t="s">
        <v>54</v>
      </c>
      <c r="B424" s="137"/>
      <c r="G424" s="56" t="str">
        <f>IF(A424="Plan",SUMIF('Control de pagos'!B:B,Descripción!B424,'Control de pagos'!D:D),"")</f>
        <v/>
      </c>
      <c r="H424" s="56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7" t="str">
        <f t="shared" si="8"/>
        <v/>
      </c>
    </row>
    <row r="425" spans="1:9" ht="13.5" customHeight="1" thickBot="1">
      <c r="A425" s="102" t="s">
        <v>55</v>
      </c>
      <c r="B425" s="103"/>
      <c r="G425" s="56" t="str">
        <f>IF(A425="Plan",SUMIF('Control de pagos'!B:B,Descripción!B425,'Control de pagos'!D:D),"")</f>
        <v/>
      </c>
      <c r="H425" s="56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7" t="str">
        <f t="shared" si="8"/>
        <v/>
      </c>
    </row>
    <row r="426" spans="1:9" ht="13.5" customHeight="1" thickBot="1">
      <c r="A426" s="102" t="s">
        <v>56</v>
      </c>
      <c r="B426" s="139"/>
      <c r="G426" s="56" t="str">
        <f>IF(A426="Plan",SUMIF('Control de pagos'!B:B,Descripción!B426,'Control de pagos'!D:D),"")</f>
        <v/>
      </c>
      <c r="H426" s="56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7" t="str">
        <f t="shared" si="8"/>
        <v/>
      </c>
    </row>
    <row r="427" spans="1:9" ht="13.5" customHeight="1">
      <c r="G427" s="56" t="str">
        <f>IF(A427="Plan",SUMIF('Control de pagos'!B:B,Descripción!B427,'Control de pagos'!D:D),"")</f>
        <v/>
      </c>
      <c r="H427" s="56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7" t="str">
        <f t="shared" si="8"/>
        <v/>
      </c>
    </row>
    <row r="428" spans="1:9" ht="13.5" customHeight="1">
      <c r="A428" s="47" t="s">
        <v>18</v>
      </c>
      <c r="B428" s="185"/>
      <c r="C428" s="185"/>
      <c r="D428" s="185"/>
      <c r="E428" s="185"/>
      <c r="G428" s="56">
        <f>IF(A428="Plan",SUMIF('Control de pagos'!B:B,Descripción!B428,'Control de pagos'!D:D),"")</f>
        <v>0</v>
      </c>
      <c r="H428" s="56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>0</v>
      </c>
      <c r="I428" s="57">
        <f t="shared" si="8"/>
        <v>0</v>
      </c>
    </row>
    <row r="429" spans="1:9" ht="13.5" customHeight="1">
      <c r="A429" s="48" t="s">
        <v>57</v>
      </c>
      <c r="B429" s="49"/>
      <c r="G429" s="56" t="str">
        <f>IF(A429="Plan",SUMIF('Control de pagos'!B:B,Descripción!B429,'Control de pagos'!D:D),"")</f>
        <v/>
      </c>
      <c r="H429" s="56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7" t="str">
        <f t="shared" si="8"/>
        <v/>
      </c>
    </row>
    <row r="430" spans="1:9" ht="13.5" customHeight="1">
      <c r="A430" s="48" t="s">
        <v>45</v>
      </c>
      <c r="B430" s="95"/>
      <c r="G430" s="56" t="str">
        <f>IF(A430="Plan",SUMIF('Control de pagos'!B:B,Descripción!B430,'Control de pagos'!D:D),"")</f>
        <v/>
      </c>
      <c r="H430" s="56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7" t="str">
        <f t="shared" si="8"/>
        <v/>
      </c>
    </row>
    <row r="431" spans="1:9" ht="13.5" customHeight="1">
      <c r="A431" s="48" t="s">
        <v>46</v>
      </c>
      <c r="B431" s="95"/>
      <c r="G431" s="56" t="str">
        <f>IF(A431="Plan",SUMIF('Control de pagos'!B:B,Descripción!B431,'Control de pagos'!D:D),"")</f>
        <v/>
      </c>
      <c r="H431" s="56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7" t="str">
        <f t="shared" si="8"/>
        <v/>
      </c>
    </row>
    <row r="432" spans="1:9" ht="13.5" customHeight="1">
      <c r="A432" s="48" t="s">
        <v>47</v>
      </c>
      <c r="B432" s="95"/>
      <c r="G432" s="56" t="str">
        <f>IF(A432="Plan",SUMIF('Control de pagos'!B:B,Descripción!B432,'Control de pagos'!D:D),"")</f>
        <v/>
      </c>
      <c r="H432" s="56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7" t="str">
        <f t="shared" si="8"/>
        <v/>
      </c>
    </row>
    <row r="433" spans="1:9" ht="13.5" customHeight="1" thickBot="1">
      <c r="G433" s="56" t="str">
        <f>IF(A433="Plan",SUMIF('Control de pagos'!B:B,Descripción!B433,'Control de pagos'!D:D),"")</f>
        <v/>
      </c>
      <c r="H433" s="56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7" t="str">
        <f t="shared" si="8"/>
        <v/>
      </c>
    </row>
    <row r="434" spans="1:9" ht="13.5" customHeight="1" thickBot="1">
      <c r="A434" s="181" t="s">
        <v>48</v>
      </c>
      <c r="B434" s="181" t="s">
        <v>49</v>
      </c>
      <c r="C434" s="181" t="s">
        <v>50</v>
      </c>
      <c r="D434" s="183" t="s">
        <v>51</v>
      </c>
      <c r="E434" s="184"/>
      <c r="G434" s="56" t="str">
        <f>IF(A434="Plan",SUMIF('Control de pagos'!B:B,Descripción!B434,'Control de pagos'!D:D),"")</f>
        <v/>
      </c>
      <c r="H434" s="56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7" t="str">
        <f t="shared" si="8"/>
        <v/>
      </c>
    </row>
    <row r="435" spans="1:9" ht="13.5" customHeight="1" thickBot="1">
      <c r="A435" s="182"/>
      <c r="B435" s="182"/>
      <c r="C435" s="182"/>
      <c r="D435" s="101" t="s">
        <v>52</v>
      </c>
      <c r="E435" s="101" t="s">
        <v>80</v>
      </c>
      <c r="G435" s="56" t="str">
        <f>IF(A435="Plan",SUMIF('Control de pagos'!B:B,Descripción!B435,'Control de pagos'!D:D),"")</f>
        <v/>
      </c>
      <c r="H435" s="56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7" t="str">
        <f t="shared" si="8"/>
        <v/>
      </c>
    </row>
    <row r="436" spans="1:9" ht="13.5" customHeight="1" thickBot="1">
      <c r="A436" s="102" t="s">
        <v>53</v>
      </c>
      <c r="B436" s="103"/>
      <c r="G436" s="56" t="str">
        <f>IF(A436="Plan",SUMIF('Control de pagos'!B:B,Descripción!B436,'Control de pagos'!D:D),"")</f>
        <v/>
      </c>
      <c r="H436" s="56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7" t="str">
        <f t="shared" si="8"/>
        <v/>
      </c>
    </row>
    <row r="437" spans="1:9" ht="13.5" customHeight="1" thickBot="1">
      <c r="A437" s="102" t="s">
        <v>54</v>
      </c>
      <c r="B437" s="137"/>
      <c r="G437" s="56" t="str">
        <f>IF(A437="Plan",SUMIF('Control de pagos'!B:B,Descripción!B437,'Control de pagos'!D:D),"")</f>
        <v/>
      </c>
      <c r="H437" s="56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7" t="str">
        <f t="shared" si="8"/>
        <v/>
      </c>
    </row>
    <row r="438" spans="1:9" ht="13.5" customHeight="1" thickBot="1">
      <c r="A438" s="102" t="s">
        <v>55</v>
      </c>
      <c r="B438" s="103"/>
      <c r="G438" s="56" t="str">
        <f>IF(A438="Plan",SUMIF('Control de pagos'!B:B,Descripción!B438,'Control de pagos'!D:D),"")</f>
        <v/>
      </c>
      <c r="H438" s="56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7" t="str">
        <f t="shared" si="8"/>
        <v/>
      </c>
    </row>
    <row r="439" spans="1:9" ht="13.5" customHeight="1" thickBot="1">
      <c r="A439" s="102" t="s">
        <v>56</v>
      </c>
      <c r="B439" s="139"/>
      <c r="G439" s="56" t="str">
        <f>IF(A439="Plan",SUMIF('Control de pagos'!B:B,Descripción!B439,'Control de pagos'!D:D),"")</f>
        <v/>
      </c>
      <c r="H439" s="56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7" t="str">
        <f t="shared" si="8"/>
        <v/>
      </c>
    </row>
    <row r="440" spans="1:9" ht="13.5" customHeight="1">
      <c r="G440" s="56" t="str">
        <f>IF(A440="Plan",SUMIF('Control de pagos'!B:B,Descripción!B440,'Control de pagos'!D:D),"")</f>
        <v/>
      </c>
      <c r="H440" s="56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7" t="str">
        <f t="shared" si="8"/>
        <v/>
      </c>
    </row>
    <row r="441" spans="1:9" ht="13.5" customHeight="1">
      <c r="A441" s="47" t="s">
        <v>18</v>
      </c>
      <c r="B441" s="185"/>
      <c r="C441" s="185"/>
      <c r="D441" s="185"/>
      <c r="E441" s="185"/>
      <c r="G441" s="56">
        <f>IF(A441="Plan",SUMIF('Control de pagos'!B:B,Descripción!B441,'Control de pagos'!D:D),"")</f>
        <v>0</v>
      </c>
      <c r="H441" s="56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>0</v>
      </c>
      <c r="I441" s="57">
        <f t="shared" si="8"/>
        <v>0</v>
      </c>
    </row>
    <row r="442" spans="1:9" ht="13.5" customHeight="1">
      <c r="A442" s="48" t="s">
        <v>57</v>
      </c>
      <c r="B442" s="49"/>
      <c r="G442" s="56" t="str">
        <f>IF(A442="Plan",SUMIF('Control de pagos'!B:B,Descripción!B442,'Control de pagos'!D:D),"")</f>
        <v/>
      </c>
      <c r="H442" s="56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7" t="str">
        <f t="shared" si="8"/>
        <v/>
      </c>
    </row>
    <row r="443" spans="1:9" ht="13.5" customHeight="1">
      <c r="A443" s="48" t="s">
        <v>45</v>
      </c>
      <c r="B443" s="95"/>
      <c r="G443" s="56" t="str">
        <f>IF(A443="Plan",SUMIF('Control de pagos'!B:B,Descripción!B443,'Control de pagos'!D:D),"")</f>
        <v/>
      </c>
      <c r="H443" s="56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7" t="str">
        <f t="shared" si="8"/>
        <v/>
      </c>
    </row>
    <row r="444" spans="1:9" ht="13.5" customHeight="1">
      <c r="A444" s="48" t="s">
        <v>46</v>
      </c>
      <c r="B444" s="95"/>
      <c r="G444" s="56" t="str">
        <f>IF(A444="Plan",SUMIF('Control de pagos'!B:B,Descripción!B444,'Control de pagos'!D:D),"")</f>
        <v/>
      </c>
      <c r="H444" s="56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7" t="str">
        <f t="shared" si="8"/>
        <v/>
      </c>
    </row>
    <row r="445" spans="1:9" ht="13.5" customHeight="1">
      <c r="A445" s="48" t="s">
        <v>47</v>
      </c>
      <c r="B445" s="95"/>
      <c r="G445" s="56" t="str">
        <f>IF(A445="Plan",SUMIF('Control de pagos'!B:B,Descripción!B445,'Control de pagos'!D:D),"")</f>
        <v/>
      </c>
      <c r="H445" s="56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7" t="str">
        <f t="shared" si="8"/>
        <v/>
      </c>
    </row>
    <row r="446" spans="1:9" ht="13.5" customHeight="1" thickBot="1">
      <c r="G446" s="56" t="str">
        <f>IF(A446="Plan",SUMIF('Control de pagos'!B:B,Descripción!B446,'Control de pagos'!D:D),"")</f>
        <v/>
      </c>
      <c r="H446" s="56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7" t="str">
        <f t="shared" si="8"/>
        <v/>
      </c>
    </row>
    <row r="447" spans="1:9" ht="13.5" customHeight="1" thickBot="1">
      <c r="A447" s="181" t="s">
        <v>48</v>
      </c>
      <c r="B447" s="181" t="s">
        <v>49</v>
      </c>
      <c r="C447" s="181" t="s">
        <v>50</v>
      </c>
      <c r="D447" s="183" t="s">
        <v>51</v>
      </c>
      <c r="E447" s="184"/>
      <c r="G447" s="56" t="str">
        <f>IF(A447="Plan",SUMIF('Control de pagos'!B:B,Descripción!B447,'Control de pagos'!D:D),"")</f>
        <v/>
      </c>
      <c r="H447" s="56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7" t="str">
        <f t="shared" si="8"/>
        <v/>
      </c>
    </row>
    <row r="448" spans="1:9" ht="13.5" customHeight="1" thickBot="1">
      <c r="A448" s="182"/>
      <c r="B448" s="182"/>
      <c r="C448" s="182"/>
      <c r="D448" s="101" t="s">
        <v>52</v>
      </c>
      <c r="E448" s="101" t="s">
        <v>80</v>
      </c>
      <c r="G448" s="56" t="str">
        <f>IF(A448="Plan",SUMIF('Control de pagos'!B:B,Descripción!B448,'Control de pagos'!D:D),"")</f>
        <v/>
      </c>
      <c r="H448" s="56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7" t="str">
        <f t="shared" si="8"/>
        <v/>
      </c>
    </row>
    <row r="449" spans="1:9" ht="13.5" customHeight="1" thickBot="1">
      <c r="A449" s="102" t="s">
        <v>53</v>
      </c>
      <c r="B449" s="103"/>
      <c r="G449" s="56" t="str">
        <f>IF(A449="Plan",SUMIF('Control de pagos'!B:B,Descripción!B449,'Control de pagos'!D:D),"")</f>
        <v/>
      </c>
      <c r="H449" s="56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7" t="str">
        <f t="shared" si="8"/>
        <v/>
      </c>
    </row>
    <row r="450" spans="1:9" ht="13.5" customHeight="1" thickBot="1">
      <c r="A450" s="102" t="s">
        <v>54</v>
      </c>
      <c r="B450" s="137"/>
      <c r="G450" s="56" t="str">
        <f>IF(A450="Plan",SUMIF('Control de pagos'!B:B,Descripción!B450,'Control de pagos'!D:D),"")</f>
        <v/>
      </c>
      <c r="H450" s="56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7" t="str">
        <f t="shared" si="8"/>
        <v/>
      </c>
    </row>
    <row r="451" spans="1:9" ht="13.5" customHeight="1" thickBot="1">
      <c r="A451" s="102" t="s">
        <v>55</v>
      </c>
      <c r="B451" s="103"/>
      <c r="G451" s="56" t="str">
        <f>IF(A451="Plan",SUMIF('Control de pagos'!B:B,Descripción!B451,'Control de pagos'!D:D),"")</f>
        <v/>
      </c>
      <c r="H451" s="56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7" t="str">
        <f t="shared" si="8"/>
        <v/>
      </c>
    </row>
    <row r="452" spans="1:9" ht="13.5" customHeight="1" thickBot="1">
      <c r="A452" s="102" t="s">
        <v>56</v>
      </c>
      <c r="B452" s="139"/>
      <c r="G452" s="56" t="str">
        <f>IF(A452="Plan",SUMIF('Control de pagos'!B:B,Descripción!B452,'Control de pagos'!D:D),"")</f>
        <v/>
      </c>
      <c r="H452" s="56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7" t="str">
        <f t="shared" si="8"/>
        <v/>
      </c>
    </row>
    <row r="453" spans="1:9" ht="13.5" customHeight="1">
      <c r="G453" s="56" t="str">
        <f>IF(A453="Plan",SUMIF('Control de pagos'!B:B,Descripción!B453,'Control de pagos'!D:D),"")</f>
        <v/>
      </c>
      <c r="H453" s="56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7" t="str">
        <f t="shared" si="8"/>
        <v/>
      </c>
    </row>
    <row r="454" spans="1:9" ht="13.5" customHeight="1">
      <c r="A454" s="47" t="s">
        <v>18</v>
      </c>
      <c r="B454" s="185"/>
      <c r="C454" s="185"/>
      <c r="D454" s="185"/>
      <c r="E454" s="185"/>
      <c r="G454" s="56">
        <f>IF(A454="Plan",SUMIF('Control de pagos'!B:B,Descripción!B454,'Control de pagos'!D:D),"")</f>
        <v>0</v>
      </c>
      <c r="H454" s="56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>0</v>
      </c>
      <c r="I454" s="57">
        <f t="shared" si="8"/>
        <v>0</v>
      </c>
    </row>
    <row r="455" spans="1:9" ht="13.5" customHeight="1">
      <c r="A455" s="48" t="s">
        <v>57</v>
      </c>
      <c r="B455" s="49"/>
      <c r="G455" s="56" t="str">
        <f>IF(A455="Plan",SUMIF('Control de pagos'!B:B,Descripción!B455,'Control de pagos'!D:D),"")</f>
        <v/>
      </c>
      <c r="H455" s="56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7" t="str">
        <f t="shared" si="8"/>
        <v/>
      </c>
    </row>
    <row r="456" spans="1:9" ht="13.5" customHeight="1">
      <c r="A456" s="48" t="s">
        <v>45</v>
      </c>
      <c r="B456" s="95"/>
      <c r="G456" s="56" t="str">
        <f>IF(A456="Plan",SUMIF('Control de pagos'!B:B,Descripción!B456,'Control de pagos'!D:D),"")</f>
        <v/>
      </c>
      <c r="H456" s="56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7" t="str">
        <f t="shared" si="8"/>
        <v/>
      </c>
    </row>
    <row r="457" spans="1:9" ht="13.5" customHeight="1">
      <c r="A457" s="48" t="s">
        <v>46</v>
      </c>
      <c r="B457" s="95"/>
      <c r="G457" s="56" t="str">
        <f>IF(A457="Plan",SUMIF('Control de pagos'!B:B,Descripción!B457,'Control de pagos'!D:D),"")</f>
        <v/>
      </c>
      <c r="H457" s="56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7" t="str">
        <f t="shared" si="8"/>
        <v/>
      </c>
    </row>
    <row r="458" spans="1:9" ht="13.5" customHeight="1">
      <c r="A458" s="48" t="s">
        <v>47</v>
      </c>
      <c r="B458" s="95"/>
      <c r="G458" s="56" t="str">
        <f>IF(A458="Plan",SUMIF('Control de pagos'!B:B,Descripción!B458,'Control de pagos'!D:D),"")</f>
        <v/>
      </c>
      <c r="H458" s="56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7" t="str">
        <f t="shared" si="8"/>
        <v/>
      </c>
    </row>
    <row r="459" spans="1:9" ht="13.5" customHeight="1" thickBot="1">
      <c r="G459" s="56" t="str">
        <f>IF(A459="Plan",SUMIF('Control de pagos'!B:B,Descripción!B459,'Control de pagos'!D:D),"")</f>
        <v/>
      </c>
      <c r="H459" s="56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7" t="str">
        <f t="shared" si="8"/>
        <v/>
      </c>
    </row>
    <row r="460" spans="1:9" ht="13.5" customHeight="1" thickBot="1">
      <c r="A460" s="181" t="s">
        <v>48</v>
      </c>
      <c r="B460" s="181" t="s">
        <v>49</v>
      </c>
      <c r="C460" s="181" t="s">
        <v>50</v>
      </c>
      <c r="D460" s="183" t="s">
        <v>51</v>
      </c>
      <c r="E460" s="184"/>
      <c r="G460" s="56" t="str">
        <f>IF(A460="Plan",SUMIF('Control de pagos'!B:B,Descripción!B460,'Control de pagos'!D:D),"")</f>
        <v/>
      </c>
      <c r="H460" s="56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7" t="str">
        <f t="shared" si="8"/>
        <v/>
      </c>
    </row>
    <row r="461" spans="1:9" ht="13.5" customHeight="1" thickBot="1">
      <c r="A461" s="182"/>
      <c r="B461" s="182"/>
      <c r="C461" s="182"/>
      <c r="D461" s="101" t="s">
        <v>52</v>
      </c>
      <c r="E461" s="101" t="s">
        <v>80</v>
      </c>
      <c r="G461" s="56" t="str">
        <f>IF(A461="Plan",SUMIF('Control de pagos'!B:B,Descripción!B461,'Control de pagos'!D:D),"")</f>
        <v/>
      </c>
      <c r="H461" s="56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7" t="str">
        <f t="shared" si="8"/>
        <v/>
      </c>
    </row>
    <row r="462" spans="1:9" ht="13.5" customHeight="1" thickBot="1">
      <c r="A462" s="102" t="s">
        <v>53</v>
      </c>
      <c r="B462" s="103"/>
      <c r="G462" s="56" t="str">
        <f>IF(A462="Plan",SUMIF('Control de pagos'!B:B,Descripción!B462,'Control de pagos'!D:D),"")</f>
        <v/>
      </c>
      <c r="H462" s="56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7" t="str">
        <f t="shared" si="8"/>
        <v/>
      </c>
    </row>
    <row r="463" spans="1:9" ht="13.5" customHeight="1" thickBot="1">
      <c r="A463" s="102" t="s">
        <v>54</v>
      </c>
      <c r="B463" s="137"/>
      <c r="G463" s="56" t="str">
        <f>IF(A463="Plan",SUMIF('Control de pagos'!B:B,Descripción!B463,'Control de pagos'!D:D),"")</f>
        <v/>
      </c>
      <c r="H463" s="56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7" t="str">
        <f t="shared" si="8"/>
        <v/>
      </c>
    </row>
    <row r="464" spans="1:9" ht="13.5" customHeight="1" thickBot="1">
      <c r="A464" s="102" t="s">
        <v>55</v>
      </c>
      <c r="B464" s="103"/>
      <c r="G464" s="56" t="str">
        <f>IF(A464="Plan",SUMIF('Control de pagos'!B:B,Descripción!B464,'Control de pagos'!D:D),"")</f>
        <v/>
      </c>
      <c r="H464" s="56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7" t="str">
        <f t="shared" si="8"/>
        <v/>
      </c>
    </row>
    <row r="465" spans="1:9" ht="13.5" customHeight="1" thickBot="1">
      <c r="A465" s="102" t="s">
        <v>56</v>
      </c>
      <c r="B465" s="139"/>
      <c r="G465" s="56" t="str">
        <f>IF(A465="Plan",SUMIF('Control de pagos'!B:B,Descripción!B465,'Control de pagos'!D:D),"")</f>
        <v/>
      </c>
      <c r="H465" s="56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7" t="str">
        <f t="shared" si="8"/>
        <v/>
      </c>
    </row>
    <row r="466" spans="1:9" ht="13.5" customHeight="1">
      <c r="G466" s="56" t="str">
        <f>IF(A466="Plan",SUMIF('Control de pagos'!B:B,Descripción!B466,'Control de pagos'!D:D),"")</f>
        <v/>
      </c>
      <c r="H466" s="56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7" t="str">
        <f t="shared" si="8"/>
        <v/>
      </c>
    </row>
    <row r="467" spans="1:9" ht="13.5" customHeight="1">
      <c r="A467" s="47" t="s">
        <v>18</v>
      </c>
      <c r="B467" s="185"/>
      <c r="C467" s="185"/>
      <c r="D467" s="185"/>
      <c r="E467" s="185"/>
      <c r="G467" s="56">
        <f>IF(A467="Plan",SUMIF('Control de pagos'!B:B,Descripción!B467,'Control de pagos'!D:D),"")</f>
        <v>0</v>
      </c>
      <c r="H467" s="56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>0</v>
      </c>
      <c r="I467" s="57">
        <f t="shared" si="8"/>
        <v>0</v>
      </c>
    </row>
    <row r="468" spans="1:9" ht="13.5" customHeight="1">
      <c r="A468" s="48" t="s">
        <v>57</v>
      </c>
      <c r="B468" s="49"/>
      <c r="G468" s="56" t="str">
        <f>IF(A468="Plan",SUMIF('Control de pagos'!B:B,Descripción!B468,'Control de pagos'!D:D),"")</f>
        <v/>
      </c>
      <c r="H468" s="56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7" t="str">
        <f t="shared" ref="I468:I531" si="9">IF(G468="","",G468-H468)</f>
        <v/>
      </c>
    </row>
    <row r="469" spans="1:9" ht="13.5" customHeight="1">
      <c r="A469" s="48" t="s">
        <v>45</v>
      </c>
      <c r="B469" s="95"/>
      <c r="G469" s="56" t="str">
        <f>IF(A469="Plan",SUMIF('Control de pagos'!B:B,Descripción!B469,'Control de pagos'!D:D),"")</f>
        <v/>
      </c>
      <c r="H469" s="56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7" t="str">
        <f t="shared" si="9"/>
        <v/>
      </c>
    </row>
    <row r="470" spans="1:9" ht="13.5" customHeight="1">
      <c r="A470" s="48" t="s">
        <v>46</v>
      </c>
      <c r="B470" s="95"/>
      <c r="G470" s="56" t="str">
        <f>IF(A470="Plan",SUMIF('Control de pagos'!B:B,Descripción!B470,'Control de pagos'!D:D),"")</f>
        <v/>
      </c>
      <c r="H470" s="56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7" t="str">
        <f t="shared" si="9"/>
        <v/>
      </c>
    </row>
    <row r="471" spans="1:9" ht="13.5" customHeight="1">
      <c r="A471" s="48" t="s">
        <v>47</v>
      </c>
      <c r="B471" s="95"/>
      <c r="G471" s="56" t="str">
        <f>IF(A471="Plan",SUMIF('Control de pagos'!B:B,Descripción!B471,'Control de pagos'!D:D),"")</f>
        <v/>
      </c>
      <c r="H471" s="56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7" t="str">
        <f t="shared" si="9"/>
        <v/>
      </c>
    </row>
    <row r="472" spans="1:9" ht="13.5" customHeight="1" thickBot="1">
      <c r="G472" s="56" t="str">
        <f>IF(A472="Plan",SUMIF('Control de pagos'!B:B,Descripción!B472,'Control de pagos'!D:D),"")</f>
        <v/>
      </c>
      <c r="H472" s="56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7" t="str">
        <f t="shared" si="9"/>
        <v/>
      </c>
    </row>
    <row r="473" spans="1:9" ht="13.5" customHeight="1" thickBot="1">
      <c r="A473" s="181" t="s">
        <v>48</v>
      </c>
      <c r="B473" s="181" t="s">
        <v>49</v>
      </c>
      <c r="C473" s="181" t="s">
        <v>50</v>
      </c>
      <c r="D473" s="183" t="s">
        <v>51</v>
      </c>
      <c r="E473" s="184"/>
      <c r="G473" s="56" t="str">
        <f>IF(A473="Plan",SUMIF('Control de pagos'!B:B,Descripción!B473,'Control de pagos'!D:D),"")</f>
        <v/>
      </c>
      <c r="H473" s="56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7" t="str">
        <f t="shared" si="9"/>
        <v/>
      </c>
    </row>
    <row r="474" spans="1:9" ht="13.5" customHeight="1" thickBot="1">
      <c r="A474" s="182"/>
      <c r="B474" s="182"/>
      <c r="C474" s="182"/>
      <c r="D474" s="101" t="s">
        <v>52</v>
      </c>
      <c r="E474" s="101" t="s">
        <v>80</v>
      </c>
      <c r="G474" s="56" t="str">
        <f>IF(A474="Plan",SUMIF('Control de pagos'!B:B,Descripción!B474,'Control de pagos'!D:D),"")</f>
        <v/>
      </c>
      <c r="H474" s="56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7" t="str">
        <f t="shared" si="9"/>
        <v/>
      </c>
    </row>
    <row r="475" spans="1:9" ht="13.5" customHeight="1" thickBot="1">
      <c r="A475" s="102" t="s">
        <v>53</v>
      </c>
      <c r="B475" s="103"/>
      <c r="G475" s="56" t="str">
        <f>IF(A475="Plan",SUMIF('Control de pagos'!B:B,Descripción!B475,'Control de pagos'!D:D),"")</f>
        <v/>
      </c>
      <c r="H475" s="56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7" t="str">
        <f t="shared" si="9"/>
        <v/>
      </c>
    </row>
    <row r="476" spans="1:9" ht="13.5" customHeight="1" thickBot="1">
      <c r="A476" s="102" t="s">
        <v>54</v>
      </c>
      <c r="B476" s="137"/>
      <c r="G476" s="56" t="str">
        <f>IF(A476="Plan",SUMIF('Control de pagos'!B:B,Descripción!B476,'Control de pagos'!D:D),"")</f>
        <v/>
      </c>
      <c r="H476" s="56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7" t="str">
        <f t="shared" si="9"/>
        <v/>
      </c>
    </row>
    <row r="477" spans="1:9" ht="13.5" customHeight="1" thickBot="1">
      <c r="A477" s="102" t="s">
        <v>55</v>
      </c>
      <c r="B477" s="103"/>
      <c r="G477" s="56" t="str">
        <f>IF(A477="Plan",SUMIF('Control de pagos'!B:B,Descripción!B477,'Control de pagos'!D:D),"")</f>
        <v/>
      </c>
      <c r="H477" s="56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7" t="str">
        <f t="shared" si="9"/>
        <v/>
      </c>
    </row>
    <row r="478" spans="1:9" ht="13.5" customHeight="1" thickBot="1">
      <c r="A478" s="102" t="s">
        <v>56</v>
      </c>
      <c r="B478" s="139"/>
      <c r="G478" s="56" t="str">
        <f>IF(A478="Plan",SUMIF('Control de pagos'!B:B,Descripción!B478,'Control de pagos'!D:D),"")</f>
        <v/>
      </c>
      <c r="H478" s="56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7" t="str">
        <f t="shared" si="9"/>
        <v/>
      </c>
    </row>
    <row r="479" spans="1:9" ht="13.5" customHeight="1">
      <c r="G479" s="56" t="str">
        <f>IF(A479="Plan",SUMIF('Control de pagos'!B:B,Descripción!B479,'Control de pagos'!D:D),"")</f>
        <v/>
      </c>
      <c r="H479" s="56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7" t="str">
        <f t="shared" si="9"/>
        <v/>
      </c>
    </row>
    <row r="480" spans="1:9" ht="13.5" customHeight="1">
      <c r="A480" s="47" t="s">
        <v>18</v>
      </c>
      <c r="B480" s="185"/>
      <c r="C480" s="185"/>
      <c r="D480" s="185"/>
      <c r="E480" s="185"/>
      <c r="G480" s="56">
        <f>IF(A480="Plan",SUMIF('Control de pagos'!B:B,Descripción!B480,'Control de pagos'!D:D),"")</f>
        <v>0</v>
      </c>
      <c r="H480" s="56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>0</v>
      </c>
      <c r="I480" s="57">
        <f t="shared" si="9"/>
        <v>0</v>
      </c>
    </row>
    <row r="481" spans="1:9" ht="13.5" customHeight="1">
      <c r="A481" s="48" t="s">
        <v>57</v>
      </c>
      <c r="B481" s="49"/>
      <c r="G481" s="56" t="str">
        <f>IF(A481="Plan",SUMIF('Control de pagos'!B:B,Descripción!B481,'Control de pagos'!D:D),"")</f>
        <v/>
      </c>
      <c r="H481" s="56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7" t="str">
        <f t="shared" si="9"/>
        <v/>
      </c>
    </row>
    <row r="482" spans="1:9" ht="13.5" customHeight="1">
      <c r="A482" s="48" t="s">
        <v>45</v>
      </c>
      <c r="B482" s="95"/>
      <c r="G482" s="56" t="str">
        <f>IF(A482="Plan",SUMIF('Control de pagos'!B:B,Descripción!B482,'Control de pagos'!D:D),"")</f>
        <v/>
      </c>
      <c r="H482" s="56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7" t="str">
        <f t="shared" si="9"/>
        <v/>
      </c>
    </row>
    <row r="483" spans="1:9" ht="13.5" customHeight="1">
      <c r="A483" s="48" t="s">
        <v>46</v>
      </c>
      <c r="B483" s="95"/>
      <c r="G483" s="56" t="str">
        <f>IF(A483="Plan",SUMIF('Control de pagos'!B:B,Descripción!B483,'Control de pagos'!D:D),"")</f>
        <v/>
      </c>
      <c r="H483" s="56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7" t="str">
        <f t="shared" si="9"/>
        <v/>
      </c>
    </row>
    <row r="484" spans="1:9" ht="13.5" customHeight="1">
      <c r="A484" s="48" t="s">
        <v>47</v>
      </c>
      <c r="B484" s="95"/>
      <c r="G484" s="56" t="str">
        <f>IF(A484="Plan",SUMIF('Control de pagos'!B:B,Descripción!B484,'Control de pagos'!D:D),"")</f>
        <v/>
      </c>
      <c r="H484" s="56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7" t="str">
        <f t="shared" si="9"/>
        <v/>
      </c>
    </row>
    <row r="485" spans="1:9" ht="13.5" customHeight="1" thickBot="1">
      <c r="G485" s="56" t="str">
        <f>IF(A485="Plan",SUMIF('Control de pagos'!B:B,Descripción!B485,'Control de pagos'!D:D),"")</f>
        <v/>
      </c>
      <c r="H485" s="56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7" t="str">
        <f t="shared" si="9"/>
        <v/>
      </c>
    </row>
    <row r="486" spans="1:9" ht="13.5" customHeight="1" thickBot="1">
      <c r="A486" s="181" t="s">
        <v>48</v>
      </c>
      <c r="B486" s="181" t="s">
        <v>49</v>
      </c>
      <c r="C486" s="181" t="s">
        <v>50</v>
      </c>
      <c r="D486" s="183" t="s">
        <v>51</v>
      </c>
      <c r="E486" s="184"/>
      <c r="G486" s="56" t="str">
        <f>IF(A486="Plan",SUMIF('Control de pagos'!B:B,Descripción!B486,'Control de pagos'!D:D),"")</f>
        <v/>
      </c>
      <c r="H486" s="56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7" t="str">
        <f t="shared" si="9"/>
        <v/>
      </c>
    </row>
    <row r="487" spans="1:9" ht="13.5" customHeight="1" thickBot="1">
      <c r="A487" s="182"/>
      <c r="B487" s="182"/>
      <c r="C487" s="182"/>
      <c r="D487" s="101" t="s">
        <v>52</v>
      </c>
      <c r="E487" s="101" t="s">
        <v>80</v>
      </c>
      <c r="G487" s="56" t="str">
        <f>IF(A487="Plan",SUMIF('Control de pagos'!B:B,Descripción!B487,'Control de pagos'!D:D),"")</f>
        <v/>
      </c>
      <c r="H487" s="56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7" t="str">
        <f t="shared" si="9"/>
        <v/>
      </c>
    </row>
    <row r="488" spans="1:9" ht="13.5" customHeight="1" thickBot="1">
      <c r="A488" s="102" t="s">
        <v>53</v>
      </c>
      <c r="B488" s="103"/>
      <c r="G488" s="56" t="str">
        <f>IF(A488="Plan",SUMIF('Control de pagos'!B:B,Descripción!B488,'Control de pagos'!D:D),"")</f>
        <v/>
      </c>
      <c r="H488" s="56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7" t="str">
        <f t="shared" si="9"/>
        <v/>
      </c>
    </row>
    <row r="489" spans="1:9" ht="13.5" customHeight="1" thickBot="1">
      <c r="A489" s="102" t="s">
        <v>54</v>
      </c>
      <c r="B489" s="137"/>
      <c r="G489" s="56" t="str">
        <f>IF(A489="Plan",SUMIF('Control de pagos'!B:B,Descripción!B489,'Control de pagos'!D:D),"")</f>
        <v/>
      </c>
      <c r="H489" s="56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7" t="str">
        <f t="shared" si="9"/>
        <v/>
      </c>
    </row>
    <row r="490" spans="1:9" ht="13.5" customHeight="1" thickBot="1">
      <c r="A490" s="102" t="s">
        <v>55</v>
      </c>
      <c r="B490" s="103"/>
      <c r="G490" s="56" t="str">
        <f>IF(A490="Plan",SUMIF('Control de pagos'!B:B,Descripción!B490,'Control de pagos'!D:D),"")</f>
        <v/>
      </c>
      <c r="H490" s="56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7" t="str">
        <f t="shared" si="9"/>
        <v/>
      </c>
    </row>
    <row r="491" spans="1:9" ht="13.5" customHeight="1" thickBot="1">
      <c r="A491" s="102" t="s">
        <v>56</v>
      </c>
      <c r="B491" s="139"/>
      <c r="G491" s="56" t="str">
        <f>IF(A491="Plan",SUMIF('Control de pagos'!B:B,Descripción!B491,'Control de pagos'!D:D),"")</f>
        <v/>
      </c>
      <c r="H491" s="56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7" t="str">
        <f t="shared" si="9"/>
        <v/>
      </c>
    </row>
    <row r="492" spans="1:9" ht="13.5" customHeight="1">
      <c r="G492" s="56" t="str">
        <f>IF(A492="Plan",SUMIF('Control de pagos'!B:B,Descripción!B492,'Control de pagos'!D:D),"")</f>
        <v/>
      </c>
      <c r="H492" s="56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7" t="str">
        <f t="shared" si="9"/>
        <v/>
      </c>
    </row>
    <row r="493" spans="1:9" ht="13.5" customHeight="1">
      <c r="A493" s="47" t="s">
        <v>18</v>
      </c>
      <c r="B493" s="185"/>
      <c r="C493" s="185"/>
      <c r="D493" s="185"/>
      <c r="E493" s="185"/>
      <c r="G493" s="56">
        <f>IF(A493="Plan",SUMIF('Control de pagos'!B:B,Descripción!B493,'Control de pagos'!D:D),"")</f>
        <v>0</v>
      </c>
      <c r="H493" s="56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>0</v>
      </c>
      <c r="I493" s="57">
        <f t="shared" si="9"/>
        <v>0</v>
      </c>
    </row>
    <row r="494" spans="1:9" ht="13.5" customHeight="1">
      <c r="A494" s="48" t="s">
        <v>57</v>
      </c>
      <c r="B494" s="49"/>
      <c r="G494" s="56" t="str">
        <f>IF(A494="Plan",SUMIF('Control de pagos'!B:B,Descripción!B494,'Control de pagos'!D:D),"")</f>
        <v/>
      </c>
      <c r="H494" s="56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7" t="str">
        <f t="shared" si="9"/>
        <v/>
      </c>
    </row>
    <row r="495" spans="1:9" ht="13.5" customHeight="1">
      <c r="A495" s="48" t="s">
        <v>45</v>
      </c>
      <c r="B495" s="95"/>
      <c r="G495" s="56" t="str">
        <f>IF(A495="Plan",SUMIF('Control de pagos'!B:B,Descripción!B495,'Control de pagos'!D:D),"")</f>
        <v/>
      </c>
      <c r="H495" s="56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7" t="str">
        <f t="shared" si="9"/>
        <v/>
      </c>
    </row>
    <row r="496" spans="1:9" ht="13.5" customHeight="1">
      <c r="A496" s="48" t="s">
        <v>46</v>
      </c>
      <c r="B496" s="95"/>
      <c r="G496" s="56" t="str">
        <f>IF(A496="Plan",SUMIF('Control de pagos'!B:B,Descripción!B496,'Control de pagos'!D:D),"")</f>
        <v/>
      </c>
      <c r="H496" s="56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7" t="str">
        <f t="shared" si="9"/>
        <v/>
      </c>
    </row>
    <row r="497" spans="1:9" ht="13.5" customHeight="1">
      <c r="A497" s="48" t="s">
        <v>47</v>
      </c>
      <c r="B497" s="95"/>
      <c r="G497" s="56" t="str">
        <f>IF(A497="Plan",SUMIF('Control de pagos'!B:B,Descripción!B497,'Control de pagos'!D:D),"")</f>
        <v/>
      </c>
      <c r="H497" s="56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7" t="str">
        <f t="shared" si="9"/>
        <v/>
      </c>
    </row>
    <row r="498" spans="1:9" ht="13.5" customHeight="1" thickBot="1">
      <c r="G498" s="56" t="str">
        <f>IF(A498="Plan",SUMIF('Control de pagos'!B:B,Descripción!B498,'Control de pagos'!D:D),"")</f>
        <v/>
      </c>
      <c r="H498" s="56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7" t="str">
        <f t="shared" si="9"/>
        <v/>
      </c>
    </row>
    <row r="499" spans="1:9" ht="13.5" customHeight="1" thickBot="1">
      <c r="A499" s="181" t="s">
        <v>48</v>
      </c>
      <c r="B499" s="181" t="s">
        <v>49</v>
      </c>
      <c r="C499" s="181" t="s">
        <v>50</v>
      </c>
      <c r="D499" s="183" t="s">
        <v>51</v>
      </c>
      <c r="E499" s="184"/>
      <c r="G499" s="56" t="str">
        <f>IF(A499="Plan",SUMIF('Control de pagos'!B:B,Descripción!B499,'Control de pagos'!D:D),"")</f>
        <v/>
      </c>
      <c r="H499" s="56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7" t="str">
        <f t="shared" si="9"/>
        <v/>
      </c>
    </row>
    <row r="500" spans="1:9" ht="13.5" customHeight="1" thickBot="1">
      <c r="A500" s="182"/>
      <c r="B500" s="182"/>
      <c r="C500" s="182"/>
      <c r="D500" s="101" t="s">
        <v>52</v>
      </c>
      <c r="E500" s="101" t="s">
        <v>80</v>
      </c>
      <c r="G500" s="56" t="str">
        <f>IF(A500="Plan",SUMIF('Control de pagos'!B:B,Descripción!B500,'Control de pagos'!D:D),"")</f>
        <v/>
      </c>
      <c r="H500" s="56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7" t="str">
        <f t="shared" si="9"/>
        <v/>
      </c>
    </row>
    <row r="501" spans="1:9" ht="13.5" customHeight="1" thickBot="1">
      <c r="A501" s="102" t="s">
        <v>53</v>
      </c>
      <c r="B501" s="103"/>
      <c r="G501" s="56" t="str">
        <f>IF(A501="Plan",SUMIF('Control de pagos'!B:B,Descripción!B501,'Control de pagos'!D:D),"")</f>
        <v/>
      </c>
      <c r="H501" s="56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7" t="str">
        <f t="shared" si="9"/>
        <v/>
      </c>
    </row>
    <row r="502" spans="1:9" ht="13.5" customHeight="1" thickBot="1">
      <c r="A502" s="102" t="s">
        <v>54</v>
      </c>
      <c r="B502" s="137"/>
      <c r="G502" s="56" t="str">
        <f>IF(A502="Plan",SUMIF('Control de pagos'!B:B,Descripción!B502,'Control de pagos'!D:D),"")</f>
        <v/>
      </c>
      <c r="H502" s="56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7" t="str">
        <f t="shared" si="9"/>
        <v/>
      </c>
    </row>
    <row r="503" spans="1:9" ht="13.5" customHeight="1" thickBot="1">
      <c r="A503" s="102" t="s">
        <v>55</v>
      </c>
      <c r="B503" s="103"/>
      <c r="G503" s="56" t="str">
        <f>IF(A503="Plan",SUMIF('Control de pagos'!B:B,Descripción!B503,'Control de pagos'!D:D),"")</f>
        <v/>
      </c>
      <c r="H503" s="56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7" t="str">
        <f t="shared" si="9"/>
        <v/>
      </c>
    </row>
    <row r="504" spans="1:9" ht="13.5" customHeight="1" thickBot="1">
      <c r="A504" s="102" t="s">
        <v>56</v>
      </c>
      <c r="B504" s="139"/>
      <c r="G504" s="56" t="str">
        <f>IF(A504="Plan",SUMIF('Control de pagos'!B:B,Descripción!B504,'Control de pagos'!D:D),"")</f>
        <v/>
      </c>
      <c r="H504" s="56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7" t="str">
        <f t="shared" si="9"/>
        <v/>
      </c>
    </row>
    <row r="505" spans="1:9" ht="13.5" customHeight="1">
      <c r="G505" s="56" t="str">
        <f>IF(A505="Plan",SUMIF('Control de pagos'!B:B,Descripción!B505,'Control de pagos'!D:D),"")</f>
        <v/>
      </c>
      <c r="H505" s="56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7" t="str">
        <f t="shared" si="9"/>
        <v/>
      </c>
    </row>
    <row r="506" spans="1:9" ht="13.5" customHeight="1">
      <c r="A506" s="47" t="s">
        <v>18</v>
      </c>
      <c r="B506" s="185"/>
      <c r="C506" s="185"/>
      <c r="D506" s="185"/>
      <c r="E506" s="185"/>
      <c r="G506" s="56">
        <f>IF(A506="Plan",SUMIF('Control de pagos'!B:B,Descripción!B506,'Control de pagos'!D:D),"")</f>
        <v>0</v>
      </c>
      <c r="H506" s="56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>0</v>
      </c>
      <c r="I506" s="57">
        <f t="shared" si="9"/>
        <v>0</v>
      </c>
    </row>
    <row r="507" spans="1:9" ht="13.5" customHeight="1">
      <c r="A507" s="48" t="s">
        <v>57</v>
      </c>
      <c r="B507" s="49"/>
      <c r="G507" s="56" t="str">
        <f>IF(A507="Plan",SUMIF('Control de pagos'!B:B,Descripción!B507,'Control de pagos'!D:D),"")</f>
        <v/>
      </c>
      <c r="H507" s="56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7" t="str">
        <f t="shared" si="9"/>
        <v/>
      </c>
    </row>
    <row r="508" spans="1:9" ht="13.5" customHeight="1">
      <c r="A508" s="48" t="s">
        <v>45</v>
      </c>
      <c r="B508" s="95"/>
      <c r="G508" s="56" t="str">
        <f>IF(A508="Plan",SUMIF('Control de pagos'!B:B,Descripción!B508,'Control de pagos'!D:D),"")</f>
        <v/>
      </c>
      <c r="H508" s="56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7" t="str">
        <f t="shared" si="9"/>
        <v/>
      </c>
    </row>
    <row r="509" spans="1:9" ht="13.5" customHeight="1">
      <c r="A509" s="48" t="s">
        <v>46</v>
      </c>
      <c r="B509" s="95"/>
      <c r="G509" s="56" t="str">
        <f>IF(A509="Plan",SUMIF('Control de pagos'!B:B,Descripción!B509,'Control de pagos'!D:D),"")</f>
        <v/>
      </c>
      <c r="H509" s="56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7" t="str">
        <f t="shared" si="9"/>
        <v/>
      </c>
    </row>
    <row r="510" spans="1:9" ht="13.5" customHeight="1">
      <c r="A510" s="48" t="s">
        <v>47</v>
      </c>
      <c r="B510" s="95"/>
      <c r="G510" s="56" t="str">
        <f>IF(A510="Plan",SUMIF('Control de pagos'!B:B,Descripción!B510,'Control de pagos'!D:D),"")</f>
        <v/>
      </c>
      <c r="H510" s="56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7" t="str">
        <f t="shared" si="9"/>
        <v/>
      </c>
    </row>
    <row r="511" spans="1:9" ht="13.5" customHeight="1" thickBot="1">
      <c r="G511" s="56" t="str">
        <f>IF(A511="Plan",SUMIF('Control de pagos'!B:B,Descripción!B511,'Control de pagos'!D:D),"")</f>
        <v/>
      </c>
      <c r="H511" s="56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7" t="str">
        <f t="shared" si="9"/>
        <v/>
      </c>
    </row>
    <row r="512" spans="1:9" ht="13.5" customHeight="1" thickBot="1">
      <c r="A512" s="181" t="s">
        <v>48</v>
      </c>
      <c r="B512" s="181" t="s">
        <v>49</v>
      </c>
      <c r="C512" s="181" t="s">
        <v>50</v>
      </c>
      <c r="D512" s="183" t="s">
        <v>51</v>
      </c>
      <c r="E512" s="184"/>
      <c r="G512" s="56" t="str">
        <f>IF(A512="Plan",SUMIF('Control de pagos'!B:B,Descripción!B512,'Control de pagos'!D:D),"")</f>
        <v/>
      </c>
      <c r="H512" s="56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7" t="str">
        <f t="shared" si="9"/>
        <v/>
      </c>
    </row>
    <row r="513" spans="1:9" ht="13.5" customHeight="1" thickBot="1">
      <c r="A513" s="182"/>
      <c r="B513" s="182"/>
      <c r="C513" s="182"/>
      <c r="D513" s="101" t="s">
        <v>52</v>
      </c>
      <c r="E513" s="101" t="s">
        <v>80</v>
      </c>
      <c r="G513" s="56" t="str">
        <f>IF(A513="Plan",SUMIF('Control de pagos'!B:B,Descripción!B513,'Control de pagos'!D:D),"")</f>
        <v/>
      </c>
      <c r="H513" s="56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7" t="str">
        <f t="shared" si="9"/>
        <v/>
      </c>
    </row>
    <row r="514" spans="1:9" ht="13.5" customHeight="1" thickBot="1">
      <c r="A514" s="102" t="s">
        <v>53</v>
      </c>
      <c r="B514" s="103"/>
      <c r="G514" s="56" t="str">
        <f>IF(A514="Plan",SUMIF('Control de pagos'!B:B,Descripción!B514,'Control de pagos'!D:D),"")</f>
        <v/>
      </c>
      <c r="H514" s="56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7" t="str">
        <f t="shared" si="9"/>
        <v/>
      </c>
    </row>
    <row r="515" spans="1:9" ht="13.5" customHeight="1" thickBot="1">
      <c r="A515" s="102" t="s">
        <v>54</v>
      </c>
      <c r="B515" s="137"/>
      <c r="G515" s="56" t="str">
        <f>IF(A515="Plan",SUMIF('Control de pagos'!B:B,Descripción!B515,'Control de pagos'!D:D),"")</f>
        <v/>
      </c>
      <c r="H515" s="56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7" t="str">
        <f t="shared" si="9"/>
        <v/>
      </c>
    </row>
    <row r="516" spans="1:9" ht="13.5" customHeight="1" thickBot="1">
      <c r="A516" s="102" t="s">
        <v>55</v>
      </c>
      <c r="B516" s="103"/>
      <c r="G516" s="56" t="str">
        <f>IF(A516="Plan",SUMIF('Control de pagos'!B:B,Descripción!B516,'Control de pagos'!D:D),"")</f>
        <v/>
      </c>
      <c r="H516" s="56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7" t="str">
        <f t="shared" si="9"/>
        <v/>
      </c>
    </row>
    <row r="517" spans="1:9" ht="13.5" customHeight="1" thickBot="1">
      <c r="A517" s="102" t="s">
        <v>56</v>
      </c>
      <c r="B517" s="139"/>
      <c r="G517" s="56" t="str">
        <f>IF(A517="Plan",SUMIF('Control de pagos'!B:B,Descripción!B517,'Control de pagos'!D:D),"")</f>
        <v/>
      </c>
      <c r="H517" s="56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7" t="str">
        <f t="shared" si="9"/>
        <v/>
      </c>
    </row>
    <row r="518" spans="1:9" ht="13.5" customHeight="1">
      <c r="G518" s="56" t="str">
        <f>IF(A518="Plan",SUMIF('Control de pagos'!B:B,Descripción!B518,'Control de pagos'!D:D),"")</f>
        <v/>
      </c>
      <c r="H518" s="56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7" t="str">
        <f t="shared" si="9"/>
        <v/>
      </c>
    </row>
    <row r="519" spans="1:9" ht="13.5" customHeight="1">
      <c r="A519" s="47" t="s">
        <v>18</v>
      </c>
      <c r="B519" s="185"/>
      <c r="C519" s="185"/>
      <c r="D519" s="185"/>
      <c r="E519" s="185"/>
      <c r="G519" s="56">
        <f>IF(A519="Plan",SUMIF('Control de pagos'!B:B,Descripción!B519,'Control de pagos'!D:D),"")</f>
        <v>0</v>
      </c>
      <c r="H519" s="56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>0</v>
      </c>
      <c r="I519" s="57">
        <f t="shared" si="9"/>
        <v>0</v>
      </c>
    </row>
    <row r="520" spans="1:9" ht="13.5" customHeight="1">
      <c r="A520" s="48" t="s">
        <v>57</v>
      </c>
      <c r="B520" s="49"/>
      <c r="G520" s="56" t="str">
        <f>IF(A520="Plan",SUMIF('Control de pagos'!B:B,Descripción!B520,'Control de pagos'!D:D),"")</f>
        <v/>
      </c>
      <c r="H520" s="56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7" t="str">
        <f t="shared" si="9"/>
        <v/>
      </c>
    </row>
    <row r="521" spans="1:9" ht="13.5" customHeight="1">
      <c r="A521" s="48" t="s">
        <v>45</v>
      </c>
      <c r="B521" s="95"/>
      <c r="G521" s="56" t="str">
        <f>IF(A521="Plan",SUMIF('Control de pagos'!B:B,Descripción!B521,'Control de pagos'!D:D),"")</f>
        <v/>
      </c>
      <c r="H521" s="56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7" t="str">
        <f t="shared" si="9"/>
        <v/>
      </c>
    </row>
    <row r="522" spans="1:9" ht="13.5" customHeight="1">
      <c r="A522" s="48" t="s">
        <v>46</v>
      </c>
      <c r="B522" s="95"/>
      <c r="G522" s="56" t="str">
        <f>IF(A522="Plan",SUMIF('Control de pagos'!B:B,Descripción!B522,'Control de pagos'!D:D),"")</f>
        <v/>
      </c>
      <c r="H522" s="56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7" t="str">
        <f t="shared" si="9"/>
        <v/>
      </c>
    </row>
    <row r="523" spans="1:9" ht="13.5" customHeight="1">
      <c r="A523" s="48" t="s">
        <v>47</v>
      </c>
      <c r="B523" s="95"/>
      <c r="G523" s="56" t="str">
        <f>IF(A523="Plan",SUMIF('Control de pagos'!B:B,Descripción!B523,'Control de pagos'!D:D),"")</f>
        <v/>
      </c>
      <c r="H523" s="56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7" t="str">
        <f t="shared" si="9"/>
        <v/>
      </c>
    </row>
    <row r="524" spans="1:9" ht="13.5" customHeight="1" thickBot="1">
      <c r="G524" s="56" t="str">
        <f>IF(A524="Plan",SUMIF('Control de pagos'!B:B,Descripción!B524,'Control de pagos'!D:D),"")</f>
        <v/>
      </c>
      <c r="H524" s="56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7" t="str">
        <f t="shared" si="9"/>
        <v/>
      </c>
    </row>
    <row r="525" spans="1:9" ht="13.5" customHeight="1" thickBot="1">
      <c r="A525" s="181" t="s">
        <v>48</v>
      </c>
      <c r="B525" s="181" t="s">
        <v>49</v>
      </c>
      <c r="C525" s="181" t="s">
        <v>50</v>
      </c>
      <c r="D525" s="183" t="s">
        <v>51</v>
      </c>
      <c r="E525" s="184"/>
      <c r="G525" s="56" t="str">
        <f>IF(A525="Plan",SUMIF('Control de pagos'!B:B,Descripción!B525,'Control de pagos'!D:D),"")</f>
        <v/>
      </c>
      <c r="H525" s="56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7" t="str">
        <f t="shared" si="9"/>
        <v/>
      </c>
    </row>
    <row r="526" spans="1:9" ht="13.5" customHeight="1" thickBot="1">
      <c r="A526" s="182"/>
      <c r="B526" s="182"/>
      <c r="C526" s="182"/>
      <c r="D526" s="101" t="s">
        <v>52</v>
      </c>
      <c r="E526" s="101" t="s">
        <v>80</v>
      </c>
      <c r="G526" s="56" t="str">
        <f>IF(A526="Plan",SUMIF('Control de pagos'!B:B,Descripción!B526,'Control de pagos'!D:D),"")</f>
        <v/>
      </c>
      <c r="H526" s="56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7" t="str">
        <f t="shared" si="9"/>
        <v/>
      </c>
    </row>
    <row r="527" spans="1:9" ht="13.5" customHeight="1" thickBot="1">
      <c r="A527" s="102" t="s">
        <v>53</v>
      </c>
      <c r="B527" s="103"/>
      <c r="G527" s="56" t="str">
        <f>IF(A527="Plan",SUMIF('Control de pagos'!B:B,Descripción!B527,'Control de pagos'!D:D),"")</f>
        <v/>
      </c>
      <c r="H527" s="56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7" t="str">
        <f t="shared" si="9"/>
        <v/>
      </c>
    </row>
    <row r="528" spans="1:9" ht="13.5" customHeight="1" thickBot="1">
      <c r="A528" s="102" t="s">
        <v>54</v>
      </c>
      <c r="B528" s="137"/>
      <c r="G528" s="56" t="str">
        <f>IF(A528="Plan",SUMIF('Control de pagos'!B:B,Descripción!B528,'Control de pagos'!D:D),"")</f>
        <v/>
      </c>
      <c r="H528" s="56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7" t="str">
        <f t="shared" si="9"/>
        <v/>
      </c>
    </row>
    <row r="529" spans="1:9" ht="13.5" customHeight="1" thickBot="1">
      <c r="A529" s="102" t="s">
        <v>55</v>
      </c>
      <c r="B529" s="103"/>
      <c r="G529" s="56" t="str">
        <f>IF(A529="Plan",SUMIF('Control de pagos'!B:B,Descripción!B529,'Control de pagos'!D:D),"")</f>
        <v/>
      </c>
      <c r="H529" s="56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7" t="str">
        <f t="shared" si="9"/>
        <v/>
      </c>
    </row>
    <row r="530" spans="1:9" ht="13.5" customHeight="1" thickBot="1">
      <c r="A530" s="102" t="s">
        <v>56</v>
      </c>
      <c r="B530" s="139"/>
      <c r="G530" s="56" t="str">
        <f>IF(A530="Plan",SUMIF('Control de pagos'!B:B,Descripción!B530,'Control de pagos'!D:D),"")</f>
        <v/>
      </c>
      <c r="H530" s="56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7" t="str">
        <f t="shared" si="9"/>
        <v/>
      </c>
    </row>
    <row r="531" spans="1:9" ht="13.5" customHeight="1">
      <c r="G531" s="56" t="str">
        <f>IF(A531="Plan",SUMIF('Control de pagos'!B:B,Descripción!B531,'Control de pagos'!D:D),"")</f>
        <v/>
      </c>
      <c r="H531" s="56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7" t="str">
        <f t="shared" si="9"/>
        <v/>
      </c>
    </row>
    <row r="532" spans="1:9" ht="13.5" customHeight="1">
      <c r="A532" s="47" t="s">
        <v>18</v>
      </c>
      <c r="B532" s="185"/>
      <c r="C532" s="185"/>
      <c r="D532" s="185"/>
      <c r="E532" s="185"/>
      <c r="G532" s="56">
        <f>IF(A532="Plan",SUMIF('Control de pagos'!B:B,Descripción!B532,'Control de pagos'!D:D),"")</f>
        <v>0</v>
      </c>
      <c r="H532" s="56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>0</v>
      </c>
      <c r="I532" s="57">
        <f t="shared" ref="I532:I557" si="10">IF(G532="","",G532-H532)</f>
        <v>0</v>
      </c>
    </row>
    <row r="533" spans="1:9" ht="13.5" customHeight="1">
      <c r="A533" s="48" t="s">
        <v>57</v>
      </c>
      <c r="B533" s="49"/>
      <c r="G533" s="56" t="str">
        <f>IF(A533="Plan",SUMIF('Control de pagos'!B:B,Descripción!B533,'Control de pagos'!D:D),"")</f>
        <v/>
      </c>
      <c r="H533" s="56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7" t="str">
        <f t="shared" si="10"/>
        <v/>
      </c>
    </row>
    <row r="534" spans="1:9" ht="13.5" customHeight="1">
      <c r="A534" s="48" t="s">
        <v>45</v>
      </c>
      <c r="B534" s="95"/>
      <c r="G534" s="56" t="str">
        <f>IF(A534="Plan",SUMIF('Control de pagos'!B:B,Descripción!B534,'Control de pagos'!D:D),"")</f>
        <v/>
      </c>
      <c r="H534" s="56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7" t="str">
        <f t="shared" si="10"/>
        <v/>
      </c>
    </row>
    <row r="535" spans="1:9" ht="13.5" customHeight="1">
      <c r="A535" s="48" t="s">
        <v>46</v>
      </c>
      <c r="B535" s="95"/>
      <c r="G535" s="56" t="str">
        <f>IF(A535="Plan",SUMIF('Control de pagos'!B:B,Descripción!B535,'Control de pagos'!D:D),"")</f>
        <v/>
      </c>
      <c r="H535" s="56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7" t="str">
        <f t="shared" si="10"/>
        <v/>
      </c>
    </row>
    <row r="536" spans="1:9" ht="13.5" customHeight="1">
      <c r="A536" s="48" t="s">
        <v>47</v>
      </c>
      <c r="B536" s="95"/>
      <c r="G536" s="56" t="str">
        <f>IF(A536="Plan",SUMIF('Control de pagos'!B:B,Descripción!B536,'Control de pagos'!D:D),"")</f>
        <v/>
      </c>
      <c r="H536" s="56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7" t="str">
        <f t="shared" si="10"/>
        <v/>
      </c>
    </row>
    <row r="537" spans="1:9" ht="13.5" customHeight="1" thickBot="1">
      <c r="G537" s="56" t="str">
        <f>IF(A537="Plan",SUMIF('Control de pagos'!B:B,Descripción!B537,'Control de pagos'!D:D),"")</f>
        <v/>
      </c>
      <c r="H537" s="56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7" t="str">
        <f t="shared" si="10"/>
        <v/>
      </c>
    </row>
    <row r="538" spans="1:9" ht="13.5" customHeight="1" thickBot="1">
      <c r="A538" s="181" t="s">
        <v>48</v>
      </c>
      <c r="B538" s="181" t="s">
        <v>49</v>
      </c>
      <c r="C538" s="181" t="s">
        <v>50</v>
      </c>
      <c r="D538" s="183" t="s">
        <v>51</v>
      </c>
      <c r="E538" s="184"/>
      <c r="G538" s="56" t="str">
        <f>IF(A538="Plan",SUMIF('Control de pagos'!B:B,Descripción!B538,'Control de pagos'!D:D),"")</f>
        <v/>
      </c>
      <c r="H538" s="56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7" t="str">
        <f t="shared" si="10"/>
        <v/>
      </c>
    </row>
    <row r="539" spans="1:9" ht="13.5" customHeight="1" thickBot="1">
      <c r="A539" s="182"/>
      <c r="B539" s="182"/>
      <c r="C539" s="182"/>
      <c r="D539" s="101" t="s">
        <v>52</v>
      </c>
      <c r="E539" s="101" t="s">
        <v>80</v>
      </c>
      <c r="G539" s="56" t="str">
        <f>IF(A539="Plan",SUMIF('Control de pagos'!B:B,Descripción!B539,'Control de pagos'!D:D),"")</f>
        <v/>
      </c>
      <c r="H539" s="56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7" t="str">
        <f t="shared" si="10"/>
        <v/>
      </c>
    </row>
    <row r="540" spans="1:9" ht="13.5" customHeight="1" thickBot="1">
      <c r="A540" s="102" t="s">
        <v>53</v>
      </c>
      <c r="B540" s="103"/>
      <c r="G540" s="56" t="str">
        <f>IF(A540="Plan",SUMIF('Control de pagos'!B:B,Descripción!B540,'Control de pagos'!D:D),"")</f>
        <v/>
      </c>
      <c r="H540" s="56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7" t="str">
        <f t="shared" si="10"/>
        <v/>
      </c>
    </row>
    <row r="541" spans="1:9" ht="13.5" customHeight="1" thickBot="1">
      <c r="A541" s="102" t="s">
        <v>54</v>
      </c>
      <c r="B541" s="137"/>
      <c r="G541" s="56" t="str">
        <f>IF(A541="Plan",SUMIF('Control de pagos'!B:B,Descripción!B541,'Control de pagos'!D:D),"")</f>
        <v/>
      </c>
      <c r="H541" s="56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7" t="str">
        <f t="shared" si="10"/>
        <v/>
      </c>
    </row>
    <row r="542" spans="1:9" ht="13.5" customHeight="1" thickBot="1">
      <c r="A542" s="102" t="s">
        <v>55</v>
      </c>
      <c r="B542" s="103"/>
      <c r="G542" s="56" t="str">
        <f>IF(A542="Plan",SUMIF('Control de pagos'!B:B,Descripción!B542,'Control de pagos'!D:D),"")</f>
        <v/>
      </c>
      <c r="H542" s="56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7" t="str">
        <f t="shared" si="10"/>
        <v/>
      </c>
    </row>
    <row r="543" spans="1:9" ht="13.5" customHeight="1" thickBot="1">
      <c r="A543" s="102" t="s">
        <v>56</v>
      </c>
      <c r="B543" s="139"/>
      <c r="G543" s="56" t="str">
        <f>IF(A543="Plan",SUMIF('Control de pagos'!B:B,Descripción!B543,'Control de pagos'!D:D),"")</f>
        <v/>
      </c>
      <c r="H543" s="56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7" t="str">
        <f t="shared" si="10"/>
        <v/>
      </c>
    </row>
    <row r="544" spans="1:9" ht="13.5" customHeight="1">
      <c r="G544" s="56" t="str">
        <f>IF(A544="Plan",SUMIF('Control de pagos'!B:B,Descripción!B544,'Control de pagos'!D:D),"")</f>
        <v/>
      </c>
      <c r="H544" s="56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7" t="str">
        <f t="shared" si="10"/>
        <v/>
      </c>
    </row>
    <row r="545" spans="1:9" ht="13.5" customHeight="1">
      <c r="A545" s="47" t="s">
        <v>18</v>
      </c>
      <c r="B545" s="185"/>
      <c r="C545" s="185"/>
      <c r="D545" s="185"/>
      <c r="E545" s="185"/>
      <c r="G545" s="56">
        <f>IF(A545="Plan",SUMIF('Control de pagos'!B:B,Descripción!B545,'Control de pagos'!D:D),"")</f>
        <v>0</v>
      </c>
      <c r="H545" s="56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>0</v>
      </c>
      <c r="I545" s="57">
        <f t="shared" si="10"/>
        <v>0</v>
      </c>
    </row>
    <row r="546" spans="1:9" ht="13.5" customHeight="1">
      <c r="A546" s="48" t="s">
        <v>57</v>
      </c>
      <c r="B546" s="49"/>
      <c r="G546" s="56" t="str">
        <f>IF(A546="Plan",SUMIF('Control de pagos'!B:B,Descripción!B546,'Control de pagos'!D:D),"")</f>
        <v/>
      </c>
      <c r="H546" s="56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7" t="str">
        <f t="shared" si="10"/>
        <v/>
      </c>
    </row>
    <row r="547" spans="1:9" ht="13.5" customHeight="1">
      <c r="A547" s="48" t="s">
        <v>45</v>
      </c>
      <c r="B547" s="95"/>
      <c r="G547" s="56" t="str">
        <f>IF(A547="Plan",SUMIF('Control de pagos'!B:B,Descripción!B547,'Control de pagos'!D:D),"")</f>
        <v/>
      </c>
      <c r="H547" s="56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7" t="str">
        <f t="shared" si="10"/>
        <v/>
      </c>
    </row>
    <row r="548" spans="1:9" ht="13.5" customHeight="1">
      <c r="A548" s="48" t="s">
        <v>46</v>
      </c>
      <c r="B548" s="95"/>
      <c r="G548" s="56" t="str">
        <f>IF(A548="Plan",SUMIF('Control de pagos'!B:B,Descripción!B548,'Control de pagos'!D:D),"")</f>
        <v/>
      </c>
      <c r="H548" s="56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7" t="str">
        <f t="shared" si="10"/>
        <v/>
      </c>
    </row>
    <row r="549" spans="1:9" ht="13.5" customHeight="1">
      <c r="A549" s="48" t="s">
        <v>47</v>
      </c>
      <c r="B549" s="95"/>
      <c r="G549" s="56" t="str">
        <f>IF(A549="Plan",SUMIF('Control de pagos'!B:B,Descripción!B549,'Control de pagos'!D:D),"")</f>
        <v/>
      </c>
      <c r="H549" s="56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7" t="str">
        <f t="shared" si="10"/>
        <v/>
      </c>
    </row>
    <row r="550" spans="1:9" ht="13.5" customHeight="1" thickBot="1">
      <c r="G550" s="56" t="str">
        <f>IF(A550="Plan",SUMIF('Control de pagos'!B:B,Descripción!B550,'Control de pagos'!D:D),"")</f>
        <v/>
      </c>
      <c r="H550" s="56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7" t="str">
        <f t="shared" si="10"/>
        <v/>
      </c>
    </row>
    <row r="551" spans="1:9" ht="13.5" customHeight="1" thickBot="1">
      <c r="A551" s="181" t="s">
        <v>48</v>
      </c>
      <c r="B551" s="181" t="s">
        <v>49</v>
      </c>
      <c r="C551" s="181" t="s">
        <v>50</v>
      </c>
      <c r="D551" s="183" t="s">
        <v>51</v>
      </c>
      <c r="E551" s="184"/>
      <c r="G551" s="56" t="str">
        <f>IF(A551="Plan",SUMIF('Control de pagos'!B:B,Descripción!B551,'Control de pagos'!D:D),"")</f>
        <v/>
      </c>
      <c r="H551" s="56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7" t="str">
        <f t="shared" si="10"/>
        <v/>
      </c>
    </row>
    <row r="552" spans="1:9" ht="13.5" customHeight="1" thickBot="1">
      <c r="A552" s="182"/>
      <c r="B552" s="182"/>
      <c r="C552" s="182"/>
      <c r="D552" s="101" t="s">
        <v>52</v>
      </c>
      <c r="E552" s="101" t="s">
        <v>80</v>
      </c>
      <c r="G552" s="56" t="str">
        <f>IF(A552="Plan",SUMIF('Control de pagos'!B:B,Descripción!B552,'Control de pagos'!D:D),"")</f>
        <v/>
      </c>
      <c r="H552" s="56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7" t="str">
        <f t="shared" si="10"/>
        <v/>
      </c>
    </row>
    <row r="553" spans="1:9" ht="13.5" customHeight="1" thickBot="1">
      <c r="A553" s="102" t="s">
        <v>53</v>
      </c>
      <c r="B553" s="103"/>
      <c r="G553" s="56" t="str">
        <f>IF(A553="Plan",SUMIF('Control de pagos'!B:B,Descripción!B553,'Control de pagos'!D:D),"")</f>
        <v/>
      </c>
      <c r="H553" s="56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7" t="str">
        <f t="shared" si="10"/>
        <v/>
      </c>
    </row>
    <row r="554" spans="1:9" ht="13.5" customHeight="1" thickBot="1">
      <c r="A554" s="102" t="s">
        <v>54</v>
      </c>
      <c r="B554" s="137"/>
      <c r="G554" s="56" t="str">
        <f>IF(A554="Plan",SUMIF('Control de pagos'!B:B,Descripción!B554,'Control de pagos'!D:D),"")</f>
        <v/>
      </c>
      <c r="H554" s="56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7" t="str">
        <f t="shared" si="10"/>
        <v/>
      </c>
    </row>
    <row r="555" spans="1:9" ht="13.5" customHeight="1" thickBot="1">
      <c r="A555" s="102" t="s">
        <v>55</v>
      </c>
      <c r="B555" s="103"/>
      <c r="G555" s="56" t="str">
        <f>IF(A555="Plan",SUMIF('Control de pagos'!B:B,Descripción!B555,'Control de pagos'!D:D),"")</f>
        <v/>
      </c>
      <c r="H555" s="56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7" t="str">
        <f t="shared" si="10"/>
        <v/>
      </c>
    </row>
    <row r="556" spans="1:9" ht="13.5" customHeight="1" thickBot="1">
      <c r="A556" s="102" t="s">
        <v>56</v>
      </c>
      <c r="B556" s="139"/>
      <c r="G556" s="56" t="str">
        <f>IF(A556="Plan",SUMIF('Control de pagos'!B:B,Descripción!B556,'Control de pagos'!D:D),"")</f>
        <v/>
      </c>
      <c r="H556" s="56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7" t="str">
        <f t="shared" si="10"/>
        <v/>
      </c>
    </row>
    <row r="557" spans="1:9" ht="13.5" customHeight="1">
      <c r="G557" s="56" t="str">
        <f>IF(A557="Plan",SUMIF('Control de pagos'!B:B,Descripción!B557,'Control de pagos'!D:D),"")</f>
        <v/>
      </c>
      <c r="H557" s="56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7" t="str">
        <f t="shared" si="10"/>
        <v/>
      </c>
    </row>
    <row r="558" spans="1:9">
      <c r="G558" s="56" t="str">
        <f>IF(A558="Plan",SUMIF('Control de pagos'!B:B,Descripción!B558,'Control de pagos'!D:D),"")</f>
        <v/>
      </c>
      <c r="H558" s="56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7" t="str">
        <f t="shared" ref="I558:I595" si="11">IF(G558="","",G558-H558)</f>
        <v/>
      </c>
    </row>
    <row r="559" spans="1:9">
      <c r="G559" s="56" t="str">
        <f>IF(A559="Plan",SUMIF('Control de pagos'!B:B,Descripción!B559,'Control de pagos'!D:D),"")</f>
        <v/>
      </c>
      <c r="H559" s="56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7" t="str">
        <f t="shared" si="11"/>
        <v/>
      </c>
    </row>
    <row r="560" spans="1:9">
      <c r="G560" s="56" t="str">
        <f>IF(A560="Plan",SUMIF('Control de pagos'!B:B,Descripción!B560,'Control de pagos'!D:D),"")</f>
        <v/>
      </c>
      <c r="H560" s="56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7" t="str">
        <f t="shared" si="11"/>
        <v/>
      </c>
    </row>
    <row r="561" spans="7:9">
      <c r="G561" s="56" t="str">
        <f>IF(A561="Plan",SUMIF('Control de pagos'!B:B,Descripción!B561,'Control de pagos'!D:D),"")</f>
        <v/>
      </c>
      <c r="H561" s="56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7" t="str">
        <f t="shared" si="11"/>
        <v/>
      </c>
    </row>
    <row r="562" spans="7:9">
      <c r="G562" s="56" t="str">
        <f>IF(A562="Plan",SUMIF('Control de pagos'!B:B,Descripción!B562,'Control de pagos'!D:D),"")</f>
        <v/>
      </c>
      <c r="H562" s="56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7" t="str">
        <f t="shared" si="11"/>
        <v/>
      </c>
    </row>
    <row r="563" spans="7:9">
      <c r="G563" s="56" t="str">
        <f>IF(A563="Plan",SUMIF('Control de pagos'!B:B,Descripción!B563,'Control de pagos'!D:D),"")</f>
        <v/>
      </c>
      <c r="H563" s="56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7" t="str">
        <f t="shared" si="11"/>
        <v/>
      </c>
    </row>
    <row r="564" spans="7:9">
      <c r="G564" s="56" t="str">
        <f>IF(A564="Plan",SUMIF('Control de pagos'!B:B,Descripción!B564,'Control de pagos'!D:D),"")</f>
        <v/>
      </c>
      <c r="H564" s="56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7" t="str">
        <f t="shared" si="11"/>
        <v/>
      </c>
    </row>
    <row r="565" spans="7:9">
      <c r="G565" s="56" t="str">
        <f>IF(A565="Plan",SUMIF('Control de pagos'!B:B,Descripción!B565,'Control de pagos'!D:D),"")</f>
        <v/>
      </c>
      <c r="H565" s="56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7" t="str">
        <f t="shared" si="11"/>
        <v/>
      </c>
    </row>
    <row r="566" spans="7:9">
      <c r="G566" s="56" t="str">
        <f>IF(A566="Plan",SUMIF('Control de pagos'!B:B,Descripción!B566,'Control de pagos'!D:D),"")</f>
        <v/>
      </c>
      <c r="H566" s="56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7" t="str">
        <f t="shared" si="11"/>
        <v/>
      </c>
    </row>
    <row r="567" spans="7:9">
      <c r="G567" s="56" t="str">
        <f>IF(A567="Plan",SUMIF('Control de pagos'!B:B,Descripción!B567,'Control de pagos'!D:D),"")</f>
        <v/>
      </c>
      <c r="H567" s="56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7" t="str">
        <f t="shared" si="11"/>
        <v/>
      </c>
    </row>
    <row r="568" spans="7:9">
      <c r="G568" s="56" t="str">
        <f>IF(A568="Plan",SUMIF('Control de pagos'!B:B,Descripción!B568,'Control de pagos'!D:D),"")</f>
        <v/>
      </c>
      <c r="H568" s="56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7" t="str">
        <f t="shared" si="11"/>
        <v/>
      </c>
    </row>
    <row r="569" spans="7:9">
      <c r="G569" s="56" t="str">
        <f>IF(A569="Plan",SUMIF('Control de pagos'!B:B,Descripción!B569,'Control de pagos'!D:D),"")</f>
        <v/>
      </c>
      <c r="H569" s="56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7" t="str">
        <f t="shared" si="11"/>
        <v/>
      </c>
    </row>
    <row r="570" spans="7:9">
      <c r="G570" s="56" t="str">
        <f>IF(A570="Plan",SUMIF('Control de pagos'!B:B,Descripción!B570,'Control de pagos'!D:D),"")</f>
        <v/>
      </c>
      <c r="H570" s="56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7" t="str">
        <f t="shared" si="11"/>
        <v/>
      </c>
    </row>
    <row r="571" spans="7:9">
      <c r="G571" s="56" t="str">
        <f>IF(A571="Plan",SUMIF('Control de pagos'!B:B,Descripción!B571,'Control de pagos'!D:D),"")</f>
        <v/>
      </c>
      <c r="H571" s="56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7" t="str">
        <f t="shared" si="11"/>
        <v/>
      </c>
    </row>
    <row r="572" spans="7:9">
      <c r="G572" s="56" t="str">
        <f>IF(A572="Plan",SUMIF('Control de pagos'!B:B,Descripción!B572,'Control de pagos'!D:D),"")</f>
        <v/>
      </c>
      <c r="H572" s="56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7" t="str">
        <f t="shared" si="11"/>
        <v/>
      </c>
    </row>
    <row r="573" spans="7:9">
      <c r="G573" s="56" t="str">
        <f>IF(A573="Plan",SUMIF('Control de pagos'!B:B,Descripción!B573,'Control de pagos'!D:D),"")</f>
        <v/>
      </c>
      <c r="H573" s="56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7" t="str">
        <f t="shared" si="11"/>
        <v/>
      </c>
    </row>
    <row r="574" spans="7:9">
      <c r="G574" s="56" t="str">
        <f>IF(A574="Plan",SUMIF('Control de pagos'!B:B,Descripción!B574,'Control de pagos'!D:D),"")</f>
        <v/>
      </c>
      <c r="H574" s="56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7" t="str">
        <f t="shared" si="11"/>
        <v/>
      </c>
    </row>
    <row r="575" spans="7:9">
      <c r="G575" s="56" t="str">
        <f>IF(A575="Plan",SUMIF('Control de pagos'!B:B,Descripción!B575,'Control de pagos'!D:D),"")</f>
        <v/>
      </c>
      <c r="H575" s="56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7" t="str">
        <f t="shared" si="11"/>
        <v/>
      </c>
    </row>
    <row r="576" spans="7:9">
      <c r="G576" s="56" t="str">
        <f>IF(A576="Plan",SUMIF('Control de pagos'!B:B,Descripción!B576,'Control de pagos'!D:D),"")</f>
        <v/>
      </c>
      <c r="H576" s="56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7" t="str">
        <f t="shared" si="11"/>
        <v/>
      </c>
    </row>
    <row r="577" spans="7:9">
      <c r="G577" s="56" t="str">
        <f>IF(A577="Plan",SUMIF('Control de pagos'!B:B,Descripción!B577,'Control de pagos'!D:D),"")</f>
        <v/>
      </c>
      <c r="H577" s="56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7" t="str">
        <f t="shared" si="11"/>
        <v/>
      </c>
    </row>
    <row r="578" spans="7:9">
      <c r="G578" s="56" t="str">
        <f>IF(A578="Plan",SUMIF('Control de pagos'!B:B,Descripción!B578,'Control de pagos'!D:D),"")</f>
        <v/>
      </c>
      <c r="H578" s="56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7" t="str">
        <f t="shared" si="11"/>
        <v/>
      </c>
    </row>
    <row r="579" spans="7:9">
      <c r="G579" s="56" t="str">
        <f>IF(A579="Plan",SUMIF('Control de pagos'!B:B,Descripción!B579,'Control de pagos'!D:D),"")</f>
        <v/>
      </c>
      <c r="H579" s="56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7" t="str">
        <f t="shared" si="11"/>
        <v/>
      </c>
    </row>
    <row r="580" spans="7:9">
      <c r="G580" s="56" t="str">
        <f>IF(A580="Plan",SUMIF('Control de pagos'!B:B,Descripción!B580,'Control de pagos'!D:D),"")</f>
        <v/>
      </c>
      <c r="H580" s="56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7" t="str">
        <f t="shared" si="11"/>
        <v/>
      </c>
    </row>
    <row r="581" spans="7:9">
      <c r="G581" s="56" t="str">
        <f>IF(A581="Plan",SUMIF('Control de pagos'!B:B,Descripción!B581,'Control de pagos'!D:D),"")</f>
        <v/>
      </c>
      <c r="H581" s="56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7" t="str">
        <f t="shared" si="11"/>
        <v/>
      </c>
    </row>
    <row r="582" spans="7:9">
      <c r="G582" s="56" t="str">
        <f>IF(A582="Plan",SUMIF('Control de pagos'!B:B,Descripción!B582,'Control de pagos'!D:D),"")</f>
        <v/>
      </c>
      <c r="H582" s="56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7" t="str">
        <f t="shared" si="11"/>
        <v/>
      </c>
    </row>
    <row r="583" spans="7:9">
      <c r="G583" s="56" t="str">
        <f>IF(A583="Plan",SUMIF('Control de pagos'!B:B,Descripción!B583,'Control de pagos'!D:D),"")</f>
        <v/>
      </c>
      <c r="H583" s="56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7" t="str">
        <f t="shared" si="11"/>
        <v/>
      </c>
    </row>
    <row r="584" spans="7:9">
      <c r="G584" s="56" t="str">
        <f>IF(A584="Plan",SUMIF('Control de pagos'!B:B,Descripción!B584,'Control de pagos'!D:D),"")</f>
        <v/>
      </c>
      <c r="H584" s="56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7" t="str">
        <f t="shared" si="11"/>
        <v/>
      </c>
    </row>
    <row r="585" spans="7:9">
      <c r="G585" s="56" t="str">
        <f>IF(A585="Plan",SUMIF('Control de pagos'!B:B,Descripción!B585,'Control de pagos'!D:D),"")</f>
        <v/>
      </c>
      <c r="H585" s="56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7" t="str">
        <f t="shared" si="11"/>
        <v/>
      </c>
    </row>
    <row r="586" spans="7:9">
      <c r="G586" s="56" t="str">
        <f>IF(A586="Plan",SUMIF('Control de pagos'!B:B,Descripción!B586,'Control de pagos'!D:D),"")</f>
        <v/>
      </c>
      <c r="H586" s="56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7" t="str">
        <f t="shared" si="11"/>
        <v/>
      </c>
    </row>
    <row r="587" spans="7:9">
      <c r="G587" s="56" t="str">
        <f>IF(A587="Plan",SUMIF('Control de pagos'!B:B,Descripción!B587,'Control de pagos'!D:D),"")</f>
        <v/>
      </c>
      <c r="H587" s="56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7" t="str">
        <f t="shared" si="11"/>
        <v/>
      </c>
    </row>
    <row r="588" spans="7:9">
      <c r="G588" s="56" t="str">
        <f>IF(A588="Plan",SUMIF('Control de pagos'!B:B,Descripción!B588,'Control de pagos'!D:D),"")</f>
        <v/>
      </c>
      <c r="H588" s="56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7" t="str">
        <f t="shared" si="11"/>
        <v/>
      </c>
    </row>
    <row r="589" spans="7:9">
      <c r="G589" s="56" t="str">
        <f>IF(A589="Plan",SUMIF('Control de pagos'!B:B,Descripción!B589,'Control de pagos'!D:D),"")</f>
        <v/>
      </c>
      <c r="H589" s="56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7" t="str">
        <f t="shared" si="11"/>
        <v/>
      </c>
    </row>
    <row r="590" spans="7:9">
      <c r="G590" s="56" t="str">
        <f>IF(A590="Plan",SUMIF('Control de pagos'!B:B,Descripción!B590,'Control de pagos'!D:D),"")</f>
        <v/>
      </c>
      <c r="H590" s="56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7" t="str">
        <f t="shared" si="11"/>
        <v/>
      </c>
    </row>
    <row r="591" spans="7:9">
      <c r="G591" s="56" t="str">
        <f>IF(A591="Plan",SUMIF('Control de pagos'!B:B,Descripción!B591,'Control de pagos'!D:D),"")</f>
        <v/>
      </c>
      <c r="H591" s="56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7" t="str">
        <f t="shared" si="11"/>
        <v/>
      </c>
    </row>
    <row r="592" spans="7:9">
      <c r="G592" s="56" t="str">
        <f>IF(A592="Plan",SUMIF('Control de pagos'!B:B,Descripción!B592,'Control de pagos'!D:D),"")</f>
        <v/>
      </c>
      <c r="H592" s="56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7" t="str">
        <f t="shared" si="11"/>
        <v/>
      </c>
    </row>
    <row r="593" spans="7:9">
      <c r="G593" s="56" t="str">
        <f>IF(A593="Plan",SUMIF('Control de pagos'!B:B,Descripción!B593,'Control de pagos'!D:D),"")</f>
        <v/>
      </c>
      <c r="H593" s="56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7" t="str">
        <f t="shared" si="11"/>
        <v/>
      </c>
    </row>
    <row r="594" spans="7:9">
      <c r="G594" s="56" t="str">
        <f>IF(A594="Plan",SUMIF('Control de pagos'!B:B,Descripción!B594,'Control de pagos'!D:D),"")</f>
        <v/>
      </c>
      <c r="H594" s="56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7" t="str">
        <f t="shared" si="11"/>
        <v/>
      </c>
    </row>
    <row r="595" spans="7:9">
      <c r="G595" s="56" t="str">
        <f>IF(A595="Plan",SUMIF('Control de pagos'!B:B,Descripción!B595,'Control de pagos'!D:D),"")</f>
        <v/>
      </c>
      <c r="H595" s="56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7" t="str">
        <f t="shared" si="11"/>
        <v/>
      </c>
    </row>
    <row r="596" spans="7:9">
      <c r="G596" s="56" t="str">
        <f>IF(A596="Plan",SUMIF('Control de pagos'!B:B,Descripción!B596,'Control de pagos'!D:D),"")</f>
        <v/>
      </c>
      <c r="H596" s="56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7" t="str">
        <f t="shared" ref="I596:I659" si="12">IF(G596="","",G596-H596)</f>
        <v/>
      </c>
    </row>
    <row r="597" spans="7:9">
      <c r="G597" s="56" t="str">
        <f>IF(A597="Plan",SUMIF('Control de pagos'!B:B,Descripción!B597,'Control de pagos'!D:D),"")</f>
        <v/>
      </c>
      <c r="H597" s="56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7" t="str">
        <f t="shared" si="12"/>
        <v/>
      </c>
    </row>
    <row r="598" spans="7:9">
      <c r="G598" s="56" t="str">
        <f>IF(A598="Plan",SUMIF('Control de pagos'!B:B,Descripción!B598,'Control de pagos'!D:D),"")</f>
        <v/>
      </c>
      <c r="H598" s="56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7" t="str">
        <f t="shared" si="12"/>
        <v/>
      </c>
    </row>
    <row r="599" spans="7:9">
      <c r="G599" s="56" t="str">
        <f>IF(A599="Plan",SUMIF('Control de pagos'!B:B,Descripción!B599,'Control de pagos'!D:D),"")</f>
        <v/>
      </c>
      <c r="H599" s="56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7" t="str">
        <f t="shared" si="12"/>
        <v/>
      </c>
    </row>
    <row r="600" spans="7:9">
      <c r="G600" s="56" t="str">
        <f>IF(A600="Plan",SUMIF('Control de pagos'!B:B,Descripción!B600,'Control de pagos'!D:D),"")</f>
        <v/>
      </c>
      <c r="H600" s="56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7" t="str">
        <f t="shared" si="12"/>
        <v/>
      </c>
    </row>
    <row r="601" spans="7:9">
      <c r="G601" s="56" t="str">
        <f>IF(A601="Plan",SUMIF('Control de pagos'!B:B,Descripción!B601,'Control de pagos'!D:D),"")</f>
        <v/>
      </c>
      <c r="H601" s="56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7" t="str">
        <f t="shared" si="12"/>
        <v/>
      </c>
    </row>
    <row r="602" spans="7:9">
      <c r="G602" s="56" t="str">
        <f>IF(A602="Plan",SUMIF('Control de pagos'!B:B,Descripción!B602,'Control de pagos'!D:D),"")</f>
        <v/>
      </c>
      <c r="H602" s="56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7" t="str">
        <f t="shared" si="12"/>
        <v/>
      </c>
    </row>
    <row r="603" spans="7:9">
      <c r="G603" s="56" t="str">
        <f>IF(A603="Plan",SUMIF('Control de pagos'!B:B,Descripción!B603,'Control de pagos'!D:D),"")</f>
        <v/>
      </c>
      <c r="H603" s="56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7" t="str">
        <f t="shared" si="12"/>
        <v/>
      </c>
    </row>
    <row r="604" spans="7:9">
      <c r="G604" s="56" t="str">
        <f>IF(A604="Plan",SUMIF('Control de pagos'!B:B,Descripción!B604,'Control de pagos'!D:D),"")</f>
        <v/>
      </c>
      <c r="H604" s="56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7" t="str">
        <f t="shared" si="12"/>
        <v/>
      </c>
    </row>
    <row r="605" spans="7:9">
      <c r="G605" s="56" t="str">
        <f>IF(A605="Plan",SUMIF('Control de pagos'!B:B,Descripción!B605,'Control de pagos'!D:D),"")</f>
        <v/>
      </c>
      <c r="H605" s="56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7" t="str">
        <f t="shared" si="12"/>
        <v/>
      </c>
    </row>
    <row r="606" spans="7:9">
      <c r="G606" s="56" t="str">
        <f>IF(A606="Plan",SUMIF('Control de pagos'!B:B,Descripción!B606,'Control de pagos'!D:D),"")</f>
        <v/>
      </c>
      <c r="H606" s="56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7" t="str">
        <f t="shared" si="12"/>
        <v/>
      </c>
    </row>
    <row r="607" spans="7:9">
      <c r="G607" s="56" t="str">
        <f>IF(A607="Plan",SUMIF('Control de pagos'!B:B,Descripción!B607,'Control de pagos'!D:D),"")</f>
        <v/>
      </c>
      <c r="H607" s="56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7" t="str">
        <f t="shared" si="12"/>
        <v/>
      </c>
    </row>
    <row r="608" spans="7:9">
      <c r="G608" s="56" t="str">
        <f>IF(A608="Plan",SUMIF('Control de pagos'!B:B,Descripción!B608,'Control de pagos'!D:D),"")</f>
        <v/>
      </c>
      <c r="H608" s="56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7" t="str">
        <f t="shared" si="12"/>
        <v/>
      </c>
    </row>
    <row r="609" spans="7:9">
      <c r="G609" s="56" t="str">
        <f>IF(A609="Plan",SUMIF('Control de pagos'!B:B,Descripción!B609,'Control de pagos'!D:D),"")</f>
        <v/>
      </c>
      <c r="H609" s="56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7" t="str">
        <f t="shared" si="12"/>
        <v/>
      </c>
    </row>
    <row r="610" spans="7:9">
      <c r="G610" s="56" t="str">
        <f>IF(A610="Plan",SUMIF('Control de pagos'!B:B,Descripción!B610,'Control de pagos'!D:D),"")</f>
        <v/>
      </c>
      <c r="H610" s="56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7" t="str">
        <f t="shared" si="12"/>
        <v/>
      </c>
    </row>
    <row r="611" spans="7:9">
      <c r="G611" s="56" t="str">
        <f>IF(A611="Plan",SUMIF('Control de pagos'!B:B,Descripción!B611,'Control de pagos'!D:D),"")</f>
        <v/>
      </c>
      <c r="H611" s="56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7" t="str">
        <f t="shared" si="12"/>
        <v/>
      </c>
    </row>
    <row r="612" spans="7:9">
      <c r="G612" s="56" t="str">
        <f>IF(A612="Plan",SUMIF('Control de pagos'!B:B,Descripción!B612,'Control de pagos'!D:D),"")</f>
        <v/>
      </c>
      <c r="H612" s="56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7" t="str">
        <f t="shared" si="12"/>
        <v/>
      </c>
    </row>
    <row r="613" spans="7:9">
      <c r="G613" s="56" t="str">
        <f>IF(A613="Plan",SUMIF('Control de pagos'!B:B,Descripción!B613,'Control de pagos'!D:D),"")</f>
        <v/>
      </c>
      <c r="H613" s="56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7" t="str">
        <f t="shared" si="12"/>
        <v/>
      </c>
    </row>
    <row r="614" spans="7:9">
      <c r="G614" s="56" t="str">
        <f>IF(A614="Plan",SUMIF('Control de pagos'!B:B,Descripción!B614,'Control de pagos'!D:D),"")</f>
        <v/>
      </c>
      <c r="H614" s="56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7" t="str">
        <f t="shared" si="12"/>
        <v/>
      </c>
    </row>
    <row r="615" spans="7:9">
      <c r="G615" s="56" t="str">
        <f>IF(A615="Plan",SUMIF('Control de pagos'!B:B,Descripción!B615,'Control de pagos'!D:D),"")</f>
        <v/>
      </c>
      <c r="H615" s="56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7" t="str">
        <f t="shared" si="12"/>
        <v/>
      </c>
    </row>
    <row r="616" spans="7:9">
      <c r="G616" s="56" t="str">
        <f>IF(A616="Plan",SUMIF('Control de pagos'!B:B,Descripción!B616,'Control de pagos'!D:D),"")</f>
        <v/>
      </c>
      <c r="H616" s="56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7" t="str">
        <f t="shared" si="12"/>
        <v/>
      </c>
    </row>
    <row r="617" spans="7:9">
      <c r="G617" s="56" t="str">
        <f>IF(A617="Plan",SUMIF('Control de pagos'!B:B,Descripción!B617,'Control de pagos'!D:D),"")</f>
        <v/>
      </c>
      <c r="H617" s="56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7" t="str">
        <f t="shared" si="12"/>
        <v/>
      </c>
    </row>
    <row r="618" spans="7:9">
      <c r="G618" s="56" t="str">
        <f>IF(A618="Plan",SUMIF('Control de pagos'!B:B,Descripción!B618,'Control de pagos'!D:D),"")</f>
        <v/>
      </c>
      <c r="H618" s="56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7" t="str">
        <f t="shared" si="12"/>
        <v/>
      </c>
    </row>
    <row r="619" spans="7:9">
      <c r="G619" s="56" t="str">
        <f>IF(A619="Plan",SUMIF('Control de pagos'!B:B,Descripción!B619,'Control de pagos'!D:D),"")</f>
        <v/>
      </c>
      <c r="H619" s="56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7" t="str">
        <f t="shared" si="12"/>
        <v/>
      </c>
    </row>
    <row r="620" spans="7:9">
      <c r="G620" s="56" t="str">
        <f>IF(A620="Plan",SUMIF('Control de pagos'!B:B,Descripción!B620,'Control de pagos'!D:D),"")</f>
        <v/>
      </c>
      <c r="H620" s="56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7" t="str">
        <f t="shared" si="12"/>
        <v/>
      </c>
    </row>
    <row r="621" spans="7:9">
      <c r="G621" s="56" t="str">
        <f>IF(A621="Plan",SUMIF('Control de pagos'!B:B,Descripción!B621,'Control de pagos'!D:D),"")</f>
        <v/>
      </c>
      <c r="H621" s="56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7" t="str">
        <f t="shared" si="12"/>
        <v/>
      </c>
    </row>
    <row r="622" spans="7:9">
      <c r="G622" s="56" t="str">
        <f>IF(A622="Plan",SUMIF('Control de pagos'!B:B,Descripción!B622,'Control de pagos'!D:D),"")</f>
        <v/>
      </c>
      <c r="H622" s="56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7" t="str">
        <f t="shared" si="12"/>
        <v/>
      </c>
    </row>
    <row r="623" spans="7:9">
      <c r="G623" s="56" t="str">
        <f>IF(A623="Plan",SUMIF('Control de pagos'!B:B,Descripción!B623,'Control de pagos'!D:D),"")</f>
        <v/>
      </c>
      <c r="H623" s="56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7" t="str">
        <f t="shared" si="12"/>
        <v/>
      </c>
    </row>
    <row r="624" spans="7:9">
      <c r="G624" s="56" t="str">
        <f>IF(A624="Plan",SUMIF('Control de pagos'!B:B,Descripción!B624,'Control de pagos'!D:D),"")</f>
        <v/>
      </c>
      <c r="H624" s="56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7" t="str">
        <f t="shared" si="12"/>
        <v/>
      </c>
    </row>
    <row r="625" spans="7:9">
      <c r="G625" s="56" t="str">
        <f>IF(A625="Plan",SUMIF('Control de pagos'!B:B,Descripción!B625,'Control de pagos'!D:D),"")</f>
        <v/>
      </c>
      <c r="H625" s="56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7" t="str">
        <f t="shared" si="12"/>
        <v/>
      </c>
    </row>
    <row r="626" spans="7:9">
      <c r="G626" s="56" t="str">
        <f>IF(A626="Plan",SUMIF('Control de pagos'!B:B,Descripción!B626,'Control de pagos'!D:D),"")</f>
        <v/>
      </c>
      <c r="H626" s="56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7" t="str">
        <f t="shared" si="12"/>
        <v/>
      </c>
    </row>
    <row r="627" spans="7:9">
      <c r="G627" s="56" t="str">
        <f>IF(A627="Plan",SUMIF('Control de pagos'!B:B,Descripción!B627,'Control de pagos'!D:D),"")</f>
        <v/>
      </c>
      <c r="H627" s="56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7" t="str">
        <f t="shared" si="12"/>
        <v/>
      </c>
    </row>
    <row r="628" spans="7:9">
      <c r="G628" s="56" t="str">
        <f>IF(A628="Plan",SUMIF('Control de pagos'!B:B,Descripción!B628,'Control de pagos'!D:D),"")</f>
        <v/>
      </c>
      <c r="H628" s="56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7" t="str">
        <f t="shared" si="12"/>
        <v/>
      </c>
    </row>
    <row r="629" spans="7:9">
      <c r="G629" s="56" t="str">
        <f>IF(A629="Plan",SUMIF('Control de pagos'!B:B,Descripción!B629,'Control de pagos'!D:D),"")</f>
        <v/>
      </c>
      <c r="H629" s="56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7" t="str">
        <f t="shared" si="12"/>
        <v/>
      </c>
    </row>
    <row r="630" spans="7:9">
      <c r="G630" s="56" t="str">
        <f>IF(A630="Plan",SUMIF('Control de pagos'!B:B,Descripción!B630,'Control de pagos'!D:D),"")</f>
        <v/>
      </c>
      <c r="H630" s="56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7" t="str">
        <f t="shared" si="12"/>
        <v/>
      </c>
    </row>
    <row r="631" spans="7:9">
      <c r="G631" s="56" t="str">
        <f>IF(A631="Plan",SUMIF('Control de pagos'!B:B,Descripción!B631,'Control de pagos'!D:D),"")</f>
        <v/>
      </c>
      <c r="H631" s="56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7" t="str">
        <f t="shared" si="12"/>
        <v/>
      </c>
    </row>
    <row r="632" spans="7:9">
      <c r="G632" s="56" t="str">
        <f>IF(A632="Plan",SUMIF('Control de pagos'!B:B,Descripción!B632,'Control de pagos'!D:D),"")</f>
        <v/>
      </c>
      <c r="H632" s="56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7" t="str">
        <f t="shared" si="12"/>
        <v/>
      </c>
    </row>
    <row r="633" spans="7:9">
      <c r="G633" s="56" t="str">
        <f>IF(A633="Plan",SUMIF('Control de pagos'!B:B,Descripción!B633,'Control de pagos'!D:D),"")</f>
        <v/>
      </c>
      <c r="H633" s="56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7" t="str">
        <f t="shared" si="12"/>
        <v/>
      </c>
    </row>
    <row r="634" spans="7:9">
      <c r="G634" s="56" t="str">
        <f>IF(A634="Plan",SUMIF('Control de pagos'!B:B,Descripción!B634,'Control de pagos'!D:D),"")</f>
        <v/>
      </c>
      <c r="H634" s="56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7" t="str">
        <f t="shared" si="12"/>
        <v/>
      </c>
    </row>
    <row r="635" spans="7:9">
      <c r="G635" s="56" t="str">
        <f>IF(A635="Plan",SUMIF('Control de pagos'!B:B,Descripción!B635,'Control de pagos'!D:D),"")</f>
        <v/>
      </c>
      <c r="H635" s="56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7" t="str">
        <f t="shared" si="12"/>
        <v/>
      </c>
    </row>
    <row r="636" spans="7:9">
      <c r="G636" s="56" t="str">
        <f>IF(A636="Plan",SUMIF('Control de pagos'!B:B,Descripción!B636,'Control de pagos'!D:D),"")</f>
        <v/>
      </c>
      <c r="H636" s="56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7" t="str">
        <f t="shared" si="12"/>
        <v/>
      </c>
    </row>
    <row r="637" spans="7:9">
      <c r="G637" s="56" t="str">
        <f>IF(A637="Plan",SUMIF('Control de pagos'!B:B,Descripción!B637,'Control de pagos'!D:D),"")</f>
        <v/>
      </c>
      <c r="H637" s="56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7" t="str">
        <f t="shared" si="12"/>
        <v/>
      </c>
    </row>
    <row r="638" spans="7:9">
      <c r="G638" s="56" t="str">
        <f>IF(A638="Plan",SUMIF('Control de pagos'!B:B,Descripción!B638,'Control de pagos'!D:D),"")</f>
        <v/>
      </c>
      <c r="H638" s="56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7" t="str">
        <f t="shared" si="12"/>
        <v/>
      </c>
    </row>
    <row r="639" spans="7:9">
      <c r="G639" s="56" t="str">
        <f>IF(A639="Plan",SUMIF('Control de pagos'!B:B,Descripción!B639,'Control de pagos'!D:D),"")</f>
        <v/>
      </c>
      <c r="H639" s="56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7" t="str">
        <f t="shared" si="12"/>
        <v/>
      </c>
    </row>
    <row r="640" spans="7:9">
      <c r="G640" s="56" t="str">
        <f>IF(A640="Plan",SUMIF('Control de pagos'!B:B,Descripción!B640,'Control de pagos'!D:D),"")</f>
        <v/>
      </c>
      <c r="H640" s="56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7" t="str">
        <f t="shared" si="12"/>
        <v/>
      </c>
    </row>
    <row r="641" spans="7:9">
      <c r="G641" s="56" t="str">
        <f>IF(A641="Plan",SUMIF('Control de pagos'!B:B,Descripción!B641,'Control de pagos'!D:D),"")</f>
        <v/>
      </c>
      <c r="H641" s="56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7" t="str">
        <f t="shared" si="12"/>
        <v/>
      </c>
    </row>
    <row r="642" spans="7:9">
      <c r="G642" s="56" t="str">
        <f>IF(A642="Plan",SUMIF('Control de pagos'!B:B,Descripción!B642,'Control de pagos'!D:D),"")</f>
        <v/>
      </c>
      <c r="H642" s="56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7" t="str">
        <f t="shared" si="12"/>
        <v/>
      </c>
    </row>
    <row r="643" spans="7:9">
      <c r="G643" s="56" t="str">
        <f>IF(A643="Plan",SUMIF('Control de pagos'!B:B,Descripción!B643,'Control de pagos'!D:D),"")</f>
        <v/>
      </c>
      <c r="H643" s="56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7" t="str">
        <f t="shared" si="12"/>
        <v/>
      </c>
    </row>
    <row r="644" spans="7:9">
      <c r="G644" s="56" t="str">
        <f>IF(A644="Plan",SUMIF('Control de pagos'!B:B,Descripción!B644,'Control de pagos'!D:D),"")</f>
        <v/>
      </c>
      <c r="H644" s="56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7" t="str">
        <f t="shared" si="12"/>
        <v/>
      </c>
    </row>
    <row r="645" spans="7:9">
      <c r="G645" s="56" t="str">
        <f>IF(A645="Plan",SUMIF('Control de pagos'!B:B,Descripción!B645,'Control de pagos'!D:D),"")</f>
        <v/>
      </c>
      <c r="H645" s="56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7" t="str">
        <f t="shared" si="12"/>
        <v/>
      </c>
    </row>
    <row r="646" spans="7:9">
      <c r="G646" s="56" t="str">
        <f>IF(A646="Plan",SUMIF('Control de pagos'!B:B,Descripción!B646,'Control de pagos'!D:D),"")</f>
        <v/>
      </c>
      <c r="H646" s="56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7" t="str">
        <f t="shared" si="12"/>
        <v/>
      </c>
    </row>
    <row r="647" spans="7:9">
      <c r="G647" s="56" t="str">
        <f>IF(A647="Plan",SUMIF('Control de pagos'!B:B,Descripción!B647,'Control de pagos'!D:D),"")</f>
        <v/>
      </c>
      <c r="H647" s="56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7" t="str">
        <f t="shared" si="12"/>
        <v/>
      </c>
    </row>
    <row r="648" spans="7:9">
      <c r="G648" s="56" t="str">
        <f>IF(A648="Plan",SUMIF('Control de pagos'!B:B,Descripción!B648,'Control de pagos'!D:D),"")</f>
        <v/>
      </c>
      <c r="H648" s="56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7" t="str">
        <f t="shared" si="12"/>
        <v/>
      </c>
    </row>
    <row r="649" spans="7:9">
      <c r="G649" s="56" t="str">
        <f>IF(A649="Plan",SUMIF('Control de pagos'!B:B,Descripción!B649,'Control de pagos'!D:D),"")</f>
        <v/>
      </c>
      <c r="H649" s="56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7" t="str">
        <f t="shared" si="12"/>
        <v/>
      </c>
    </row>
    <row r="650" spans="7:9">
      <c r="G650" s="56" t="str">
        <f>IF(A650="Plan",SUMIF('Control de pagos'!B:B,Descripción!B650,'Control de pagos'!D:D),"")</f>
        <v/>
      </c>
      <c r="H650" s="56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7" t="str">
        <f t="shared" si="12"/>
        <v/>
      </c>
    </row>
    <row r="651" spans="7:9">
      <c r="G651" s="56" t="str">
        <f>IF(A651="Plan",SUMIF('Control de pagos'!B:B,Descripción!B651,'Control de pagos'!D:D),"")</f>
        <v/>
      </c>
      <c r="H651" s="56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7" t="str">
        <f t="shared" si="12"/>
        <v/>
      </c>
    </row>
    <row r="652" spans="7:9">
      <c r="G652" s="56" t="str">
        <f>IF(A652="Plan",SUMIF('Control de pagos'!B:B,Descripción!B652,'Control de pagos'!D:D),"")</f>
        <v/>
      </c>
      <c r="H652" s="56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7" t="str">
        <f t="shared" si="12"/>
        <v/>
      </c>
    </row>
    <row r="653" spans="7:9">
      <c r="G653" s="56" t="str">
        <f>IF(A653="Plan",SUMIF('Control de pagos'!B:B,Descripción!B653,'Control de pagos'!D:D),"")</f>
        <v/>
      </c>
      <c r="H653" s="56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7" t="str">
        <f t="shared" si="12"/>
        <v/>
      </c>
    </row>
    <row r="654" spans="7:9">
      <c r="G654" s="56" t="str">
        <f>IF(A654="Plan",SUMIF('Control de pagos'!B:B,Descripción!B654,'Control de pagos'!D:D),"")</f>
        <v/>
      </c>
      <c r="H654" s="56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7" t="str">
        <f t="shared" si="12"/>
        <v/>
      </c>
    </row>
    <row r="655" spans="7:9">
      <c r="G655" s="56" t="str">
        <f>IF(A655="Plan",SUMIF('Control de pagos'!B:B,Descripción!B655,'Control de pagos'!D:D),"")</f>
        <v/>
      </c>
      <c r="H655" s="56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7" t="str">
        <f t="shared" si="12"/>
        <v/>
      </c>
    </row>
    <row r="656" spans="7:9">
      <c r="G656" s="56" t="str">
        <f>IF(A656="Plan",SUMIF('Control de pagos'!B:B,Descripción!B656,'Control de pagos'!D:D),"")</f>
        <v/>
      </c>
      <c r="H656" s="56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7" t="str">
        <f t="shared" si="12"/>
        <v/>
      </c>
    </row>
    <row r="657" spans="7:9">
      <c r="G657" s="56" t="str">
        <f>IF(A657="Plan",SUMIF('Control de pagos'!B:B,Descripción!B657,'Control de pagos'!D:D),"")</f>
        <v/>
      </c>
      <c r="H657" s="56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7" t="str">
        <f t="shared" si="12"/>
        <v/>
      </c>
    </row>
    <row r="658" spans="7:9">
      <c r="G658" s="56" t="str">
        <f>IF(A658="Plan",SUMIF('Control de pagos'!B:B,Descripción!B658,'Control de pagos'!D:D),"")</f>
        <v/>
      </c>
      <c r="H658" s="56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7" t="str">
        <f t="shared" si="12"/>
        <v/>
      </c>
    </row>
    <row r="659" spans="7:9">
      <c r="G659" s="56" t="str">
        <f>IF(A659="Plan",SUMIF('Control de pagos'!B:B,Descripción!B659,'Control de pagos'!D:D),"")</f>
        <v/>
      </c>
      <c r="H659" s="56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7" t="str">
        <f t="shared" si="12"/>
        <v/>
      </c>
    </row>
    <row r="660" spans="7:9">
      <c r="G660" s="56" t="str">
        <f>IF(A660="Plan",SUMIF('Control de pagos'!B:B,Descripción!B660,'Control de pagos'!D:D),"")</f>
        <v/>
      </c>
      <c r="H660" s="56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7" t="str">
        <f t="shared" ref="I660:I710" si="13">IF(G660="","",G660-H660)</f>
        <v/>
      </c>
    </row>
    <row r="661" spans="7:9">
      <c r="G661" s="56" t="str">
        <f>IF(A661="Plan",SUMIF('Control de pagos'!B:B,Descripción!B661,'Control de pagos'!D:D),"")</f>
        <v/>
      </c>
      <c r="H661" s="56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7" t="str">
        <f t="shared" si="13"/>
        <v/>
      </c>
    </row>
    <row r="662" spans="7:9">
      <c r="G662" s="56" t="str">
        <f>IF(A662="Plan",SUMIF('Control de pagos'!B:B,Descripción!B662,'Control de pagos'!D:D),"")</f>
        <v/>
      </c>
      <c r="H662" s="56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7" t="str">
        <f t="shared" si="13"/>
        <v/>
      </c>
    </row>
    <row r="663" spans="7:9">
      <c r="G663" s="56" t="str">
        <f>IF(A663="Plan",SUMIF('Control de pagos'!B:B,Descripción!B663,'Control de pagos'!D:D),"")</f>
        <v/>
      </c>
      <c r="H663" s="56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7" t="str">
        <f t="shared" si="13"/>
        <v/>
      </c>
    </row>
    <row r="664" spans="7:9">
      <c r="G664" s="56" t="str">
        <f>IF(A664="Plan",SUMIF('Control de pagos'!B:B,Descripción!B664,'Control de pagos'!D:D),"")</f>
        <v/>
      </c>
      <c r="H664" s="56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7" t="str">
        <f t="shared" si="13"/>
        <v/>
      </c>
    </row>
    <row r="665" spans="7:9">
      <c r="G665" s="56" t="str">
        <f>IF(A665="Plan",SUMIF('Control de pagos'!B:B,Descripción!B665,'Control de pagos'!D:D),"")</f>
        <v/>
      </c>
      <c r="H665" s="56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7" t="str">
        <f t="shared" si="13"/>
        <v/>
      </c>
    </row>
    <row r="666" spans="7:9">
      <c r="G666" s="56" t="str">
        <f>IF(A666="Plan",SUMIF('Control de pagos'!B:B,Descripción!B666,'Control de pagos'!D:D),"")</f>
        <v/>
      </c>
      <c r="H666" s="56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7" t="str">
        <f t="shared" si="13"/>
        <v/>
      </c>
    </row>
    <row r="667" spans="7:9">
      <c r="G667" s="56" t="str">
        <f>IF(A667="Plan",SUMIF('Control de pagos'!B:B,Descripción!B667,'Control de pagos'!D:D),"")</f>
        <v/>
      </c>
      <c r="H667" s="56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7" t="str">
        <f t="shared" si="13"/>
        <v/>
      </c>
    </row>
    <row r="668" spans="7:9">
      <c r="G668" s="56" t="str">
        <f>IF(A668="Plan",SUMIF('Control de pagos'!B:B,Descripción!B668,'Control de pagos'!D:D),"")</f>
        <v/>
      </c>
      <c r="H668" s="56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7" t="str">
        <f t="shared" si="13"/>
        <v/>
      </c>
    </row>
    <row r="669" spans="7:9">
      <c r="G669" s="56" t="str">
        <f>IF(A669="Plan",SUMIF('Control de pagos'!B:B,Descripción!B669,'Control de pagos'!D:D),"")</f>
        <v/>
      </c>
      <c r="H669" s="56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7" t="str">
        <f t="shared" si="13"/>
        <v/>
      </c>
    </row>
    <row r="670" spans="7:9">
      <c r="G670" s="56" t="str">
        <f>IF(A670="Plan",SUMIF('Control de pagos'!B:B,Descripción!B670,'Control de pagos'!D:D),"")</f>
        <v/>
      </c>
      <c r="H670" s="56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7" t="str">
        <f t="shared" si="13"/>
        <v/>
      </c>
    </row>
    <row r="671" spans="7:9">
      <c r="G671" s="56" t="str">
        <f>IF(A671="Plan",SUMIF('Control de pagos'!B:B,Descripción!B671,'Control de pagos'!D:D),"")</f>
        <v/>
      </c>
      <c r="H671" s="56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7" t="str">
        <f t="shared" si="13"/>
        <v/>
      </c>
    </row>
    <row r="672" spans="7:9">
      <c r="G672" s="56" t="str">
        <f>IF(A672="Plan",SUMIF('Control de pagos'!B:B,Descripción!B672,'Control de pagos'!D:D),"")</f>
        <v/>
      </c>
      <c r="H672" s="56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7" t="str">
        <f t="shared" si="13"/>
        <v/>
      </c>
    </row>
    <row r="673" spans="7:9">
      <c r="G673" s="56" t="str">
        <f>IF(A673="Plan",SUMIF('Control de pagos'!B:B,Descripción!B673,'Control de pagos'!D:D),"")</f>
        <v/>
      </c>
      <c r="H673" s="56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7" t="str">
        <f t="shared" si="13"/>
        <v/>
      </c>
    </row>
    <row r="674" spans="7:9">
      <c r="G674" s="56" t="str">
        <f>IF(A674="Plan",SUMIF('Control de pagos'!B:B,Descripción!B674,'Control de pagos'!D:D),"")</f>
        <v/>
      </c>
      <c r="H674" s="56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7" t="str">
        <f t="shared" si="13"/>
        <v/>
      </c>
    </row>
    <row r="675" spans="7:9">
      <c r="G675" s="56" t="str">
        <f>IF(A675="Plan",SUMIF('Control de pagos'!B:B,Descripción!B675,'Control de pagos'!D:D),"")</f>
        <v/>
      </c>
      <c r="H675" s="56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7" t="str">
        <f t="shared" si="13"/>
        <v/>
      </c>
    </row>
    <row r="676" spans="7:9">
      <c r="G676" s="56" t="str">
        <f>IF(A676="Plan",SUMIF('Control de pagos'!B:B,Descripción!B676,'Control de pagos'!D:D),"")</f>
        <v/>
      </c>
      <c r="H676" s="56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7" t="str">
        <f t="shared" si="13"/>
        <v/>
      </c>
    </row>
    <row r="677" spans="7:9">
      <c r="G677" s="56" t="str">
        <f>IF(A677="Plan",SUMIF('Control de pagos'!B:B,Descripción!B677,'Control de pagos'!D:D),"")</f>
        <v/>
      </c>
      <c r="H677" s="56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7" t="str">
        <f t="shared" si="13"/>
        <v/>
      </c>
    </row>
    <row r="678" spans="7:9">
      <c r="G678" s="56" t="str">
        <f>IF(A678="Plan",SUMIF('Control de pagos'!B:B,Descripción!B678,'Control de pagos'!D:D),"")</f>
        <v/>
      </c>
      <c r="H678" s="56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7" t="str">
        <f t="shared" si="13"/>
        <v/>
      </c>
    </row>
    <row r="679" spans="7:9">
      <c r="G679" s="56" t="str">
        <f>IF(A679="Plan",SUMIF('Control de pagos'!B:B,Descripción!B679,'Control de pagos'!D:D),"")</f>
        <v/>
      </c>
      <c r="H679" s="56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7" t="str">
        <f t="shared" si="13"/>
        <v/>
      </c>
    </row>
    <row r="680" spans="7:9">
      <c r="G680" s="56" t="str">
        <f>IF(A680="Plan",SUMIF('Control de pagos'!B:B,Descripción!B680,'Control de pagos'!D:D),"")</f>
        <v/>
      </c>
      <c r="H680" s="56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7" t="str">
        <f t="shared" si="13"/>
        <v/>
      </c>
    </row>
    <row r="681" spans="7:9">
      <c r="G681" s="56" t="str">
        <f>IF(A681="Plan",SUMIF('Control de pagos'!B:B,Descripción!B681,'Control de pagos'!D:D),"")</f>
        <v/>
      </c>
      <c r="H681" s="56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7" t="str">
        <f t="shared" si="13"/>
        <v/>
      </c>
    </row>
    <row r="682" spans="7:9">
      <c r="G682" s="56" t="str">
        <f>IF(A682="Plan",SUMIF('Control de pagos'!B:B,Descripción!B682,'Control de pagos'!D:D),"")</f>
        <v/>
      </c>
      <c r="H682" s="56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7" t="str">
        <f t="shared" si="13"/>
        <v/>
      </c>
    </row>
    <row r="683" spans="7:9">
      <c r="G683" s="56" t="str">
        <f>IF(A683="Plan",SUMIF('Control de pagos'!B:B,Descripción!B683,'Control de pagos'!D:D),"")</f>
        <v/>
      </c>
      <c r="H683" s="56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7" t="str">
        <f t="shared" si="13"/>
        <v/>
      </c>
    </row>
    <row r="684" spans="7:9">
      <c r="G684" s="56" t="str">
        <f>IF(A684="Plan",SUMIF('Control de pagos'!B:B,Descripción!B684,'Control de pagos'!D:D),"")</f>
        <v/>
      </c>
      <c r="H684" s="56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7" t="str">
        <f t="shared" si="13"/>
        <v/>
      </c>
    </row>
    <row r="685" spans="7:9">
      <c r="G685" s="56" t="str">
        <f>IF(A685="Plan",SUMIF('Control de pagos'!B:B,Descripción!B685,'Control de pagos'!D:D),"")</f>
        <v/>
      </c>
      <c r="H685" s="56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7" t="str">
        <f t="shared" si="13"/>
        <v/>
      </c>
    </row>
    <row r="686" spans="7:9">
      <c r="G686" s="56" t="str">
        <f>IF(A686="Plan",SUMIF('Control de pagos'!B:B,Descripción!B686,'Control de pagos'!D:D),"")</f>
        <v/>
      </c>
      <c r="H686" s="56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7" t="str">
        <f t="shared" si="13"/>
        <v/>
      </c>
    </row>
    <row r="687" spans="7:9">
      <c r="G687" s="56" t="str">
        <f>IF(A687="Plan",SUMIF('Control de pagos'!B:B,Descripción!B687,'Control de pagos'!D:D),"")</f>
        <v/>
      </c>
      <c r="H687" s="56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7" t="str">
        <f t="shared" si="13"/>
        <v/>
      </c>
    </row>
    <row r="688" spans="7:9">
      <c r="G688" s="56" t="str">
        <f>IF(A688="Plan",SUMIF('Control de pagos'!B:B,Descripción!B688,'Control de pagos'!D:D),"")</f>
        <v/>
      </c>
      <c r="H688" s="56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7" t="str">
        <f t="shared" si="13"/>
        <v/>
      </c>
    </row>
    <row r="689" spans="7:9">
      <c r="G689" s="56" t="str">
        <f>IF(A689="Plan",SUMIF('Control de pagos'!B:B,Descripción!B689,'Control de pagos'!D:D),"")</f>
        <v/>
      </c>
      <c r="H689" s="56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7" t="str">
        <f t="shared" si="13"/>
        <v/>
      </c>
    </row>
    <row r="690" spans="7:9">
      <c r="G690" s="56" t="str">
        <f>IF(A690="Plan",SUMIF('Control de pagos'!B:B,Descripción!B690,'Control de pagos'!D:D),"")</f>
        <v/>
      </c>
      <c r="H690" s="56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7" t="str">
        <f t="shared" si="13"/>
        <v/>
      </c>
    </row>
    <row r="691" spans="7:9">
      <c r="G691" s="56" t="str">
        <f>IF(A691="Plan",SUMIF('Control de pagos'!B:B,Descripción!B691,'Control de pagos'!D:D),"")</f>
        <v/>
      </c>
      <c r="H691" s="56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7" t="str">
        <f t="shared" si="13"/>
        <v/>
      </c>
    </row>
    <row r="692" spans="7:9">
      <c r="G692" s="56" t="str">
        <f>IF(A692="Plan",SUMIF('Control de pagos'!B:B,Descripción!B692,'Control de pagos'!D:D),"")</f>
        <v/>
      </c>
      <c r="H692" s="56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7" t="str">
        <f t="shared" si="13"/>
        <v/>
      </c>
    </row>
    <row r="693" spans="7:9">
      <c r="G693" s="56" t="str">
        <f>IF(A693="Plan",SUMIF('Control de pagos'!B:B,Descripción!B693,'Control de pagos'!D:D),"")</f>
        <v/>
      </c>
      <c r="H693" s="56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7" t="str">
        <f t="shared" si="13"/>
        <v/>
      </c>
    </row>
    <row r="694" spans="7:9">
      <c r="G694" s="56" t="str">
        <f>IF(A694="Plan",SUMIF('Control de pagos'!B:B,Descripción!B694,'Control de pagos'!D:D),"")</f>
        <v/>
      </c>
      <c r="H694" s="56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7" t="str">
        <f t="shared" si="13"/>
        <v/>
      </c>
    </row>
    <row r="695" spans="7:9">
      <c r="G695" s="56" t="str">
        <f>IF(A695="Plan",SUMIF('Control de pagos'!B:B,Descripción!B695,'Control de pagos'!D:D),"")</f>
        <v/>
      </c>
      <c r="H695" s="56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7" t="str">
        <f t="shared" si="13"/>
        <v/>
      </c>
    </row>
    <row r="696" spans="7:9">
      <c r="G696" s="56" t="str">
        <f>IF(A696="Plan",SUMIF('Control de pagos'!B:B,Descripción!B696,'Control de pagos'!D:D),"")</f>
        <v/>
      </c>
      <c r="H696" s="56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7" t="str">
        <f t="shared" si="13"/>
        <v/>
      </c>
    </row>
    <row r="697" spans="7:9">
      <c r="G697" s="56" t="str">
        <f>IF(A697="Plan",SUMIF('Control de pagos'!B:B,Descripción!B697,'Control de pagos'!D:D),"")</f>
        <v/>
      </c>
      <c r="H697" s="56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7" t="str">
        <f t="shared" si="13"/>
        <v/>
      </c>
    </row>
    <row r="698" spans="7:9">
      <c r="G698" s="56" t="str">
        <f>IF(A698="Plan",SUMIF('Control de pagos'!B:B,Descripción!B698,'Control de pagos'!D:D),"")</f>
        <v/>
      </c>
      <c r="H698" s="56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7" t="str">
        <f t="shared" si="13"/>
        <v/>
      </c>
    </row>
    <row r="699" spans="7:9">
      <c r="G699" s="56" t="str">
        <f>IF(A699="Plan",SUMIF('Control de pagos'!B:B,Descripción!B699,'Control de pagos'!D:D),"")</f>
        <v/>
      </c>
      <c r="H699" s="56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7" t="str">
        <f t="shared" si="13"/>
        <v/>
      </c>
    </row>
    <row r="700" spans="7:9">
      <c r="G700" s="56" t="str">
        <f>IF(A700="Plan",SUMIF('Control de pagos'!B:B,Descripción!B700,'Control de pagos'!D:D),"")</f>
        <v/>
      </c>
      <c r="H700" s="56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7" t="str">
        <f t="shared" si="13"/>
        <v/>
      </c>
    </row>
    <row r="701" spans="7:9">
      <c r="G701" s="56" t="str">
        <f>IF(A701="Plan",SUMIF('Control de pagos'!B:B,Descripción!B701,'Control de pagos'!D:D),"")</f>
        <v/>
      </c>
      <c r="H701" s="56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7" t="str">
        <f t="shared" si="13"/>
        <v/>
      </c>
    </row>
    <row r="702" spans="7:9">
      <c r="G702" s="56" t="str">
        <f>IF(A702="Plan",SUMIF('Control de pagos'!B:B,Descripción!B702,'Control de pagos'!D:D),"")</f>
        <v/>
      </c>
      <c r="H702" s="56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7" t="str">
        <f t="shared" si="13"/>
        <v/>
      </c>
    </row>
    <row r="703" spans="7:9">
      <c r="G703" s="56" t="str">
        <f>IF(A703="Plan",SUMIF('Control de pagos'!B:B,Descripción!B703,'Control de pagos'!D:D),"")</f>
        <v/>
      </c>
      <c r="H703" s="56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7" t="str">
        <f t="shared" si="13"/>
        <v/>
      </c>
    </row>
    <row r="704" spans="7:9">
      <c r="G704" s="56" t="str">
        <f>IF(A704="Plan",SUMIF('Control de pagos'!B:B,Descripción!B704,'Control de pagos'!D:D),"")</f>
        <v/>
      </c>
      <c r="H704" s="56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7" t="str">
        <f t="shared" si="13"/>
        <v/>
      </c>
    </row>
    <row r="705" spans="7:9">
      <c r="G705" s="56" t="str">
        <f>IF(A705="Plan",SUMIF('Control de pagos'!B:B,Descripción!B705,'Control de pagos'!D:D),"")</f>
        <v/>
      </c>
      <c r="H705" s="56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7" t="str">
        <f t="shared" si="13"/>
        <v/>
      </c>
    </row>
    <row r="706" spans="7:9">
      <c r="G706" s="56" t="str">
        <f>IF(A706="Plan",SUMIF('Control de pagos'!B:B,Descripción!B706,'Control de pagos'!D:D),"")</f>
        <v/>
      </c>
      <c r="H706" s="56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7" t="str">
        <f t="shared" si="13"/>
        <v/>
      </c>
    </row>
    <row r="707" spans="7:9">
      <c r="G707" s="56" t="str">
        <f>IF(A707="Plan",SUMIF('Control de pagos'!B:B,Descripción!B707,'Control de pagos'!D:D),"")</f>
        <v/>
      </c>
      <c r="H707" s="56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7" t="str">
        <f t="shared" si="13"/>
        <v/>
      </c>
    </row>
    <row r="708" spans="7:9">
      <c r="G708" s="56" t="str">
        <f>IF(A708="Plan",SUMIF('Control de pagos'!B:B,Descripción!B708,'Control de pagos'!D:D),"")</f>
        <v/>
      </c>
      <c r="H708" s="56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7" t="str">
        <f t="shared" si="13"/>
        <v/>
      </c>
    </row>
    <row r="709" spans="7:9">
      <c r="G709" s="56" t="str">
        <f>IF(A709="Plan",SUMIF('Control de pagos'!B:B,Descripción!B709,'Control de pagos'!D:D),"")</f>
        <v/>
      </c>
      <c r="H709" s="56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7" t="str">
        <f t="shared" si="13"/>
        <v/>
      </c>
    </row>
    <row r="710" spans="7:9">
      <c r="G710" s="56" t="str">
        <f>IF(A710="Plan",SUMIF('Control de pagos'!B:B,Descripción!B710,'Control de pagos'!D:D),"")</f>
        <v/>
      </c>
      <c r="H710" s="56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7" t="str">
        <f t="shared" si="13"/>
        <v/>
      </c>
    </row>
  </sheetData>
  <sheetProtection password="F0F4" sheet="1" objects="1" scenarios="1" formatCells="0" formatColumns="0" formatRows="0"/>
  <mergeCells count="273">
    <mergeCell ref="C280:C284"/>
    <mergeCell ref="D280:D284"/>
    <mergeCell ref="E280:E284"/>
    <mergeCell ref="B545:E545"/>
    <mergeCell ref="A551:A552"/>
    <mergeCell ref="B551:B552"/>
    <mergeCell ref="C551:C552"/>
    <mergeCell ref="D551:E551"/>
    <mergeCell ref="B519:E519"/>
    <mergeCell ref="A525:A526"/>
    <mergeCell ref="B525:B526"/>
    <mergeCell ref="C525:C526"/>
    <mergeCell ref="D525:E525"/>
    <mergeCell ref="B532:E532"/>
    <mergeCell ref="A538:A539"/>
    <mergeCell ref="B538:B539"/>
    <mergeCell ref="C538:C539"/>
    <mergeCell ref="D538:E538"/>
    <mergeCell ref="B493:E493"/>
    <mergeCell ref="A499:A500"/>
    <mergeCell ref="B499:B500"/>
    <mergeCell ref="C499:C500"/>
    <mergeCell ref="D499:E499"/>
    <mergeCell ref="B506:E506"/>
    <mergeCell ref="A512:A513"/>
    <mergeCell ref="B512:B513"/>
    <mergeCell ref="C512:C513"/>
    <mergeCell ref="D512:E512"/>
    <mergeCell ref="B467:E467"/>
    <mergeCell ref="A473:A474"/>
    <mergeCell ref="B473:B474"/>
    <mergeCell ref="C473:C474"/>
    <mergeCell ref="D473:E473"/>
    <mergeCell ref="B480:E480"/>
    <mergeCell ref="A486:A487"/>
    <mergeCell ref="B486:B487"/>
    <mergeCell ref="C486:C487"/>
    <mergeCell ref="D486:E486"/>
    <mergeCell ref="B441:E441"/>
    <mergeCell ref="A447:A448"/>
    <mergeCell ref="B447:B448"/>
    <mergeCell ref="C447:C448"/>
    <mergeCell ref="D447:E447"/>
    <mergeCell ref="B454:E454"/>
    <mergeCell ref="A460:A461"/>
    <mergeCell ref="B460:B461"/>
    <mergeCell ref="C460:C461"/>
    <mergeCell ref="D460:E460"/>
    <mergeCell ref="B415:E415"/>
    <mergeCell ref="A421:A422"/>
    <mergeCell ref="B421:B422"/>
    <mergeCell ref="C421:C422"/>
    <mergeCell ref="D421:E421"/>
    <mergeCell ref="B428:E428"/>
    <mergeCell ref="A434:A435"/>
    <mergeCell ref="B434:B435"/>
    <mergeCell ref="C434:C435"/>
    <mergeCell ref="D434:E434"/>
    <mergeCell ref="B389:E389"/>
    <mergeCell ref="A395:A396"/>
    <mergeCell ref="B395:B396"/>
    <mergeCell ref="C395:C396"/>
    <mergeCell ref="D395:E395"/>
    <mergeCell ref="B402:E402"/>
    <mergeCell ref="A408:A409"/>
    <mergeCell ref="B408:B409"/>
    <mergeCell ref="C408:C409"/>
    <mergeCell ref="D408:E408"/>
    <mergeCell ref="B363:E363"/>
    <mergeCell ref="A369:A370"/>
    <mergeCell ref="B369:B370"/>
    <mergeCell ref="C369:C370"/>
    <mergeCell ref="D369:E369"/>
    <mergeCell ref="B376:E376"/>
    <mergeCell ref="A382:A383"/>
    <mergeCell ref="B382:B383"/>
    <mergeCell ref="C382:C383"/>
    <mergeCell ref="D382:E382"/>
    <mergeCell ref="B337:E337"/>
    <mergeCell ref="A343:A344"/>
    <mergeCell ref="B343:B344"/>
    <mergeCell ref="C343:C344"/>
    <mergeCell ref="D343:E343"/>
    <mergeCell ref="B350:E350"/>
    <mergeCell ref="A356:A357"/>
    <mergeCell ref="B356:B357"/>
    <mergeCell ref="C356:C357"/>
    <mergeCell ref="D356:E356"/>
    <mergeCell ref="B311:E311"/>
    <mergeCell ref="A317:A318"/>
    <mergeCell ref="B317:B318"/>
    <mergeCell ref="C317:C318"/>
    <mergeCell ref="D317:E317"/>
    <mergeCell ref="B324:E324"/>
    <mergeCell ref="A330:A331"/>
    <mergeCell ref="B330:B331"/>
    <mergeCell ref="C330:C331"/>
    <mergeCell ref="D330:E330"/>
    <mergeCell ref="B285:E285"/>
    <mergeCell ref="A291:A292"/>
    <mergeCell ref="B291:B292"/>
    <mergeCell ref="C291:C292"/>
    <mergeCell ref="D291:E291"/>
    <mergeCell ref="B298:E298"/>
    <mergeCell ref="A304:A305"/>
    <mergeCell ref="B304:B305"/>
    <mergeCell ref="C304:C305"/>
    <mergeCell ref="D304:E304"/>
    <mergeCell ref="B259:E259"/>
    <mergeCell ref="A265:A266"/>
    <mergeCell ref="B265:B266"/>
    <mergeCell ref="C265:C266"/>
    <mergeCell ref="D265:E265"/>
    <mergeCell ref="B272:E272"/>
    <mergeCell ref="A278:A279"/>
    <mergeCell ref="B278:B279"/>
    <mergeCell ref="C278:C279"/>
    <mergeCell ref="D278:E278"/>
    <mergeCell ref="C267:C271"/>
    <mergeCell ref="D267:D271"/>
    <mergeCell ref="E267:E271"/>
    <mergeCell ref="A90:A91"/>
    <mergeCell ref="B90:B91"/>
    <mergeCell ref="C90:C91"/>
    <mergeCell ref="D90:E90"/>
    <mergeCell ref="C92:C96"/>
    <mergeCell ref="D92:D96"/>
    <mergeCell ref="E92:E96"/>
    <mergeCell ref="A103:A104"/>
    <mergeCell ref="B103:B104"/>
    <mergeCell ref="C103:C104"/>
    <mergeCell ref="D103:E103"/>
    <mergeCell ref="B84:E84"/>
    <mergeCell ref="B97:E97"/>
    <mergeCell ref="B110:E110"/>
    <mergeCell ref="B123:E123"/>
    <mergeCell ref="C79:C83"/>
    <mergeCell ref="D79:D83"/>
    <mergeCell ref="E79:E83"/>
    <mergeCell ref="C105:C109"/>
    <mergeCell ref="D105:D109"/>
    <mergeCell ref="C118:C122"/>
    <mergeCell ref="D118:D122"/>
    <mergeCell ref="E118:E122"/>
    <mergeCell ref="B116:B117"/>
    <mergeCell ref="C116:C117"/>
    <mergeCell ref="E105:E109"/>
    <mergeCell ref="D116:E116"/>
    <mergeCell ref="A64:A65"/>
    <mergeCell ref="B64:B65"/>
    <mergeCell ref="C64:C65"/>
    <mergeCell ref="D64:E64"/>
    <mergeCell ref="C66:C70"/>
    <mergeCell ref="D66:D70"/>
    <mergeCell ref="E66:E70"/>
    <mergeCell ref="A77:A78"/>
    <mergeCell ref="B77:B78"/>
    <mergeCell ref="C77:C78"/>
    <mergeCell ref="D77:E77"/>
    <mergeCell ref="B71:E71"/>
    <mergeCell ref="A12:A13"/>
    <mergeCell ref="B12:B13"/>
    <mergeCell ref="C12:C13"/>
    <mergeCell ref="D12:E12"/>
    <mergeCell ref="C14:C18"/>
    <mergeCell ref="D14:D18"/>
    <mergeCell ref="E14:E18"/>
    <mergeCell ref="A25:A26"/>
    <mergeCell ref="B25:B26"/>
    <mergeCell ref="C25:C26"/>
    <mergeCell ref="D25:E25"/>
    <mergeCell ref="B19:E19"/>
    <mergeCell ref="A38:A39"/>
    <mergeCell ref="B38:B39"/>
    <mergeCell ref="C38:C39"/>
    <mergeCell ref="D38:E38"/>
    <mergeCell ref="C40:C44"/>
    <mergeCell ref="D40:D44"/>
    <mergeCell ref="E40:E44"/>
    <mergeCell ref="A51:A52"/>
    <mergeCell ref="B51:B52"/>
    <mergeCell ref="C51:C52"/>
    <mergeCell ref="D51:E51"/>
    <mergeCell ref="B6:E6"/>
    <mergeCell ref="B32:E32"/>
    <mergeCell ref="B45:E45"/>
    <mergeCell ref="B58:E58"/>
    <mergeCell ref="C27:C31"/>
    <mergeCell ref="D27:D31"/>
    <mergeCell ref="E27:E31"/>
    <mergeCell ref="C53:C57"/>
    <mergeCell ref="D53:D57"/>
    <mergeCell ref="E53:E57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A116:A117"/>
    <mergeCell ref="B136:E136"/>
    <mergeCell ref="B142:B143"/>
    <mergeCell ref="C142:C143"/>
    <mergeCell ref="D142:E142"/>
    <mergeCell ref="B149:E149"/>
    <mergeCell ref="C144:C148"/>
    <mergeCell ref="D144:D148"/>
    <mergeCell ref="E144:E148"/>
    <mergeCell ref="A168:A169"/>
    <mergeCell ref="B168:B169"/>
    <mergeCell ref="C168:C169"/>
    <mergeCell ref="D168:E168"/>
    <mergeCell ref="C170:C174"/>
    <mergeCell ref="D170:D174"/>
    <mergeCell ref="E170:E174"/>
    <mergeCell ref="B162:E162"/>
    <mergeCell ref="A155:A156"/>
    <mergeCell ref="B155:B156"/>
    <mergeCell ref="C155:C156"/>
    <mergeCell ref="D155:E155"/>
    <mergeCell ref="C157:C161"/>
    <mergeCell ref="D157:D161"/>
    <mergeCell ref="E157:E161"/>
    <mergeCell ref="B176:E176"/>
    <mergeCell ref="B182:B183"/>
    <mergeCell ref="C182:C183"/>
    <mergeCell ref="D182:E182"/>
    <mergeCell ref="C198:C202"/>
    <mergeCell ref="D198:D202"/>
    <mergeCell ref="E198:E202"/>
    <mergeCell ref="C212:C216"/>
    <mergeCell ref="D212:D216"/>
    <mergeCell ref="E212:E216"/>
    <mergeCell ref="A182:A183"/>
    <mergeCell ref="B190:E190"/>
    <mergeCell ref="A196:A197"/>
    <mergeCell ref="B196:B197"/>
    <mergeCell ref="C196:C197"/>
    <mergeCell ref="D196:E196"/>
    <mergeCell ref="B246:E246"/>
    <mergeCell ref="A252:A253"/>
    <mergeCell ref="B252:B253"/>
    <mergeCell ref="C252:C253"/>
    <mergeCell ref="D252:E252"/>
    <mergeCell ref="A224:A225"/>
    <mergeCell ref="A238:A239"/>
    <mergeCell ref="B218:E218"/>
    <mergeCell ref="B204:E204"/>
    <mergeCell ref="A210:A211"/>
    <mergeCell ref="B210:B211"/>
    <mergeCell ref="C210:C211"/>
    <mergeCell ref="D210:E210"/>
    <mergeCell ref="C184:C188"/>
    <mergeCell ref="D184:D188"/>
    <mergeCell ref="E184:E188"/>
    <mergeCell ref="C254:C258"/>
    <mergeCell ref="D254:D258"/>
    <mergeCell ref="E254:E258"/>
    <mergeCell ref="B224:B225"/>
    <mergeCell ref="C224:C225"/>
    <mergeCell ref="D224:E224"/>
    <mergeCell ref="C240:C244"/>
    <mergeCell ref="D240:D244"/>
    <mergeCell ref="E240:E244"/>
    <mergeCell ref="C226:C230"/>
    <mergeCell ref="D226:D230"/>
    <mergeCell ref="E226:E230"/>
    <mergeCell ref="B232:E232"/>
    <mergeCell ref="B238:B239"/>
    <mergeCell ref="C238:C239"/>
    <mergeCell ref="D238:E238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050"/>
  <sheetViews>
    <sheetView zoomScale="70" zoomScaleNormal="70" workbookViewId="0">
      <pane ySplit="3" topLeftCell="A1204" activePane="bottomLeft" state="frozen"/>
      <selection pane="bottomLeft" activeCell="C1212" sqref="C1212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hidden="1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196" t="s">
        <v>12</v>
      </c>
      <c r="C1" s="196"/>
      <c r="D1" s="196"/>
      <c r="E1" s="196"/>
      <c r="F1" s="196"/>
      <c r="G1" s="196"/>
      <c r="H1" s="196"/>
      <c r="I1" s="196"/>
      <c r="J1" s="196"/>
      <c r="K1" s="196"/>
      <c r="O1" s="197" t="s">
        <v>17</v>
      </c>
      <c r="P1" s="197"/>
      <c r="Q1" s="197"/>
      <c r="R1" s="197"/>
      <c r="S1" s="197"/>
      <c r="T1" s="197"/>
      <c r="U1" s="197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">
        <v>75</v>
      </c>
      <c r="B4" s="77" t="s">
        <v>81</v>
      </c>
      <c r="C4"/>
      <c r="D4"/>
      <c r="E4"/>
      <c r="F4"/>
      <c r="G4"/>
      <c r="H4"/>
      <c r="I4"/>
      <c r="J4"/>
      <c r="K4"/>
      <c r="N4" s="3" t="s">
        <v>75</v>
      </c>
      <c r="O4" s="77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8" t="s">
        <v>0</v>
      </c>
      <c r="C5" s="88" t="s">
        <v>1</v>
      </c>
      <c r="D5" s="88" t="s">
        <v>2</v>
      </c>
      <c r="E5" s="88" t="s">
        <v>3</v>
      </c>
      <c r="F5" s="88" t="s">
        <v>4</v>
      </c>
      <c r="G5" s="88" t="s">
        <v>5</v>
      </c>
      <c r="H5" s="88" t="s">
        <v>6</v>
      </c>
      <c r="I5" s="88" t="s">
        <v>7</v>
      </c>
      <c r="J5" s="88" t="s">
        <v>8</v>
      </c>
      <c r="K5" s="88" t="s">
        <v>9</v>
      </c>
      <c r="N5" s="3" t="s">
        <v>75</v>
      </c>
      <c r="O5" s="88" t="s">
        <v>13</v>
      </c>
      <c r="P5" s="88" t="s">
        <v>14</v>
      </c>
      <c r="Q5" s="88" t="s">
        <v>3</v>
      </c>
      <c r="R5" s="88" t="s">
        <v>4</v>
      </c>
      <c r="S5" s="88" t="s">
        <v>5</v>
      </c>
      <c r="T5" s="88" t="s">
        <v>15</v>
      </c>
      <c r="U5" s="88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8">
        <v>2017</v>
      </c>
      <c r="C6" s="78">
        <v>1</v>
      </c>
      <c r="D6" s="78"/>
      <c r="E6" s="79" t="s">
        <v>82</v>
      </c>
      <c r="F6" s="79" t="s">
        <v>10</v>
      </c>
      <c r="G6" s="79" t="s">
        <v>10</v>
      </c>
      <c r="H6" s="80">
        <v>42786</v>
      </c>
      <c r="I6" s="81">
        <v>192964.63</v>
      </c>
      <c r="J6" s="82">
        <v>0</v>
      </c>
      <c r="K6" s="81">
        <v>192964.63</v>
      </c>
      <c r="N6" s="3" t="s">
        <v>75</v>
      </c>
      <c r="O6" s="78">
        <v>1</v>
      </c>
      <c r="P6" s="81">
        <v>164816.21</v>
      </c>
      <c r="Q6" s="79" t="s">
        <v>82</v>
      </c>
      <c r="R6" s="79" t="s">
        <v>10</v>
      </c>
      <c r="S6" s="79" t="s">
        <v>10</v>
      </c>
      <c r="T6" s="78" t="s">
        <v>87</v>
      </c>
      <c r="U6" s="78" t="s">
        <v>88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3">
        <v>2017</v>
      </c>
      <c r="C7" s="83">
        <v>1</v>
      </c>
      <c r="D7" s="83"/>
      <c r="E7" s="84" t="s">
        <v>82</v>
      </c>
      <c r="F7" s="84" t="s">
        <v>10</v>
      </c>
      <c r="G7" s="84" t="s">
        <v>83</v>
      </c>
      <c r="H7" s="85">
        <v>43390</v>
      </c>
      <c r="I7" s="86">
        <v>115199.88</v>
      </c>
      <c r="J7" s="87">
        <v>0</v>
      </c>
      <c r="K7" s="86">
        <v>115199.88</v>
      </c>
      <c r="N7" s="3" t="s">
        <v>75</v>
      </c>
      <c r="O7" s="83">
        <v>1</v>
      </c>
      <c r="P7" s="86">
        <v>1064.46</v>
      </c>
      <c r="Q7" s="84" t="s">
        <v>11</v>
      </c>
      <c r="R7" s="84" t="s">
        <v>10</v>
      </c>
      <c r="S7" s="84" t="s">
        <v>10</v>
      </c>
      <c r="T7" s="83" t="s">
        <v>89</v>
      </c>
      <c r="U7" s="83" t="s">
        <v>88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M325300</v>
      </c>
      <c r="AU7" s="11">
        <f t="shared" si="17"/>
        <v>1</v>
      </c>
      <c r="AV7" s="11">
        <f t="shared" si="18"/>
        <v>1064.46</v>
      </c>
      <c r="AW7" s="11" t="str">
        <f t="shared" si="19"/>
        <v>2018/7</v>
      </c>
      <c r="AX7" s="11" t="str">
        <f>IF(AW7&lt;&gt;"",AW7&amp;" "&amp;$AD$1,"")</f>
        <v>2018/7 Contribuciones Seg. Social</v>
      </c>
      <c r="AY7" s="11">
        <f t="shared" si="10"/>
        <v>2177.25</v>
      </c>
      <c r="AZ7" s="11">
        <f t="shared" si="11"/>
        <v>0.48890113675508096</v>
      </c>
      <c r="BA7" s="11" t="str">
        <f>AT7&amp;" "&amp;AU7</f>
        <v>M325300 1</v>
      </c>
      <c r="BB7" s="11">
        <f>IFERROR(IF(AW7="","",VLOOKUP(AW7,SUSS!R:S,2,FALSE)),AY7*SUSS!$M$2)</f>
        <v>261.27</v>
      </c>
      <c r="BC7" s="11">
        <f t="shared" si="20"/>
        <v>127.73519999999999</v>
      </c>
    </row>
    <row r="8" spans="1:56" ht="20.100000000000001" customHeight="1" thickBot="1">
      <c r="A8" s="3" t="s">
        <v>75</v>
      </c>
      <c r="B8" s="83">
        <v>2017</v>
      </c>
      <c r="C8" s="83">
        <v>1</v>
      </c>
      <c r="D8" s="83"/>
      <c r="E8" s="84" t="s">
        <v>82</v>
      </c>
      <c r="F8" s="84" t="s">
        <v>10</v>
      </c>
      <c r="G8" s="84" t="s">
        <v>84</v>
      </c>
      <c r="H8" s="85">
        <v>43784</v>
      </c>
      <c r="I8" s="86">
        <v>124824.96000000001</v>
      </c>
      <c r="J8" s="86">
        <v>95874.4</v>
      </c>
      <c r="K8" s="86">
        <v>28950.560000000001</v>
      </c>
      <c r="N8" s="3" t="s">
        <v>75</v>
      </c>
      <c r="O8" s="83">
        <v>1</v>
      </c>
      <c r="P8" s="87">
        <v>923.85</v>
      </c>
      <c r="Q8" s="84" t="s">
        <v>86</v>
      </c>
      <c r="R8" s="84" t="s">
        <v>10</v>
      </c>
      <c r="S8" s="84" t="s">
        <v>10</v>
      </c>
      <c r="T8" s="83" t="s">
        <v>89</v>
      </c>
      <c r="U8" s="83" t="s">
        <v>88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75</v>
      </c>
      <c r="B9" s="77" t="s">
        <v>85</v>
      </c>
      <c r="C9"/>
      <c r="D9"/>
      <c r="E9"/>
      <c r="F9"/>
      <c r="G9"/>
      <c r="H9"/>
      <c r="I9"/>
      <c r="J9"/>
      <c r="K9"/>
      <c r="N9" s="3" t="s">
        <v>75</v>
      </c>
      <c r="O9" s="83">
        <v>2</v>
      </c>
      <c r="P9" s="86">
        <v>28148.42</v>
      </c>
      <c r="Q9" s="84" t="s">
        <v>82</v>
      </c>
      <c r="R9" s="84" t="s">
        <v>10</v>
      </c>
      <c r="S9" s="84" t="s">
        <v>10</v>
      </c>
      <c r="T9" s="83" t="s">
        <v>87</v>
      </c>
      <c r="U9" s="83" t="s">
        <v>88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88" t="s">
        <v>0</v>
      </c>
      <c r="C10" s="88" t="s">
        <v>1</v>
      </c>
      <c r="D10" s="88" t="s">
        <v>2</v>
      </c>
      <c r="E10" s="88" t="s">
        <v>3</v>
      </c>
      <c r="F10" s="88" t="s">
        <v>4</v>
      </c>
      <c r="G10" s="88" t="s">
        <v>5</v>
      </c>
      <c r="H10" s="88" t="s">
        <v>6</v>
      </c>
      <c r="I10" s="88" t="s">
        <v>7</v>
      </c>
      <c r="J10" s="88" t="s">
        <v>8</v>
      </c>
      <c r="K10" s="88" t="s">
        <v>9</v>
      </c>
      <c r="N10" s="3" t="s">
        <v>75</v>
      </c>
      <c r="O10" s="83">
        <v>2</v>
      </c>
      <c r="P10" s="86">
        <v>115199.88</v>
      </c>
      <c r="Q10" s="84" t="s">
        <v>82</v>
      </c>
      <c r="R10" s="84" t="s">
        <v>10</v>
      </c>
      <c r="S10" s="84" t="s">
        <v>83</v>
      </c>
      <c r="T10" s="83" t="s">
        <v>87</v>
      </c>
      <c r="U10" s="83" t="s">
        <v>88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78">
        <v>2018</v>
      </c>
      <c r="C11" s="78">
        <v>7</v>
      </c>
      <c r="D11" s="78"/>
      <c r="E11" s="79" t="s">
        <v>86</v>
      </c>
      <c r="F11" s="79" t="s">
        <v>10</v>
      </c>
      <c r="G11" s="79" t="s">
        <v>10</v>
      </c>
      <c r="H11" s="80">
        <v>43322</v>
      </c>
      <c r="I11" s="81">
        <v>3624.33</v>
      </c>
      <c r="J11" s="81">
        <v>1734.69</v>
      </c>
      <c r="K11" s="81">
        <v>1889.64</v>
      </c>
      <c r="N11" s="3" t="s">
        <v>75</v>
      </c>
      <c r="O11" s="83">
        <v>2</v>
      </c>
      <c r="P11" s="86">
        <v>28950.560000000001</v>
      </c>
      <c r="Q11" s="84" t="s">
        <v>82</v>
      </c>
      <c r="R11" s="84" t="s">
        <v>10</v>
      </c>
      <c r="S11" s="84" t="s">
        <v>84</v>
      </c>
      <c r="T11" s="83" t="s">
        <v>87</v>
      </c>
      <c r="U11" s="83" t="s">
        <v>88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83">
        <v>2018</v>
      </c>
      <c r="C12" s="83">
        <v>7</v>
      </c>
      <c r="D12" s="83"/>
      <c r="E12" s="84" t="s">
        <v>11</v>
      </c>
      <c r="F12" s="84" t="s">
        <v>10</v>
      </c>
      <c r="G12" s="84" t="s">
        <v>10</v>
      </c>
      <c r="H12" s="85">
        <v>43322</v>
      </c>
      <c r="I12" s="86">
        <v>4175.97</v>
      </c>
      <c r="J12" s="86">
        <v>1998.72</v>
      </c>
      <c r="K12" s="86">
        <v>2177.25</v>
      </c>
      <c r="N12" s="3" t="s">
        <v>75</v>
      </c>
      <c r="O12" s="83">
        <v>2</v>
      </c>
      <c r="P12" s="86">
        <v>1112.79</v>
      </c>
      <c r="Q12" s="84" t="s">
        <v>11</v>
      </c>
      <c r="R12" s="84" t="s">
        <v>10</v>
      </c>
      <c r="S12" s="84" t="s">
        <v>10</v>
      </c>
      <c r="T12" s="83" t="s">
        <v>89</v>
      </c>
      <c r="U12" s="83" t="s">
        <v>88</v>
      </c>
      <c r="AC12" s="11" t="str">
        <f t="shared" si="0"/>
        <v>M325300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4175.97</v>
      </c>
      <c r="AH12" s="11">
        <f t="shared" si="5"/>
        <v>1998.72</v>
      </c>
      <c r="AI12" s="11">
        <f t="shared" si="6"/>
        <v>2177.25</v>
      </c>
      <c r="AJ12" s="11">
        <f t="shared" si="7"/>
        <v>2018</v>
      </c>
      <c r="AK12" s="11">
        <f t="shared" si="8"/>
        <v>7</v>
      </c>
      <c r="AN12" s="11" t="str">
        <f t="shared" si="13"/>
        <v xml:space="preserve">2018/7 </v>
      </c>
      <c r="AO12" s="11" t="str">
        <f t="shared" si="14"/>
        <v>2018/7 Contribuciones Seg. Social</v>
      </c>
      <c r="AP12" s="11">
        <f t="shared" si="15"/>
        <v>2177.25</v>
      </c>
      <c r="AT12" s="11" t="str">
        <f t="shared" si="16"/>
        <v>M325300</v>
      </c>
      <c r="AU12" s="11">
        <f t="shared" si="17"/>
        <v>2</v>
      </c>
      <c r="AV12" s="11">
        <f t="shared" si="18"/>
        <v>1112.79</v>
      </c>
      <c r="AW12" s="11" t="str">
        <f t="shared" si="19"/>
        <v>2018/7</v>
      </c>
      <c r="AX12" s="11" t="str">
        <f t="shared" si="21"/>
        <v>2018/7 Contribuciones Seg. Social</v>
      </c>
      <c r="AY12" s="11">
        <f t="shared" si="10"/>
        <v>2177.25</v>
      </c>
      <c r="AZ12" s="11">
        <f t="shared" si="11"/>
        <v>0.51109886324491904</v>
      </c>
      <c r="BA12" s="11" t="str">
        <f t="shared" si="22"/>
        <v>M325300 2</v>
      </c>
      <c r="BB12" s="11">
        <f>IFERROR(IF(AW12="","",VLOOKUP(AW12,SUSS!R:S,2,FALSE)),AY12*SUSS!$M$2)</f>
        <v>261.27</v>
      </c>
      <c r="BC12" s="11">
        <f t="shared" si="20"/>
        <v>133.53479999999999</v>
      </c>
    </row>
    <row r="13" spans="1:56" ht="20.100000000000001" customHeight="1" thickBot="1">
      <c r="A13" s="3" t="s">
        <v>101</v>
      </c>
      <c r="B13" s="77" t="s">
        <v>81</v>
      </c>
      <c r="C13"/>
      <c r="D13"/>
      <c r="E13"/>
      <c r="F13"/>
      <c r="G13"/>
      <c r="H13"/>
      <c r="I13"/>
      <c r="J13"/>
      <c r="K13"/>
      <c r="N13" s="3" t="s">
        <v>75</v>
      </c>
      <c r="O13" s="83">
        <v>2</v>
      </c>
      <c r="P13" s="87">
        <v>965.79</v>
      </c>
      <c r="Q13" s="84" t="s">
        <v>86</v>
      </c>
      <c r="R13" s="84" t="s">
        <v>10</v>
      </c>
      <c r="S13" s="84" t="s">
        <v>10</v>
      </c>
      <c r="T13" s="83" t="s">
        <v>89</v>
      </c>
      <c r="U13" s="83" t="s">
        <v>88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101</v>
      </c>
      <c r="B14" s="88" t="s">
        <v>0</v>
      </c>
      <c r="C14" s="88" t="s">
        <v>1</v>
      </c>
      <c r="D14" s="88" t="s">
        <v>2</v>
      </c>
      <c r="E14" s="88" t="s">
        <v>3</v>
      </c>
      <c r="F14" s="88" t="s">
        <v>4</v>
      </c>
      <c r="G14" s="88" t="s">
        <v>5</v>
      </c>
      <c r="H14" s="88" t="s">
        <v>6</v>
      </c>
      <c r="I14" s="88" t="s">
        <v>7</v>
      </c>
      <c r="J14" s="88" t="s">
        <v>8</v>
      </c>
      <c r="K14" s="88" t="s">
        <v>9</v>
      </c>
      <c r="N14" s="3" t="s">
        <v>75</v>
      </c>
      <c r="O14" s="83">
        <v>3</v>
      </c>
      <c r="P14" s="86">
        <v>95874.4</v>
      </c>
      <c r="Q14" s="84" t="s">
        <v>82</v>
      </c>
      <c r="R14" s="84" t="s">
        <v>10</v>
      </c>
      <c r="S14" s="84" t="s">
        <v>84</v>
      </c>
      <c r="T14" s="83" t="s">
        <v>87</v>
      </c>
      <c r="U14" s="83" t="s">
        <v>90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101</v>
      </c>
      <c r="B15" s="78">
        <v>2009</v>
      </c>
      <c r="C15" s="78">
        <v>7</v>
      </c>
      <c r="D15" s="78"/>
      <c r="E15" s="79" t="s">
        <v>82</v>
      </c>
      <c r="F15" s="79" t="s">
        <v>10</v>
      </c>
      <c r="G15" s="79" t="s">
        <v>10</v>
      </c>
      <c r="H15" s="80">
        <v>40045</v>
      </c>
      <c r="I15" s="82">
        <v>535.03</v>
      </c>
      <c r="J15" s="82">
        <v>535.03</v>
      </c>
      <c r="K15" s="82">
        <v>0</v>
      </c>
      <c r="N15" s="3" t="s">
        <v>75</v>
      </c>
      <c r="O15" s="83">
        <v>3</v>
      </c>
      <c r="P15" s="86">
        <v>55404.13</v>
      </c>
      <c r="Q15" s="84" t="s">
        <v>82</v>
      </c>
      <c r="R15" s="84" t="s">
        <v>10</v>
      </c>
      <c r="S15" s="84" t="s">
        <v>10</v>
      </c>
      <c r="T15" s="83" t="s">
        <v>91</v>
      </c>
      <c r="U15" s="83" t="s">
        <v>90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101</v>
      </c>
      <c r="B16" s="83">
        <v>2009</v>
      </c>
      <c r="C16" s="83">
        <v>7</v>
      </c>
      <c r="D16" s="83"/>
      <c r="E16" s="84" t="s">
        <v>82</v>
      </c>
      <c r="F16" s="84" t="s">
        <v>10</v>
      </c>
      <c r="G16" s="84" t="s">
        <v>83</v>
      </c>
      <c r="H16" s="85">
        <v>42220</v>
      </c>
      <c r="I16" s="86">
        <v>1060.07</v>
      </c>
      <c r="J16" s="86">
        <v>1060.07</v>
      </c>
      <c r="K16" s="87">
        <v>0</v>
      </c>
      <c r="N16" s="3" t="s">
        <v>75</v>
      </c>
      <c r="O16" s="83">
        <v>3</v>
      </c>
      <c r="P16" s="86">
        <v>27979.09</v>
      </c>
      <c r="Q16" s="84" t="s">
        <v>82</v>
      </c>
      <c r="R16" s="84" t="s">
        <v>10</v>
      </c>
      <c r="S16" s="84" t="s">
        <v>83</v>
      </c>
      <c r="T16" s="83" t="s">
        <v>91</v>
      </c>
      <c r="U16" s="83" t="s">
        <v>90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101</v>
      </c>
      <c r="B17" s="83">
        <v>2009</v>
      </c>
      <c r="C17" s="83">
        <v>7</v>
      </c>
      <c r="D17" s="83"/>
      <c r="E17" s="84" t="s">
        <v>82</v>
      </c>
      <c r="F17" s="84" t="s">
        <v>10</v>
      </c>
      <c r="G17" s="84" t="s">
        <v>84</v>
      </c>
      <c r="H17" s="85">
        <v>43798</v>
      </c>
      <c r="I17" s="86">
        <v>1184.82</v>
      </c>
      <c r="J17" s="86">
        <v>1184.82</v>
      </c>
      <c r="K17" s="87">
        <v>0</v>
      </c>
      <c r="N17" s="3" t="s">
        <v>75</v>
      </c>
      <c r="O17" s="83">
        <v>3</v>
      </c>
      <c r="P17" s="87">
        <v>863.62</v>
      </c>
      <c r="Q17" s="84" t="s">
        <v>82</v>
      </c>
      <c r="R17" s="84" t="s">
        <v>10</v>
      </c>
      <c r="S17" s="84" t="s">
        <v>84</v>
      </c>
      <c r="T17" s="83" t="s">
        <v>91</v>
      </c>
      <c r="U17" s="83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101</v>
      </c>
      <c r="B18" s="83">
        <v>2010</v>
      </c>
      <c r="C18" s="83">
        <v>3</v>
      </c>
      <c r="D18" s="83"/>
      <c r="E18" s="84" t="s">
        <v>82</v>
      </c>
      <c r="F18" s="84" t="s">
        <v>10</v>
      </c>
      <c r="G18" s="84" t="s">
        <v>10</v>
      </c>
      <c r="H18" s="85">
        <v>40289</v>
      </c>
      <c r="I18" s="87">
        <v>161.51</v>
      </c>
      <c r="J18" s="87">
        <v>161.51</v>
      </c>
      <c r="K18" s="87">
        <v>0</v>
      </c>
      <c r="N18" s="3" t="s">
        <v>75</v>
      </c>
      <c r="O18" s="83">
        <v>3</v>
      </c>
      <c r="P18" s="86">
        <v>1163.31</v>
      </c>
      <c r="Q18" s="84" t="s">
        <v>11</v>
      </c>
      <c r="R18" s="84" t="s">
        <v>10</v>
      </c>
      <c r="S18" s="84" t="s">
        <v>10</v>
      </c>
      <c r="T18" s="83" t="s">
        <v>89</v>
      </c>
      <c r="U18" s="83" t="s">
        <v>90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>M325300</v>
      </c>
      <c r="AU18" s="11">
        <f t="shared" si="17"/>
        <v>3</v>
      </c>
      <c r="AV18" s="11">
        <f t="shared" si="18"/>
        <v>1163.31</v>
      </c>
      <c r="AW18" s="11" t="str">
        <f t="shared" si="19"/>
        <v>2018/7</v>
      </c>
      <c r="AX18" s="11" t="str">
        <f t="shared" si="21"/>
        <v>2018/7 Contribuciones Seg. Social</v>
      </c>
      <c r="AY18" s="11">
        <f t="shared" si="10"/>
        <v>2177.25</v>
      </c>
      <c r="AZ18" s="11">
        <f t="shared" si="11"/>
        <v>0.53430244574578023</v>
      </c>
      <c r="BA18" s="11" t="str">
        <f t="shared" si="22"/>
        <v>M325300 3</v>
      </c>
      <c r="BB18" s="11">
        <f>IFERROR(IF(AW18="","",VLOOKUP(AW18,SUSS!R:S,2,FALSE)),AY18*SUSS!$M$2)</f>
        <v>261.27</v>
      </c>
      <c r="BC18" s="11">
        <f t="shared" si="20"/>
        <v>139.59719999999999</v>
      </c>
    </row>
    <row r="19" spans="1:55" ht="20.100000000000001" customHeight="1" thickBot="1">
      <c r="A19" s="3" t="s">
        <v>101</v>
      </c>
      <c r="B19" s="83">
        <v>2010</v>
      </c>
      <c r="C19" s="83">
        <v>3</v>
      </c>
      <c r="D19" s="83"/>
      <c r="E19" s="84" t="s">
        <v>82</v>
      </c>
      <c r="F19" s="84" t="s">
        <v>10</v>
      </c>
      <c r="G19" s="84" t="s">
        <v>83</v>
      </c>
      <c r="H19" s="85">
        <v>42128</v>
      </c>
      <c r="I19" s="87">
        <v>279.52</v>
      </c>
      <c r="J19" s="87">
        <v>279.52</v>
      </c>
      <c r="K19" s="87">
        <v>0</v>
      </c>
      <c r="N19" s="3" t="s">
        <v>75</v>
      </c>
      <c r="O19" s="83">
        <v>3</v>
      </c>
      <c r="P19" s="86">
        <v>1009.64</v>
      </c>
      <c r="Q19" s="84" t="s">
        <v>86</v>
      </c>
      <c r="R19" s="84" t="s">
        <v>10</v>
      </c>
      <c r="S19" s="84" t="s">
        <v>10</v>
      </c>
      <c r="T19" s="83" t="s">
        <v>89</v>
      </c>
      <c r="U19" s="83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101</v>
      </c>
      <c r="B20" s="83">
        <v>2010</v>
      </c>
      <c r="C20" s="83">
        <v>3</v>
      </c>
      <c r="D20" s="83"/>
      <c r="E20" s="84" t="s">
        <v>82</v>
      </c>
      <c r="F20" s="84" t="s">
        <v>10</v>
      </c>
      <c r="G20" s="84" t="s">
        <v>84</v>
      </c>
      <c r="H20" s="85">
        <v>43798</v>
      </c>
      <c r="I20" s="87">
        <v>377.05</v>
      </c>
      <c r="J20" s="87">
        <v>377.05</v>
      </c>
      <c r="K20" s="87">
        <v>0</v>
      </c>
      <c r="N20" s="3" t="s">
        <v>75</v>
      </c>
      <c r="O20" s="83">
        <v>4</v>
      </c>
      <c r="P20" s="86">
        <v>34976.199999999997</v>
      </c>
      <c r="Q20" s="84" t="s">
        <v>82</v>
      </c>
      <c r="R20" s="84" t="s">
        <v>10</v>
      </c>
      <c r="S20" s="84" t="s">
        <v>84</v>
      </c>
      <c r="T20" s="83" t="s">
        <v>91</v>
      </c>
      <c r="U20" s="83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101</v>
      </c>
      <c r="B21" s="83">
        <v>2011</v>
      </c>
      <c r="C21" s="83"/>
      <c r="D21" s="83"/>
      <c r="E21" s="84" t="s">
        <v>102</v>
      </c>
      <c r="F21" s="84" t="s">
        <v>10</v>
      </c>
      <c r="G21" s="84" t="s">
        <v>10</v>
      </c>
      <c r="H21" s="85">
        <v>41045</v>
      </c>
      <c r="I21" s="86">
        <v>300619.28999999998</v>
      </c>
      <c r="J21" s="86">
        <v>110898.51</v>
      </c>
      <c r="K21" s="86">
        <v>189720.78</v>
      </c>
      <c r="N21" s="3" t="s">
        <v>75</v>
      </c>
      <c r="O21" s="83">
        <v>4</v>
      </c>
      <c r="P21" s="86">
        <v>6351.02</v>
      </c>
      <c r="Q21" s="84" t="s">
        <v>82</v>
      </c>
      <c r="R21" s="84" t="s">
        <v>10</v>
      </c>
      <c r="S21" s="84" t="s">
        <v>10</v>
      </c>
      <c r="T21" s="83" t="s">
        <v>92</v>
      </c>
      <c r="U21" s="83" t="s">
        <v>90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101</v>
      </c>
      <c r="B22" s="83">
        <v>2011</v>
      </c>
      <c r="C22" s="83"/>
      <c r="D22" s="83"/>
      <c r="E22" s="84" t="s">
        <v>102</v>
      </c>
      <c r="F22" s="84" t="s">
        <v>10</v>
      </c>
      <c r="G22" s="84" t="s">
        <v>83</v>
      </c>
      <c r="H22" s="85">
        <v>41143</v>
      </c>
      <c r="I22" s="86">
        <v>10646.26</v>
      </c>
      <c r="J22" s="86">
        <v>10646.26</v>
      </c>
      <c r="K22" s="87">
        <v>0</v>
      </c>
      <c r="N22" s="3" t="s">
        <v>75</v>
      </c>
      <c r="O22" s="83">
        <v>4</v>
      </c>
      <c r="P22" s="86">
        <v>3016.73</v>
      </c>
      <c r="Q22" s="84" t="s">
        <v>82</v>
      </c>
      <c r="R22" s="84" t="s">
        <v>10</v>
      </c>
      <c r="S22" s="84" t="s">
        <v>83</v>
      </c>
      <c r="T22" s="83" t="s">
        <v>92</v>
      </c>
      <c r="U22" s="83" t="s">
        <v>90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101</v>
      </c>
      <c r="B23" s="83">
        <v>2011</v>
      </c>
      <c r="C23" s="83"/>
      <c r="D23" s="83"/>
      <c r="E23" s="84" t="s">
        <v>102</v>
      </c>
      <c r="F23" s="84" t="s">
        <v>10</v>
      </c>
      <c r="G23" s="84" t="s">
        <v>83</v>
      </c>
      <c r="H23" s="85">
        <v>41143</v>
      </c>
      <c r="I23" s="86">
        <v>18213.189999999999</v>
      </c>
      <c r="J23" s="86">
        <v>14547.58</v>
      </c>
      <c r="K23" s="86">
        <v>3665.61</v>
      </c>
      <c r="N23" s="3" t="s">
        <v>75</v>
      </c>
      <c r="O23" s="83">
        <v>4</v>
      </c>
      <c r="P23" s="86">
        <v>4108.3500000000004</v>
      </c>
      <c r="Q23" s="84" t="s">
        <v>82</v>
      </c>
      <c r="R23" s="84" t="s">
        <v>10</v>
      </c>
      <c r="S23" s="84" t="s">
        <v>84</v>
      </c>
      <c r="T23" s="83" t="s">
        <v>92</v>
      </c>
      <c r="U23" s="83" t="s">
        <v>90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101</v>
      </c>
      <c r="B24" s="83">
        <v>2011</v>
      </c>
      <c r="C24" s="83"/>
      <c r="D24" s="83"/>
      <c r="E24" s="84" t="s">
        <v>102</v>
      </c>
      <c r="F24" s="84" t="s">
        <v>10</v>
      </c>
      <c r="G24" s="84" t="s">
        <v>84</v>
      </c>
      <c r="H24" s="85">
        <v>43798</v>
      </c>
      <c r="I24" s="86">
        <v>402617.04</v>
      </c>
      <c r="J24" s="86">
        <v>402617.04</v>
      </c>
      <c r="K24" s="87">
        <v>0</v>
      </c>
      <c r="N24" s="3" t="s">
        <v>75</v>
      </c>
      <c r="O24" s="83">
        <v>4</v>
      </c>
      <c r="P24" s="86">
        <v>39998.44</v>
      </c>
      <c r="Q24" s="84" t="s">
        <v>82</v>
      </c>
      <c r="R24" s="84" t="s">
        <v>10</v>
      </c>
      <c r="S24" s="84" t="s">
        <v>10</v>
      </c>
      <c r="T24" s="83" t="s">
        <v>93</v>
      </c>
      <c r="U24" s="83" t="s">
        <v>90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101</v>
      </c>
      <c r="B25" s="83">
        <v>2011</v>
      </c>
      <c r="C25" s="83"/>
      <c r="D25" s="83"/>
      <c r="E25" s="84" t="s">
        <v>102</v>
      </c>
      <c r="F25" s="84" t="s">
        <v>10</v>
      </c>
      <c r="G25" s="84" t="s">
        <v>84</v>
      </c>
      <c r="H25" s="85">
        <v>43798</v>
      </c>
      <c r="I25" s="86">
        <v>688781.29</v>
      </c>
      <c r="J25" s="86">
        <v>550156.31000000006</v>
      </c>
      <c r="K25" s="86">
        <v>138624.98000000001</v>
      </c>
      <c r="N25" s="3" t="s">
        <v>75</v>
      </c>
      <c r="O25" s="83">
        <v>4</v>
      </c>
      <c r="P25" s="86">
        <v>17879.3</v>
      </c>
      <c r="Q25" s="84" t="s">
        <v>82</v>
      </c>
      <c r="R25" s="84" t="s">
        <v>10</v>
      </c>
      <c r="S25" s="84" t="s">
        <v>83</v>
      </c>
      <c r="T25" s="83" t="s">
        <v>93</v>
      </c>
      <c r="U25" s="83" t="s">
        <v>90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101</v>
      </c>
      <c r="B26" s="83">
        <v>2012</v>
      </c>
      <c r="C26" s="83">
        <v>2</v>
      </c>
      <c r="D26" s="83"/>
      <c r="E26" s="84" t="s">
        <v>82</v>
      </c>
      <c r="F26" s="84" t="s">
        <v>10</v>
      </c>
      <c r="G26" s="84" t="s">
        <v>10</v>
      </c>
      <c r="H26" s="85">
        <v>40989</v>
      </c>
      <c r="I26" s="86">
        <v>183154.73</v>
      </c>
      <c r="J26" s="86">
        <v>183154.73</v>
      </c>
      <c r="K26" s="87">
        <v>0</v>
      </c>
      <c r="N26" s="3" t="s">
        <v>75</v>
      </c>
      <c r="O26" s="83">
        <v>4</v>
      </c>
      <c r="P26" s="86">
        <v>25874.19</v>
      </c>
      <c r="Q26" s="84" t="s">
        <v>82</v>
      </c>
      <c r="R26" s="84" t="s">
        <v>10</v>
      </c>
      <c r="S26" s="84" t="s">
        <v>84</v>
      </c>
      <c r="T26" s="83" t="s">
        <v>93</v>
      </c>
      <c r="U26" s="83" t="s">
        <v>90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101</v>
      </c>
      <c r="B27" s="83">
        <v>2012</v>
      </c>
      <c r="C27" s="83">
        <v>2</v>
      </c>
      <c r="D27" s="83"/>
      <c r="E27" s="84" t="s">
        <v>82</v>
      </c>
      <c r="F27" s="84" t="s">
        <v>10</v>
      </c>
      <c r="G27" s="84" t="s">
        <v>83</v>
      </c>
      <c r="H27" s="85">
        <v>41089</v>
      </c>
      <c r="I27" s="86">
        <v>17949.16</v>
      </c>
      <c r="J27" s="86">
        <v>17949.16</v>
      </c>
      <c r="K27" s="87">
        <v>0</v>
      </c>
      <c r="N27" s="3" t="s">
        <v>75</v>
      </c>
      <c r="O27" s="83">
        <v>4</v>
      </c>
      <c r="P27" s="86">
        <v>56094.5</v>
      </c>
      <c r="Q27" s="84" t="s">
        <v>82</v>
      </c>
      <c r="R27" s="84" t="s">
        <v>10</v>
      </c>
      <c r="S27" s="84" t="s">
        <v>10</v>
      </c>
      <c r="T27" s="83" t="s">
        <v>94</v>
      </c>
      <c r="U27" s="83" t="s">
        <v>90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101</v>
      </c>
      <c r="B28" s="83">
        <v>2012</v>
      </c>
      <c r="C28" s="83">
        <v>2</v>
      </c>
      <c r="D28" s="83"/>
      <c r="E28" s="84" t="s">
        <v>82</v>
      </c>
      <c r="F28" s="84" t="s">
        <v>10</v>
      </c>
      <c r="G28" s="84" t="s">
        <v>84</v>
      </c>
      <c r="H28" s="85">
        <v>43798</v>
      </c>
      <c r="I28" s="86">
        <v>678130.39</v>
      </c>
      <c r="J28" s="86">
        <v>678130.39</v>
      </c>
      <c r="K28" s="87">
        <v>0</v>
      </c>
      <c r="N28" s="3" t="s">
        <v>75</v>
      </c>
      <c r="O28" s="83">
        <v>4</v>
      </c>
      <c r="P28" s="87">
        <v>835.41</v>
      </c>
      <c r="Q28" s="84" t="s">
        <v>11</v>
      </c>
      <c r="R28" s="84" t="s">
        <v>10</v>
      </c>
      <c r="S28" s="84" t="s">
        <v>10</v>
      </c>
      <c r="T28" s="83" t="s">
        <v>89</v>
      </c>
      <c r="U28" s="83" t="s">
        <v>90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M325300</v>
      </c>
      <c r="AU28" s="11">
        <f t="shared" si="17"/>
        <v>4</v>
      </c>
      <c r="AV28" s="11">
        <f t="shared" si="18"/>
        <v>835.41</v>
      </c>
      <c r="AW28" s="11" t="str">
        <f t="shared" si="19"/>
        <v>2018/7</v>
      </c>
      <c r="AX28" s="11" t="str">
        <f t="shared" si="21"/>
        <v>2018/7 Contribuciones Seg. Social</v>
      </c>
      <c r="AY28" s="11">
        <f t="shared" si="10"/>
        <v>2177.25</v>
      </c>
      <c r="AZ28" s="11">
        <f t="shared" si="11"/>
        <v>0.38369962108163969</v>
      </c>
      <c r="BA28" s="11" t="str">
        <f t="shared" si="22"/>
        <v>M325300 4</v>
      </c>
      <c r="BB28" s="11">
        <f>IFERROR(IF(AW28="","",VLOOKUP(AW28,SUSS!R:S,2,FALSE)),AY28*SUSS!$M$2)</f>
        <v>261.27</v>
      </c>
      <c r="BC28" s="11">
        <f t="shared" si="20"/>
        <v>100.24919999999999</v>
      </c>
    </row>
    <row r="29" spans="1:55" ht="20.100000000000001" customHeight="1" thickBot="1">
      <c r="A29" s="3" t="s">
        <v>101</v>
      </c>
      <c r="B29" s="83">
        <v>2012</v>
      </c>
      <c r="C29" s="83">
        <v>3</v>
      </c>
      <c r="D29" s="83"/>
      <c r="E29" s="84" t="s">
        <v>82</v>
      </c>
      <c r="F29" s="84" t="s">
        <v>10</v>
      </c>
      <c r="G29" s="84" t="s">
        <v>10</v>
      </c>
      <c r="H29" s="85">
        <v>41019</v>
      </c>
      <c r="I29" s="86">
        <v>142387.51</v>
      </c>
      <c r="J29" s="87">
        <v>0</v>
      </c>
      <c r="K29" s="86">
        <v>142387.51</v>
      </c>
      <c r="N29" s="3" t="s">
        <v>75</v>
      </c>
      <c r="O29" s="83">
        <v>4</v>
      </c>
      <c r="P29" s="87">
        <v>725.05</v>
      </c>
      <c r="Q29" s="84" t="s">
        <v>86</v>
      </c>
      <c r="R29" s="84" t="s">
        <v>10</v>
      </c>
      <c r="S29" s="84" t="s">
        <v>10</v>
      </c>
      <c r="T29" s="83" t="s">
        <v>89</v>
      </c>
      <c r="U29" s="83" t="s">
        <v>90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101</v>
      </c>
      <c r="B30" s="83">
        <v>2012</v>
      </c>
      <c r="C30" s="83">
        <v>3</v>
      </c>
      <c r="D30" s="83"/>
      <c r="E30" s="84" t="s">
        <v>82</v>
      </c>
      <c r="F30" s="84" t="s">
        <v>10</v>
      </c>
      <c r="G30" s="84" t="s">
        <v>83</v>
      </c>
      <c r="H30" s="85">
        <v>41089</v>
      </c>
      <c r="I30" s="86">
        <v>9824.74</v>
      </c>
      <c r="J30" s="86">
        <v>7870.99</v>
      </c>
      <c r="K30" s="86">
        <v>1953.75</v>
      </c>
      <c r="N30" s="3" t="s">
        <v>75</v>
      </c>
      <c r="O30" s="83">
        <v>4</v>
      </c>
      <c r="P30" s="87">
        <v>242.83</v>
      </c>
      <c r="Q30" s="84" t="s">
        <v>86</v>
      </c>
      <c r="R30" s="84" t="s">
        <v>10</v>
      </c>
      <c r="S30" s="84" t="s">
        <v>83</v>
      </c>
      <c r="T30" s="83" t="s">
        <v>89</v>
      </c>
      <c r="U30" s="83" t="s">
        <v>90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101</v>
      </c>
      <c r="B31" s="83">
        <v>2012</v>
      </c>
      <c r="C31" s="83">
        <v>3</v>
      </c>
      <c r="D31" s="83"/>
      <c r="E31" s="84" t="s">
        <v>82</v>
      </c>
      <c r="F31" s="84" t="s">
        <v>10</v>
      </c>
      <c r="G31" s="84" t="s">
        <v>84</v>
      </c>
      <c r="H31" s="85">
        <v>43798</v>
      </c>
      <c r="I31" s="86">
        <v>527189.76000000001</v>
      </c>
      <c r="J31" s="86">
        <v>422352.87</v>
      </c>
      <c r="K31" s="86">
        <v>104836.89</v>
      </c>
      <c r="N31" s="3" t="s">
        <v>75</v>
      </c>
      <c r="O31" s="83">
        <v>4</v>
      </c>
      <c r="P31" s="87">
        <v>279.79000000000002</v>
      </c>
      <c r="Q31" s="84" t="s">
        <v>11</v>
      </c>
      <c r="R31" s="84" t="s">
        <v>10</v>
      </c>
      <c r="S31" s="84" t="s">
        <v>83</v>
      </c>
      <c r="T31" s="83" t="s">
        <v>89</v>
      </c>
      <c r="U31" s="83" t="s">
        <v>90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>M325300</v>
      </c>
      <c r="AU31" s="11">
        <f t="shared" si="17"/>
        <v>4</v>
      </c>
      <c r="AV31" s="11">
        <f t="shared" si="18"/>
        <v>279.79000000000002</v>
      </c>
      <c r="AW31" s="11" t="str">
        <f t="shared" si="19"/>
        <v>2018/7</v>
      </c>
      <c r="AX31" s="11" t="str">
        <f t="shared" si="21"/>
        <v>2018/7 Contribuciones Seg. Social</v>
      </c>
      <c r="AY31" s="11">
        <f t="shared" si="10"/>
        <v>2177.25</v>
      </c>
      <c r="AZ31" s="11">
        <f t="shared" si="11"/>
        <v>0.12850614307038696</v>
      </c>
      <c r="BA31" s="11" t="str">
        <f t="shared" si="22"/>
        <v>M325300 4</v>
      </c>
      <c r="BB31" s="11">
        <f>IFERROR(IF(AW31="","",VLOOKUP(AW31,SUSS!R:S,2,FALSE)),AY31*SUSS!$M$2)</f>
        <v>261.27</v>
      </c>
      <c r="BC31" s="11">
        <f t="shared" si="20"/>
        <v>33.574799999999996</v>
      </c>
    </row>
    <row r="32" spans="1:55" ht="20.100000000000001" customHeight="1" thickBot="1">
      <c r="A32" s="3" t="s">
        <v>101</v>
      </c>
      <c r="B32" s="83">
        <v>2012</v>
      </c>
      <c r="C32" s="83">
        <v>5</v>
      </c>
      <c r="D32" s="83"/>
      <c r="E32" s="84" t="s">
        <v>103</v>
      </c>
      <c r="F32" s="84" t="s">
        <v>10</v>
      </c>
      <c r="G32" s="84" t="s">
        <v>10</v>
      </c>
      <c r="H32" s="85">
        <v>41072</v>
      </c>
      <c r="I32" s="86">
        <v>29690.9</v>
      </c>
      <c r="J32" s="86">
        <v>6515.42</v>
      </c>
      <c r="K32" s="86">
        <v>23175.48</v>
      </c>
      <c r="N32" s="3" t="s">
        <v>75</v>
      </c>
      <c r="O32" s="83">
        <v>4</v>
      </c>
      <c r="P32" s="87">
        <v>87.6</v>
      </c>
      <c r="Q32" s="84" t="s">
        <v>86</v>
      </c>
      <c r="R32" s="84" t="s">
        <v>10</v>
      </c>
      <c r="S32" s="84" t="s">
        <v>84</v>
      </c>
      <c r="T32" s="83" t="s">
        <v>89</v>
      </c>
      <c r="U32" s="83" t="s">
        <v>90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101</v>
      </c>
      <c r="B33" s="83">
        <v>2012</v>
      </c>
      <c r="C33" s="83">
        <v>5</v>
      </c>
      <c r="D33" s="83"/>
      <c r="E33" s="84" t="s">
        <v>103</v>
      </c>
      <c r="F33" s="84" t="s">
        <v>10</v>
      </c>
      <c r="G33" s="84" t="s">
        <v>83</v>
      </c>
      <c r="H33" s="85">
        <v>42094</v>
      </c>
      <c r="I33" s="86">
        <v>6574.06</v>
      </c>
      <c r="J33" s="86">
        <v>6574.06</v>
      </c>
      <c r="K33" s="87">
        <v>0</v>
      </c>
      <c r="N33" s="3" t="s">
        <v>75</v>
      </c>
      <c r="O33" s="83">
        <v>4</v>
      </c>
      <c r="P33" s="87">
        <v>100.92</v>
      </c>
      <c r="Q33" s="84" t="s">
        <v>11</v>
      </c>
      <c r="R33" s="84" t="s">
        <v>10</v>
      </c>
      <c r="S33" s="84" t="s">
        <v>84</v>
      </c>
      <c r="T33" s="83" t="s">
        <v>89</v>
      </c>
      <c r="U33" s="83" t="s">
        <v>90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M325300</v>
      </c>
      <c r="AU33" s="11">
        <f t="shared" si="17"/>
        <v>4</v>
      </c>
      <c r="AV33" s="11">
        <f t="shared" si="18"/>
        <v>100.92</v>
      </c>
      <c r="AW33" s="11" t="str">
        <f t="shared" si="19"/>
        <v>2018/7</v>
      </c>
      <c r="AX33" s="11" t="str">
        <f t="shared" si="21"/>
        <v>2018/7 Contribuciones Seg. Social</v>
      </c>
      <c r="AY33" s="11">
        <f t="shared" si="10"/>
        <v>2177.25</v>
      </c>
      <c r="AZ33" s="11">
        <f t="shared" si="11"/>
        <v>4.6352049603858081E-2</v>
      </c>
      <c r="BA33" s="11" t="str">
        <f t="shared" si="22"/>
        <v>M325300 4</v>
      </c>
      <c r="BB33" s="11">
        <f>IFERROR(IF(AW33="","",VLOOKUP(AW33,SUSS!R:S,2,FALSE)),AY33*SUSS!$M$2)</f>
        <v>261.27</v>
      </c>
      <c r="BC33" s="11">
        <f t="shared" si="20"/>
        <v>12.1104</v>
      </c>
    </row>
    <row r="34" spans="1:55" ht="20.100000000000001" customHeight="1" thickBot="1">
      <c r="A34" s="3" t="s">
        <v>101</v>
      </c>
      <c r="B34" s="83">
        <v>2012</v>
      </c>
      <c r="C34" s="83">
        <v>5</v>
      </c>
      <c r="D34" s="83"/>
      <c r="E34" s="84" t="s">
        <v>103</v>
      </c>
      <c r="F34" s="84" t="s">
        <v>10</v>
      </c>
      <c r="G34" s="84" t="s">
        <v>83</v>
      </c>
      <c r="H34" s="85">
        <v>42094</v>
      </c>
      <c r="I34" s="86">
        <v>23384.06</v>
      </c>
      <c r="J34" s="86">
        <v>18208.810000000001</v>
      </c>
      <c r="K34" s="86">
        <v>5175.25</v>
      </c>
      <c r="N34" s="3" t="s">
        <v>75</v>
      </c>
      <c r="O34" s="83">
        <v>5</v>
      </c>
      <c r="P34" s="86">
        <v>55205.48</v>
      </c>
      <c r="Q34" s="84" t="s">
        <v>82</v>
      </c>
      <c r="R34" s="84" t="s">
        <v>10</v>
      </c>
      <c r="S34" s="84" t="s">
        <v>10</v>
      </c>
      <c r="T34" s="83" t="s">
        <v>94</v>
      </c>
      <c r="U34" s="83" t="s">
        <v>90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101</v>
      </c>
      <c r="B35" s="83">
        <v>2012</v>
      </c>
      <c r="C35" s="83">
        <v>5</v>
      </c>
      <c r="D35" s="83"/>
      <c r="E35" s="84" t="s">
        <v>103</v>
      </c>
      <c r="F35" s="84" t="s">
        <v>10</v>
      </c>
      <c r="G35" s="84" t="s">
        <v>84</v>
      </c>
      <c r="H35" s="85">
        <v>43798</v>
      </c>
      <c r="I35" s="86">
        <v>15505.61</v>
      </c>
      <c r="J35" s="86">
        <v>15505.61</v>
      </c>
      <c r="K35" s="87">
        <v>0</v>
      </c>
      <c r="N35" s="3" t="s">
        <v>75</v>
      </c>
      <c r="O35" s="83">
        <v>5</v>
      </c>
      <c r="P35" s="86">
        <v>46078.19</v>
      </c>
      <c r="Q35" s="84" t="s">
        <v>82</v>
      </c>
      <c r="R35" s="84" t="s">
        <v>10</v>
      </c>
      <c r="S35" s="84" t="s">
        <v>83</v>
      </c>
      <c r="T35" s="83" t="s">
        <v>94</v>
      </c>
      <c r="U35" s="83" t="s">
        <v>90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101</v>
      </c>
      <c r="B36" s="83">
        <v>2012</v>
      </c>
      <c r="C36" s="83">
        <v>5</v>
      </c>
      <c r="D36" s="83"/>
      <c r="E36" s="84" t="s">
        <v>103</v>
      </c>
      <c r="F36" s="84" t="s">
        <v>10</v>
      </c>
      <c r="G36" s="84" t="s">
        <v>84</v>
      </c>
      <c r="H36" s="85">
        <v>43798</v>
      </c>
      <c r="I36" s="86">
        <v>55153.78</v>
      </c>
      <c r="J36" s="86">
        <v>42947.42</v>
      </c>
      <c r="K36" s="86">
        <v>12206.36</v>
      </c>
      <c r="N36" s="3" t="s">
        <v>75</v>
      </c>
      <c r="O36" s="83">
        <v>5</v>
      </c>
      <c r="P36" s="86">
        <v>71997.73</v>
      </c>
      <c r="Q36" s="84" t="s">
        <v>82</v>
      </c>
      <c r="R36" s="84" t="s">
        <v>10</v>
      </c>
      <c r="S36" s="84" t="s">
        <v>84</v>
      </c>
      <c r="T36" s="83" t="s">
        <v>94</v>
      </c>
      <c r="U36" s="83" t="s">
        <v>90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101</v>
      </c>
      <c r="B37" s="83">
        <v>2013</v>
      </c>
      <c r="C37" s="83">
        <v>3</v>
      </c>
      <c r="D37" s="83"/>
      <c r="E37" s="84" t="s">
        <v>82</v>
      </c>
      <c r="F37" s="84" t="s">
        <v>10</v>
      </c>
      <c r="G37" s="84" t="s">
        <v>10</v>
      </c>
      <c r="H37" s="85">
        <v>41386</v>
      </c>
      <c r="I37" s="86">
        <v>247321.91</v>
      </c>
      <c r="J37" s="87">
        <v>0</v>
      </c>
      <c r="K37" s="86">
        <v>247321.91</v>
      </c>
      <c r="N37" s="3" t="s">
        <v>75</v>
      </c>
      <c r="O37" s="83">
        <v>5</v>
      </c>
      <c r="P37" s="86">
        <v>23566.1</v>
      </c>
      <c r="Q37" s="84" t="s">
        <v>82</v>
      </c>
      <c r="R37" s="84" t="s">
        <v>10</v>
      </c>
      <c r="S37" s="84" t="s">
        <v>10</v>
      </c>
      <c r="T37" s="83" t="s">
        <v>95</v>
      </c>
      <c r="U37" s="83" t="s">
        <v>90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101</v>
      </c>
      <c r="B38" s="83">
        <v>2013</v>
      </c>
      <c r="C38" s="83">
        <v>3</v>
      </c>
      <c r="D38" s="83"/>
      <c r="E38" s="84" t="s">
        <v>82</v>
      </c>
      <c r="F38" s="84" t="s">
        <v>10</v>
      </c>
      <c r="G38" s="84" t="s">
        <v>83</v>
      </c>
      <c r="H38" s="85">
        <v>41471</v>
      </c>
      <c r="I38" s="86">
        <v>20775.04</v>
      </c>
      <c r="J38" s="86">
        <v>16028.27</v>
      </c>
      <c r="K38" s="86">
        <v>4746.7700000000004</v>
      </c>
      <c r="N38" s="3" t="s">
        <v>75</v>
      </c>
      <c r="O38" s="83">
        <v>5</v>
      </c>
      <c r="P38" s="86">
        <v>1103.4000000000001</v>
      </c>
      <c r="Q38" s="84" t="s">
        <v>86</v>
      </c>
      <c r="R38" s="84" t="s">
        <v>10</v>
      </c>
      <c r="S38" s="84" t="s">
        <v>84</v>
      </c>
      <c r="T38" s="83" t="s">
        <v>89</v>
      </c>
      <c r="U38" s="83" t="s">
        <v>90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101</v>
      </c>
      <c r="B39" s="83">
        <v>2013</v>
      </c>
      <c r="C39" s="83">
        <v>3</v>
      </c>
      <c r="D39" s="83"/>
      <c r="E39" s="84" t="s">
        <v>82</v>
      </c>
      <c r="F39" s="84" t="s">
        <v>10</v>
      </c>
      <c r="G39" s="84" t="s">
        <v>84</v>
      </c>
      <c r="H39" s="85">
        <v>43798</v>
      </c>
      <c r="I39" s="86">
        <v>791059.13</v>
      </c>
      <c r="J39" s="86">
        <v>610314.47</v>
      </c>
      <c r="K39" s="86">
        <v>180744.66</v>
      </c>
      <c r="N39" s="3" t="s">
        <v>75</v>
      </c>
      <c r="O39" s="83">
        <v>5</v>
      </c>
      <c r="P39" s="86">
        <v>1271.3399999999999</v>
      </c>
      <c r="Q39" s="84" t="s">
        <v>11</v>
      </c>
      <c r="R39" s="84" t="s">
        <v>10</v>
      </c>
      <c r="S39" s="84" t="s">
        <v>84</v>
      </c>
      <c r="T39" s="83" t="s">
        <v>89</v>
      </c>
      <c r="U39" s="83" t="s">
        <v>90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M325300</v>
      </c>
      <c r="AU39" s="11">
        <f t="shared" si="17"/>
        <v>5</v>
      </c>
      <c r="AV39" s="11">
        <f t="shared" si="18"/>
        <v>1271.3399999999999</v>
      </c>
      <c r="AW39" s="11" t="str">
        <f t="shared" si="19"/>
        <v>2018/7</v>
      </c>
      <c r="AX39" s="11" t="str">
        <f t="shared" si="21"/>
        <v>2018/7 Contribuciones Seg. Social</v>
      </c>
      <c r="AY39" s="11">
        <f t="shared" si="10"/>
        <v>2177.25</v>
      </c>
      <c r="AZ39" s="11">
        <f t="shared" si="11"/>
        <v>0.58392008267309681</v>
      </c>
      <c r="BA39" s="11" t="str">
        <f t="shared" si="22"/>
        <v>M325300 5</v>
      </c>
      <c r="BB39" s="11">
        <f>IFERROR(IF(AW39="","",VLOOKUP(AW39,SUSS!R:S,2,FALSE)),AY39*SUSS!$M$2)</f>
        <v>261.27</v>
      </c>
      <c r="BC39" s="11">
        <f t="shared" si="20"/>
        <v>152.5608</v>
      </c>
    </row>
    <row r="40" spans="1:55" ht="20.100000000000001" customHeight="1" thickBot="1">
      <c r="A40" s="3" t="s">
        <v>101</v>
      </c>
      <c r="B40" s="83">
        <v>2013</v>
      </c>
      <c r="C40" s="83">
        <v>9</v>
      </c>
      <c r="D40" s="83"/>
      <c r="E40" s="84" t="s">
        <v>82</v>
      </c>
      <c r="F40" s="84" t="s">
        <v>10</v>
      </c>
      <c r="G40" s="84" t="s">
        <v>10</v>
      </c>
      <c r="H40" s="85">
        <v>41569</v>
      </c>
      <c r="I40" s="86">
        <v>4764.46</v>
      </c>
      <c r="J40" s="87">
        <v>0</v>
      </c>
      <c r="K40" s="86">
        <v>4764.46</v>
      </c>
      <c r="N40" s="3" t="s">
        <v>75</v>
      </c>
      <c r="O40" s="83">
        <v>6</v>
      </c>
      <c r="P40" s="86">
        <v>86848.61</v>
      </c>
      <c r="Q40" s="84" t="s">
        <v>82</v>
      </c>
      <c r="R40" s="84" t="s">
        <v>10</v>
      </c>
      <c r="S40" s="84" t="s">
        <v>10</v>
      </c>
      <c r="T40" s="83" t="s">
        <v>95</v>
      </c>
      <c r="U40" s="83" t="s">
        <v>90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101</v>
      </c>
      <c r="B41" s="83">
        <v>2013</v>
      </c>
      <c r="C41" s="83">
        <v>9</v>
      </c>
      <c r="D41" s="83"/>
      <c r="E41" s="84" t="s">
        <v>82</v>
      </c>
      <c r="F41" s="84" t="s">
        <v>10</v>
      </c>
      <c r="G41" s="84" t="s">
        <v>83</v>
      </c>
      <c r="H41" s="85">
        <v>41764</v>
      </c>
      <c r="I41" s="87">
        <v>919.54</v>
      </c>
      <c r="J41" s="87">
        <v>690.13</v>
      </c>
      <c r="K41" s="87">
        <v>229.41</v>
      </c>
      <c r="N41" s="3" t="s">
        <v>75</v>
      </c>
      <c r="O41" s="83">
        <v>6</v>
      </c>
      <c r="P41" s="86">
        <v>42730.49</v>
      </c>
      <c r="Q41" s="84" t="s">
        <v>82</v>
      </c>
      <c r="R41" s="84" t="s">
        <v>10</v>
      </c>
      <c r="S41" s="84" t="s">
        <v>83</v>
      </c>
      <c r="T41" s="83" t="s">
        <v>95</v>
      </c>
      <c r="U41" s="83" t="s">
        <v>90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101</v>
      </c>
      <c r="B42" s="83">
        <v>2013</v>
      </c>
      <c r="C42" s="83">
        <v>9</v>
      </c>
      <c r="D42" s="83"/>
      <c r="E42" s="84" t="s">
        <v>82</v>
      </c>
      <c r="F42" s="84" t="s">
        <v>10</v>
      </c>
      <c r="G42" s="84" t="s">
        <v>84</v>
      </c>
      <c r="H42" s="85">
        <v>43798</v>
      </c>
      <c r="I42" s="86">
        <v>13403.22</v>
      </c>
      <c r="J42" s="86">
        <v>10059.290000000001</v>
      </c>
      <c r="K42" s="86">
        <v>3343.93</v>
      </c>
      <c r="N42" s="3" t="s">
        <v>75</v>
      </c>
      <c r="O42" s="83">
        <v>6</v>
      </c>
      <c r="P42" s="86">
        <v>71425.070000000007</v>
      </c>
      <c r="Q42" s="84" t="s">
        <v>82</v>
      </c>
      <c r="R42" s="84" t="s">
        <v>10</v>
      </c>
      <c r="S42" s="84" t="s">
        <v>84</v>
      </c>
      <c r="T42" s="83" t="s">
        <v>95</v>
      </c>
      <c r="U42" s="83" t="s">
        <v>90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101</v>
      </c>
      <c r="B43" s="83">
        <v>2013</v>
      </c>
      <c r="C43" s="83">
        <v>10</v>
      </c>
      <c r="D43" s="83"/>
      <c r="E43" s="84" t="s">
        <v>82</v>
      </c>
      <c r="F43" s="84" t="s">
        <v>10</v>
      </c>
      <c r="G43" s="84" t="s">
        <v>10</v>
      </c>
      <c r="H43" s="85">
        <v>41598</v>
      </c>
      <c r="I43" s="86">
        <v>25248.07</v>
      </c>
      <c r="J43" s="87">
        <v>0</v>
      </c>
      <c r="K43" s="86">
        <v>25248.07</v>
      </c>
      <c r="N43" s="3" t="s">
        <v>75</v>
      </c>
      <c r="O43" s="83">
        <v>6</v>
      </c>
      <c r="P43" s="86">
        <v>2579.9</v>
      </c>
      <c r="Q43" s="84" t="s">
        <v>82</v>
      </c>
      <c r="R43" s="84" t="s">
        <v>10</v>
      </c>
      <c r="S43" s="84" t="s">
        <v>10</v>
      </c>
      <c r="T43" s="83" t="s">
        <v>96</v>
      </c>
      <c r="U43" s="83" t="s">
        <v>90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101</v>
      </c>
      <c r="B44" s="83">
        <v>2013</v>
      </c>
      <c r="C44" s="83">
        <v>10</v>
      </c>
      <c r="D44" s="83"/>
      <c r="E44" s="84" t="s">
        <v>82</v>
      </c>
      <c r="F44" s="84" t="s">
        <v>10</v>
      </c>
      <c r="G44" s="84" t="s">
        <v>83</v>
      </c>
      <c r="H44" s="85">
        <v>41764</v>
      </c>
      <c r="I44" s="86">
        <v>4165.93</v>
      </c>
      <c r="J44" s="86">
        <v>3116.81</v>
      </c>
      <c r="K44" s="86">
        <v>1049.1199999999999</v>
      </c>
      <c r="N44" s="3" t="s">
        <v>75</v>
      </c>
      <c r="O44" s="83">
        <v>6</v>
      </c>
      <c r="P44" s="87">
        <v>531.46</v>
      </c>
      <c r="Q44" s="84" t="s">
        <v>82</v>
      </c>
      <c r="R44" s="84" t="s">
        <v>10</v>
      </c>
      <c r="S44" s="84" t="s">
        <v>83</v>
      </c>
      <c r="T44" s="83" t="s">
        <v>96</v>
      </c>
      <c r="U44" s="83" t="s">
        <v>90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101</v>
      </c>
      <c r="B45" s="83">
        <v>2013</v>
      </c>
      <c r="C45" s="83">
        <v>10</v>
      </c>
      <c r="D45" s="83"/>
      <c r="E45" s="84" t="s">
        <v>82</v>
      </c>
      <c r="F45" s="84" t="s">
        <v>10</v>
      </c>
      <c r="G45" s="84" t="s">
        <v>84</v>
      </c>
      <c r="H45" s="85">
        <v>43798</v>
      </c>
      <c r="I45" s="86">
        <v>71027.03</v>
      </c>
      <c r="J45" s="86">
        <v>53140.1</v>
      </c>
      <c r="K45" s="86">
        <v>17886.93</v>
      </c>
      <c r="N45" s="3" t="s">
        <v>75</v>
      </c>
      <c r="O45" s="83">
        <v>6</v>
      </c>
      <c r="P45" s="86">
        <v>1668.89</v>
      </c>
      <c r="Q45" s="84" t="s">
        <v>82</v>
      </c>
      <c r="R45" s="84" t="s">
        <v>10</v>
      </c>
      <c r="S45" s="84" t="s">
        <v>84</v>
      </c>
      <c r="T45" s="83" t="s">
        <v>96</v>
      </c>
      <c r="U45" s="83" t="s">
        <v>90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101</v>
      </c>
      <c r="B46" s="83">
        <v>2013</v>
      </c>
      <c r="C46" s="83">
        <v>12</v>
      </c>
      <c r="D46" s="83"/>
      <c r="E46" s="84" t="s">
        <v>82</v>
      </c>
      <c r="F46" s="84" t="s">
        <v>10</v>
      </c>
      <c r="G46" s="84" t="s">
        <v>10</v>
      </c>
      <c r="H46" s="85">
        <v>41661</v>
      </c>
      <c r="I46" s="86">
        <v>13634.52</v>
      </c>
      <c r="J46" s="87">
        <v>0</v>
      </c>
      <c r="K46" s="86">
        <v>13634.52</v>
      </c>
      <c r="N46" s="3" t="s">
        <v>75</v>
      </c>
      <c r="O46" s="83">
        <v>6</v>
      </c>
      <c r="P46" s="86">
        <v>1329.09</v>
      </c>
      <c r="Q46" s="84" t="s">
        <v>11</v>
      </c>
      <c r="R46" s="84" t="s">
        <v>10</v>
      </c>
      <c r="S46" s="84" t="s">
        <v>84</v>
      </c>
      <c r="T46" s="83" t="s">
        <v>89</v>
      </c>
      <c r="U46" s="83" t="s">
        <v>90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M325300</v>
      </c>
      <c r="AU46" s="11">
        <f t="shared" si="17"/>
        <v>6</v>
      </c>
      <c r="AV46" s="11">
        <f t="shared" si="18"/>
        <v>1329.09</v>
      </c>
      <c r="AW46" s="11" t="str">
        <f t="shared" si="19"/>
        <v>2018/7</v>
      </c>
      <c r="AX46" s="11" t="str">
        <f t="shared" si="21"/>
        <v>2018/7 Contribuciones Seg. Social</v>
      </c>
      <c r="AY46" s="11">
        <f t="shared" si="10"/>
        <v>2177.25</v>
      </c>
      <c r="AZ46" s="11">
        <f t="shared" si="11"/>
        <v>0.61044436789528067</v>
      </c>
      <c r="BA46" s="11" t="str">
        <f t="shared" si="22"/>
        <v>M325300 6</v>
      </c>
      <c r="BB46" s="11">
        <f>IFERROR(IF(AW46="","",VLOOKUP(AW46,SUSS!R:S,2,FALSE)),AY46*SUSS!$M$2)</f>
        <v>261.27</v>
      </c>
      <c r="BC46" s="11">
        <f t="shared" si="20"/>
        <v>159.49079999999998</v>
      </c>
    </row>
    <row r="47" spans="1:55" ht="20.100000000000001" customHeight="1" thickBot="1">
      <c r="A47" s="3" t="s">
        <v>101</v>
      </c>
      <c r="B47" s="83">
        <v>2013</v>
      </c>
      <c r="C47" s="83">
        <v>12</v>
      </c>
      <c r="D47" s="83"/>
      <c r="E47" s="84" t="s">
        <v>82</v>
      </c>
      <c r="F47" s="84" t="s">
        <v>10</v>
      </c>
      <c r="G47" s="84" t="s">
        <v>83</v>
      </c>
      <c r="H47" s="85">
        <v>41764</v>
      </c>
      <c r="I47" s="86">
        <v>1404.36</v>
      </c>
      <c r="J47" s="86">
        <v>1043.18</v>
      </c>
      <c r="K47" s="87">
        <v>361.18</v>
      </c>
      <c r="N47" s="3" t="s">
        <v>75</v>
      </c>
      <c r="O47" s="83">
        <v>6</v>
      </c>
      <c r="P47" s="86">
        <v>1153.51</v>
      </c>
      <c r="Q47" s="84" t="s">
        <v>86</v>
      </c>
      <c r="R47" s="84" t="s">
        <v>10</v>
      </c>
      <c r="S47" s="84" t="s">
        <v>84</v>
      </c>
      <c r="T47" s="83" t="s">
        <v>89</v>
      </c>
      <c r="U47" s="83" t="s">
        <v>90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101</v>
      </c>
      <c r="B48" s="83">
        <v>2013</v>
      </c>
      <c r="C48" s="83">
        <v>12</v>
      </c>
      <c r="D48" s="83"/>
      <c r="E48" s="84" t="s">
        <v>82</v>
      </c>
      <c r="F48" s="84" t="s">
        <v>10</v>
      </c>
      <c r="G48" s="84" t="s">
        <v>84</v>
      </c>
      <c r="H48" s="85">
        <v>43798</v>
      </c>
      <c r="I48" s="86">
        <v>38356.18</v>
      </c>
      <c r="J48" s="86">
        <v>28491.47</v>
      </c>
      <c r="K48" s="86">
        <v>9864.7099999999991</v>
      </c>
      <c r="N48" s="3" t="s">
        <v>101</v>
      </c>
      <c r="O48" s="77" t="s">
        <v>17</v>
      </c>
      <c r="P48"/>
      <c r="Q48"/>
      <c r="R48"/>
      <c r="S48"/>
      <c r="T48"/>
      <c r="U48"/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101</v>
      </c>
      <c r="B49" s="83">
        <v>2014</v>
      </c>
      <c r="C49" s="83">
        <v>10</v>
      </c>
      <c r="D49" s="83"/>
      <c r="E49" s="84" t="s">
        <v>82</v>
      </c>
      <c r="F49" s="84" t="s">
        <v>10</v>
      </c>
      <c r="G49" s="84" t="s">
        <v>10</v>
      </c>
      <c r="H49" s="85">
        <v>41963</v>
      </c>
      <c r="I49" s="86">
        <v>29790.07</v>
      </c>
      <c r="J49" s="87">
        <v>0</v>
      </c>
      <c r="K49" s="86">
        <v>29790.07</v>
      </c>
      <c r="N49" s="3" t="s">
        <v>101</v>
      </c>
      <c r="O49" s="88" t="s">
        <v>13</v>
      </c>
      <c r="P49" s="88" t="s">
        <v>14</v>
      </c>
      <c r="Q49" s="88" t="s">
        <v>3</v>
      </c>
      <c r="R49" s="88" t="s">
        <v>4</v>
      </c>
      <c r="S49" s="88" t="s">
        <v>5</v>
      </c>
      <c r="T49" s="88" t="s">
        <v>15</v>
      </c>
      <c r="U49" s="88" t="s">
        <v>16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101</v>
      </c>
      <c r="B50" s="83">
        <v>2014</v>
      </c>
      <c r="C50" s="83">
        <v>10</v>
      </c>
      <c r="D50" s="83"/>
      <c r="E50" s="84" t="s">
        <v>82</v>
      </c>
      <c r="F50" s="84" t="s">
        <v>10</v>
      </c>
      <c r="G50" s="84" t="s">
        <v>83</v>
      </c>
      <c r="H50" s="85">
        <v>42094</v>
      </c>
      <c r="I50" s="86">
        <v>3902.5</v>
      </c>
      <c r="J50" s="86">
        <v>3125.37</v>
      </c>
      <c r="K50" s="87">
        <v>777.13</v>
      </c>
      <c r="N50" s="3" t="s">
        <v>101</v>
      </c>
      <c r="O50" s="78" t="s">
        <v>110</v>
      </c>
      <c r="P50" s="81">
        <v>8557.17</v>
      </c>
      <c r="Q50" s="79" t="s">
        <v>102</v>
      </c>
      <c r="R50" s="79" t="s">
        <v>10</v>
      </c>
      <c r="S50" s="79" t="s">
        <v>10</v>
      </c>
      <c r="T50" s="78" t="s">
        <v>111</v>
      </c>
      <c r="U50" s="78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101</v>
      </c>
      <c r="B51" s="83">
        <v>2014</v>
      </c>
      <c r="C51" s="83">
        <v>10</v>
      </c>
      <c r="D51" s="83"/>
      <c r="E51" s="84" t="s">
        <v>82</v>
      </c>
      <c r="F51" s="84" t="s">
        <v>10</v>
      </c>
      <c r="G51" s="84" t="s">
        <v>84</v>
      </c>
      <c r="H51" s="85">
        <v>43798</v>
      </c>
      <c r="I51" s="86">
        <v>70895.399999999994</v>
      </c>
      <c r="J51" s="86">
        <v>56777.5</v>
      </c>
      <c r="K51" s="86">
        <v>14117.9</v>
      </c>
      <c r="N51" s="3" t="s">
        <v>101</v>
      </c>
      <c r="O51" s="83" t="s">
        <v>110</v>
      </c>
      <c r="P51" s="86">
        <v>26837.71</v>
      </c>
      <c r="Q51" s="84" t="s">
        <v>82</v>
      </c>
      <c r="R51" s="84" t="s">
        <v>10</v>
      </c>
      <c r="S51" s="84" t="s">
        <v>10</v>
      </c>
      <c r="T51" s="83" t="s">
        <v>112</v>
      </c>
      <c r="U51" s="83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101</v>
      </c>
      <c r="B52" s="83">
        <v>2014</v>
      </c>
      <c r="C52" s="83">
        <v>11</v>
      </c>
      <c r="D52" s="83"/>
      <c r="E52" s="84" t="s">
        <v>82</v>
      </c>
      <c r="F52" s="84" t="s">
        <v>10</v>
      </c>
      <c r="G52" s="84" t="s">
        <v>10</v>
      </c>
      <c r="H52" s="85">
        <v>41992</v>
      </c>
      <c r="I52" s="86">
        <v>16838.88</v>
      </c>
      <c r="J52" s="87">
        <v>0</v>
      </c>
      <c r="K52" s="86">
        <v>16838.88</v>
      </c>
      <c r="N52" s="3" t="s">
        <v>101</v>
      </c>
      <c r="O52" s="83" t="s">
        <v>110</v>
      </c>
      <c r="P52" s="86">
        <v>11761.89</v>
      </c>
      <c r="Q52" s="84" t="s">
        <v>11</v>
      </c>
      <c r="R52" s="84" t="s">
        <v>10</v>
      </c>
      <c r="S52" s="84" t="s">
        <v>10</v>
      </c>
      <c r="T52" s="83" t="s">
        <v>113</v>
      </c>
      <c r="U52" s="83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M645044</v>
      </c>
      <c r="AU52" s="11" t="str">
        <f t="shared" si="17"/>
        <v>Pago a Cuenta</v>
      </c>
      <c r="AV52" s="11">
        <f t="shared" si="18"/>
        <v>11761.89</v>
      </c>
      <c r="AW52" s="11" t="str">
        <f t="shared" si="19"/>
        <v>2012/4</v>
      </c>
      <c r="AX52" s="11" t="str">
        <f t="shared" si="21"/>
        <v>2012/4 Contribuciones Seg. Social</v>
      </c>
      <c r="AY52" s="11">
        <f t="shared" si="10"/>
        <v>11761.89</v>
      </c>
      <c r="AZ52" s="11">
        <f t="shared" si="11"/>
        <v>1</v>
      </c>
      <c r="BA52" s="11" t="str">
        <f t="shared" si="22"/>
        <v>M645044 Pago a Cuenta</v>
      </c>
      <c r="BB52" s="11">
        <f>IFERROR(IF(AW52="","",VLOOKUP(AW52,SUSS!R:S,2,FALSE)),AY52*SUSS!$M$2)</f>
        <v>1411.4268</v>
      </c>
      <c r="BC52" s="11">
        <f t="shared" si="20"/>
        <v>1411.4268</v>
      </c>
    </row>
    <row r="53" spans="1:55" ht="20.100000000000001" customHeight="1" thickBot="1">
      <c r="A53" s="3" t="s">
        <v>101</v>
      </c>
      <c r="B53" s="83">
        <v>2014</v>
      </c>
      <c r="C53" s="83">
        <v>11</v>
      </c>
      <c r="D53" s="83"/>
      <c r="E53" s="84" t="s">
        <v>82</v>
      </c>
      <c r="F53" s="84" t="s">
        <v>10</v>
      </c>
      <c r="G53" s="84" t="s">
        <v>83</v>
      </c>
      <c r="H53" s="85">
        <v>42181</v>
      </c>
      <c r="I53" s="86">
        <v>3148.87</v>
      </c>
      <c r="J53" s="86">
        <v>2506.81</v>
      </c>
      <c r="K53" s="87">
        <v>642.05999999999995</v>
      </c>
      <c r="N53" s="3" t="s">
        <v>101</v>
      </c>
      <c r="O53" s="83" t="s">
        <v>110</v>
      </c>
      <c r="P53" s="86">
        <v>9852.23</v>
      </c>
      <c r="Q53" s="84" t="s">
        <v>86</v>
      </c>
      <c r="R53" s="84" t="s">
        <v>10</v>
      </c>
      <c r="S53" s="84" t="s">
        <v>10</v>
      </c>
      <c r="T53" s="83" t="s">
        <v>113</v>
      </c>
      <c r="U53" s="83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101</v>
      </c>
      <c r="B54" s="83">
        <v>2014</v>
      </c>
      <c r="C54" s="83">
        <v>11</v>
      </c>
      <c r="D54" s="83"/>
      <c r="E54" s="84" t="s">
        <v>82</v>
      </c>
      <c r="F54" s="84" t="s">
        <v>10</v>
      </c>
      <c r="G54" s="84" t="s">
        <v>84</v>
      </c>
      <c r="H54" s="85">
        <v>43798</v>
      </c>
      <c r="I54" s="86">
        <v>38142.870000000003</v>
      </c>
      <c r="J54" s="86">
        <v>30365.49</v>
      </c>
      <c r="K54" s="86">
        <v>7777.38</v>
      </c>
      <c r="N54" s="3" t="s">
        <v>101</v>
      </c>
      <c r="O54" s="83" t="s">
        <v>110</v>
      </c>
      <c r="P54" s="86">
        <v>1812.26</v>
      </c>
      <c r="Q54" s="84" t="s">
        <v>11</v>
      </c>
      <c r="R54" s="84" t="s">
        <v>10</v>
      </c>
      <c r="S54" s="84" t="s">
        <v>83</v>
      </c>
      <c r="T54" s="83" t="s">
        <v>113</v>
      </c>
      <c r="U54" s="83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>M645044</v>
      </c>
      <c r="AU54" s="11" t="str">
        <f t="shared" si="17"/>
        <v>Pago a Cuenta</v>
      </c>
      <c r="AV54" s="11">
        <f t="shared" si="18"/>
        <v>1812.26</v>
      </c>
      <c r="AW54" s="11" t="str">
        <f t="shared" si="19"/>
        <v>2012/4</v>
      </c>
      <c r="AX54" s="11" t="str">
        <f t="shared" si="21"/>
        <v>2012/4 Contribuciones Seg. Social</v>
      </c>
      <c r="AY54" s="11">
        <f t="shared" si="10"/>
        <v>11761.89</v>
      </c>
      <c r="AZ54" s="11">
        <f t="shared" si="11"/>
        <v>0.15407897880357665</v>
      </c>
      <c r="BA54" s="11" t="str">
        <f t="shared" si="22"/>
        <v>M645044 Pago a Cuenta</v>
      </c>
      <c r="BB54" s="11">
        <f>IFERROR(IF(AW54="","",VLOOKUP(AW54,SUSS!R:S,2,FALSE)),AY54*SUSS!$M$2)</f>
        <v>1411.4268</v>
      </c>
      <c r="BC54" s="11">
        <f t="shared" si="20"/>
        <v>217.47120000000001</v>
      </c>
    </row>
    <row r="55" spans="1:55" ht="20.100000000000001" customHeight="1" thickBot="1">
      <c r="A55" s="3" t="s">
        <v>101</v>
      </c>
      <c r="B55" s="83">
        <v>2014</v>
      </c>
      <c r="C55" s="83">
        <v>12</v>
      </c>
      <c r="D55" s="83"/>
      <c r="E55" s="84" t="s">
        <v>82</v>
      </c>
      <c r="F55" s="84" t="s">
        <v>10</v>
      </c>
      <c r="G55" s="84" t="s">
        <v>10</v>
      </c>
      <c r="H55" s="85">
        <v>42025</v>
      </c>
      <c r="I55" s="86">
        <v>17901.37</v>
      </c>
      <c r="J55" s="87">
        <v>0</v>
      </c>
      <c r="K55" s="86">
        <v>17901.37</v>
      </c>
      <c r="N55" s="3" t="s">
        <v>101</v>
      </c>
      <c r="O55" s="83" t="s">
        <v>110</v>
      </c>
      <c r="P55" s="87">
        <v>405.57</v>
      </c>
      <c r="Q55" s="84" t="s">
        <v>103</v>
      </c>
      <c r="R55" s="84" t="s">
        <v>10</v>
      </c>
      <c r="S55" s="84" t="s">
        <v>10</v>
      </c>
      <c r="T55" s="83" t="s">
        <v>114</v>
      </c>
      <c r="U55" s="83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101</v>
      </c>
      <c r="B56" s="83">
        <v>2014</v>
      </c>
      <c r="C56" s="83">
        <v>12</v>
      </c>
      <c r="D56" s="83"/>
      <c r="E56" s="84" t="s">
        <v>82</v>
      </c>
      <c r="F56" s="84" t="s">
        <v>10</v>
      </c>
      <c r="G56" s="84" t="s">
        <v>83</v>
      </c>
      <c r="H56" s="85">
        <v>42138</v>
      </c>
      <c r="I56" s="86">
        <v>2022.85</v>
      </c>
      <c r="J56" s="86">
        <v>1607.34</v>
      </c>
      <c r="K56" s="87">
        <v>415.51</v>
      </c>
      <c r="N56" s="3" t="s">
        <v>101</v>
      </c>
      <c r="O56" s="83" t="s">
        <v>110</v>
      </c>
      <c r="P56" s="87">
        <v>7.6</v>
      </c>
      <c r="Q56" s="84" t="s">
        <v>107</v>
      </c>
      <c r="R56" s="84" t="s">
        <v>10</v>
      </c>
      <c r="S56" s="84" t="s">
        <v>105</v>
      </c>
      <c r="T56" s="83" t="s">
        <v>115</v>
      </c>
      <c r="U56" s="83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101</v>
      </c>
      <c r="B57" s="83">
        <v>2014</v>
      </c>
      <c r="C57" s="83">
        <v>12</v>
      </c>
      <c r="D57" s="83"/>
      <c r="E57" s="84" t="s">
        <v>82</v>
      </c>
      <c r="F57" s="84" t="s">
        <v>10</v>
      </c>
      <c r="G57" s="84" t="s">
        <v>84</v>
      </c>
      <c r="H57" s="85">
        <v>43798</v>
      </c>
      <c r="I57" s="86">
        <v>41552.06</v>
      </c>
      <c r="J57" s="86">
        <v>33016.89</v>
      </c>
      <c r="K57" s="86">
        <v>8535.17</v>
      </c>
      <c r="N57" s="3" t="s">
        <v>101</v>
      </c>
      <c r="O57" s="83" t="s">
        <v>110</v>
      </c>
      <c r="P57" s="87">
        <v>11.4</v>
      </c>
      <c r="Q57" s="84" t="s">
        <v>106</v>
      </c>
      <c r="R57" s="84" t="s">
        <v>10</v>
      </c>
      <c r="S57" s="84" t="s">
        <v>105</v>
      </c>
      <c r="T57" s="83" t="s">
        <v>115</v>
      </c>
      <c r="U57" s="83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101</v>
      </c>
      <c r="B58" s="83">
        <v>2015</v>
      </c>
      <c r="C58" s="83">
        <v>1</v>
      </c>
      <c r="D58" s="83"/>
      <c r="E58" s="84" t="s">
        <v>82</v>
      </c>
      <c r="F58" s="84" t="s">
        <v>10</v>
      </c>
      <c r="G58" s="84" t="s">
        <v>10</v>
      </c>
      <c r="H58" s="85">
        <v>42055</v>
      </c>
      <c r="I58" s="86">
        <v>57399.86</v>
      </c>
      <c r="J58" s="87">
        <v>0</v>
      </c>
      <c r="K58" s="86">
        <v>57399.86</v>
      </c>
      <c r="N58" s="3" t="s">
        <v>101</v>
      </c>
      <c r="O58" s="83" t="s">
        <v>110</v>
      </c>
      <c r="P58" s="87">
        <v>3.8</v>
      </c>
      <c r="Q58" s="84" t="s">
        <v>104</v>
      </c>
      <c r="R58" s="84" t="s">
        <v>10</v>
      </c>
      <c r="S58" s="84" t="s">
        <v>105</v>
      </c>
      <c r="T58" s="83" t="s">
        <v>116</v>
      </c>
      <c r="U58" s="83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101</v>
      </c>
      <c r="B59" s="83">
        <v>2015</v>
      </c>
      <c r="C59" s="83">
        <v>1</v>
      </c>
      <c r="D59" s="83"/>
      <c r="E59" s="84" t="s">
        <v>82</v>
      </c>
      <c r="F59" s="84" t="s">
        <v>10</v>
      </c>
      <c r="G59" s="84" t="s">
        <v>83</v>
      </c>
      <c r="H59" s="85">
        <v>42138</v>
      </c>
      <c r="I59" s="86">
        <v>4821.59</v>
      </c>
      <c r="J59" s="86">
        <v>3819.25</v>
      </c>
      <c r="K59" s="86">
        <v>1002.34</v>
      </c>
      <c r="N59" s="3" t="s">
        <v>101</v>
      </c>
      <c r="O59" s="83">
        <v>1</v>
      </c>
      <c r="P59" s="86">
        <v>14119.33</v>
      </c>
      <c r="Q59" s="84" t="s">
        <v>102</v>
      </c>
      <c r="R59" s="84" t="s">
        <v>10</v>
      </c>
      <c r="S59" s="84" t="s">
        <v>10</v>
      </c>
      <c r="T59" s="83" t="s">
        <v>111</v>
      </c>
      <c r="U59" s="83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101</v>
      </c>
      <c r="B60" s="83">
        <v>2015</v>
      </c>
      <c r="C60" s="83">
        <v>1</v>
      </c>
      <c r="D60" s="83"/>
      <c r="E60" s="84" t="s">
        <v>82</v>
      </c>
      <c r="F60" s="84" t="s">
        <v>10</v>
      </c>
      <c r="G60" s="84" t="s">
        <v>84</v>
      </c>
      <c r="H60" s="85">
        <v>43798</v>
      </c>
      <c r="I60" s="86">
        <v>133234.64000000001</v>
      </c>
      <c r="J60" s="86">
        <v>105537.05</v>
      </c>
      <c r="K60" s="86">
        <v>27697.59</v>
      </c>
      <c r="N60" s="3" t="s">
        <v>101</v>
      </c>
      <c r="O60" s="83">
        <v>1</v>
      </c>
      <c r="P60" s="86">
        <v>44282.22</v>
      </c>
      <c r="Q60" s="84" t="s">
        <v>82</v>
      </c>
      <c r="R60" s="84" t="s">
        <v>10</v>
      </c>
      <c r="S60" s="84" t="s">
        <v>10</v>
      </c>
      <c r="T60" s="83" t="s">
        <v>112</v>
      </c>
      <c r="U60" s="83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101</v>
      </c>
      <c r="B61" s="83">
        <v>2015</v>
      </c>
      <c r="C61" s="83">
        <v>2</v>
      </c>
      <c r="D61" s="83"/>
      <c r="E61" s="84" t="s">
        <v>82</v>
      </c>
      <c r="F61" s="84" t="s">
        <v>10</v>
      </c>
      <c r="G61" s="84" t="s">
        <v>10</v>
      </c>
      <c r="H61" s="85">
        <v>42083</v>
      </c>
      <c r="I61" s="86">
        <v>32649.34</v>
      </c>
      <c r="J61" s="87">
        <v>0</v>
      </c>
      <c r="K61" s="86">
        <v>32649.34</v>
      </c>
      <c r="N61" s="3" t="s">
        <v>101</v>
      </c>
      <c r="O61" s="83">
        <v>1</v>
      </c>
      <c r="P61" s="86">
        <v>7057.59</v>
      </c>
      <c r="Q61" s="84" t="s">
        <v>86</v>
      </c>
      <c r="R61" s="84" t="s">
        <v>10</v>
      </c>
      <c r="S61" s="84" t="s">
        <v>10</v>
      </c>
      <c r="T61" s="83" t="s">
        <v>113</v>
      </c>
      <c r="U61" s="83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101</v>
      </c>
      <c r="B62" s="83">
        <v>2015</v>
      </c>
      <c r="C62" s="83">
        <v>2</v>
      </c>
      <c r="D62" s="83"/>
      <c r="E62" s="84" t="s">
        <v>82</v>
      </c>
      <c r="F62" s="84" t="s">
        <v>10</v>
      </c>
      <c r="G62" s="84" t="s">
        <v>83</v>
      </c>
      <c r="H62" s="85">
        <v>42181</v>
      </c>
      <c r="I62" s="86">
        <v>3134.34</v>
      </c>
      <c r="J62" s="86">
        <v>2470.61</v>
      </c>
      <c r="K62" s="87">
        <v>663.73</v>
      </c>
      <c r="N62" s="3" t="s">
        <v>101</v>
      </c>
      <c r="O62" s="83">
        <v>1</v>
      </c>
      <c r="P62" s="86">
        <v>9198.59</v>
      </c>
      <c r="Q62" s="84" t="s">
        <v>86</v>
      </c>
      <c r="R62" s="84" t="s">
        <v>10</v>
      </c>
      <c r="S62" s="84" t="s">
        <v>83</v>
      </c>
      <c r="T62" s="83" t="s">
        <v>113</v>
      </c>
      <c r="U62" s="83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101</v>
      </c>
      <c r="B63" s="83">
        <v>2015</v>
      </c>
      <c r="C63" s="83">
        <v>2</v>
      </c>
      <c r="D63" s="83"/>
      <c r="E63" s="84" t="s">
        <v>82</v>
      </c>
      <c r="F63" s="84" t="s">
        <v>10</v>
      </c>
      <c r="G63" s="84" t="s">
        <v>84</v>
      </c>
      <c r="H63" s="85">
        <v>43798</v>
      </c>
      <c r="I63" s="86">
        <v>73956.2</v>
      </c>
      <c r="J63" s="86">
        <v>58295.26</v>
      </c>
      <c r="K63" s="86">
        <v>15660.94</v>
      </c>
      <c r="N63" s="3" t="s">
        <v>101</v>
      </c>
      <c r="O63" s="83">
        <v>1</v>
      </c>
      <c r="P63" s="86">
        <v>7009.16</v>
      </c>
      <c r="Q63" s="84" t="s">
        <v>11</v>
      </c>
      <c r="R63" s="84" t="s">
        <v>10</v>
      </c>
      <c r="S63" s="84" t="s">
        <v>83</v>
      </c>
      <c r="T63" s="83" t="s">
        <v>113</v>
      </c>
      <c r="U63" s="83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>M645044</v>
      </c>
      <c r="AU63" s="11">
        <f t="shared" si="17"/>
        <v>1</v>
      </c>
      <c r="AV63" s="11">
        <f t="shared" si="18"/>
        <v>7009.16</v>
      </c>
      <c r="AW63" s="11" t="str">
        <f t="shared" si="19"/>
        <v>2012/4</v>
      </c>
      <c r="AX63" s="11" t="str">
        <f t="shared" si="21"/>
        <v>2012/4 Contribuciones Seg. Social</v>
      </c>
      <c r="AY63" s="11">
        <f t="shared" si="10"/>
        <v>11761.89</v>
      </c>
      <c r="AZ63" s="11">
        <f t="shared" si="11"/>
        <v>0.59592123374729744</v>
      </c>
      <c r="BA63" s="11" t="str">
        <f t="shared" si="22"/>
        <v>M645044 1</v>
      </c>
      <c r="BB63" s="11">
        <f>IFERROR(IF(AW63="","",VLOOKUP(AW63,SUSS!R:S,2,FALSE)),AY63*SUSS!$M$2)</f>
        <v>1411.4268</v>
      </c>
      <c r="BC63" s="11">
        <f t="shared" si="20"/>
        <v>841.0992</v>
      </c>
    </row>
    <row r="64" spans="1:55" ht="20.100000000000001" customHeight="1" thickBot="1">
      <c r="A64" s="3" t="s">
        <v>101</v>
      </c>
      <c r="B64" s="83">
        <v>2015</v>
      </c>
      <c r="C64" s="83">
        <v>3</v>
      </c>
      <c r="D64" s="83"/>
      <c r="E64" s="84" t="s">
        <v>82</v>
      </c>
      <c r="F64" s="84" t="s">
        <v>10</v>
      </c>
      <c r="G64" s="84" t="s">
        <v>10</v>
      </c>
      <c r="H64" s="85">
        <v>42116</v>
      </c>
      <c r="I64" s="86">
        <v>8619.93</v>
      </c>
      <c r="J64" s="87">
        <v>0</v>
      </c>
      <c r="K64" s="86">
        <v>8619.93</v>
      </c>
      <c r="N64" s="3" t="s">
        <v>101</v>
      </c>
      <c r="O64" s="83">
        <v>1</v>
      </c>
      <c r="P64" s="87">
        <v>669.19</v>
      </c>
      <c r="Q64" s="84" t="s">
        <v>103</v>
      </c>
      <c r="R64" s="84" t="s">
        <v>10</v>
      </c>
      <c r="S64" s="84" t="s">
        <v>10</v>
      </c>
      <c r="T64" s="83" t="s">
        <v>114</v>
      </c>
      <c r="U64" s="83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101</v>
      </c>
      <c r="B65" s="83">
        <v>2015</v>
      </c>
      <c r="C65" s="83">
        <v>3</v>
      </c>
      <c r="D65" s="83"/>
      <c r="E65" s="84" t="s">
        <v>82</v>
      </c>
      <c r="F65" s="84" t="s">
        <v>10</v>
      </c>
      <c r="G65" s="84" t="s">
        <v>83</v>
      </c>
      <c r="H65" s="85">
        <v>42220</v>
      </c>
      <c r="I65" s="87">
        <v>887.85</v>
      </c>
      <c r="J65" s="87">
        <v>696.3</v>
      </c>
      <c r="K65" s="87">
        <v>191.55</v>
      </c>
      <c r="N65" s="3" t="s">
        <v>101</v>
      </c>
      <c r="O65" s="83">
        <v>1</v>
      </c>
      <c r="P65" s="86">
        <v>15388.19</v>
      </c>
      <c r="Q65" s="84" t="s">
        <v>11</v>
      </c>
      <c r="R65" s="84" t="s">
        <v>10</v>
      </c>
      <c r="S65" s="84" t="s">
        <v>10</v>
      </c>
      <c r="T65" s="83" t="s">
        <v>114</v>
      </c>
      <c r="U65" s="83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M645044</v>
      </c>
      <c r="AU65" s="11">
        <f t="shared" si="17"/>
        <v>1</v>
      </c>
      <c r="AV65" s="11">
        <f t="shared" si="18"/>
        <v>15388.19</v>
      </c>
      <c r="AW65" s="11" t="str">
        <f t="shared" si="19"/>
        <v>2012/5</v>
      </c>
      <c r="AX65" s="11" t="str">
        <f t="shared" si="21"/>
        <v>2012/5 Contribuciones Seg. Social</v>
      </c>
      <c r="AY65" s="11">
        <f t="shared" si="10"/>
        <v>18364.849999999999</v>
      </c>
      <c r="AZ65" s="11">
        <f t="shared" si="11"/>
        <v>0.83791536549440926</v>
      </c>
      <c r="BA65" s="11" t="str">
        <f t="shared" si="22"/>
        <v>M645044 1</v>
      </c>
      <c r="BB65" s="11">
        <f>IFERROR(IF(AW65="","",VLOOKUP(AW65,SUSS!R:S,2,FALSE)),AY65*SUSS!$M$2)</f>
        <v>2203.7819999999997</v>
      </c>
      <c r="BC65" s="11">
        <f t="shared" si="20"/>
        <v>1846.5827999999999</v>
      </c>
    </row>
    <row r="66" spans="1:55" ht="20.100000000000001" customHeight="1" thickBot="1">
      <c r="A66" s="3" t="s">
        <v>101</v>
      </c>
      <c r="B66" s="83">
        <v>2015</v>
      </c>
      <c r="C66" s="83">
        <v>3</v>
      </c>
      <c r="D66" s="83"/>
      <c r="E66" s="84" t="s">
        <v>82</v>
      </c>
      <c r="F66" s="84" t="s">
        <v>10</v>
      </c>
      <c r="G66" s="84" t="s">
        <v>84</v>
      </c>
      <c r="H66" s="85">
        <v>43798</v>
      </c>
      <c r="I66" s="86">
        <v>19088.830000000002</v>
      </c>
      <c r="J66" s="86">
        <v>14970.42</v>
      </c>
      <c r="K66" s="86">
        <v>4118.41</v>
      </c>
      <c r="N66" s="3" t="s">
        <v>101</v>
      </c>
      <c r="O66" s="83">
        <v>1</v>
      </c>
      <c r="P66" s="87">
        <v>18.809999999999999</v>
      </c>
      <c r="Q66" s="84" t="s">
        <v>106</v>
      </c>
      <c r="R66" s="84" t="s">
        <v>10</v>
      </c>
      <c r="S66" s="84" t="s">
        <v>105</v>
      </c>
      <c r="T66" s="83" t="s">
        <v>115</v>
      </c>
      <c r="U66" s="83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101</v>
      </c>
      <c r="B67" s="83">
        <v>2015</v>
      </c>
      <c r="C67" s="83">
        <v>4</v>
      </c>
      <c r="D67" s="83"/>
      <c r="E67" s="84" t="s">
        <v>82</v>
      </c>
      <c r="F67" s="84" t="s">
        <v>10</v>
      </c>
      <c r="G67" s="84" t="s">
        <v>10</v>
      </c>
      <c r="H67" s="85">
        <v>42144</v>
      </c>
      <c r="I67" s="86">
        <v>6300.16</v>
      </c>
      <c r="J67" s="87">
        <v>0</v>
      </c>
      <c r="K67" s="86">
        <v>6300.16</v>
      </c>
      <c r="N67" s="3" t="s">
        <v>101</v>
      </c>
      <c r="O67" s="83">
        <v>1</v>
      </c>
      <c r="P67" s="87">
        <v>12.54</v>
      </c>
      <c r="Q67" s="84" t="s">
        <v>107</v>
      </c>
      <c r="R67" s="84" t="s">
        <v>10</v>
      </c>
      <c r="S67" s="84" t="s">
        <v>105</v>
      </c>
      <c r="T67" s="83" t="s">
        <v>115</v>
      </c>
      <c r="U67" s="83" t="s">
        <v>88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101</v>
      </c>
      <c r="B68" s="83">
        <v>2015</v>
      </c>
      <c r="C68" s="83">
        <v>4</v>
      </c>
      <c r="D68" s="83"/>
      <c r="E68" s="84" t="s">
        <v>82</v>
      </c>
      <c r="F68" s="84" t="s">
        <v>10</v>
      </c>
      <c r="G68" s="84" t="s">
        <v>83</v>
      </c>
      <c r="H68" s="85">
        <v>42275</v>
      </c>
      <c r="I68" s="87">
        <v>806.42</v>
      </c>
      <c r="J68" s="87">
        <v>628.83000000000004</v>
      </c>
      <c r="K68" s="87">
        <v>177.59</v>
      </c>
      <c r="N68" s="3" t="s">
        <v>101</v>
      </c>
      <c r="O68" s="83">
        <v>1</v>
      </c>
      <c r="P68" s="87">
        <v>6.27</v>
      </c>
      <c r="Q68" s="84" t="s">
        <v>104</v>
      </c>
      <c r="R68" s="84" t="s">
        <v>10</v>
      </c>
      <c r="S68" s="84" t="s">
        <v>105</v>
      </c>
      <c r="T68" s="83" t="s">
        <v>116</v>
      </c>
      <c r="U68" s="83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101</v>
      </c>
      <c r="B69" s="83">
        <v>2015</v>
      </c>
      <c r="C69" s="83">
        <v>4</v>
      </c>
      <c r="D69" s="83"/>
      <c r="E69" s="84" t="s">
        <v>82</v>
      </c>
      <c r="F69" s="84" t="s">
        <v>10</v>
      </c>
      <c r="G69" s="84" t="s">
        <v>84</v>
      </c>
      <c r="H69" s="85">
        <v>43798</v>
      </c>
      <c r="I69" s="86">
        <v>13498.09</v>
      </c>
      <c r="J69" s="86">
        <v>10525.6</v>
      </c>
      <c r="K69" s="86">
        <v>2972.49</v>
      </c>
      <c r="N69" s="3" t="s">
        <v>101</v>
      </c>
      <c r="O69" s="83">
        <v>2</v>
      </c>
      <c r="P69" s="86">
        <v>14119.33</v>
      </c>
      <c r="Q69" s="84" t="s">
        <v>102</v>
      </c>
      <c r="R69" s="84" t="s">
        <v>10</v>
      </c>
      <c r="S69" s="84" t="s">
        <v>10</v>
      </c>
      <c r="T69" s="83" t="s">
        <v>111</v>
      </c>
      <c r="U69" s="83" t="s">
        <v>88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101</v>
      </c>
      <c r="B70" s="83">
        <v>2015</v>
      </c>
      <c r="C70" s="83">
        <v>5</v>
      </c>
      <c r="D70" s="83"/>
      <c r="E70" s="84" t="s">
        <v>82</v>
      </c>
      <c r="F70" s="84" t="s">
        <v>10</v>
      </c>
      <c r="G70" s="84" t="s">
        <v>10</v>
      </c>
      <c r="H70" s="85">
        <v>42177</v>
      </c>
      <c r="I70" s="86">
        <v>7089.32</v>
      </c>
      <c r="J70" s="87">
        <v>0</v>
      </c>
      <c r="K70" s="86">
        <v>7089.32</v>
      </c>
      <c r="N70" s="3" t="s">
        <v>101</v>
      </c>
      <c r="O70" s="83">
        <v>2</v>
      </c>
      <c r="P70" s="86">
        <v>44282.22</v>
      </c>
      <c r="Q70" s="84" t="s">
        <v>82</v>
      </c>
      <c r="R70" s="84" t="s">
        <v>10</v>
      </c>
      <c r="S70" s="84" t="s">
        <v>10</v>
      </c>
      <c r="T70" s="83" t="s">
        <v>112</v>
      </c>
      <c r="U70" s="83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101</v>
      </c>
      <c r="B71" s="83">
        <v>2015</v>
      </c>
      <c r="C71" s="83">
        <v>5</v>
      </c>
      <c r="D71" s="83"/>
      <c r="E71" s="84" t="s">
        <v>82</v>
      </c>
      <c r="F71" s="84" t="s">
        <v>10</v>
      </c>
      <c r="G71" s="84" t="s">
        <v>83</v>
      </c>
      <c r="H71" s="85">
        <v>42275</v>
      </c>
      <c r="I71" s="87">
        <v>680.57</v>
      </c>
      <c r="J71" s="87">
        <v>528.55999999999995</v>
      </c>
      <c r="K71" s="87">
        <v>152.01</v>
      </c>
      <c r="N71" s="3" t="s">
        <v>101</v>
      </c>
      <c r="O71" s="83">
        <v>2</v>
      </c>
      <c r="P71" s="86">
        <v>3483.78</v>
      </c>
      <c r="Q71" s="84" t="s">
        <v>86</v>
      </c>
      <c r="R71" s="84" t="s">
        <v>10</v>
      </c>
      <c r="S71" s="84" t="s">
        <v>83</v>
      </c>
      <c r="T71" s="83" t="s">
        <v>113</v>
      </c>
      <c r="U71" s="83" t="s">
        <v>88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101</v>
      </c>
      <c r="B72" s="83">
        <v>2015</v>
      </c>
      <c r="C72" s="83">
        <v>5</v>
      </c>
      <c r="D72" s="83"/>
      <c r="E72" s="84" t="s">
        <v>82</v>
      </c>
      <c r="F72" s="84" t="s">
        <v>10</v>
      </c>
      <c r="G72" s="84" t="s">
        <v>84</v>
      </c>
      <c r="H72" s="85">
        <v>43798</v>
      </c>
      <c r="I72" s="86">
        <v>15188.87</v>
      </c>
      <c r="J72" s="86">
        <v>11796.22</v>
      </c>
      <c r="K72" s="86">
        <v>3392.65</v>
      </c>
      <c r="N72" s="3" t="s">
        <v>101</v>
      </c>
      <c r="O72" s="83">
        <v>2</v>
      </c>
      <c r="P72" s="87">
        <v>669.19</v>
      </c>
      <c r="Q72" s="84" t="s">
        <v>103</v>
      </c>
      <c r="R72" s="84" t="s">
        <v>10</v>
      </c>
      <c r="S72" s="84" t="s">
        <v>10</v>
      </c>
      <c r="T72" s="83" t="s">
        <v>114</v>
      </c>
      <c r="U72" s="83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A73" s="3" t="s">
        <v>101</v>
      </c>
      <c r="B73" s="83">
        <v>2015</v>
      </c>
      <c r="C73" s="83">
        <v>7</v>
      </c>
      <c r="D73" s="83"/>
      <c r="E73" s="84" t="s">
        <v>82</v>
      </c>
      <c r="F73" s="84" t="s">
        <v>10</v>
      </c>
      <c r="G73" s="84" t="s">
        <v>10</v>
      </c>
      <c r="H73" s="85">
        <v>42236</v>
      </c>
      <c r="I73" s="87">
        <v>867.58</v>
      </c>
      <c r="J73" s="87">
        <v>0</v>
      </c>
      <c r="K73" s="87">
        <v>867.58</v>
      </c>
      <c r="N73" s="3" t="s">
        <v>101</v>
      </c>
      <c r="O73" s="83">
        <v>2</v>
      </c>
      <c r="P73" s="86">
        <v>2976.66</v>
      </c>
      <c r="Q73" s="84" t="s">
        <v>11</v>
      </c>
      <c r="R73" s="84" t="s">
        <v>10</v>
      </c>
      <c r="S73" s="84" t="s">
        <v>10</v>
      </c>
      <c r="T73" s="83" t="s">
        <v>114</v>
      </c>
      <c r="U73" s="83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M645044</v>
      </c>
      <c r="AU73" s="11">
        <f t="shared" si="47"/>
        <v>2</v>
      </c>
      <c r="AV73" s="11">
        <f t="shared" si="48"/>
        <v>2976.66</v>
      </c>
      <c r="AW73" s="11" t="str">
        <f t="shared" si="49"/>
        <v>2012/5</v>
      </c>
      <c r="AX73" s="11" t="str">
        <f t="shared" si="51"/>
        <v>2012/5 Contribuciones Seg. Social</v>
      </c>
      <c r="AY73" s="11">
        <f t="shared" si="41"/>
        <v>18364.849999999999</v>
      </c>
      <c r="AZ73" s="11">
        <f t="shared" si="42"/>
        <v>0.16208463450559085</v>
      </c>
      <c r="BA73" s="11" t="str">
        <f t="shared" si="52"/>
        <v>M645044 2</v>
      </c>
      <c r="BB73" s="11">
        <f>IFERROR(IF(AW73="","",VLOOKUP(AW73,SUSS!R:S,2,FALSE)),AY73*SUSS!$M$2)</f>
        <v>2203.7819999999997</v>
      </c>
      <c r="BC73" s="11">
        <f t="shared" si="50"/>
        <v>357.19919999999996</v>
      </c>
    </row>
    <row r="74" spans="1:55" ht="20.100000000000001" customHeight="1" thickBot="1">
      <c r="A74" s="3" t="s">
        <v>101</v>
      </c>
      <c r="B74" s="83">
        <v>2015</v>
      </c>
      <c r="C74" s="83">
        <v>7</v>
      </c>
      <c r="D74" s="83"/>
      <c r="E74" s="84" t="s">
        <v>82</v>
      </c>
      <c r="F74" s="84" t="s">
        <v>10</v>
      </c>
      <c r="G74" s="84" t="s">
        <v>83</v>
      </c>
      <c r="H74" s="85">
        <v>42457</v>
      </c>
      <c r="I74" s="87">
        <v>189.13</v>
      </c>
      <c r="J74" s="87">
        <v>144.53</v>
      </c>
      <c r="K74" s="87">
        <v>44.6</v>
      </c>
      <c r="N74" s="3" t="s">
        <v>101</v>
      </c>
      <c r="O74" s="83">
        <v>2</v>
      </c>
      <c r="P74" s="86">
        <v>12772.4</v>
      </c>
      <c r="Q74" s="84" t="s">
        <v>86</v>
      </c>
      <c r="R74" s="84" t="s">
        <v>10</v>
      </c>
      <c r="S74" s="84" t="s">
        <v>10</v>
      </c>
      <c r="T74" s="83" t="s">
        <v>114</v>
      </c>
      <c r="U74" s="83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101</v>
      </c>
      <c r="B75" s="83">
        <v>2015</v>
      </c>
      <c r="C75" s="83">
        <v>7</v>
      </c>
      <c r="D75" s="83"/>
      <c r="E75" s="84" t="s">
        <v>82</v>
      </c>
      <c r="F75" s="84" t="s">
        <v>10</v>
      </c>
      <c r="G75" s="84" t="s">
        <v>84</v>
      </c>
      <c r="H75" s="85">
        <v>43798</v>
      </c>
      <c r="I75" s="86">
        <v>1650.57</v>
      </c>
      <c r="J75" s="86">
        <v>1261.3800000000001</v>
      </c>
      <c r="K75" s="87">
        <v>389.19</v>
      </c>
      <c r="N75" s="3" t="s">
        <v>101</v>
      </c>
      <c r="O75" s="83">
        <v>2</v>
      </c>
      <c r="P75" s="86">
        <v>13773.64</v>
      </c>
      <c r="Q75" s="84" t="s">
        <v>11</v>
      </c>
      <c r="R75" s="84" t="s">
        <v>10</v>
      </c>
      <c r="S75" s="84" t="s">
        <v>83</v>
      </c>
      <c r="T75" s="83" t="s">
        <v>114</v>
      </c>
      <c r="U75" s="83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>M645044</v>
      </c>
      <c r="AU75" s="11">
        <f t="shared" si="47"/>
        <v>2</v>
      </c>
      <c r="AV75" s="11">
        <f t="shared" si="48"/>
        <v>13773.64</v>
      </c>
      <c r="AW75" s="11" t="str">
        <f t="shared" si="49"/>
        <v>2012/5</v>
      </c>
      <c r="AX75" s="11" t="str">
        <f t="shared" si="51"/>
        <v>2012/5 Contribuciones Seg. Social</v>
      </c>
      <c r="AY75" s="11">
        <f t="shared" si="41"/>
        <v>18364.849999999999</v>
      </c>
      <c r="AZ75" s="11">
        <f t="shared" si="42"/>
        <v>0.75000013612961725</v>
      </c>
      <c r="BA75" s="11" t="str">
        <f t="shared" si="52"/>
        <v>M645044 2</v>
      </c>
      <c r="BB75" s="11">
        <f>IFERROR(IF(AW75="","",VLOOKUP(AW75,SUSS!R:S,2,FALSE)),AY75*SUSS!$M$2)</f>
        <v>2203.7819999999997</v>
      </c>
      <c r="BC75" s="11">
        <f t="shared" si="50"/>
        <v>1652.8368</v>
      </c>
    </row>
    <row r="76" spans="1:55" ht="20.100000000000001" customHeight="1" thickBot="1">
      <c r="A76" s="3" t="s">
        <v>101</v>
      </c>
      <c r="B76" s="83">
        <v>2015</v>
      </c>
      <c r="C76" s="83">
        <v>8</v>
      </c>
      <c r="D76" s="83"/>
      <c r="E76" s="84" t="s">
        <v>82</v>
      </c>
      <c r="F76" s="84" t="s">
        <v>10</v>
      </c>
      <c r="G76" s="84" t="s">
        <v>10</v>
      </c>
      <c r="H76" s="85">
        <v>42269</v>
      </c>
      <c r="I76" s="86">
        <v>8404.42</v>
      </c>
      <c r="J76" s="87">
        <v>0</v>
      </c>
      <c r="K76" s="86">
        <v>8404.42</v>
      </c>
      <c r="N76" s="3" t="s">
        <v>101</v>
      </c>
      <c r="O76" s="83">
        <v>2</v>
      </c>
      <c r="P76" s="86">
        <v>5647.05</v>
      </c>
      <c r="Q76" s="84" t="s">
        <v>11</v>
      </c>
      <c r="R76" s="84" t="s">
        <v>10</v>
      </c>
      <c r="S76" s="84" t="s">
        <v>10</v>
      </c>
      <c r="T76" s="83" t="s">
        <v>117</v>
      </c>
      <c r="U76" s="83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>M645044</v>
      </c>
      <c r="AU76" s="11">
        <f t="shared" si="47"/>
        <v>2</v>
      </c>
      <c r="AV76" s="11">
        <f t="shared" si="48"/>
        <v>5647.05</v>
      </c>
      <c r="AW76" s="11" t="str">
        <f t="shared" si="49"/>
        <v>2012/6</v>
      </c>
      <c r="AX76" s="11" t="str">
        <f t="shared" si="51"/>
        <v>2012/6 Contribuciones Seg. Social</v>
      </c>
      <c r="AY76" s="11">
        <f t="shared" si="41"/>
        <v>27900.76</v>
      </c>
      <c r="AZ76" s="11">
        <f t="shared" si="42"/>
        <v>0.20239771246374652</v>
      </c>
      <c r="BA76" s="11" t="str">
        <f t="shared" si="52"/>
        <v>M645044 2</v>
      </c>
      <c r="BB76" s="11">
        <f>IFERROR(IF(AW76="","",VLOOKUP(AW76,SUSS!R:S,2,FALSE)),AY76*SUSS!$M$2)</f>
        <v>3348.0911999999998</v>
      </c>
      <c r="BC76" s="11">
        <f t="shared" si="50"/>
        <v>677.64599999999996</v>
      </c>
    </row>
    <row r="77" spans="1:55" ht="20.100000000000001" customHeight="1" thickBot="1">
      <c r="A77" s="3" t="s">
        <v>101</v>
      </c>
      <c r="B77" s="83">
        <v>2015</v>
      </c>
      <c r="C77" s="83">
        <v>8</v>
      </c>
      <c r="D77" s="83"/>
      <c r="E77" s="84" t="s">
        <v>82</v>
      </c>
      <c r="F77" s="84" t="s">
        <v>10</v>
      </c>
      <c r="G77" s="84" t="s">
        <v>83</v>
      </c>
      <c r="H77" s="85">
        <v>42304</v>
      </c>
      <c r="I77" s="87">
        <v>294.14999999999998</v>
      </c>
      <c r="J77" s="87">
        <v>225.39</v>
      </c>
      <c r="K77" s="87">
        <v>68.760000000000005</v>
      </c>
      <c r="N77" s="3" t="s">
        <v>101</v>
      </c>
      <c r="O77" s="83">
        <v>2</v>
      </c>
      <c r="P77" s="87">
        <v>18.809999999999999</v>
      </c>
      <c r="Q77" s="84" t="s">
        <v>106</v>
      </c>
      <c r="R77" s="84" t="s">
        <v>10</v>
      </c>
      <c r="S77" s="84" t="s">
        <v>105</v>
      </c>
      <c r="T77" s="83" t="s">
        <v>115</v>
      </c>
      <c r="U77" s="83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101</v>
      </c>
      <c r="B78" s="83">
        <v>2015</v>
      </c>
      <c r="C78" s="83">
        <v>8</v>
      </c>
      <c r="D78" s="83"/>
      <c r="E78" s="84" t="s">
        <v>82</v>
      </c>
      <c r="F78" s="84" t="s">
        <v>10</v>
      </c>
      <c r="G78" s="84" t="s">
        <v>84</v>
      </c>
      <c r="H78" s="85">
        <v>43798</v>
      </c>
      <c r="I78" s="86">
        <v>17681.5</v>
      </c>
      <c r="J78" s="86">
        <v>13548.05</v>
      </c>
      <c r="K78" s="86">
        <v>4133.45</v>
      </c>
      <c r="N78" s="3" t="s">
        <v>101</v>
      </c>
      <c r="O78" s="83">
        <v>2</v>
      </c>
      <c r="P78" s="87">
        <v>12.54</v>
      </c>
      <c r="Q78" s="84" t="s">
        <v>107</v>
      </c>
      <c r="R78" s="84" t="s">
        <v>10</v>
      </c>
      <c r="S78" s="84" t="s">
        <v>105</v>
      </c>
      <c r="T78" s="83" t="s">
        <v>115</v>
      </c>
      <c r="U78" s="83" t="s">
        <v>88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101</v>
      </c>
      <c r="B79" s="83">
        <v>2015</v>
      </c>
      <c r="C79" s="83">
        <v>10</v>
      </c>
      <c r="D79" s="83"/>
      <c r="E79" s="84" t="s">
        <v>82</v>
      </c>
      <c r="F79" s="84" t="s">
        <v>10</v>
      </c>
      <c r="G79" s="84" t="s">
        <v>10</v>
      </c>
      <c r="H79" s="85">
        <v>42328</v>
      </c>
      <c r="I79" s="86">
        <v>6647.22</v>
      </c>
      <c r="J79" s="87">
        <v>0</v>
      </c>
      <c r="K79" s="86">
        <v>6647.22</v>
      </c>
      <c r="N79" s="3" t="s">
        <v>101</v>
      </c>
      <c r="O79" s="83">
        <v>2</v>
      </c>
      <c r="P79" s="87">
        <v>6.27</v>
      </c>
      <c r="Q79" s="84" t="s">
        <v>104</v>
      </c>
      <c r="R79" s="84" t="s">
        <v>10</v>
      </c>
      <c r="S79" s="84" t="s">
        <v>105</v>
      </c>
      <c r="T79" s="83" t="s">
        <v>116</v>
      </c>
      <c r="U79" s="83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101</v>
      </c>
      <c r="B80" s="83">
        <v>2015</v>
      </c>
      <c r="C80" s="83">
        <v>10</v>
      </c>
      <c r="D80" s="83"/>
      <c r="E80" s="84" t="s">
        <v>82</v>
      </c>
      <c r="F80" s="84" t="s">
        <v>10</v>
      </c>
      <c r="G80" s="84" t="s">
        <v>83</v>
      </c>
      <c r="H80" s="85">
        <v>42521</v>
      </c>
      <c r="I80" s="86">
        <v>1269.6199999999999</v>
      </c>
      <c r="J80" s="87">
        <v>953.92</v>
      </c>
      <c r="K80" s="87">
        <v>315.7</v>
      </c>
      <c r="N80" s="3" t="s">
        <v>101</v>
      </c>
      <c r="O80" s="83">
        <v>3</v>
      </c>
      <c r="P80" s="86">
        <v>14119.33</v>
      </c>
      <c r="Q80" s="84" t="s">
        <v>102</v>
      </c>
      <c r="R80" s="84" t="s">
        <v>10</v>
      </c>
      <c r="S80" s="84" t="s">
        <v>10</v>
      </c>
      <c r="T80" s="83" t="s">
        <v>111</v>
      </c>
      <c r="U80" s="83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101</v>
      </c>
      <c r="B81" s="83">
        <v>2015</v>
      </c>
      <c r="C81" s="83">
        <v>10</v>
      </c>
      <c r="D81" s="83"/>
      <c r="E81" s="84" t="s">
        <v>82</v>
      </c>
      <c r="F81" s="84" t="s">
        <v>10</v>
      </c>
      <c r="G81" s="84" t="s">
        <v>84</v>
      </c>
      <c r="H81" s="85">
        <v>43798</v>
      </c>
      <c r="I81" s="86">
        <v>12096.83</v>
      </c>
      <c r="J81" s="86">
        <v>9088.92</v>
      </c>
      <c r="K81" s="86">
        <v>3007.91</v>
      </c>
      <c r="N81" s="3" t="s">
        <v>101</v>
      </c>
      <c r="O81" s="83">
        <v>3</v>
      </c>
      <c r="P81" s="86">
        <v>26985.360000000001</v>
      </c>
      <c r="Q81" s="84" t="s">
        <v>82</v>
      </c>
      <c r="R81" s="84" t="s">
        <v>10</v>
      </c>
      <c r="S81" s="84" t="s">
        <v>10</v>
      </c>
      <c r="T81" s="83" t="s">
        <v>112</v>
      </c>
      <c r="U81" s="83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101</v>
      </c>
      <c r="B82" s="83">
        <v>2015</v>
      </c>
      <c r="C82" s="83">
        <v>11</v>
      </c>
      <c r="D82" s="83"/>
      <c r="E82" s="84" t="s">
        <v>82</v>
      </c>
      <c r="F82" s="84" t="s">
        <v>10</v>
      </c>
      <c r="G82" s="84" t="s">
        <v>10</v>
      </c>
      <c r="H82" s="85">
        <v>42359</v>
      </c>
      <c r="I82" s="86">
        <v>4072.82</v>
      </c>
      <c r="J82" s="87">
        <v>0</v>
      </c>
      <c r="K82" s="86">
        <v>4072.82</v>
      </c>
      <c r="N82" s="3" t="s">
        <v>101</v>
      </c>
      <c r="O82" s="83">
        <v>3</v>
      </c>
      <c r="P82" s="86">
        <v>1953.75</v>
      </c>
      <c r="Q82" s="84" t="s">
        <v>82</v>
      </c>
      <c r="R82" s="84" t="s">
        <v>10</v>
      </c>
      <c r="S82" s="84" t="s">
        <v>83</v>
      </c>
      <c r="T82" s="83" t="s">
        <v>112</v>
      </c>
      <c r="U82" s="83" t="s">
        <v>88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101</v>
      </c>
      <c r="B83" s="83">
        <v>2015</v>
      </c>
      <c r="C83" s="83">
        <v>11</v>
      </c>
      <c r="D83" s="83"/>
      <c r="E83" s="84" t="s">
        <v>82</v>
      </c>
      <c r="F83" s="84" t="s">
        <v>10</v>
      </c>
      <c r="G83" s="84" t="s">
        <v>83</v>
      </c>
      <c r="H83" s="85">
        <v>42521</v>
      </c>
      <c r="I83" s="87">
        <v>651.65</v>
      </c>
      <c r="J83" s="87">
        <v>487.08</v>
      </c>
      <c r="K83" s="87">
        <v>164.57</v>
      </c>
      <c r="N83" s="3" t="s">
        <v>101</v>
      </c>
      <c r="O83" s="83">
        <v>3</v>
      </c>
      <c r="P83" s="86">
        <v>15343.11</v>
      </c>
      <c r="Q83" s="84" t="s">
        <v>82</v>
      </c>
      <c r="R83" s="84" t="s">
        <v>10</v>
      </c>
      <c r="S83" s="84" t="s">
        <v>84</v>
      </c>
      <c r="T83" s="83" t="s">
        <v>112</v>
      </c>
      <c r="U83" s="83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101</v>
      </c>
      <c r="B84" s="83">
        <v>2015</v>
      </c>
      <c r="C84" s="83">
        <v>11</v>
      </c>
      <c r="D84" s="83"/>
      <c r="E84" s="84" t="s">
        <v>82</v>
      </c>
      <c r="F84" s="84" t="s">
        <v>10</v>
      </c>
      <c r="G84" s="84" t="s">
        <v>84</v>
      </c>
      <c r="H84" s="85">
        <v>43798</v>
      </c>
      <c r="I84" s="86">
        <v>7411.85</v>
      </c>
      <c r="J84" s="86">
        <v>5540.01</v>
      </c>
      <c r="K84" s="86">
        <v>1871.84</v>
      </c>
      <c r="N84" s="3" t="s">
        <v>101</v>
      </c>
      <c r="O84" s="83">
        <v>3</v>
      </c>
      <c r="P84" s="87">
        <v>669.19</v>
      </c>
      <c r="Q84" s="84" t="s">
        <v>103</v>
      </c>
      <c r="R84" s="84" t="s">
        <v>10</v>
      </c>
      <c r="S84" s="84" t="s">
        <v>10</v>
      </c>
      <c r="T84" s="83" t="s">
        <v>114</v>
      </c>
      <c r="U84" s="83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101</v>
      </c>
      <c r="B85" s="83">
        <v>2015</v>
      </c>
      <c r="C85" s="83">
        <v>12</v>
      </c>
      <c r="D85" s="83"/>
      <c r="E85" s="84" t="s">
        <v>82</v>
      </c>
      <c r="F85" s="84" t="s">
        <v>10</v>
      </c>
      <c r="G85" s="84" t="s">
        <v>10</v>
      </c>
      <c r="H85" s="85">
        <v>42389</v>
      </c>
      <c r="I85" s="86">
        <v>4072.82</v>
      </c>
      <c r="J85" s="87">
        <v>0</v>
      </c>
      <c r="K85" s="86">
        <v>4072.82</v>
      </c>
      <c r="N85" s="3" t="s">
        <v>101</v>
      </c>
      <c r="O85" s="83">
        <v>3</v>
      </c>
      <c r="P85" s="86">
        <v>2079.42</v>
      </c>
      <c r="Q85" s="84" t="s">
        <v>86</v>
      </c>
      <c r="R85" s="84" t="s">
        <v>10</v>
      </c>
      <c r="S85" s="84" t="s">
        <v>10</v>
      </c>
      <c r="T85" s="83" t="s">
        <v>114</v>
      </c>
      <c r="U85" s="83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101</v>
      </c>
      <c r="B86" s="83">
        <v>2015</v>
      </c>
      <c r="C86" s="83">
        <v>12</v>
      </c>
      <c r="D86" s="83"/>
      <c r="E86" s="84" t="s">
        <v>82</v>
      </c>
      <c r="F86" s="84" t="s">
        <v>10</v>
      </c>
      <c r="G86" s="84" t="s">
        <v>83</v>
      </c>
      <c r="H86" s="85">
        <v>42521</v>
      </c>
      <c r="I86" s="87">
        <v>533.54</v>
      </c>
      <c r="J86" s="87">
        <v>396.79</v>
      </c>
      <c r="K86" s="87">
        <v>136.75</v>
      </c>
      <c r="N86" s="3" t="s">
        <v>101</v>
      </c>
      <c r="O86" s="83">
        <v>3</v>
      </c>
      <c r="P86" s="86">
        <v>11138.87</v>
      </c>
      <c r="Q86" s="84" t="s">
        <v>86</v>
      </c>
      <c r="R86" s="84" t="s">
        <v>10</v>
      </c>
      <c r="S86" s="84" t="s">
        <v>83</v>
      </c>
      <c r="T86" s="83" t="s">
        <v>114</v>
      </c>
      <c r="U86" s="83" t="s">
        <v>88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101</v>
      </c>
      <c r="B87" s="83">
        <v>2015</v>
      </c>
      <c r="C87" s="83">
        <v>12</v>
      </c>
      <c r="D87" s="83"/>
      <c r="E87" s="84" t="s">
        <v>82</v>
      </c>
      <c r="F87" s="84" t="s">
        <v>10</v>
      </c>
      <c r="G87" s="84" t="s">
        <v>84</v>
      </c>
      <c r="H87" s="85">
        <v>43798</v>
      </c>
      <c r="I87" s="86">
        <v>7411.85</v>
      </c>
      <c r="J87" s="86">
        <v>5512.19</v>
      </c>
      <c r="K87" s="86">
        <v>1899.66</v>
      </c>
      <c r="N87" s="3" t="s">
        <v>101</v>
      </c>
      <c r="O87" s="83">
        <v>3</v>
      </c>
      <c r="P87" s="86">
        <v>22253.71</v>
      </c>
      <c r="Q87" s="84" t="s">
        <v>11</v>
      </c>
      <c r="R87" s="84" t="s">
        <v>10</v>
      </c>
      <c r="S87" s="84" t="s">
        <v>10</v>
      </c>
      <c r="T87" s="83" t="s">
        <v>117</v>
      </c>
      <c r="U87" s="83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M645044</v>
      </c>
      <c r="AU87" s="11">
        <f t="shared" si="47"/>
        <v>3</v>
      </c>
      <c r="AV87" s="11">
        <f t="shared" si="48"/>
        <v>22253.71</v>
      </c>
      <c r="AW87" s="11" t="str">
        <f t="shared" si="49"/>
        <v>2012/6</v>
      </c>
      <c r="AX87" s="11" t="str">
        <f t="shared" si="51"/>
        <v>2012/6 Contribuciones Seg. Social</v>
      </c>
      <c r="AY87" s="11">
        <f t="shared" si="41"/>
        <v>27900.76</v>
      </c>
      <c r="AZ87" s="11">
        <f t="shared" si="42"/>
        <v>0.79760228753625351</v>
      </c>
      <c r="BA87" s="11" t="str">
        <f t="shared" si="52"/>
        <v>M645044 3</v>
      </c>
      <c r="BB87" s="11">
        <f>IFERROR(IF(AW87="","",VLOOKUP(AW87,SUSS!R:S,2,FALSE)),AY87*SUSS!$M$2)</f>
        <v>3348.0911999999998</v>
      </c>
      <c r="BC87" s="11">
        <f t="shared" si="50"/>
        <v>2670.4452000000001</v>
      </c>
    </row>
    <row r="88" spans="1:55" ht="20.100000000000001" customHeight="1" thickBot="1">
      <c r="A88" s="3" t="s">
        <v>101</v>
      </c>
      <c r="B88" s="83">
        <v>2016</v>
      </c>
      <c r="C88" s="83">
        <v>1</v>
      </c>
      <c r="D88" s="83"/>
      <c r="E88" s="84" t="s">
        <v>82</v>
      </c>
      <c r="F88" s="84" t="s">
        <v>10</v>
      </c>
      <c r="G88" s="84" t="s">
        <v>10</v>
      </c>
      <c r="H88" s="85">
        <v>42419</v>
      </c>
      <c r="I88" s="86">
        <v>28156.880000000001</v>
      </c>
      <c r="J88" s="87">
        <v>0</v>
      </c>
      <c r="K88" s="86">
        <v>28156.880000000001</v>
      </c>
      <c r="N88" s="3" t="s">
        <v>101</v>
      </c>
      <c r="O88" s="83">
        <v>3</v>
      </c>
      <c r="P88" s="86">
        <v>3037.89</v>
      </c>
      <c r="Q88" s="84" t="s">
        <v>86</v>
      </c>
      <c r="R88" s="84" t="s">
        <v>10</v>
      </c>
      <c r="S88" s="84" t="s">
        <v>10</v>
      </c>
      <c r="T88" s="83" t="s">
        <v>117</v>
      </c>
      <c r="U88" s="83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101</v>
      </c>
      <c r="B89" s="83">
        <v>2016</v>
      </c>
      <c r="C89" s="83">
        <v>1</v>
      </c>
      <c r="D89" s="83"/>
      <c r="E89" s="84" t="s">
        <v>82</v>
      </c>
      <c r="F89" s="84" t="s">
        <v>10</v>
      </c>
      <c r="G89" s="84" t="s">
        <v>83</v>
      </c>
      <c r="H89" s="85">
        <v>42521</v>
      </c>
      <c r="I89" s="86">
        <v>2872</v>
      </c>
      <c r="J89" s="86">
        <v>2498.4</v>
      </c>
      <c r="K89" s="87">
        <v>373.6</v>
      </c>
      <c r="N89" s="3" t="s">
        <v>101</v>
      </c>
      <c r="O89" s="83">
        <v>3</v>
      </c>
      <c r="P89" s="87">
        <v>143.63999999999999</v>
      </c>
      <c r="Q89" s="84" t="s">
        <v>11</v>
      </c>
      <c r="R89" s="84" t="s">
        <v>10</v>
      </c>
      <c r="S89" s="84" t="s">
        <v>83</v>
      </c>
      <c r="T89" s="83" t="s">
        <v>117</v>
      </c>
      <c r="U89" s="83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M645044</v>
      </c>
      <c r="AU89" s="11">
        <f t="shared" si="47"/>
        <v>3</v>
      </c>
      <c r="AV89" s="11">
        <f t="shared" si="48"/>
        <v>143.63999999999999</v>
      </c>
      <c r="AW89" s="11" t="str">
        <f t="shared" si="49"/>
        <v>2012/6</v>
      </c>
      <c r="AX89" s="11" t="str">
        <f t="shared" si="51"/>
        <v>2012/6 Contribuciones Seg. Social</v>
      </c>
      <c r="AY89" s="11">
        <f t="shared" si="41"/>
        <v>27900.76</v>
      </c>
      <c r="AZ89" s="11">
        <f t="shared" si="42"/>
        <v>5.1482468577916871E-3</v>
      </c>
      <c r="BA89" s="11" t="str">
        <f t="shared" si="52"/>
        <v>M645044 3</v>
      </c>
      <c r="BB89" s="11">
        <f>IFERROR(IF(AW89="","",VLOOKUP(AW89,SUSS!R:S,2,FALSE)),AY89*SUSS!$M$2)</f>
        <v>3348.0911999999998</v>
      </c>
      <c r="BC89" s="11">
        <f t="shared" si="50"/>
        <v>17.236799999999999</v>
      </c>
    </row>
    <row r="90" spans="1:55" ht="20.100000000000001" customHeight="1" thickBot="1">
      <c r="A90" s="3" t="s">
        <v>101</v>
      </c>
      <c r="B90" s="83">
        <v>2016</v>
      </c>
      <c r="C90" s="83">
        <v>1</v>
      </c>
      <c r="D90" s="83"/>
      <c r="E90" s="84" t="s">
        <v>82</v>
      </c>
      <c r="F90" s="84" t="s">
        <v>10</v>
      </c>
      <c r="G90" s="84" t="s">
        <v>84</v>
      </c>
      <c r="H90" s="85">
        <v>43798</v>
      </c>
      <c r="I90" s="86">
        <v>51240.83</v>
      </c>
      <c r="J90" s="86">
        <v>44575.21</v>
      </c>
      <c r="K90" s="86">
        <v>6665.62</v>
      </c>
      <c r="N90" s="3" t="s">
        <v>101</v>
      </c>
      <c r="O90" s="83">
        <v>3</v>
      </c>
      <c r="P90" s="87">
        <v>12.54</v>
      </c>
      <c r="Q90" s="84" t="s">
        <v>107</v>
      </c>
      <c r="R90" s="84" t="s">
        <v>10</v>
      </c>
      <c r="S90" s="84" t="s">
        <v>105</v>
      </c>
      <c r="T90" s="83" t="s">
        <v>115</v>
      </c>
      <c r="U90" s="83" t="s">
        <v>88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101</v>
      </c>
      <c r="B91" s="83">
        <v>2016</v>
      </c>
      <c r="C91" s="83">
        <v>6</v>
      </c>
      <c r="D91" s="83"/>
      <c r="E91" s="84" t="s">
        <v>82</v>
      </c>
      <c r="F91" s="84" t="s">
        <v>10</v>
      </c>
      <c r="G91" s="84" t="s">
        <v>10</v>
      </c>
      <c r="H91" s="85">
        <v>42571</v>
      </c>
      <c r="I91" s="86">
        <v>15065.2</v>
      </c>
      <c r="J91" s="87">
        <v>0</v>
      </c>
      <c r="K91" s="86">
        <v>15065.2</v>
      </c>
      <c r="N91" s="3" t="s">
        <v>101</v>
      </c>
      <c r="O91" s="83">
        <v>3</v>
      </c>
      <c r="P91" s="87">
        <v>18.809999999999999</v>
      </c>
      <c r="Q91" s="84" t="s">
        <v>106</v>
      </c>
      <c r="R91" s="84" t="s">
        <v>10</v>
      </c>
      <c r="S91" s="84" t="s">
        <v>105</v>
      </c>
      <c r="T91" s="83" t="s">
        <v>115</v>
      </c>
      <c r="U91" s="83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101</v>
      </c>
      <c r="B92" s="83">
        <v>2016</v>
      </c>
      <c r="C92" s="83">
        <v>6</v>
      </c>
      <c r="D92" s="83"/>
      <c r="E92" s="84" t="s">
        <v>104</v>
      </c>
      <c r="F92" s="84" t="s">
        <v>10</v>
      </c>
      <c r="G92" s="84" t="s">
        <v>105</v>
      </c>
      <c r="H92" s="85">
        <v>42563</v>
      </c>
      <c r="I92" s="87">
        <v>400</v>
      </c>
      <c r="J92" s="87">
        <v>19.989999999999998</v>
      </c>
      <c r="K92" s="87">
        <v>380.01</v>
      </c>
      <c r="N92" s="3" t="s">
        <v>101</v>
      </c>
      <c r="O92" s="83">
        <v>3</v>
      </c>
      <c r="P92" s="87">
        <v>6.27</v>
      </c>
      <c r="Q92" s="84" t="s">
        <v>104</v>
      </c>
      <c r="R92" s="84" t="s">
        <v>10</v>
      </c>
      <c r="S92" s="84" t="s">
        <v>105</v>
      </c>
      <c r="T92" s="83" t="s">
        <v>116</v>
      </c>
      <c r="U92" s="83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101</v>
      </c>
      <c r="B93" s="83">
        <v>2016</v>
      </c>
      <c r="C93" s="83">
        <v>6</v>
      </c>
      <c r="D93" s="83"/>
      <c r="E93" s="84" t="s">
        <v>82</v>
      </c>
      <c r="F93" s="84" t="s">
        <v>10</v>
      </c>
      <c r="G93" s="84" t="s">
        <v>83</v>
      </c>
      <c r="H93" s="85">
        <v>42667</v>
      </c>
      <c r="I93" s="86">
        <v>1416.13</v>
      </c>
      <c r="J93" s="86">
        <v>1210.52</v>
      </c>
      <c r="K93" s="87">
        <v>205.61</v>
      </c>
      <c r="N93" s="3" t="s">
        <v>101</v>
      </c>
      <c r="O93" s="83">
        <v>4</v>
      </c>
      <c r="P93" s="86">
        <v>14119.33</v>
      </c>
      <c r="Q93" s="84" t="s">
        <v>102</v>
      </c>
      <c r="R93" s="84" t="s">
        <v>10</v>
      </c>
      <c r="S93" s="84" t="s">
        <v>10</v>
      </c>
      <c r="T93" s="83" t="s">
        <v>111</v>
      </c>
      <c r="U93" s="83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101</v>
      </c>
      <c r="B94" s="83">
        <v>2016</v>
      </c>
      <c r="C94" s="83">
        <v>6</v>
      </c>
      <c r="D94" s="83"/>
      <c r="E94" s="84" t="s">
        <v>82</v>
      </c>
      <c r="F94" s="84" t="s">
        <v>10</v>
      </c>
      <c r="G94" s="84" t="s">
        <v>84</v>
      </c>
      <c r="H94" s="85">
        <v>43798</v>
      </c>
      <c r="I94" s="86">
        <v>24523.63</v>
      </c>
      <c r="J94" s="86">
        <v>20962.939999999999</v>
      </c>
      <c r="K94" s="86">
        <v>3560.69</v>
      </c>
      <c r="N94" s="3" t="s">
        <v>101</v>
      </c>
      <c r="O94" s="83">
        <v>4</v>
      </c>
      <c r="P94" s="86">
        <v>44282.22</v>
      </c>
      <c r="Q94" s="84" t="s">
        <v>82</v>
      </c>
      <c r="R94" s="84" t="s">
        <v>10</v>
      </c>
      <c r="S94" s="84" t="s">
        <v>84</v>
      </c>
      <c r="T94" s="83" t="s">
        <v>112</v>
      </c>
      <c r="U94" s="83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101</v>
      </c>
      <c r="B95" s="83">
        <v>2016</v>
      </c>
      <c r="C95" s="83">
        <v>7</v>
      </c>
      <c r="D95" s="83"/>
      <c r="E95" s="84" t="s">
        <v>82</v>
      </c>
      <c r="F95" s="84" t="s">
        <v>10</v>
      </c>
      <c r="G95" s="84" t="s">
        <v>10</v>
      </c>
      <c r="H95" s="85">
        <v>42604</v>
      </c>
      <c r="I95" s="86">
        <v>53366.16</v>
      </c>
      <c r="J95" s="87">
        <v>0</v>
      </c>
      <c r="K95" s="86">
        <v>53366.16</v>
      </c>
      <c r="N95" s="3" t="s">
        <v>101</v>
      </c>
      <c r="O95" s="83">
        <v>4</v>
      </c>
      <c r="P95" s="87">
        <v>669.19</v>
      </c>
      <c r="Q95" s="84" t="s">
        <v>103</v>
      </c>
      <c r="R95" s="84" t="s">
        <v>10</v>
      </c>
      <c r="S95" s="84" t="s">
        <v>10</v>
      </c>
      <c r="T95" s="83" t="s">
        <v>114</v>
      </c>
      <c r="U95" s="83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101</v>
      </c>
      <c r="B96" s="83">
        <v>2016</v>
      </c>
      <c r="C96" s="83">
        <v>7</v>
      </c>
      <c r="D96" s="83"/>
      <c r="E96" s="84" t="s">
        <v>82</v>
      </c>
      <c r="F96" s="84" t="s">
        <v>10</v>
      </c>
      <c r="G96" s="84" t="s">
        <v>83</v>
      </c>
      <c r="H96" s="85">
        <v>42695</v>
      </c>
      <c r="I96" s="86">
        <v>4802.95</v>
      </c>
      <c r="J96" s="86">
        <v>4089</v>
      </c>
      <c r="K96" s="87">
        <v>713.95</v>
      </c>
      <c r="N96" s="3" t="s">
        <v>101</v>
      </c>
      <c r="O96" s="83">
        <v>4</v>
      </c>
      <c r="P96" s="86">
        <v>16256.18</v>
      </c>
      <c r="Q96" s="84" t="s">
        <v>86</v>
      </c>
      <c r="R96" s="84" t="s">
        <v>10</v>
      </c>
      <c r="S96" s="84" t="s">
        <v>10</v>
      </c>
      <c r="T96" s="83" t="s">
        <v>117</v>
      </c>
      <c r="U96" s="83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101</v>
      </c>
      <c r="B97" s="83">
        <v>2016</v>
      </c>
      <c r="C97" s="83">
        <v>7</v>
      </c>
      <c r="D97" s="83"/>
      <c r="E97" s="84" t="s">
        <v>82</v>
      </c>
      <c r="F97" s="84" t="s">
        <v>10</v>
      </c>
      <c r="G97" s="84" t="s">
        <v>84</v>
      </c>
      <c r="H97" s="85">
        <v>43798</v>
      </c>
      <c r="I97" s="86">
        <v>84950.03</v>
      </c>
      <c r="J97" s="86">
        <v>72322.44</v>
      </c>
      <c r="K97" s="86">
        <v>12627.59</v>
      </c>
      <c r="N97" s="3" t="s">
        <v>101</v>
      </c>
      <c r="O97" s="83">
        <v>4</v>
      </c>
      <c r="P97" s="86">
        <v>20781.93</v>
      </c>
      <c r="Q97" s="84" t="s">
        <v>11</v>
      </c>
      <c r="R97" s="84" t="s">
        <v>10</v>
      </c>
      <c r="S97" s="84" t="s">
        <v>83</v>
      </c>
      <c r="T97" s="83" t="s">
        <v>117</v>
      </c>
      <c r="U97" s="83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>M645044</v>
      </c>
      <c r="AU97" s="11">
        <f t="shared" si="66"/>
        <v>4</v>
      </c>
      <c r="AV97" s="11">
        <f t="shared" si="67"/>
        <v>20781.93</v>
      </c>
      <c r="AW97" s="11" t="str">
        <f t="shared" si="68"/>
        <v>2012/6</v>
      </c>
      <c r="AX97" s="11" t="str">
        <f t="shared" si="69"/>
        <v>2012/6 Contribuciones Seg. Social</v>
      </c>
      <c r="AY97" s="11">
        <f t="shared" si="41"/>
        <v>27900.76</v>
      </c>
      <c r="AZ97" s="11">
        <f t="shared" si="70"/>
        <v>0.74485175314220842</v>
      </c>
      <c r="BA97" s="11" t="str">
        <f t="shared" si="52"/>
        <v>M645044 4</v>
      </c>
      <c r="BB97" s="11">
        <f>IFERROR(IF(AW97="","",VLOOKUP(AW97,SUSS!R:S,2,FALSE)),AY97*SUSS!$M$2)</f>
        <v>3348.0911999999998</v>
      </c>
      <c r="BC97" s="11">
        <f t="shared" si="50"/>
        <v>2493.8316000000004</v>
      </c>
    </row>
    <row r="98" spans="1:55" ht="20.100000000000001" customHeight="1" thickBot="1">
      <c r="A98" s="3" t="s">
        <v>101</v>
      </c>
      <c r="B98" s="83">
        <v>2016</v>
      </c>
      <c r="C98" s="83">
        <v>10</v>
      </c>
      <c r="D98" s="83"/>
      <c r="E98" s="84" t="s">
        <v>82</v>
      </c>
      <c r="F98" s="84" t="s">
        <v>10</v>
      </c>
      <c r="G98" s="84" t="s">
        <v>10</v>
      </c>
      <c r="H98" s="85">
        <v>42696</v>
      </c>
      <c r="I98" s="86">
        <v>39754.1</v>
      </c>
      <c r="J98" s="87">
        <v>0</v>
      </c>
      <c r="K98" s="86">
        <v>39754.1</v>
      </c>
      <c r="N98" s="3" t="s">
        <v>101</v>
      </c>
      <c r="O98" s="83">
        <v>4</v>
      </c>
      <c r="P98" s="86">
        <v>1615.42</v>
      </c>
      <c r="Q98" s="84" t="s">
        <v>11</v>
      </c>
      <c r="R98" s="84" t="s">
        <v>10</v>
      </c>
      <c r="S98" s="84" t="s">
        <v>10</v>
      </c>
      <c r="T98" s="83" t="s">
        <v>118</v>
      </c>
      <c r="U98" s="83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M645044</v>
      </c>
      <c r="AU98" s="11">
        <f t="shared" si="66"/>
        <v>4</v>
      </c>
      <c r="AV98" s="11">
        <f t="shared" si="67"/>
        <v>1615.42</v>
      </c>
      <c r="AW98" s="11" t="str">
        <f t="shared" si="68"/>
        <v>2012/7</v>
      </c>
      <c r="AX98" s="11" t="str">
        <f t="shared" si="69"/>
        <v>2012/7 Contribuciones Seg. Social</v>
      </c>
      <c r="AY98" s="11">
        <f t="shared" si="41"/>
        <v>18983.18</v>
      </c>
      <c r="AZ98" s="11">
        <f t="shared" si="70"/>
        <v>8.5097438890638977E-2</v>
      </c>
      <c r="BA98" s="11" t="str">
        <f t="shared" si="52"/>
        <v>M645044 4</v>
      </c>
      <c r="BB98" s="11">
        <f>IFERROR(IF(AW98="","",VLOOKUP(AW98,SUSS!R:S,2,FALSE)),AY98*SUSS!$M$2)</f>
        <v>2277.9816000000001</v>
      </c>
      <c r="BC98" s="11">
        <f t="shared" si="50"/>
        <v>193.85040000000001</v>
      </c>
    </row>
    <row r="99" spans="1:55" ht="20.100000000000001" customHeight="1" thickBot="1">
      <c r="A99" s="3" t="s">
        <v>101</v>
      </c>
      <c r="B99" s="83">
        <v>2016</v>
      </c>
      <c r="C99" s="83">
        <v>10</v>
      </c>
      <c r="D99" s="83"/>
      <c r="E99" s="84" t="s">
        <v>82</v>
      </c>
      <c r="F99" s="84" t="s">
        <v>10</v>
      </c>
      <c r="G99" s="84" t="s">
        <v>83</v>
      </c>
      <c r="H99" s="85">
        <v>42795</v>
      </c>
      <c r="I99" s="86">
        <v>3856.15</v>
      </c>
      <c r="J99" s="86">
        <v>3236.39</v>
      </c>
      <c r="K99" s="87">
        <v>619.76</v>
      </c>
      <c r="N99" s="3" t="s">
        <v>101</v>
      </c>
      <c r="O99" s="83">
        <v>4</v>
      </c>
      <c r="P99" s="87">
        <v>12.54</v>
      </c>
      <c r="Q99" s="84" t="s">
        <v>107</v>
      </c>
      <c r="R99" s="84" t="s">
        <v>10</v>
      </c>
      <c r="S99" s="84" t="s">
        <v>105</v>
      </c>
      <c r="T99" s="83" t="s">
        <v>115</v>
      </c>
      <c r="U99" s="83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101</v>
      </c>
      <c r="B100" s="83">
        <v>2016</v>
      </c>
      <c r="C100" s="83">
        <v>10</v>
      </c>
      <c r="D100" s="83"/>
      <c r="E100" s="84" t="s">
        <v>82</v>
      </c>
      <c r="F100" s="84" t="s">
        <v>10</v>
      </c>
      <c r="G100" s="84" t="s">
        <v>84</v>
      </c>
      <c r="H100" s="85">
        <v>43798</v>
      </c>
      <c r="I100" s="86">
        <v>57981.35</v>
      </c>
      <c r="J100" s="86">
        <v>48662.59</v>
      </c>
      <c r="K100" s="86">
        <v>9318.76</v>
      </c>
      <c r="N100" s="3" t="s">
        <v>101</v>
      </c>
      <c r="O100" s="83">
        <v>4</v>
      </c>
      <c r="P100" s="87">
        <v>18.809999999999999</v>
      </c>
      <c r="Q100" s="84" t="s">
        <v>106</v>
      </c>
      <c r="R100" s="84" t="s">
        <v>10</v>
      </c>
      <c r="S100" s="84" t="s">
        <v>105</v>
      </c>
      <c r="T100" s="83" t="s">
        <v>115</v>
      </c>
      <c r="U100" s="83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101</v>
      </c>
      <c r="B101" s="83">
        <v>2016</v>
      </c>
      <c r="C101" s="83">
        <v>11</v>
      </c>
      <c r="D101" s="83"/>
      <c r="E101" s="84" t="s">
        <v>82</v>
      </c>
      <c r="F101" s="84" t="s">
        <v>10</v>
      </c>
      <c r="G101" s="84" t="s">
        <v>10</v>
      </c>
      <c r="H101" s="85">
        <v>42725</v>
      </c>
      <c r="I101" s="86">
        <v>39995.199999999997</v>
      </c>
      <c r="J101" s="87">
        <v>0</v>
      </c>
      <c r="K101" s="86">
        <v>39995.199999999997</v>
      </c>
      <c r="N101" s="3" t="s">
        <v>101</v>
      </c>
      <c r="O101" s="83">
        <v>4</v>
      </c>
      <c r="P101" s="87">
        <v>6.27</v>
      </c>
      <c r="Q101" s="84" t="s">
        <v>104</v>
      </c>
      <c r="R101" s="84" t="s">
        <v>10</v>
      </c>
      <c r="S101" s="84" t="s">
        <v>105</v>
      </c>
      <c r="T101" s="83" t="s">
        <v>116</v>
      </c>
      <c r="U101" s="83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101</v>
      </c>
      <c r="B102" s="83">
        <v>2016</v>
      </c>
      <c r="C102" s="83">
        <v>11</v>
      </c>
      <c r="D102" s="83"/>
      <c r="E102" s="84" t="s">
        <v>82</v>
      </c>
      <c r="F102" s="84" t="s">
        <v>10</v>
      </c>
      <c r="G102" s="84" t="s">
        <v>83</v>
      </c>
      <c r="H102" s="85">
        <v>42886</v>
      </c>
      <c r="I102" s="86">
        <v>6399.23</v>
      </c>
      <c r="J102" s="86">
        <v>5332.57</v>
      </c>
      <c r="K102" s="86">
        <v>1066.6600000000001</v>
      </c>
      <c r="N102" s="3" t="s">
        <v>101</v>
      </c>
      <c r="O102" s="83">
        <v>5</v>
      </c>
      <c r="P102" s="86">
        <v>14119.33</v>
      </c>
      <c r="Q102" s="84" t="s">
        <v>102</v>
      </c>
      <c r="R102" s="84" t="s">
        <v>10</v>
      </c>
      <c r="S102" s="84" t="s">
        <v>10</v>
      </c>
      <c r="T102" s="83" t="s">
        <v>111</v>
      </c>
      <c r="U102" s="83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101</v>
      </c>
      <c r="B103" s="83">
        <v>2016</v>
      </c>
      <c r="C103" s="83">
        <v>11</v>
      </c>
      <c r="D103" s="83"/>
      <c r="E103" s="84" t="s">
        <v>82</v>
      </c>
      <c r="F103" s="84" t="s">
        <v>10</v>
      </c>
      <c r="G103" s="84" t="s">
        <v>84</v>
      </c>
      <c r="H103" s="85">
        <v>43798</v>
      </c>
      <c r="I103" s="86">
        <v>53586.9</v>
      </c>
      <c r="J103" s="86">
        <v>44654.76</v>
      </c>
      <c r="K103" s="86">
        <v>8932.14</v>
      </c>
      <c r="N103" s="3" t="s">
        <v>101</v>
      </c>
      <c r="O103" s="83">
        <v>5</v>
      </c>
      <c r="P103" s="86">
        <v>44282.22</v>
      </c>
      <c r="Q103" s="84" t="s">
        <v>82</v>
      </c>
      <c r="R103" s="84" t="s">
        <v>10</v>
      </c>
      <c r="S103" s="84" t="s">
        <v>84</v>
      </c>
      <c r="T103" s="83" t="s">
        <v>112</v>
      </c>
      <c r="U103" s="83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101</v>
      </c>
      <c r="B104" s="83">
        <v>2016</v>
      </c>
      <c r="C104" s="83">
        <v>12</v>
      </c>
      <c r="D104" s="83"/>
      <c r="E104" s="84" t="s">
        <v>82</v>
      </c>
      <c r="F104" s="84" t="s">
        <v>10</v>
      </c>
      <c r="G104" s="84" t="s">
        <v>10</v>
      </c>
      <c r="H104" s="85">
        <v>42755</v>
      </c>
      <c r="I104" s="86">
        <v>64658.99</v>
      </c>
      <c r="J104" s="87">
        <v>0</v>
      </c>
      <c r="K104" s="86">
        <v>64658.99</v>
      </c>
      <c r="N104" s="3" t="s">
        <v>101</v>
      </c>
      <c r="O104" s="83">
        <v>5</v>
      </c>
      <c r="P104" s="87">
        <v>669.19</v>
      </c>
      <c r="Q104" s="84" t="s">
        <v>103</v>
      </c>
      <c r="R104" s="84" t="s">
        <v>10</v>
      </c>
      <c r="S104" s="84" t="s">
        <v>10</v>
      </c>
      <c r="T104" s="83" t="s">
        <v>114</v>
      </c>
      <c r="U104" s="83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A105" s="3" t="s">
        <v>101</v>
      </c>
      <c r="B105" s="83">
        <v>2016</v>
      </c>
      <c r="C105" s="83">
        <v>12</v>
      </c>
      <c r="D105" s="83"/>
      <c r="E105" s="84" t="s">
        <v>82</v>
      </c>
      <c r="F105" s="84" t="s">
        <v>10</v>
      </c>
      <c r="G105" s="84" t="s">
        <v>83</v>
      </c>
      <c r="H105" s="85">
        <v>42886</v>
      </c>
      <c r="I105" s="86">
        <v>8470.33</v>
      </c>
      <c r="J105" s="86">
        <v>7030.61</v>
      </c>
      <c r="K105" s="86">
        <v>1439.72</v>
      </c>
      <c r="N105" s="3" t="s">
        <v>101</v>
      </c>
      <c r="O105" s="83">
        <v>5</v>
      </c>
      <c r="P105" s="86">
        <v>3198</v>
      </c>
      <c r="Q105" s="84" t="s">
        <v>86</v>
      </c>
      <c r="R105" s="84" t="s">
        <v>10</v>
      </c>
      <c r="S105" s="84" t="s">
        <v>10</v>
      </c>
      <c r="T105" s="83" t="s">
        <v>117</v>
      </c>
      <c r="U105" s="83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101</v>
      </c>
      <c r="B106" s="83">
        <v>2016</v>
      </c>
      <c r="C106" s="83">
        <v>12</v>
      </c>
      <c r="D106" s="83"/>
      <c r="E106" s="84" t="s">
        <v>82</v>
      </c>
      <c r="F106" s="84" t="s">
        <v>10</v>
      </c>
      <c r="G106" s="84" t="s">
        <v>84</v>
      </c>
      <c r="H106" s="85">
        <v>43798</v>
      </c>
      <c r="I106" s="86">
        <v>86632.27</v>
      </c>
      <c r="J106" s="86">
        <v>71907.240000000005</v>
      </c>
      <c r="K106" s="86">
        <v>14725.03</v>
      </c>
      <c r="N106" s="3" t="s">
        <v>101</v>
      </c>
      <c r="O106" s="83">
        <v>5</v>
      </c>
      <c r="P106" s="86">
        <v>13058.18</v>
      </c>
      <c r="Q106" s="84" t="s">
        <v>86</v>
      </c>
      <c r="R106" s="84" t="s">
        <v>10</v>
      </c>
      <c r="S106" s="84" t="s">
        <v>83</v>
      </c>
      <c r="T106" s="83" t="s">
        <v>117</v>
      </c>
      <c r="U106" s="83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101</v>
      </c>
      <c r="B107" s="83">
        <v>2016</v>
      </c>
      <c r="C107" s="83"/>
      <c r="D107" s="83"/>
      <c r="E107" s="84" t="s">
        <v>102</v>
      </c>
      <c r="F107" s="84" t="s">
        <v>10</v>
      </c>
      <c r="G107" s="84" t="s">
        <v>10</v>
      </c>
      <c r="H107" s="85">
        <v>42872</v>
      </c>
      <c r="I107" s="86">
        <v>245320.88</v>
      </c>
      <c r="J107" s="87">
        <v>0</v>
      </c>
      <c r="K107" s="86">
        <v>245320.88</v>
      </c>
      <c r="N107" s="3" t="s">
        <v>101</v>
      </c>
      <c r="O107" s="83">
        <v>5</v>
      </c>
      <c r="P107" s="86">
        <v>17367.759999999998</v>
      </c>
      <c r="Q107" s="84" t="s">
        <v>11</v>
      </c>
      <c r="R107" s="84" t="s">
        <v>10</v>
      </c>
      <c r="S107" s="84" t="s">
        <v>10</v>
      </c>
      <c r="T107" s="83" t="s">
        <v>118</v>
      </c>
      <c r="U107" s="83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M645044</v>
      </c>
      <c r="AU107" s="11">
        <f t="shared" si="66"/>
        <v>5</v>
      </c>
      <c r="AV107" s="11">
        <f t="shared" si="67"/>
        <v>17367.759999999998</v>
      </c>
      <c r="AW107" s="11" t="str">
        <f t="shared" si="68"/>
        <v>2012/7</v>
      </c>
      <c r="AX107" s="11" t="str">
        <f t="shared" si="69"/>
        <v>2012/7 Contribuciones Seg. Social</v>
      </c>
      <c r="AY107" s="11">
        <f t="shared" si="41"/>
        <v>18983.18</v>
      </c>
      <c r="AZ107" s="11">
        <f t="shared" si="70"/>
        <v>0.91490256110936097</v>
      </c>
      <c r="BA107" s="11" t="str">
        <f t="shared" si="52"/>
        <v>M645044 5</v>
      </c>
      <c r="BB107" s="11">
        <f>IFERROR(IF(AW107="","",VLOOKUP(AW107,SUSS!R:S,2,FALSE)),AY107*SUSS!$M$2)</f>
        <v>2277.9816000000001</v>
      </c>
      <c r="BC107" s="11">
        <f t="shared" si="50"/>
        <v>2084.1311999999998</v>
      </c>
    </row>
    <row r="108" spans="1:55" ht="20.100000000000001" customHeight="1" thickBot="1">
      <c r="A108" s="3" t="s">
        <v>101</v>
      </c>
      <c r="B108" s="83">
        <v>2016</v>
      </c>
      <c r="C108" s="83"/>
      <c r="D108" s="83"/>
      <c r="E108" s="84" t="s">
        <v>102</v>
      </c>
      <c r="F108" s="84" t="s">
        <v>10</v>
      </c>
      <c r="G108" s="84" t="s">
        <v>105</v>
      </c>
      <c r="H108" s="85">
        <v>42872</v>
      </c>
      <c r="I108" s="87">
        <v>400</v>
      </c>
      <c r="J108" s="87">
        <v>0</v>
      </c>
      <c r="K108" s="87">
        <v>400</v>
      </c>
      <c r="N108" s="3" t="s">
        <v>101</v>
      </c>
      <c r="O108" s="83">
        <v>5</v>
      </c>
      <c r="P108" s="86">
        <v>5029.59</v>
      </c>
      <c r="Q108" s="84" t="s">
        <v>11</v>
      </c>
      <c r="R108" s="84" t="s">
        <v>10</v>
      </c>
      <c r="S108" s="84" t="s">
        <v>83</v>
      </c>
      <c r="T108" s="83" t="s">
        <v>118</v>
      </c>
      <c r="U108" s="83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>M645044</v>
      </c>
      <c r="AU108" s="11">
        <f t="shared" si="66"/>
        <v>5</v>
      </c>
      <c r="AV108" s="11">
        <f t="shared" si="67"/>
        <v>5029.59</v>
      </c>
      <c r="AW108" s="11" t="str">
        <f t="shared" si="68"/>
        <v>2012/7</v>
      </c>
      <c r="AX108" s="11" t="str">
        <f t="shared" si="69"/>
        <v>2012/7 Contribuciones Seg. Social</v>
      </c>
      <c r="AY108" s="11">
        <f t="shared" si="41"/>
        <v>18983.18</v>
      </c>
      <c r="AZ108" s="11">
        <f t="shared" si="70"/>
        <v>0.26494981346644769</v>
      </c>
      <c r="BA108" s="11" t="str">
        <f t="shared" si="52"/>
        <v>M645044 5</v>
      </c>
      <c r="BB108" s="11">
        <f>IFERROR(IF(AW108="","",VLOOKUP(AW108,SUSS!R:S,2,FALSE)),AY108*SUSS!$M$2)</f>
        <v>2277.9816000000001</v>
      </c>
      <c r="BC108" s="11">
        <f t="shared" si="50"/>
        <v>603.55080000000009</v>
      </c>
    </row>
    <row r="109" spans="1:55" ht="20.100000000000001" customHeight="1" thickBot="1">
      <c r="A109" s="3" t="s">
        <v>101</v>
      </c>
      <c r="B109" s="83">
        <v>2016</v>
      </c>
      <c r="C109" s="83"/>
      <c r="D109" s="83"/>
      <c r="E109" s="84" t="s">
        <v>106</v>
      </c>
      <c r="F109" s="84" t="s">
        <v>10</v>
      </c>
      <c r="G109" s="84" t="s">
        <v>105</v>
      </c>
      <c r="H109" s="85">
        <v>42872</v>
      </c>
      <c r="I109" s="87">
        <v>400</v>
      </c>
      <c r="J109" s="87">
        <v>59.99</v>
      </c>
      <c r="K109" s="87">
        <v>340.01</v>
      </c>
      <c r="N109" s="3" t="s">
        <v>101</v>
      </c>
      <c r="O109" s="83">
        <v>5</v>
      </c>
      <c r="P109" s="87">
        <v>12.54</v>
      </c>
      <c r="Q109" s="84" t="s">
        <v>107</v>
      </c>
      <c r="R109" s="84" t="s">
        <v>10</v>
      </c>
      <c r="S109" s="84" t="s">
        <v>105</v>
      </c>
      <c r="T109" s="83" t="s">
        <v>115</v>
      </c>
      <c r="U109" s="83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101</v>
      </c>
      <c r="B110" s="83">
        <v>2016</v>
      </c>
      <c r="C110" s="83"/>
      <c r="D110" s="83"/>
      <c r="E110" s="84" t="s">
        <v>107</v>
      </c>
      <c r="F110" s="84" t="s">
        <v>10</v>
      </c>
      <c r="G110" s="84" t="s">
        <v>105</v>
      </c>
      <c r="H110" s="85">
        <v>42909</v>
      </c>
      <c r="I110" s="87">
        <v>400</v>
      </c>
      <c r="J110" s="87">
        <v>39.99</v>
      </c>
      <c r="K110" s="87">
        <v>360.01</v>
      </c>
      <c r="N110" s="3" t="s">
        <v>101</v>
      </c>
      <c r="O110" s="83">
        <v>5</v>
      </c>
      <c r="P110" s="87">
        <v>18.809999999999999</v>
      </c>
      <c r="Q110" s="84" t="s">
        <v>106</v>
      </c>
      <c r="R110" s="84" t="s">
        <v>10</v>
      </c>
      <c r="S110" s="84" t="s">
        <v>105</v>
      </c>
      <c r="T110" s="83" t="s">
        <v>115</v>
      </c>
      <c r="U110" s="83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101</v>
      </c>
      <c r="B111" s="83">
        <v>2016</v>
      </c>
      <c r="C111" s="83"/>
      <c r="D111" s="83"/>
      <c r="E111" s="84" t="s">
        <v>102</v>
      </c>
      <c r="F111" s="84" t="s">
        <v>10</v>
      </c>
      <c r="G111" s="84" t="s">
        <v>83</v>
      </c>
      <c r="H111" s="85">
        <v>43798</v>
      </c>
      <c r="I111" s="86">
        <v>258077.57</v>
      </c>
      <c r="J111" s="86">
        <v>196747.35</v>
      </c>
      <c r="K111" s="86">
        <v>61330.22</v>
      </c>
      <c r="N111" s="3" t="s">
        <v>101</v>
      </c>
      <c r="O111" s="83">
        <v>5</v>
      </c>
      <c r="P111" s="87">
        <v>6.27</v>
      </c>
      <c r="Q111" s="84" t="s">
        <v>104</v>
      </c>
      <c r="R111" s="84" t="s">
        <v>10</v>
      </c>
      <c r="S111" s="84" t="s">
        <v>105</v>
      </c>
      <c r="T111" s="83" t="s">
        <v>116</v>
      </c>
      <c r="U111" s="83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101</v>
      </c>
      <c r="B112" s="83">
        <v>2017</v>
      </c>
      <c r="C112" s="83">
        <v>1</v>
      </c>
      <c r="D112" s="83"/>
      <c r="E112" s="84" t="s">
        <v>82</v>
      </c>
      <c r="F112" s="84" t="s">
        <v>10</v>
      </c>
      <c r="G112" s="84" t="s">
        <v>105</v>
      </c>
      <c r="H112" s="85">
        <v>42786</v>
      </c>
      <c r="I112" s="87">
        <v>400</v>
      </c>
      <c r="J112" s="87">
        <v>0</v>
      </c>
      <c r="K112" s="87">
        <v>400</v>
      </c>
      <c r="N112" s="3" t="s">
        <v>101</v>
      </c>
      <c r="O112" s="83">
        <v>6</v>
      </c>
      <c r="P112" s="86">
        <v>14119.33</v>
      </c>
      <c r="Q112" s="84" t="s">
        <v>102</v>
      </c>
      <c r="R112" s="84" t="s">
        <v>10</v>
      </c>
      <c r="S112" s="84" t="s">
        <v>10</v>
      </c>
      <c r="T112" s="83" t="s">
        <v>111</v>
      </c>
      <c r="U112" s="83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101</v>
      </c>
      <c r="B113" s="83">
        <v>2017</v>
      </c>
      <c r="C113" s="83">
        <v>2</v>
      </c>
      <c r="D113" s="83"/>
      <c r="E113" s="84" t="s">
        <v>82</v>
      </c>
      <c r="F113" s="84" t="s">
        <v>10</v>
      </c>
      <c r="G113" s="84" t="s">
        <v>105</v>
      </c>
      <c r="H113" s="85">
        <v>42816</v>
      </c>
      <c r="I113" s="87">
        <v>400</v>
      </c>
      <c r="J113" s="87">
        <v>0</v>
      </c>
      <c r="K113" s="87">
        <v>400</v>
      </c>
      <c r="N113" s="3" t="s">
        <v>101</v>
      </c>
      <c r="O113" s="83">
        <v>6</v>
      </c>
      <c r="P113" s="87">
        <v>929.34</v>
      </c>
      <c r="Q113" s="84" t="s">
        <v>82</v>
      </c>
      <c r="R113" s="84" t="s">
        <v>10</v>
      </c>
      <c r="S113" s="84" t="s">
        <v>84</v>
      </c>
      <c r="T113" s="83" t="s">
        <v>112</v>
      </c>
      <c r="U113" s="83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101</v>
      </c>
      <c r="B114" s="83">
        <v>2017</v>
      </c>
      <c r="C114" s="83">
        <v>3</v>
      </c>
      <c r="D114" s="83"/>
      <c r="E114" s="84" t="s">
        <v>82</v>
      </c>
      <c r="F114" s="84" t="s">
        <v>10</v>
      </c>
      <c r="G114" s="84" t="s">
        <v>10</v>
      </c>
      <c r="H114" s="85">
        <v>42845</v>
      </c>
      <c r="I114" s="87">
        <v>910.3</v>
      </c>
      <c r="J114" s="87">
        <v>0</v>
      </c>
      <c r="K114" s="87">
        <v>910.3</v>
      </c>
      <c r="N114" s="3" t="s">
        <v>101</v>
      </c>
      <c r="O114" s="83">
        <v>6</v>
      </c>
      <c r="P114" s="87">
        <v>669.19</v>
      </c>
      <c r="Q114" s="84" t="s">
        <v>103</v>
      </c>
      <c r="R114" s="84" t="s">
        <v>10</v>
      </c>
      <c r="S114" s="84" t="s">
        <v>10</v>
      </c>
      <c r="T114" s="83" t="s">
        <v>114</v>
      </c>
      <c r="U114" s="83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101</v>
      </c>
      <c r="B115" s="83">
        <v>2017</v>
      </c>
      <c r="C115" s="83">
        <v>3</v>
      </c>
      <c r="D115" s="83"/>
      <c r="E115" s="84" t="s">
        <v>82</v>
      </c>
      <c r="F115" s="84" t="s">
        <v>10</v>
      </c>
      <c r="G115" s="84" t="s">
        <v>83</v>
      </c>
      <c r="H115" s="85">
        <v>42982</v>
      </c>
      <c r="I115" s="87">
        <v>122.89</v>
      </c>
      <c r="J115" s="87">
        <v>100.12</v>
      </c>
      <c r="K115" s="87">
        <v>22.77</v>
      </c>
      <c r="N115" s="3" t="s">
        <v>101</v>
      </c>
      <c r="O115" s="83">
        <v>6</v>
      </c>
      <c r="P115" s="86">
        <v>3810.87</v>
      </c>
      <c r="Q115" s="84" t="s">
        <v>86</v>
      </c>
      <c r="R115" s="84" t="s">
        <v>10</v>
      </c>
      <c r="S115" s="84" t="s">
        <v>83</v>
      </c>
      <c r="T115" s="83" t="s">
        <v>117</v>
      </c>
      <c r="U115" s="83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101</v>
      </c>
      <c r="B116" s="83">
        <v>2017</v>
      </c>
      <c r="C116" s="83">
        <v>3</v>
      </c>
      <c r="D116" s="83"/>
      <c r="E116" s="84" t="s">
        <v>82</v>
      </c>
      <c r="F116" s="84" t="s">
        <v>10</v>
      </c>
      <c r="G116" s="84" t="s">
        <v>84</v>
      </c>
      <c r="H116" s="85">
        <v>43798</v>
      </c>
      <c r="I116" s="86">
        <v>1105.56</v>
      </c>
      <c r="J116" s="87">
        <v>900.75</v>
      </c>
      <c r="K116" s="87">
        <v>204.81</v>
      </c>
      <c r="N116" s="3" t="s">
        <v>101</v>
      </c>
      <c r="O116" s="83">
        <v>6</v>
      </c>
      <c r="P116" s="86">
        <v>12445.31</v>
      </c>
      <c r="Q116" s="84" t="s">
        <v>86</v>
      </c>
      <c r="R116" s="84" t="s">
        <v>10</v>
      </c>
      <c r="S116" s="84" t="s">
        <v>10</v>
      </c>
      <c r="T116" s="83" t="s">
        <v>118</v>
      </c>
      <c r="U116" s="83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101</v>
      </c>
      <c r="B117" s="83">
        <v>2017</v>
      </c>
      <c r="C117" s="83">
        <v>5</v>
      </c>
      <c r="D117" s="83"/>
      <c r="E117" s="84" t="s">
        <v>82</v>
      </c>
      <c r="F117" s="84" t="s">
        <v>10</v>
      </c>
      <c r="G117" s="84" t="s">
        <v>105</v>
      </c>
      <c r="H117" s="85">
        <v>42908</v>
      </c>
      <c r="I117" s="87">
        <v>400</v>
      </c>
      <c r="J117" s="87">
        <v>0</v>
      </c>
      <c r="K117" s="87">
        <v>400</v>
      </c>
      <c r="N117" s="3" t="s">
        <v>101</v>
      </c>
      <c r="O117" s="83">
        <v>6</v>
      </c>
      <c r="P117" s="86">
        <v>9207.7999999999993</v>
      </c>
      <c r="Q117" s="84" t="s">
        <v>11</v>
      </c>
      <c r="R117" s="84" t="s">
        <v>10</v>
      </c>
      <c r="S117" s="84" t="s">
        <v>83</v>
      </c>
      <c r="T117" s="83" t="s">
        <v>118</v>
      </c>
      <c r="U117" s="83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>M645044</v>
      </c>
      <c r="AU117" s="11">
        <f t="shared" si="66"/>
        <v>6</v>
      </c>
      <c r="AV117" s="11">
        <f t="shared" si="67"/>
        <v>9207.7999999999993</v>
      </c>
      <c r="AW117" s="11" t="str">
        <f t="shared" si="68"/>
        <v>2012/7</v>
      </c>
      <c r="AX117" s="11" t="str">
        <f t="shared" si="69"/>
        <v>2012/7 Contribuciones Seg. Social</v>
      </c>
      <c r="AY117" s="11">
        <f t="shared" si="41"/>
        <v>18983.18</v>
      </c>
      <c r="AZ117" s="11">
        <f t="shared" si="70"/>
        <v>0.48505044992461743</v>
      </c>
      <c r="BA117" s="11" t="str">
        <f t="shared" si="52"/>
        <v>M645044 6</v>
      </c>
      <c r="BB117" s="11">
        <f>IFERROR(IF(AW117="","",VLOOKUP(AW117,SUSS!R:S,2,FALSE)),AY117*SUSS!$M$2)</f>
        <v>2277.9816000000001</v>
      </c>
      <c r="BC117" s="11">
        <f t="shared" si="50"/>
        <v>1104.9359999999999</v>
      </c>
    </row>
    <row r="118" spans="1:55" ht="20.100000000000001" customHeight="1" thickBot="1">
      <c r="A118" s="3" t="s">
        <v>101</v>
      </c>
      <c r="B118" s="83">
        <v>2017</v>
      </c>
      <c r="C118" s="83">
        <v>6</v>
      </c>
      <c r="D118" s="83"/>
      <c r="E118" s="84" t="s">
        <v>82</v>
      </c>
      <c r="F118" s="84" t="s">
        <v>10</v>
      </c>
      <c r="G118" s="84" t="s">
        <v>105</v>
      </c>
      <c r="H118" s="85">
        <v>42936</v>
      </c>
      <c r="I118" s="87">
        <v>400</v>
      </c>
      <c r="J118" s="87">
        <v>0</v>
      </c>
      <c r="K118" s="87">
        <v>400</v>
      </c>
      <c r="N118" s="3" t="s">
        <v>101</v>
      </c>
      <c r="O118" s="83">
        <v>6</v>
      </c>
      <c r="P118" s="86">
        <v>13189.55</v>
      </c>
      <c r="Q118" s="84" t="s">
        <v>11</v>
      </c>
      <c r="R118" s="84" t="s">
        <v>10</v>
      </c>
      <c r="S118" s="84" t="s">
        <v>10</v>
      </c>
      <c r="T118" s="83" t="s">
        <v>119</v>
      </c>
      <c r="U118" s="83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>M645044</v>
      </c>
      <c r="AU118" s="11">
        <f t="shared" si="66"/>
        <v>6</v>
      </c>
      <c r="AV118" s="11">
        <f t="shared" si="67"/>
        <v>13189.55</v>
      </c>
      <c r="AW118" s="11" t="str">
        <f t="shared" si="68"/>
        <v>2012/8</v>
      </c>
      <c r="AX118" s="11" t="str">
        <f t="shared" si="69"/>
        <v>2012/8 Contribuciones Seg. Social</v>
      </c>
      <c r="AY118" s="11">
        <f t="shared" si="41"/>
        <v>20180.98</v>
      </c>
      <c r="AZ118" s="11">
        <f t="shared" si="70"/>
        <v>0.65356340475041352</v>
      </c>
      <c r="BA118" s="11" t="str">
        <f t="shared" si="52"/>
        <v>M645044 6</v>
      </c>
      <c r="BB118" s="11">
        <f>IFERROR(IF(AW118="","",VLOOKUP(AW118,SUSS!R:S,2,FALSE)),AY118*SUSS!$M$2)</f>
        <v>2421.7175999999999</v>
      </c>
      <c r="BC118" s="11">
        <f t="shared" si="50"/>
        <v>1582.7460000000001</v>
      </c>
    </row>
    <row r="119" spans="1:55" ht="20.100000000000001" customHeight="1" thickBot="1">
      <c r="A119" s="3" t="s">
        <v>101</v>
      </c>
      <c r="B119" s="83">
        <v>2017</v>
      </c>
      <c r="C119" s="83">
        <v>7</v>
      </c>
      <c r="D119" s="83"/>
      <c r="E119" s="84" t="s">
        <v>82</v>
      </c>
      <c r="F119" s="84" t="s">
        <v>10</v>
      </c>
      <c r="G119" s="84" t="s">
        <v>105</v>
      </c>
      <c r="H119" s="85">
        <v>42970</v>
      </c>
      <c r="I119" s="87">
        <v>400</v>
      </c>
      <c r="J119" s="87">
        <v>0</v>
      </c>
      <c r="K119" s="87">
        <v>400</v>
      </c>
      <c r="N119" s="3" t="s">
        <v>101</v>
      </c>
      <c r="O119" s="83">
        <v>6</v>
      </c>
      <c r="P119" s="86">
        <v>43352.88</v>
      </c>
      <c r="Q119" s="84" t="s">
        <v>82</v>
      </c>
      <c r="R119" s="84" t="s">
        <v>10</v>
      </c>
      <c r="S119" s="84" t="s">
        <v>10</v>
      </c>
      <c r="T119" s="83" t="s">
        <v>120</v>
      </c>
      <c r="U119" s="83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101</v>
      </c>
      <c r="B120" s="83">
        <v>2017</v>
      </c>
      <c r="C120" s="83">
        <v>8</v>
      </c>
      <c r="D120" s="83"/>
      <c r="E120" s="84" t="s">
        <v>82</v>
      </c>
      <c r="F120" s="84" t="s">
        <v>10</v>
      </c>
      <c r="G120" s="84" t="s">
        <v>105</v>
      </c>
      <c r="H120" s="85">
        <v>42998</v>
      </c>
      <c r="I120" s="87">
        <v>400</v>
      </c>
      <c r="J120" s="87">
        <v>0</v>
      </c>
      <c r="K120" s="87">
        <v>400</v>
      </c>
      <c r="N120" s="3" t="s">
        <v>101</v>
      </c>
      <c r="O120" s="83">
        <v>6</v>
      </c>
      <c r="P120" s="87">
        <v>18.809999999999999</v>
      </c>
      <c r="Q120" s="84" t="s">
        <v>106</v>
      </c>
      <c r="R120" s="84" t="s">
        <v>10</v>
      </c>
      <c r="S120" s="84" t="s">
        <v>105</v>
      </c>
      <c r="T120" s="83" t="s">
        <v>115</v>
      </c>
      <c r="U120" s="83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101</v>
      </c>
      <c r="B121" s="83">
        <v>2017</v>
      </c>
      <c r="C121" s="83">
        <v>9</v>
      </c>
      <c r="D121" s="83"/>
      <c r="E121" s="84" t="s">
        <v>82</v>
      </c>
      <c r="F121" s="84" t="s">
        <v>10</v>
      </c>
      <c r="G121" s="84" t="s">
        <v>10</v>
      </c>
      <c r="H121" s="85">
        <v>43028</v>
      </c>
      <c r="I121" s="86">
        <v>16955.599999999999</v>
      </c>
      <c r="J121" s="87">
        <v>0</v>
      </c>
      <c r="K121" s="86">
        <v>16955.599999999999</v>
      </c>
      <c r="N121" s="3" t="s">
        <v>101</v>
      </c>
      <c r="O121" s="83">
        <v>6</v>
      </c>
      <c r="P121" s="87">
        <v>12.54</v>
      </c>
      <c r="Q121" s="84" t="s">
        <v>107</v>
      </c>
      <c r="R121" s="84" t="s">
        <v>10</v>
      </c>
      <c r="S121" s="84" t="s">
        <v>105</v>
      </c>
      <c r="T121" s="83" t="s">
        <v>115</v>
      </c>
      <c r="U121" s="83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101</v>
      </c>
      <c r="B122" s="83">
        <v>2017</v>
      </c>
      <c r="C122" s="83">
        <v>9</v>
      </c>
      <c r="D122" s="83"/>
      <c r="E122" s="84" t="s">
        <v>82</v>
      </c>
      <c r="F122" s="84" t="s">
        <v>10</v>
      </c>
      <c r="G122" s="84" t="s">
        <v>83</v>
      </c>
      <c r="H122" s="85">
        <v>43199</v>
      </c>
      <c r="I122" s="86">
        <v>2882.45</v>
      </c>
      <c r="J122" s="86">
        <v>2226.0500000000002</v>
      </c>
      <c r="K122" s="87">
        <v>656.4</v>
      </c>
      <c r="N122" s="3" t="s">
        <v>101</v>
      </c>
      <c r="O122" s="83">
        <v>6</v>
      </c>
      <c r="P122" s="87">
        <v>6.27</v>
      </c>
      <c r="Q122" s="84" t="s">
        <v>104</v>
      </c>
      <c r="R122" s="84" t="s">
        <v>10</v>
      </c>
      <c r="S122" s="84" t="s">
        <v>105</v>
      </c>
      <c r="T122" s="83" t="s">
        <v>116</v>
      </c>
      <c r="U122" s="83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101</v>
      </c>
      <c r="B123" s="83">
        <v>2017</v>
      </c>
      <c r="C123" s="83">
        <v>9</v>
      </c>
      <c r="D123" s="83"/>
      <c r="E123" s="84" t="s">
        <v>82</v>
      </c>
      <c r="F123" s="84" t="s">
        <v>10</v>
      </c>
      <c r="G123" s="84" t="s">
        <v>84</v>
      </c>
      <c r="H123" s="85">
        <v>43798</v>
      </c>
      <c r="I123" s="86">
        <v>15731.97</v>
      </c>
      <c r="J123" s="86">
        <v>12149.47</v>
      </c>
      <c r="K123" s="86">
        <v>3582.5</v>
      </c>
      <c r="N123" s="3" t="s">
        <v>101</v>
      </c>
      <c r="O123" s="83">
        <v>7</v>
      </c>
      <c r="P123" s="86">
        <v>14119.33</v>
      </c>
      <c r="Q123" s="84" t="s">
        <v>102</v>
      </c>
      <c r="R123" s="84" t="s">
        <v>10</v>
      </c>
      <c r="S123" s="84" t="s">
        <v>10</v>
      </c>
      <c r="T123" s="83" t="s">
        <v>111</v>
      </c>
      <c r="U123" s="83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101</v>
      </c>
      <c r="B124" s="83">
        <v>2017</v>
      </c>
      <c r="C124" s="83">
        <v>11</v>
      </c>
      <c r="D124" s="83"/>
      <c r="E124" s="84" t="s">
        <v>82</v>
      </c>
      <c r="F124" s="84" t="s">
        <v>10</v>
      </c>
      <c r="G124" s="84" t="s">
        <v>10</v>
      </c>
      <c r="H124" s="85">
        <v>43089</v>
      </c>
      <c r="I124" s="86">
        <v>6881.02</v>
      </c>
      <c r="J124" s="87">
        <v>0</v>
      </c>
      <c r="K124" s="86">
        <v>6881.02</v>
      </c>
      <c r="N124" s="3" t="s">
        <v>101</v>
      </c>
      <c r="O124" s="83">
        <v>7</v>
      </c>
      <c r="P124" s="87">
        <v>669.19</v>
      </c>
      <c r="Q124" s="84" t="s">
        <v>103</v>
      </c>
      <c r="R124" s="84" t="s">
        <v>10</v>
      </c>
      <c r="S124" s="84" t="s">
        <v>10</v>
      </c>
      <c r="T124" s="83" t="s">
        <v>114</v>
      </c>
      <c r="U124" s="83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101</v>
      </c>
      <c r="B125" s="83">
        <v>2017</v>
      </c>
      <c r="C125" s="83">
        <v>11</v>
      </c>
      <c r="D125" s="83"/>
      <c r="E125" s="84" t="s">
        <v>82</v>
      </c>
      <c r="F125" s="84" t="s">
        <v>10</v>
      </c>
      <c r="G125" s="84" t="s">
        <v>83</v>
      </c>
      <c r="H125" s="85">
        <v>43199</v>
      </c>
      <c r="I125" s="87">
        <v>756.91</v>
      </c>
      <c r="J125" s="87">
        <v>574.58000000000004</v>
      </c>
      <c r="K125" s="87">
        <v>182.33</v>
      </c>
      <c r="N125" s="3" t="s">
        <v>101</v>
      </c>
      <c r="O125" s="83">
        <v>7</v>
      </c>
      <c r="P125" s="86">
        <v>2859.57</v>
      </c>
      <c r="Q125" s="84" t="s">
        <v>86</v>
      </c>
      <c r="R125" s="84" t="s">
        <v>10</v>
      </c>
      <c r="S125" s="84" t="s">
        <v>10</v>
      </c>
      <c r="T125" s="83" t="s">
        <v>118</v>
      </c>
      <c r="U125" s="83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101</v>
      </c>
      <c r="B126" s="83">
        <v>2017</v>
      </c>
      <c r="C126" s="83">
        <v>11</v>
      </c>
      <c r="D126" s="83"/>
      <c r="E126" s="84" t="s">
        <v>82</v>
      </c>
      <c r="F126" s="84" t="s">
        <v>10</v>
      </c>
      <c r="G126" s="84" t="s">
        <v>84</v>
      </c>
      <c r="H126" s="85">
        <v>43798</v>
      </c>
      <c r="I126" s="86">
        <v>6384.44</v>
      </c>
      <c r="J126" s="86">
        <v>4846.51</v>
      </c>
      <c r="K126" s="86">
        <v>1537.93</v>
      </c>
      <c r="N126" s="3" t="s">
        <v>101</v>
      </c>
      <c r="O126" s="83">
        <v>7</v>
      </c>
      <c r="P126" s="86">
        <v>11478.66</v>
      </c>
      <c r="Q126" s="84" t="s">
        <v>86</v>
      </c>
      <c r="R126" s="84" t="s">
        <v>10</v>
      </c>
      <c r="S126" s="84" t="s">
        <v>83</v>
      </c>
      <c r="T126" s="83" t="s">
        <v>118</v>
      </c>
      <c r="U126" s="83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101</v>
      </c>
      <c r="B127" s="83">
        <v>2017</v>
      </c>
      <c r="C127" s="83"/>
      <c r="D127" s="83"/>
      <c r="E127" s="84" t="s">
        <v>102</v>
      </c>
      <c r="F127" s="84" t="s">
        <v>10</v>
      </c>
      <c r="G127" s="84" t="s">
        <v>10</v>
      </c>
      <c r="H127" s="85">
        <v>43236</v>
      </c>
      <c r="I127" s="86">
        <v>173003.41</v>
      </c>
      <c r="J127" s="87">
        <v>0</v>
      </c>
      <c r="K127" s="86">
        <v>173003.41</v>
      </c>
      <c r="N127" s="3" t="s">
        <v>101</v>
      </c>
      <c r="O127" s="83">
        <v>7</v>
      </c>
      <c r="P127" s="86">
        <v>6991.43</v>
      </c>
      <c r="Q127" s="84" t="s">
        <v>11</v>
      </c>
      <c r="R127" s="84" t="s">
        <v>10</v>
      </c>
      <c r="S127" s="84" t="s">
        <v>10</v>
      </c>
      <c r="T127" s="83" t="s">
        <v>119</v>
      </c>
      <c r="U127" s="83" t="s">
        <v>88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>M645044</v>
      </c>
      <c r="AU127" s="11">
        <f t="shared" si="66"/>
        <v>7</v>
      </c>
      <c r="AV127" s="11">
        <f t="shared" si="67"/>
        <v>6991.43</v>
      </c>
      <c r="AW127" s="11" t="str">
        <f t="shared" si="68"/>
        <v>2012/8</v>
      </c>
      <c r="AX127" s="11" t="str">
        <f t="shared" si="69"/>
        <v>2012/8 Contribuciones Seg. Social</v>
      </c>
      <c r="AY127" s="11">
        <f t="shared" si="41"/>
        <v>20180.98</v>
      </c>
      <c r="AZ127" s="11">
        <f t="shared" si="70"/>
        <v>0.34643659524958653</v>
      </c>
      <c r="BA127" s="11" t="str">
        <f t="shared" si="52"/>
        <v>M645044 7</v>
      </c>
      <c r="BB127" s="11">
        <f>IFERROR(IF(AW127="","",VLOOKUP(AW127,SUSS!R:S,2,FALSE)),AY127*SUSS!$M$2)</f>
        <v>2421.7175999999999</v>
      </c>
      <c r="BC127" s="11">
        <f t="shared" si="50"/>
        <v>838.97160000000008</v>
      </c>
    </row>
    <row r="128" spans="1:55" ht="20.100000000000001" customHeight="1" thickBot="1">
      <c r="A128" s="3" t="s">
        <v>101</v>
      </c>
      <c r="B128" s="83">
        <v>2017</v>
      </c>
      <c r="C128" s="83"/>
      <c r="D128" s="83"/>
      <c r="E128" s="84" t="s">
        <v>102</v>
      </c>
      <c r="F128" s="84" t="s">
        <v>10</v>
      </c>
      <c r="G128" s="84" t="s">
        <v>105</v>
      </c>
      <c r="H128" s="85">
        <v>43235</v>
      </c>
      <c r="I128" s="87">
        <v>400</v>
      </c>
      <c r="J128" s="87">
        <v>0</v>
      </c>
      <c r="K128" s="87">
        <v>400</v>
      </c>
      <c r="N128" s="3" t="s">
        <v>101</v>
      </c>
      <c r="O128" s="83">
        <v>7</v>
      </c>
      <c r="P128" s="86">
        <v>1917.95</v>
      </c>
      <c r="Q128" s="84" t="s">
        <v>86</v>
      </c>
      <c r="R128" s="84" t="s">
        <v>10</v>
      </c>
      <c r="S128" s="84" t="s">
        <v>10</v>
      </c>
      <c r="T128" s="83" t="s">
        <v>119</v>
      </c>
      <c r="U128" s="83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101</v>
      </c>
      <c r="B129" s="83">
        <v>2017</v>
      </c>
      <c r="C129" s="83"/>
      <c r="D129" s="83"/>
      <c r="E129" s="84" t="s">
        <v>106</v>
      </c>
      <c r="F129" s="84" t="s">
        <v>10</v>
      </c>
      <c r="G129" s="84" t="s">
        <v>105</v>
      </c>
      <c r="H129" s="85">
        <v>43263</v>
      </c>
      <c r="I129" s="87">
        <v>400</v>
      </c>
      <c r="J129" s="87">
        <v>0</v>
      </c>
      <c r="K129" s="87">
        <v>400</v>
      </c>
      <c r="N129" s="3" t="s">
        <v>101</v>
      </c>
      <c r="O129" s="83">
        <v>7</v>
      </c>
      <c r="P129" s="86">
        <v>15135.74</v>
      </c>
      <c r="Q129" s="84" t="s">
        <v>11</v>
      </c>
      <c r="R129" s="84" t="s">
        <v>10</v>
      </c>
      <c r="S129" s="84" t="s">
        <v>83</v>
      </c>
      <c r="T129" s="83" t="s">
        <v>119</v>
      </c>
      <c r="U129" s="83" t="s">
        <v>88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>M645044</v>
      </c>
      <c r="AU129" s="11">
        <f t="shared" si="66"/>
        <v>7</v>
      </c>
      <c r="AV129" s="11">
        <f t="shared" si="67"/>
        <v>15135.74</v>
      </c>
      <c r="AW129" s="11" t="str">
        <f t="shared" si="68"/>
        <v>2012/8</v>
      </c>
      <c r="AX129" s="11" t="str">
        <f t="shared" si="69"/>
        <v>2012/8 Contribuciones Seg. Social</v>
      </c>
      <c r="AY129" s="11">
        <f t="shared" si="41"/>
        <v>20180.98</v>
      </c>
      <c r="AZ129" s="11">
        <f t="shared" si="70"/>
        <v>0.75000024775803753</v>
      </c>
      <c r="BA129" s="11" t="str">
        <f t="shared" si="52"/>
        <v>M645044 7</v>
      </c>
      <c r="BB129" s="11">
        <f>IFERROR(IF(AW129="","",VLOOKUP(AW129,SUSS!R:S,2,FALSE)),AY129*SUSS!$M$2)</f>
        <v>2421.7175999999999</v>
      </c>
      <c r="BC129" s="11">
        <f t="shared" si="50"/>
        <v>1816.2888</v>
      </c>
    </row>
    <row r="130" spans="1:55" ht="20.100000000000001" customHeight="1" thickBot="1">
      <c r="A130" s="3" t="s">
        <v>101</v>
      </c>
      <c r="B130" s="83">
        <v>2017</v>
      </c>
      <c r="C130" s="83"/>
      <c r="D130" s="83"/>
      <c r="E130" s="84" t="s">
        <v>102</v>
      </c>
      <c r="F130" s="84" t="s">
        <v>10</v>
      </c>
      <c r="G130" s="84" t="s">
        <v>83</v>
      </c>
      <c r="H130" s="85">
        <v>43798</v>
      </c>
      <c r="I130" s="86">
        <v>119891.36</v>
      </c>
      <c r="J130" s="86">
        <v>76640.509999999995</v>
      </c>
      <c r="K130" s="86">
        <v>43250.85</v>
      </c>
      <c r="N130" s="3" t="s">
        <v>101</v>
      </c>
      <c r="O130" s="83">
        <v>7</v>
      </c>
      <c r="P130" s="87">
        <v>270.18</v>
      </c>
      <c r="Q130" s="84" t="s">
        <v>11</v>
      </c>
      <c r="R130" s="84" t="s">
        <v>10</v>
      </c>
      <c r="S130" s="84" t="s">
        <v>10</v>
      </c>
      <c r="T130" s="83" t="s">
        <v>121</v>
      </c>
      <c r="U130" s="83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M645044</v>
      </c>
      <c r="AU130" s="11">
        <f t="shared" si="66"/>
        <v>7</v>
      </c>
      <c r="AV130" s="11">
        <f t="shared" si="67"/>
        <v>270.18</v>
      </c>
      <c r="AW130" s="11" t="str">
        <f t="shared" si="68"/>
        <v>2012/9</v>
      </c>
      <c r="AX130" s="11" t="str">
        <f t="shared" si="69"/>
        <v>2012/9 Contribuciones Seg. Social</v>
      </c>
      <c r="AY130" s="11">
        <f t="shared" si="41"/>
        <v>14278.36</v>
      </c>
      <c r="AZ130" s="11">
        <f t="shared" si="70"/>
        <v>1.8922341221260706E-2</v>
      </c>
      <c r="BA130" s="11" t="str">
        <f t="shared" si="52"/>
        <v>M645044 7</v>
      </c>
      <c r="BB130" s="11">
        <f>IFERROR(IF(AW130="","",VLOOKUP(AW130,SUSS!R:S,2,FALSE)),AY130*SUSS!$M$2)</f>
        <v>1713.4032</v>
      </c>
      <c r="BC130" s="11">
        <f t="shared" si="50"/>
        <v>32.421600000000005</v>
      </c>
    </row>
    <row r="131" spans="1:55" ht="20.100000000000001" customHeight="1" thickBot="1">
      <c r="A131" s="3" t="s">
        <v>101</v>
      </c>
      <c r="B131" s="83">
        <v>2018</v>
      </c>
      <c r="C131" s="83">
        <v>3</v>
      </c>
      <c r="D131" s="83"/>
      <c r="E131" s="84" t="s">
        <v>82</v>
      </c>
      <c r="F131" s="84" t="s">
        <v>10</v>
      </c>
      <c r="G131" s="84" t="s">
        <v>10</v>
      </c>
      <c r="H131" s="85">
        <v>43210</v>
      </c>
      <c r="I131" s="86">
        <v>30113.62</v>
      </c>
      <c r="J131" s="87">
        <v>0</v>
      </c>
      <c r="K131" s="86">
        <v>30113.62</v>
      </c>
      <c r="N131" s="3" t="s">
        <v>101</v>
      </c>
      <c r="O131" s="83">
        <v>7</v>
      </c>
      <c r="P131" s="86">
        <v>44282.22</v>
      </c>
      <c r="Q131" s="84" t="s">
        <v>82</v>
      </c>
      <c r="R131" s="84" t="s">
        <v>10</v>
      </c>
      <c r="S131" s="84" t="s">
        <v>10</v>
      </c>
      <c r="T131" s="83" t="s">
        <v>120</v>
      </c>
      <c r="U131" s="83" t="s">
        <v>88</v>
      </c>
      <c r="AC131" s="11" t="str">
        <f t="shared" si="53"/>
        <v/>
      </c>
      <c r="AD131" s="11" t="str">
        <f t="shared" si="54"/>
        <v/>
      </c>
      <c r="AE131" s="11" t="str">
        <f t="shared" si="55"/>
        <v/>
      </c>
      <c r="AF131" s="11" t="str">
        <f t="shared" si="56"/>
        <v/>
      </c>
      <c r="AG131" s="11" t="str">
        <f t="shared" si="57"/>
        <v/>
      </c>
      <c r="AH131" s="11" t="str">
        <f t="shared" si="58"/>
        <v/>
      </c>
      <c r="AI131" s="11" t="str">
        <f t="shared" si="59"/>
        <v/>
      </c>
      <c r="AJ131" s="11" t="str">
        <f t="shared" si="60"/>
        <v/>
      </c>
      <c r="AK131" s="11" t="str">
        <f t="shared" si="61"/>
        <v/>
      </c>
      <c r="AN131" s="11" t="str">
        <f t="shared" si="62"/>
        <v/>
      </c>
      <c r="AO131" s="11" t="str">
        <f t="shared" si="63"/>
        <v/>
      </c>
      <c r="AP131" s="11" t="str">
        <f t="shared" si="64"/>
        <v/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101</v>
      </c>
      <c r="B132" s="83">
        <v>2018</v>
      </c>
      <c r="C132" s="83">
        <v>3</v>
      </c>
      <c r="D132" s="83"/>
      <c r="E132" s="84" t="s">
        <v>82</v>
      </c>
      <c r="F132" s="84" t="s">
        <v>10</v>
      </c>
      <c r="G132" s="84" t="s">
        <v>83</v>
      </c>
      <c r="H132" s="85">
        <v>43361</v>
      </c>
      <c r="I132" s="86">
        <v>4486.93</v>
      </c>
      <c r="J132" s="86">
        <v>3968.11</v>
      </c>
      <c r="K132" s="87">
        <v>518.82000000000005</v>
      </c>
      <c r="N132" s="3" t="s">
        <v>101</v>
      </c>
      <c r="O132" s="83">
        <v>7</v>
      </c>
      <c r="P132" s="87">
        <v>12.54</v>
      </c>
      <c r="Q132" s="84" t="s">
        <v>107</v>
      </c>
      <c r="R132" s="84" t="s">
        <v>10</v>
      </c>
      <c r="S132" s="84" t="s">
        <v>105</v>
      </c>
      <c r="T132" s="83" t="s">
        <v>115</v>
      </c>
      <c r="U132" s="83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101</v>
      </c>
      <c r="B133" s="83">
        <v>2018</v>
      </c>
      <c r="C133" s="83">
        <v>3</v>
      </c>
      <c r="D133" s="83"/>
      <c r="E133" s="84" t="s">
        <v>82</v>
      </c>
      <c r="F133" s="84" t="s">
        <v>10</v>
      </c>
      <c r="G133" s="84" t="s">
        <v>84</v>
      </c>
      <c r="H133" s="85">
        <v>43798</v>
      </c>
      <c r="I133" s="86">
        <v>21556.33</v>
      </c>
      <c r="J133" s="86">
        <v>19063.79</v>
      </c>
      <c r="K133" s="86">
        <v>2492.54</v>
      </c>
      <c r="N133" s="3" t="s">
        <v>101</v>
      </c>
      <c r="O133" s="83">
        <v>7</v>
      </c>
      <c r="P133" s="87">
        <v>18.809999999999999</v>
      </c>
      <c r="Q133" s="84" t="s">
        <v>106</v>
      </c>
      <c r="R133" s="84" t="s">
        <v>10</v>
      </c>
      <c r="S133" s="84" t="s">
        <v>105</v>
      </c>
      <c r="T133" s="83" t="s">
        <v>115</v>
      </c>
      <c r="U133" s="83" t="s">
        <v>88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101</v>
      </c>
      <c r="B134" s="83">
        <v>2018</v>
      </c>
      <c r="C134" s="83">
        <v>4</v>
      </c>
      <c r="D134" s="83"/>
      <c r="E134" s="84" t="s">
        <v>82</v>
      </c>
      <c r="F134" s="84" t="s">
        <v>10</v>
      </c>
      <c r="G134" s="84" t="s">
        <v>10</v>
      </c>
      <c r="H134" s="85">
        <v>43242</v>
      </c>
      <c r="I134" s="86">
        <v>26358.75</v>
      </c>
      <c r="J134" s="87">
        <v>0</v>
      </c>
      <c r="K134" s="86">
        <v>26358.75</v>
      </c>
      <c r="N134" s="3" t="s">
        <v>101</v>
      </c>
      <c r="O134" s="83">
        <v>7</v>
      </c>
      <c r="P134" s="87">
        <v>6.27</v>
      </c>
      <c r="Q134" s="84" t="s">
        <v>104</v>
      </c>
      <c r="R134" s="84" t="s">
        <v>10</v>
      </c>
      <c r="S134" s="84" t="s">
        <v>105</v>
      </c>
      <c r="T134" s="83" t="s">
        <v>116</v>
      </c>
      <c r="U134" s="83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101</v>
      </c>
      <c r="B135" s="83">
        <v>2018</v>
      </c>
      <c r="C135" s="83">
        <v>4</v>
      </c>
      <c r="D135" s="83"/>
      <c r="E135" s="84" t="s">
        <v>82</v>
      </c>
      <c r="F135" s="84" t="s">
        <v>10</v>
      </c>
      <c r="G135" s="84" t="s">
        <v>83</v>
      </c>
      <c r="H135" s="85">
        <v>43361</v>
      </c>
      <c r="I135" s="86">
        <v>3083.97</v>
      </c>
      <c r="J135" s="86">
        <v>2713.67</v>
      </c>
      <c r="K135" s="87">
        <v>370.3</v>
      </c>
      <c r="N135" s="3" t="s">
        <v>101</v>
      </c>
      <c r="O135" s="83">
        <v>8</v>
      </c>
      <c r="P135" s="86">
        <v>14119.33</v>
      </c>
      <c r="Q135" s="84" t="s">
        <v>102</v>
      </c>
      <c r="R135" s="84" t="s">
        <v>10</v>
      </c>
      <c r="S135" s="84" t="s">
        <v>10</v>
      </c>
      <c r="T135" s="83" t="s">
        <v>111</v>
      </c>
      <c r="U135" s="83" t="s">
        <v>122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101</v>
      </c>
      <c r="B136" s="83">
        <v>2018</v>
      </c>
      <c r="C136" s="83">
        <v>4</v>
      </c>
      <c r="D136" s="83"/>
      <c r="E136" s="84" t="s">
        <v>82</v>
      </c>
      <c r="F136" s="84" t="s">
        <v>10</v>
      </c>
      <c r="G136" s="84" t="s">
        <v>84</v>
      </c>
      <c r="H136" s="85">
        <v>43798</v>
      </c>
      <c r="I136" s="86">
        <v>18868.47</v>
      </c>
      <c r="J136" s="86">
        <v>16602.89</v>
      </c>
      <c r="K136" s="86">
        <v>2265.58</v>
      </c>
      <c r="N136" s="3" t="s">
        <v>101</v>
      </c>
      <c r="O136" s="83">
        <v>8</v>
      </c>
      <c r="P136" s="87">
        <v>669.19</v>
      </c>
      <c r="Q136" s="84" t="s">
        <v>103</v>
      </c>
      <c r="R136" s="84" t="s">
        <v>10</v>
      </c>
      <c r="S136" s="84" t="s">
        <v>10</v>
      </c>
      <c r="T136" s="83" t="s">
        <v>114</v>
      </c>
      <c r="U136" s="83" t="s">
        <v>122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101</v>
      </c>
      <c r="B137" s="83">
        <v>2018</v>
      </c>
      <c r="C137" s="83">
        <v>5</v>
      </c>
      <c r="D137" s="83"/>
      <c r="E137" s="84" t="s">
        <v>82</v>
      </c>
      <c r="F137" s="84" t="s">
        <v>10</v>
      </c>
      <c r="G137" s="84" t="s">
        <v>10</v>
      </c>
      <c r="H137" s="85">
        <v>43272</v>
      </c>
      <c r="I137" s="86">
        <v>9648.1299999999992</v>
      </c>
      <c r="J137" s="87">
        <v>0</v>
      </c>
      <c r="K137" s="86">
        <v>9648.1299999999992</v>
      </c>
      <c r="N137" s="3" t="s">
        <v>101</v>
      </c>
      <c r="O137" s="83">
        <v>8</v>
      </c>
      <c r="P137" s="86">
        <v>14352.9</v>
      </c>
      <c r="Q137" s="84" t="s">
        <v>86</v>
      </c>
      <c r="R137" s="84" t="s">
        <v>10</v>
      </c>
      <c r="S137" s="84" t="s">
        <v>10</v>
      </c>
      <c r="T137" s="83" t="s">
        <v>119</v>
      </c>
      <c r="U137" s="83" t="s">
        <v>122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101</v>
      </c>
      <c r="B138" s="83">
        <v>2018</v>
      </c>
      <c r="C138" s="83">
        <v>5</v>
      </c>
      <c r="D138" s="83"/>
      <c r="E138" s="84" t="s">
        <v>82</v>
      </c>
      <c r="F138" s="84" t="s">
        <v>10</v>
      </c>
      <c r="G138" s="84" t="s">
        <v>83</v>
      </c>
      <c r="H138" s="85">
        <v>43361</v>
      </c>
      <c r="I138" s="87">
        <v>849.04</v>
      </c>
      <c r="J138" s="87">
        <v>743.42</v>
      </c>
      <c r="K138" s="87">
        <v>105.62</v>
      </c>
      <c r="N138" s="3" t="s">
        <v>101</v>
      </c>
      <c r="O138" s="83">
        <v>8</v>
      </c>
      <c r="P138" s="86">
        <v>1903.28</v>
      </c>
      <c r="Q138" s="84" t="s">
        <v>86</v>
      </c>
      <c r="R138" s="84" t="s">
        <v>10</v>
      </c>
      <c r="S138" s="84" t="s">
        <v>83</v>
      </c>
      <c r="T138" s="83" t="s">
        <v>119</v>
      </c>
      <c r="U138" s="83" t="s">
        <v>122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101</v>
      </c>
      <c r="B139" s="83">
        <v>2018</v>
      </c>
      <c r="C139" s="83">
        <v>5</v>
      </c>
      <c r="D139" s="83"/>
      <c r="E139" s="84" t="s">
        <v>82</v>
      </c>
      <c r="F139" s="84" t="s">
        <v>10</v>
      </c>
      <c r="G139" s="84" t="s">
        <v>84</v>
      </c>
      <c r="H139" s="85">
        <v>43798</v>
      </c>
      <c r="I139" s="86">
        <v>6906.45</v>
      </c>
      <c r="J139" s="86">
        <v>6047.26</v>
      </c>
      <c r="K139" s="87">
        <v>859.19</v>
      </c>
      <c r="N139" s="3" t="s">
        <v>101</v>
      </c>
      <c r="O139" s="83">
        <v>8</v>
      </c>
      <c r="P139" s="86">
        <v>14008.18</v>
      </c>
      <c r="Q139" s="84" t="s">
        <v>11</v>
      </c>
      <c r="R139" s="84" t="s">
        <v>10</v>
      </c>
      <c r="S139" s="84" t="s">
        <v>10</v>
      </c>
      <c r="T139" s="83" t="s">
        <v>121</v>
      </c>
      <c r="U139" s="83" t="s">
        <v>122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>M645044</v>
      </c>
      <c r="AU139" s="11">
        <f t="shared" si="66"/>
        <v>8</v>
      </c>
      <c r="AV139" s="11">
        <f t="shared" si="67"/>
        <v>14008.18</v>
      </c>
      <c r="AW139" s="11" t="str">
        <f t="shared" si="68"/>
        <v>2012/9</v>
      </c>
      <c r="AX139" s="11" t="str">
        <f t="shared" si="69"/>
        <v>2012/9 Contribuciones Seg. Social</v>
      </c>
      <c r="AY139" s="11">
        <f t="shared" si="71"/>
        <v>14278.36</v>
      </c>
      <c r="AZ139" s="11">
        <f t="shared" si="70"/>
        <v>0.98107765877873931</v>
      </c>
      <c r="BA139" s="11" t="str">
        <f t="shared" si="73"/>
        <v>M645044 8</v>
      </c>
      <c r="BB139" s="11">
        <f>IFERROR(IF(AW139="","",VLOOKUP(AW139,SUSS!R:S,2,FALSE)),AY139*SUSS!$M$2)</f>
        <v>1713.4032</v>
      </c>
      <c r="BC139" s="11">
        <f t="shared" si="72"/>
        <v>1680.9816000000001</v>
      </c>
    </row>
    <row r="140" spans="1:55" ht="20.100000000000001" customHeight="1" thickBot="1">
      <c r="A140" s="3" t="s">
        <v>101</v>
      </c>
      <c r="B140" s="83">
        <v>2018</v>
      </c>
      <c r="C140" s="83">
        <v>8</v>
      </c>
      <c r="D140" s="83"/>
      <c r="E140" s="84" t="s">
        <v>82</v>
      </c>
      <c r="F140" s="84" t="s">
        <v>10</v>
      </c>
      <c r="G140" s="84" t="s">
        <v>10</v>
      </c>
      <c r="H140" s="85">
        <v>43363</v>
      </c>
      <c r="I140" s="86">
        <v>7856.95</v>
      </c>
      <c r="J140" s="87">
        <v>0</v>
      </c>
      <c r="K140" s="86">
        <v>7856.95</v>
      </c>
      <c r="N140" s="3" t="s">
        <v>101</v>
      </c>
      <c r="O140" s="83">
        <v>8</v>
      </c>
      <c r="P140" s="86">
        <v>8389.17</v>
      </c>
      <c r="Q140" s="84" t="s">
        <v>11</v>
      </c>
      <c r="R140" s="84" t="s">
        <v>10</v>
      </c>
      <c r="S140" s="84" t="s">
        <v>83</v>
      </c>
      <c r="T140" s="83" t="s">
        <v>121</v>
      </c>
      <c r="U140" s="83" t="s">
        <v>122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M645044</v>
      </c>
      <c r="AU140" s="11">
        <f t="shared" si="66"/>
        <v>8</v>
      </c>
      <c r="AV140" s="11">
        <f t="shared" si="67"/>
        <v>8389.17</v>
      </c>
      <c r="AW140" s="11" t="str">
        <f t="shared" si="68"/>
        <v>2012/9</v>
      </c>
      <c r="AX140" s="11" t="str">
        <f t="shared" si="69"/>
        <v>2012/9 Contribuciones Seg. Social</v>
      </c>
      <c r="AY140" s="11">
        <f t="shared" si="71"/>
        <v>14278.36</v>
      </c>
      <c r="AZ140" s="11">
        <f t="shared" si="70"/>
        <v>0.5875443678405643</v>
      </c>
      <c r="BA140" s="11" t="str">
        <f t="shared" si="73"/>
        <v>M645044 8</v>
      </c>
      <c r="BB140" s="11">
        <f>IFERROR(IF(AW140="","",VLOOKUP(AW140,SUSS!R:S,2,FALSE)),AY140*SUSS!$M$2)</f>
        <v>1713.4032</v>
      </c>
      <c r="BC140" s="11">
        <f t="shared" si="72"/>
        <v>1006.7003999999999</v>
      </c>
    </row>
    <row r="141" spans="1:55" ht="20.100000000000001" customHeight="1" thickBot="1">
      <c r="A141" s="3" t="s">
        <v>101</v>
      </c>
      <c r="B141" s="83">
        <v>2018</v>
      </c>
      <c r="C141" s="83">
        <v>8</v>
      </c>
      <c r="D141" s="83"/>
      <c r="E141" s="84" t="s">
        <v>82</v>
      </c>
      <c r="F141" s="84" t="s">
        <v>10</v>
      </c>
      <c r="G141" s="84" t="s">
        <v>83</v>
      </c>
      <c r="H141" s="85">
        <v>43549</v>
      </c>
      <c r="I141" s="86">
        <v>1536.03</v>
      </c>
      <c r="J141" s="86">
        <v>1298.8399999999999</v>
      </c>
      <c r="K141" s="87">
        <v>237.19</v>
      </c>
      <c r="N141" s="3" t="s">
        <v>101</v>
      </c>
      <c r="O141" s="83">
        <v>8</v>
      </c>
      <c r="P141" s="86">
        <v>44282.22</v>
      </c>
      <c r="Q141" s="84" t="s">
        <v>82</v>
      </c>
      <c r="R141" s="84" t="s">
        <v>10</v>
      </c>
      <c r="S141" s="84" t="s">
        <v>10</v>
      </c>
      <c r="T141" s="83" t="s">
        <v>120</v>
      </c>
      <c r="U141" s="83" t="s">
        <v>122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101</v>
      </c>
      <c r="B142" s="83">
        <v>2018</v>
      </c>
      <c r="C142" s="83">
        <v>8</v>
      </c>
      <c r="D142" s="83"/>
      <c r="E142" s="84" t="s">
        <v>82</v>
      </c>
      <c r="F142" s="84" t="s">
        <v>10</v>
      </c>
      <c r="G142" s="84" t="s">
        <v>84</v>
      </c>
      <c r="H142" s="85">
        <v>43798</v>
      </c>
      <c r="I142" s="86">
        <v>3552.13</v>
      </c>
      <c r="J142" s="86">
        <v>3003.62</v>
      </c>
      <c r="K142" s="87">
        <v>548.51</v>
      </c>
      <c r="N142" s="3" t="s">
        <v>101</v>
      </c>
      <c r="O142" s="83">
        <v>8</v>
      </c>
      <c r="P142" s="87">
        <v>12.54</v>
      </c>
      <c r="Q142" s="84" t="s">
        <v>107</v>
      </c>
      <c r="R142" s="84" t="s">
        <v>10</v>
      </c>
      <c r="S142" s="84" t="s">
        <v>105</v>
      </c>
      <c r="T142" s="83" t="s">
        <v>115</v>
      </c>
      <c r="U142" s="83" t="s">
        <v>122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101</v>
      </c>
      <c r="B143" s="83">
        <v>2018</v>
      </c>
      <c r="C143" s="83">
        <v>9</v>
      </c>
      <c r="D143" s="83"/>
      <c r="E143" s="84" t="s">
        <v>82</v>
      </c>
      <c r="F143" s="84" t="s">
        <v>10</v>
      </c>
      <c r="G143" s="84" t="s">
        <v>10</v>
      </c>
      <c r="H143" s="85">
        <v>43395</v>
      </c>
      <c r="I143" s="86">
        <v>12284.9</v>
      </c>
      <c r="J143" s="87">
        <v>0</v>
      </c>
      <c r="K143" s="86">
        <v>12284.9</v>
      </c>
      <c r="N143" s="3" t="s">
        <v>101</v>
      </c>
      <c r="O143" s="83">
        <v>8</v>
      </c>
      <c r="P143" s="87">
        <v>18.809999999999999</v>
      </c>
      <c r="Q143" s="84" t="s">
        <v>106</v>
      </c>
      <c r="R143" s="84" t="s">
        <v>10</v>
      </c>
      <c r="S143" s="84" t="s">
        <v>105</v>
      </c>
      <c r="T143" s="83" t="s">
        <v>115</v>
      </c>
      <c r="U143" s="83" t="s">
        <v>122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101</v>
      </c>
      <c r="B144" s="83">
        <v>2018</v>
      </c>
      <c r="C144" s="83">
        <v>9</v>
      </c>
      <c r="D144" s="83"/>
      <c r="E144" s="84" t="s">
        <v>82</v>
      </c>
      <c r="F144" s="84" t="s">
        <v>10</v>
      </c>
      <c r="G144" s="84" t="s">
        <v>83</v>
      </c>
      <c r="H144" s="85">
        <v>43549</v>
      </c>
      <c r="I144" s="86">
        <v>2008.58</v>
      </c>
      <c r="J144" s="86">
        <v>1682.3</v>
      </c>
      <c r="K144" s="87">
        <v>326.27999999999997</v>
      </c>
      <c r="N144" s="3" t="s">
        <v>101</v>
      </c>
      <c r="O144" s="83">
        <v>8</v>
      </c>
      <c r="P144" s="87">
        <v>6.27</v>
      </c>
      <c r="Q144" s="84" t="s">
        <v>104</v>
      </c>
      <c r="R144" s="84" t="s">
        <v>10</v>
      </c>
      <c r="S144" s="84" t="s">
        <v>105</v>
      </c>
      <c r="T144" s="83" t="s">
        <v>116</v>
      </c>
      <c r="U144" s="83" t="s">
        <v>122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101</v>
      </c>
      <c r="B145" s="83">
        <v>2018</v>
      </c>
      <c r="C145" s="83">
        <v>9</v>
      </c>
      <c r="D145" s="83"/>
      <c r="E145" s="84" t="s">
        <v>82</v>
      </c>
      <c r="F145" s="84" t="s">
        <v>10</v>
      </c>
      <c r="G145" s="84" t="s">
        <v>84</v>
      </c>
      <c r="H145" s="85">
        <v>43798</v>
      </c>
      <c r="I145" s="86">
        <v>5554</v>
      </c>
      <c r="J145" s="86">
        <v>4651.79</v>
      </c>
      <c r="K145" s="87">
        <v>902.21</v>
      </c>
      <c r="N145" s="3" t="s">
        <v>101</v>
      </c>
      <c r="O145" s="83">
        <v>9</v>
      </c>
      <c r="P145" s="86">
        <v>14119.33</v>
      </c>
      <c r="Q145" s="84" t="s">
        <v>102</v>
      </c>
      <c r="R145" s="84" t="s">
        <v>10</v>
      </c>
      <c r="S145" s="84" t="s">
        <v>10</v>
      </c>
      <c r="T145" s="83" t="s">
        <v>111</v>
      </c>
      <c r="U145" s="83" t="s">
        <v>88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101</v>
      </c>
      <c r="B146" s="83">
        <v>2018</v>
      </c>
      <c r="C146" s="83">
        <v>10</v>
      </c>
      <c r="D146" s="83"/>
      <c r="E146" s="84" t="s">
        <v>82</v>
      </c>
      <c r="F146" s="84" t="s">
        <v>10</v>
      </c>
      <c r="G146" s="84" t="s">
        <v>10</v>
      </c>
      <c r="H146" s="85">
        <v>43426</v>
      </c>
      <c r="I146" s="86">
        <v>19163.990000000002</v>
      </c>
      <c r="J146" s="87">
        <v>0</v>
      </c>
      <c r="K146" s="86">
        <v>19163.990000000002</v>
      </c>
      <c r="N146" s="3" t="s">
        <v>101</v>
      </c>
      <c r="O146" s="83">
        <v>9</v>
      </c>
      <c r="P146" s="87">
        <v>669.19</v>
      </c>
      <c r="Q146" s="84" t="s">
        <v>103</v>
      </c>
      <c r="R146" s="84" t="s">
        <v>10</v>
      </c>
      <c r="S146" s="84" t="s">
        <v>10</v>
      </c>
      <c r="T146" s="83" t="s">
        <v>114</v>
      </c>
      <c r="U146" s="83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101</v>
      </c>
      <c r="B147" s="83">
        <v>2018</v>
      </c>
      <c r="C147" s="83">
        <v>10</v>
      </c>
      <c r="D147" s="83"/>
      <c r="E147" s="84" t="s">
        <v>82</v>
      </c>
      <c r="F147" s="84" t="s">
        <v>10</v>
      </c>
      <c r="G147" s="84" t="s">
        <v>83</v>
      </c>
      <c r="H147" s="85">
        <v>43549</v>
      </c>
      <c r="I147" s="86">
        <v>2558.39</v>
      </c>
      <c r="J147" s="86">
        <v>2121.5100000000002</v>
      </c>
      <c r="K147" s="87">
        <v>436.88</v>
      </c>
      <c r="N147" s="3" t="s">
        <v>101</v>
      </c>
      <c r="O147" s="83">
        <v>9</v>
      </c>
      <c r="P147" s="86">
        <v>10299.86</v>
      </c>
      <c r="Q147" s="84" t="s">
        <v>86</v>
      </c>
      <c r="R147" s="84" t="s">
        <v>10</v>
      </c>
      <c r="S147" s="84" t="s">
        <v>83</v>
      </c>
      <c r="T147" s="83" t="s">
        <v>119</v>
      </c>
      <c r="U147" s="83" t="s">
        <v>88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101</v>
      </c>
      <c r="B148" s="83">
        <v>2018</v>
      </c>
      <c r="C148" s="83">
        <v>10</v>
      </c>
      <c r="D148" s="83"/>
      <c r="E148" s="84" t="s">
        <v>82</v>
      </c>
      <c r="F148" s="84" t="s">
        <v>10</v>
      </c>
      <c r="G148" s="84" t="s">
        <v>84</v>
      </c>
      <c r="H148" s="85">
        <v>43798</v>
      </c>
      <c r="I148" s="86">
        <v>8664.0400000000009</v>
      </c>
      <c r="J148" s="86">
        <v>7184.52</v>
      </c>
      <c r="K148" s="86">
        <v>1479.52</v>
      </c>
      <c r="N148" s="3" t="s">
        <v>101</v>
      </c>
      <c r="O148" s="83">
        <v>9</v>
      </c>
      <c r="P148" s="86">
        <v>5956.32</v>
      </c>
      <c r="Q148" s="84" t="s">
        <v>86</v>
      </c>
      <c r="R148" s="84" t="s">
        <v>10</v>
      </c>
      <c r="S148" s="84" t="s">
        <v>10</v>
      </c>
      <c r="T148" s="83" t="s">
        <v>121</v>
      </c>
      <c r="U148" s="83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101</v>
      </c>
      <c r="B149" s="83">
        <v>2018</v>
      </c>
      <c r="C149" s="83">
        <v>11</v>
      </c>
      <c r="D149" s="83"/>
      <c r="E149" s="84" t="s">
        <v>82</v>
      </c>
      <c r="F149" s="84" t="s">
        <v>10</v>
      </c>
      <c r="G149" s="84" t="s">
        <v>10</v>
      </c>
      <c r="H149" s="85">
        <v>43454</v>
      </c>
      <c r="I149" s="86">
        <v>26750.98</v>
      </c>
      <c r="J149" s="87">
        <v>0</v>
      </c>
      <c r="K149" s="86">
        <v>26750.98</v>
      </c>
      <c r="N149" s="3" t="s">
        <v>101</v>
      </c>
      <c r="O149" s="83">
        <v>9</v>
      </c>
      <c r="P149" s="86">
        <v>2319.6</v>
      </c>
      <c r="Q149" s="84" t="s">
        <v>11</v>
      </c>
      <c r="R149" s="84" t="s">
        <v>10</v>
      </c>
      <c r="S149" s="84" t="s">
        <v>83</v>
      </c>
      <c r="T149" s="83" t="s">
        <v>121</v>
      </c>
      <c r="U149" s="83" t="s">
        <v>88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M645044</v>
      </c>
      <c r="AU149" s="11">
        <f t="shared" si="66"/>
        <v>9</v>
      </c>
      <c r="AV149" s="11">
        <f t="shared" si="67"/>
        <v>2319.6</v>
      </c>
      <c r="AW149" s="11" t="str">
        <f t="shared" si="68"/>
        <v>2012/9</v>
      </c>
      <c r="AX149" s="11" t="str">
        <f t="shared" si="69"/>
        <v>2012/9 Contribuciones Seg. Social</v>
      </c>
      <c r="AY149" s="11">
        <f t="shared" si="71"/>
        <v>14278.36</v>
      </c>
      <c r="AZ149" s="11">
        <f t="shared" si="70"/>
        <v>0.16245563215943568</v>
      </c>
      <c r="BA149" s="11" t="str">
        <f t="shared" si="73"/>
        <v>M645044 9</v>
      </c>
      <c r="BB149" s="11">
        <f>IFERROR(IF(AW149="","",VLOOKUP(AW149,SUSS!R:S,2,FALSE)),AY149*SUSS!$M$2)</f>
        <v>1713.4032</v>
      </c>
      <c r="BC149" s="11">
        <f t="shared" si="72"/>
        <v>278.35199999999998</v>
      </c>
    </row>
    <row r="150" spans="1:55" ht="20.100000000000001" customHeight="1" thickBot="1">
      <c r="A150" s="3" t="s">
        <v>101</v>
      </c>
      <c r="B150" s="83">
        <v>2018</v>
      </c>
      <c r="C150" s="83">
        <v>11</v>
      </c>
      <c r="D150" s="83"/>
      <c r="E150" s="84" t="s">
        <v>82</v>
      </c>
      <c r="F150" s="84" t="s">
        <v>10</v>
      </c>
      <c r="G150" s="84" t="s">
        <v>83</v>
      </c>
      <c r="H150" s="85">
        <v>43549</v>
      </c>
      <c r="I150" s="86">
        <v>2822.23</v>
      </c>
      <c r="J150" s="86">
        <v>2316.09</v>
      </c>
      <c r="K150" s="87">
        <v>506.14</v>
      </c>
      <c r="N150" s="3" t="s">
        <v>101</v>
      </c>
      <c r="O150" s="83">
        <v>9</v>
      </c>
      <c r="P150" s="86">
        <v>13769.89</v>
      </c>
      <c r="Q150" s="84" t="s">
        <v>11</v>
      </c>
      <c r="R150" s="84" t="s">
        <v>10</v>
      </c>
      <c r="S150" s="84" t="s">
        <v>10</v>
      </c>
      <c r="T150" s="83" t="s">
        <v>123</v>
      </c>
      <c r="U150" s="83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>M645044</v>
      </c>
      <c r="AU150" s="11">
        <f t="shared" si="66"/>
        <v>9</v>
      </c>
      <c r="AV150" s="11">
        <f t="shared" si="67"/>
        <v>13769.89</v>
      </c>
      <c r="AW150" s="11" t="str">
        <f t="shared" si="68"/>
        <v>2012/10</v>
      </c>
      <c r="AX150" s="11" t="str">
        <f t="shared" si="69"/>
        <v>2012/10 Contribuciones Seg. Social</v>
      </c>
      <c r="AY150" s="11">
        <f t="shared" si="71"/>
        <v>13769.89</v>
      </c>
      <c r="AZ150" s="11">
        <f t="shared" si="70"/>
        <v>1</v>
      </c>
      <c r="BA150" s="11" t="str">
        <f t="shared" si="73"/>
        <v>M645044 9</v>
      </c>
      <c r="BB150" s="11">
        <f>IFERROR(IF(AW150="","",VLOOKUP(AW150,SUSS!R:S,2,FALSE)),AY150*SUSS!$M$2)</f>
        <v>1652.3867999999998</v>
      </c>
      <c r="BC150" s="11">
        <f t="shared" si="72"/>
        <v>1652.3867999999998</v>
      </c>
    </row>
    <row r="151" spans="1:55" ht="20.100000000000001" customHeight="1" thickBot="1">
      <c r="A151" s="3" t="s">
        <v>101</v>
      </c>
      <c r="B151" s="83">
        <v>2018</v>
      </c>
      <c r="C151" s="83">
        <v>11</v>
      </c>
      <c r="D151" s="83"/>
      <c r="E151" s="84" t="s">
        <v>82</v>
      </c>
      <c r="F151" s="84" t="s">
        <v>10</v>
      </c>
      <c r="G151" s="84" t="s">
        <v>84</v>
      </c>
      <c r="H151" s="85">
        <v>43798</v>
      </c>
      <c r="I151" s="86">
        <v>12094.12</v>
      </c>
      <c r="J151" s="86">
        <v>9925.16</v>
      </c>
      <c r="K151" s="86">
        <v>2168.96</v>
      </c>
      <c r="N151" s="3" t="s">
        <v>101</v>
      </c>
      <c r="O151" s="83">
        <v>9</v>
      </c>
      <c r="P151" s="86">
        <v>6307.86</v>
      </c>
      <c r="Q151" s="84" t="s">
        <v>11</v>
      </c>
      <c r="R151" s="84" t="s">
        <v>10</v>
      </c>
      <c r="S151" s="84" t="s">
        <v>83</v>
      </c>
      <c r="T151" s="83" t="s">
        <v>123</v>
      </c>
      <c r="U151" s="83" t="s">
        <v>88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>M645044</v>
      </c>
      <c r="AU151" s="11">
        <f t="shared" si="66"/>
        <v>9</v>
      </c>
      <c r="AV151" s="11">
        <f t="shared" si="67"/>
        <v>6307.86</v>
      </c>
      <c r="AW151" s="11" t="str">
        <f t="shared" si="68"/>
        <v>2012/10</v>
      </c>
      <c r="AX151" s="11" t="str">
        <f t="shared" si="69"/>
        <v>2012/10 Contribuciones Seg. Social</v>
      </c>
      <c r="AY151" s="11">
        <f t="shared" si="71"/>
        <v>13769.89</v>
      </c>
      <c r="AZ151" s="11">
        <f t="shared" si="70"/>
        <v>0.45809080537317293</v>
      </c>
      <c r="BA151" s="11" t="str">
        <f t="shared" si="73"/>
        <v>M645044 9</v>
      </c>
      <c r="BB151" s="11">
        <f>IFERROR(IF(AW151="","",VLOOKUP(AW151,SUSS!R:S,2,FALSE)),AY151*SUSS!$M$2)</f>
        <v>1652.3867999999998</v>
      </c>
      <c r="BC151" s="11">
        <f t="shared" si="72"/>
        <v>756.94319999999993</v>
      </c>
    </row>
    <row r="152" spans="1:55" ht="20.100000000000001" customHeight="1" thickBot="1">
      <c r="A152" s="3" t="s">
        <v>101</v>
      </c>
      <c r="B152" s="83">
        <v>2018</v>
      </c>
      <c r="C152" s="83">
        <v>12</v>
      </c>
      <c r="D152" s="83"/>
      <c r="E152" s="84" t="s">
        <v>82</v>
      </c>
      <c r="F152" s="84" t="s">
        <v>10</v>
      </c>
      <c r="G152" s="84" t="s">
        <v>10</v>
      </c>
      <c r="H152" s="85">
        <v>43487</v>
      </c>
      <c r="I152" s="86">
        <v>120648.56</v>
      </c>
      <c r="J152" s="87">
        <v>0</v>
      </c>
      <c r="K152" s="86">
        <v>120648.56</v>
      </c>
      <c r="N152" s="3" t="s">
        <v>101</v>
      </c>
      <c r="O152" s="83">
        <v>9</v>
      </c>
      <c r="P152" s="86">
        <v>44282.22</v>
      </c>
      <c r="Q152" s="84" t="s">
        <v>82</v>
      </c>
      <c r="R152" s="84" t="s">
        <v>10</v>
      </c>
      <c r="S152" s="84" t="s">
        <v>10</v>
      </c>
      <c r="T152" s="83" t="s">
        <v>120</v>
      </c>
      <c r="U152" s="83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101</v>
      </c>
      <c r="B153" s="83">
        <v>2018</v>
      </c>
      <c r="C153" s="83">
        <v>12</v>
      </c>
      <c r="D153" s="83"/>
      <c r="E153" s="84" t="s">
        <v>82</v>
      </c>
      <c r="F153" s="84" t="s">
        <v>10</v>
      </c>
      <c r="G153" s="84" t="s">
        <v>83</v>
      </c>
      <c r="H153" s="85">
        <v>43549</v>
      </c>
      <c r="I153" s="86">
        <v>8867.67</v>
      </c>
      <c r="J153" s="86">
        <v>7180.52</v>
      </c>
      <c r="K153" s="86">
        <v>1687.15</v>
      </c>
      <c r="N153" s="3" t="s">
        <v>101</v>
      </c>
      <c r="O153" s="83">
        <v>9</v>
      </c>
      <c r="P153" s="87">
        <v>12.54</v>
      </c>
      <c r="Q153" s="84" t="s">
        <v>107</v>
      </c>
      <c r="R153" s="84" t="s">
        <v>10</v>
      </c>
      <c r="S153" s="84" t="s">
        <v>105</v>
      </c>
      <c r="T153" s="83" t="s">
        <v>115</v>
      </c>
      <c r="U153" s="83" t="s">
        <v>88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101</v>
      </c>
      <c r="B154" s="83">
        <v>2018</v>
      </c>
      <c r="C154" s="83">
        <v>12</v>
      </c>
      <c r="D154" s="83"/>
      <c r="E154" s="84" t="s">
        <v>82</v>
      </c>
      <c r="F154" s="84" t="s">
        <v>10</v>
      </c>
      <c r="G154" s="84" t="s">
        <v>84</v>
      </c>
      <c r="H154" s="85">
        <v>43798</v>
      </c>
      <c r="I154" s="86">
        <v>54545.21</v>
      </c>
      <c r="J154" s="86">
        <v>44167.51</v>
      </c>
      <c r="K154" s="86">
        <v>10377.700000000001</v>
      </c>
      <c r="N154" s="3" t="s">
        <v>101</v>
      </c>
      <c r="O154" s="83">
        <v>9</v>
      </c>
      <c r="P154" s="87">
        <v>18.809999999999999</v>
      </c>
      <c r="Q154" s="84" t="s">
        <v>106</v>
      </c>
      <c r="R154" s="84" t="s">
        <v>10</v>
      </c>
      <c r="S154" s="84" t="s">
        <v>105</v>
      </c>
      <c r="T154" s="83" t="s">
        <v>115</v>
      </c>
      <c r="U154" s="83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101</v>
      </c>
      <c r="B155" s="83">
        <v>2018</v>
      </c>
      <c r="C155" s="83"/>
      <c r="D155" s="83"/>
      <c r="E155" s="84" t="s">
        <v>106</v>
      </c>
      <c r="F155" s="84" t="s">
        <v>10</v>
      </c>
      <c r="G155" s="84" t="s">
        <v>105</v>
      </c>
      <c r="H155" s="85">
        <v>43662</v>
      </c>
      <c r="I155" s="87">
        <v>400</v>
      </c>
      <c r="J155" s="87">
        <v>0</v>
      </c>
      <c r="K155" s="87">
        <v>400</v>
      </c>
      <c r="N155" s="3" t="s">
        <v>101</v>
      </c>
      <c r="O155" s="83">
        <v>9</v>
      </c>
      <c r="P155" s="87">
        <v>6.27</v>
      </c>
      <c r="Q155" s="84" t="s">
        <v>104</v>
      </c>
      <c r="R155" s="84" t="s">
        <v>10</v>
      </c>
      <c r="S155" s="84" t="s">
        <v>105</v>
      </c>
      <c r="T155" s="83" t="s">
        <v>116</v>
      </c>
      <c r="U155" s="83" t="s">
        <v>88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101</v>
      </c>
      <c r="B156" s="83">
        <v>2018</v>
      </c>
      <c r="C156" s="83"/>
      <c r="D156" s="83"/>
      <c r="E156" s="84" t="s">
        <v>107</v>
      </c>
      <c r="F156" s="84" t="s">
        <v>10</v>
      </c>
      <c r="G156" s="84" t="s">
        <v>105</v>
      </c>
      <c r="H156" s="85">
        <v>43628</v>
      </c>
      <c r="I156" s="87">
        <v>400</v>
      </c>
      <c r="J156" s="87">
        <v>0</v>
      </c>
      <c r="K156" s="87">
        <v>400</v>
      </c>
      <c r="N156" s="3" t="s">
        <v>101</v>
      </c>
      <c r="O156" s="83">
        <v>10</v>
      </c>
      <c r="P156" s="86">
        <v>14119.33</v>
      </c>
      <c r="Q156" s="84" t="s">
        <v>102</v>
      </c>
      <c r="R156" s="84" t="s">
        <v>10</v>
      </c>
      <c r="S156" s="84" t="s">
        <v>10</v>
      </c>
      <c r="T156" s="83" t="s">
        <v>111</v>
      </c>
      <c r="U156" s="83" t="s">
        <v>124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101</v>
      </c>
      <c r="B157" s="83">
        <v>2019</v>
      </c>
      <c r="C157" s="83">
        <v>1</v>
      </c>
      <c r="D157" s="83"/>
      <c r="E157" s="84" t="s">
        <v>82</v>
      </c>
      <c r="F157" s="84" t="s">
        <v>10</v>
      </c>
      <c r="G157" s="84" t="s">
        <v>10</v>
      </c>
      <c r="H157" s="85">
        <v>43516</v>
      </c>
      <c r="I157" s="86">
        <v>28143.62</v>
      </c>
      <c r="J157" s="87">
        <v>0</v>
      </c>
      <c r="K157" s="86">
        <v>28143.62</v>
      </c>
      <c r="N157" s="3" t="s">
        <v>101</v>
      </c>
      <c r="O157" s="83">
        <v>10</v>
      </c>
      <c r="P157" s="87">
        <v>669.19</v>
      </c>
      <c r="Q157" s="84" t="s">
        <v>103</v>
      </c>
      <c r="R157" s="84" t="s">
        <v>10</v>
      </c>
      <c r="S157" s="84" t="s">
        <v>10</v>
      </c>
      <c r="T157" s="83" t="s">
        <v>114</v>
      </c>
      <c r="U157" s="83" t="s">
        <v>124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101</v>
      </c>
      <c r="B158" s="83">
        <v>2019</v>
      </c>
      <c r="C158" s="83">
        <v>1</v>
      </c>
      <c r="D158" s="83"/>
      <c r="E158" s="84" t="s">
        <v>82</v>
      </c>
      <c r="F158" s="84" t="s">
        <v>10</v>
      </c>
      <c r="G158" s="84" t="s">
        <v>105</v>
      </c>
      <c r="H158" s="85">
        <v>43516</v>
      </c>
      <c r="I158" s="87">
        <v>400</v>
      </c>
      <c r="J158" s="87">
        <v>0</v>
      </c>
      <c r="K158" s="87">
        <v>400</v>
      </c>
      <c r="N158" s="3" t="s">
        <v>101</v>
      </c>
      <c r="O158" s="83">
        <v>10</v>
      </c>
      <c r="P158" s="86">
        <v>5550.5</v>
      </c>
      <c r="Q158" s="84" t="s">
        <v>86</v>
      </c>
      <c r="R158" s="84" t="s">
        <v>10</v>
      </c>
      <c r="S158" s="84" t="s">
        <v>10</v>
      </c>
      <c r="T158" s="83" t="s">
        <v>121</v>
      </c>
      <c r="U158" s="83" t="s">
        <v>124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101</v>
      </c>
      <c r="B159" s="83">
        <v>2019</v>
      </c>
      <c r="C159" s="83">
        <v>1</v>
      </c>
      <c r="D159" s="83"/>
      <c r="E159" s="84" t="s">
        <v>82</v>
      </c>
      <c r="F159" s="84" t="s">
        <v>10</v>
      </c>
      <c r="G159" s="84" t="s">
        <v>83</v>
      </c>
      <c r="H159" s="85">
        <v>43588</v>
      </c>
      <c r="I159" s="86">
        <v>2782.28</v>
      </c>
      <c r="J159" s="86">
        <v>2213.36</v>
      </c>
      <c r="K159" s="87">
        <v>568.91999999999996</v>
      </c>
      <c r="N159" s="3" t="s">
        <v>101</v>
      </c>
      <c r="O159" s="83">
        <v>10</v>
      </c>
      <c r="P159" s="86">
        <v>8630.1200000000008</v>
      </c>
      <c r="Q159" s="84" t="s">
        <v>86</v>
      </c>
      <c r="R159" s="84" t="s">
        <v>10</v>
      </c>
      <c r="S159" s="84" t="s">
        <v>83</v>
      </c>
      <c r="T159" s="83" t="s">
        <v>121</v>
      </c>
      <c r="U159" s="83" t="s">
        <v>124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101</v>
      </c>
      <c r="B160" s="83">
        <v>2019</v>
      </c>
      <c r="C160" s="83">
        <v>1</v>
      </c>
      <c r="D160" s="83"/>
      <c r="E160" s="84" t="s">
        <v>82</v>
      </c>
      <c r="F160" s="84" t="s">
        <v>10</v>
      </c>
      <c r="G160" s="84" t="s">
        <v>84</v>
      </c>
      <c r="H160" s="85">
        <v>43798</v>
      </c>
      <c r="I160" s="86">
        <v>10981.36</v>
      </c>
      <c r="J160" s="86">
        <v>8735.91</v>
      </c>
      <c r="K160" s="86">
        <v>2245.4499999999998</v>
      </c>
      <c r="N160" s="3" t="s">
        <v>101</v>
      </c>
      <c r="O160" s="83">
        <v>10</v>
      </c>
      <c r="P160" s="86">
        <v>2075.56</v>
      </c>
      <c r="Q160" s="84" t="s">
        <v>86</v>
      </c>
      <c r="R160" s="84" t="s">
        <v>10</v>
      </c>
      <c r="S160" s="84" t="s">
        <v>10</v>
      </c>
      <c r="T160" s="83" t="s">
        <v>123</v>
      </c>
      <c r="U160" s="83" t="s">
        <v>124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101</v>
      </c>
      <c r="B161" s="83">
        <v>2019</v>
      </c>
      <c r="C161" s="83">
        <v>2</v>
      </c>
      <c r="D161" s="83"/>
      <c r="E161" s="84" t="s">
        <v>82</v>
      </c>
      <c r="F161" s="84" t="s">
        <v>10</v>
      </c>
      <c r="G161" s="84" t="s">
        <v>10</v>
      </c>
      <c r="H161" s="85">
        <v>43544</v>
      </c>
      <c r="I161" s="86">
        <v>197513.71</v>
      </c>
      <c r="J161" s="87">
        <v>0</v>
      </c>
      <c r="K161" s="86">
        <v>197513.71</v>
      </c>
      <c r="N161" s="3" t="s">
        <v>101</v>
      </c>
      <c r="O161" s="83">
        <v>10</v>
      </c>
      <c r="P161" s="86">
        <v>4019.56</v>
      </c>
      <c r="Q161" s="84" t="s">
        <v>11</v>
      </c>
      <c r="R161" s="84" t="s">
        <v>10</v>
      </c>
      <c r="S161" s="84" t="s">
        <v>83</v>
      </c>
      <c r="T161" s="83" t="s">
        <v>123</v>
      </c>
      <c r="U161" s="83" t="s">
        <v>124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>M645044</v>
      </c>
      <c r="AU161" s="11">
        <f t="shared" si="87"/>
        <v>10</v>
      </c>
      <c r="AV161" s="11">
        <f t="shared" si="88"/>
        <v>4019.56</v>
      </c>
      <c r="AW161" s="11" t="str">
        <f t="shared" si="89"/>
        <v>2012/10</v>
      </c>
      <c r="AX161" s="11" t="str">
        <f t="shared" si="90"/>
        <v>2012/10 Contribuciones Seg. Social</v>
      </c>
      <c r="AY161" s="11">
        <f t="shared" si="71"/>
        <v>13769.89</v>
      </c>
      <c r="AZ161" s="11">
        <f t="shared" si="91"/>
        <v>0.29190937618238055</v>
      </c>
      <c r="BA161" s="11" t="str">
        <f t="shared" si="73"/>
        <v>M645044 10</v>
      </c>
      <c r="BB161" s="11">
        <f>IFERROR(IF(AW161="","",VLOOKUP(AW161,SUSS!R:S,2,FALSE)),AY161*SUSS!$M$2)</f>
        <v>1652.3867999999998</v>
      </c>
      <c r="BC161" s="11">
        <f t="shared" si="72"/>
        <v>482.34719999999993</v>
      </c>
    </row>
    <row r="162" spans="1:55" ht="20.100000000000001" customHeight="1" thickBot="1">
      <c r="A162" s="3" t="s">
        <v>101</v>
      </c>
      <c r="B162" s="83">
        <v>2019</v>
      </c>
      <c r="C162" s="83">
        <v>2</v>
      </c>
      <c r="D162" s="83"/>
      <c r="E162" s="84" t="s">
        <v>82</v>
      </c>
      <c r="F162" s="84" t="s">
        <v>10</v>
      </c>
      <c r="G162" s="84" t="s">
        <v>83</v>
      </c>
      <c r="H162" s="85">
        <v>43588</v>
      </c>
      <c r="I162" s="86">
        <v>11428.14</v>
      </c>
      <c r="J162" s="86">
        <v>8877.5</v>
      </c>
      <c r="K162" s="86">
        <v>2550.64</v>
      </c>
      <c r="N162" s="3" t="s">
        <v>101</v>
      </c>
      <c r="O162" s="83">
        <v>10</v>
      </c>
      <c r="P162" s="86">
        <v>14463.12</v>
      </c>
      <c r="Q162" s="84" t="s">
        <v>11</v>
      </c>
      <c r="R162" s="84" t="s">
        <v>10</v>
      </c>
      <c r="S162" s="84" t="s">
        <v>10</v>
      </c>
      <c r="T162" s="83" t="s">
        <v>125</v>
      </c>
      <c r="U162" s="83" t="s">
        <v>124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>M645044</v>
      </c>
      <c r="AU162" s="11">
        <f t="shared" si="87"/>
        <v>10</v>
      </c>
      <c r="AV162" s="11">
        <f t="shared" si="88"/>
        <v>14463.12</v>
      </c>
      <c r="AW162" s="11" t="str">
        <f t="shared" si="89"/>
        <v>2012/11</v>
      </c>
      <c r="AX162" s="11" t="str">
        <f t="shared" si="90"/>
        <v>2012/11 Contribuciones Seg. Social</v>
      </c>
      <c r="AY162" s="11">
        <f t="shared" si="71"/>
        <v>14463.12</v>
      </c>
      <c r="AZ162" s="11">
        <f t="shared" si="91"/>
        <v>1</v>
      </c>
      <c r="BA162" s="11" t="str">
        <f t="shared" si="73"/>
        <v>M645044 10</v>
      </c>
      <c r="BB162" s="11">
        <f>IFERROR(IF(AW162="","",VLOOKUP(AW162,SUSS!R:S,2,FALSE)),AY162*SUSS!$M$2)</f>
        <v>1735.5744</v>
      </c>
      <c r="BC162" s="11">
        <f t="shared" si="72"/>
        <v>1735.5744</v>
      </c>
    </row>
    <row r="163" spans="1:55" ht="20.100000000000001" customHeight="1" thickBot="1">
      <c r="A163" s="3" t="s">
        <v>101</v>
      </c>
      <c r="B163" s="83">
        <v>2019</v>
      </c>
      <c r="C163" s="83">
        <v>2</v>
      </c>
      <c r="D163" s="83"/>
      <c r="E163" s="84" t="s">
        <v>82</v>
      </c>
      <c r="F163" s="84" t="s">
        <v>10</v>
      </c>
      <c r="G163" s="84" t="s">
        <v>84</v>
      </c>
      <c r="H163" s="85">
        <v>43798</v>
      </c>
      <c r="I163" s="86">
        <v>77067.87</v>
      </c>
      <c r="J163" s="86">
        <v>59867.14</v>
      </c>
      <c r="K163" s="86">
        <v>17200.73</v>
      </c>
      <c r="N163" s="3" t="s">
        <v>101</v>
      </c>
      <c r="O163" s="83">
        <v>10</v>
      </c>
      <c r="P163" s="86">
        <v>3914.67</v>
      </c>
      <c r="Q163" s="84" t="s">
        <v>11</v>
      </c>
      <c r="R163" s="84" t="s">
        <v>10</v>
      </c>
      <c r="S163" s="84" t="s">
        <v>83</v>
      </c>
      <c r="T163" s="83" t="s">
        <v>125</v>
      </c>
      <c r="U163" s="83" t="s">
        <v>124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>M645044</v>
      </c>
      <c r="AU163" s="11">
        <f t="shared" si="87"/>
        <v>10</v>
      </c>
      <c r="AV163" s="11">
        <f t="shared" si="88"/>
        <v>3914.67</v>
      </c>
      <c r="AW163" s="11" t="str">
        <f t="shared" si="89"/>
        <v>2012/11</v>
      </c>
      <c r="AX163" s="11" t="str">
        <f t="shared" si="90"/>
        <v>2012/11 Contribuciones Seg. Social</v>
      </c>
      <c r="AY163" s="11">
        <f t="shared" si="71"/>
        <v>14463.12</v>
      </c>
      <c r="AZ163" s="11">
        <f t="shared" si="91"/>
        <v>0.27066566549956023</v>
      </c>
      <c r="BA163" s="11" t="str">
        <f t="shared" si="73"/>
        <v>M645044 10</v>
      </c>
      <c r="BB163" s="11">
        <f>IFERROR(IF(AW163="","",VLOOKUP(AW163,SUSS!R:S,2,FALSE)),AY163*SUSS!$M$2)</f>
        <v>1735.5744</v>
      </c>
      <c r="BC163" s="11">
        <f t="shared" si="72"/>
        <v>469.76039999999995</v>
      </c>
    </row>
    <row r="164" spans="1:55" ht="20.100000000000001" customHeight="1" thickBot="1">
      <c r="A164" s="3" t="s">
        <v>101</v>
      </c>
      <c r="B164" s="83">
        <v>2019</v>
      </c>
      <c r="C164" s="83">
        <v>3</v>
      </c>
      <c r="D164" s="83"/>
      <c r="E164" s="84" t="s">
        <v>82</v>
      </c>
      <c r="F164" s="84" t="s">
        <v>10</v>
      </c>
      <c r="G164" s="84" t="s">
        <v>10</v>
      </c>
      <c r="H164" s="85">
        <v>43579</v>
      </c>
      <c r="I164" s="86">
        <v>32777.730000000003</v>
      </c>
      <c r="J164" s="87">
        <v>0</v>
      </c>
      <c r="K164" s="86">
        <v>32777.730000000003</v>
      </c>
      <c r="N164" s="3" t="s">
        <v>101</v>
      </c>
      <c r="O164" s="83">
        <v>10</v>
      </c>
      <c r="P164" s="86">
        <v>44282.22</v>
      </c>
      <c r="Q164" s="84" t="s">
        <v>82</v>
      </c>
      <c r="R164" s="84" t="s">
        <v>10</v>
      </c>
      <c r="S164" s="84" t="s">
        <v>10</v>
      </c>
      <c r="T164" s="83" t="s">
        <v>120</v>
      </c>
      <c r="U164" s="83" t="s">
        <v>124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101</v>
      </c>
      <c r="B165" s="83">
        <v>2019</v>
      </c>
      <c r="C165" s="83">
        <v>3</v>
      </c>
      <c r="D165" s="83"/>
      <c r="E165" s="84" t="s">
        <v>82</v>
      </c>
      <c r="F165" s="84" t="s">
        <v>10</v>
      </c>
      <c r="G165" s="84" t="s">
        <v>83</v>
      </c>
      <c r="H165" s="85">
        <v>43735</v>
      </c>
      <c r="I165" s="86">
        <v>7259.17</v>
      </c>
      <c r="J165" s="86">
        <v>5225.9399999999996</v>
      </c>
      <c r="K165" s="86">
        <v>2033.23</v>
      </c>
      <c r="N165" s="3" t="s">
        <v>101</v>
      </c>
      <c r="O165" s="83">
        <v>10</v>
      </c>
      <c r="P165" s="87">
        <v>18.809999999999999</v>
      </c>
      <c r="Q165" s="84" t="s">
        <v>106</v>
      </c>
      <c r="R165" s="84" t="s">
        <v>10</v>
      </c>
      <c r="S165" s="84" t="s">
        <v>105</v>
      </c>
      <c r="T165" s="83" t="s">
        <v>115</v>
      </c>
      <c r="U165" s="83" t="s">
        <v>124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101</v>
      </c>
      <c r="B166" s="83">
        <v>2019</v>
      </c>
      <c r="C166" s="83">
        <v>3</v>
      </c>
      <c r="D166" s="83"/>
      <c r="E166" s="84" t="s">
        <v>82</v>
      </c>
      <c r="F166" s="84" t="s">
        <v>10</v>
      </c>
      <c r="G166" s="84" t="s">
        <v>84</v>
      </c>
      <c r="H166" s="85">
        <v>43798</v>
      </c>
      <c r="I166" s="86">
        <v>4443.3500000000004</v>
      </c>
      <c r="J166" s="86">
        <v>3198.81</v>
      </c>
      <c r="K166" s="86">
        <v>1244.54</v>
      </c>
      <c r="N166" s="3" t="s">
        <v>101</v>
      </c>
      <c r="O166" s="83">
        <v>10</v>
      </c>
      <c r="P166" s="87">
        <v>12.54</v>
      </c>
      <c r="Q166" s="84" t="s">
        <v>107</v>
      </c>
      <c r="R166" s="84" t="s">
        <v>10</v>
      </c>
      <c r="S166" s="84" t="s">
        <v>105</v>
      </c>
      <c r="T166" s="83" t="s">
        <v>115</v>
      </c>
      <c r="U166" s="83" t="s">
        <v>124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101</v>
      </c>
      <c r="B167" s="83">
        <v>2019</v>
      </c>
      <c r="C167" s="83">
        <v>5</v>
      </c>
      <c r="D167" s="83"/>
      <c r="E167" s="84" t="s">
        <v>82</v>
      </c>
      <c r="F167" s="84" t="s">
        <v>10</v>
      </c>
      <c r="G167" s="84" t="s">
        <v>10</v>
      </c>
      <c r="H167" s="85">
        <v>43637</v>
      </c>
      <c r="I167" s="86">
        <v>426132.96</v>
      </c>
      <c r="J167" s="87">
        <v>0</v>
      </c>
      <c r="K167" s="86">
        <v>426132.96</v>
      </c>
      <c r="N167" s="3" t="s">
        <v>101</v>
      </c>
      <c r="O167" s="83">
        <v>10</v>
      </c>
      <c r="P167" s="87">
        <v>6.27</v>
      </c>
      <c r="Q167" s="84" t="s">
        <v>104</v>
      </c>
      <c r="R167" s="84" t="s">
        <v>10</v>
      </c>
      <c r="S167" s="84" t="s">
        <v>105</v>
      </c>
      <c r="T167" s="83" t="s">
        <v>116</v>
      </c>
      <c r="U167" s="83" t="s">
        <v>124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101</v>
      </c>
      <c r="B168" s="83">
        <v>2019</v>
      </c>
      <c r="C168" s="83">
        <v>5</v>
      </c>
      <c r="D168" s="83"/>
      <c r="E168" s="84" t="s">
        <v>82</v>
      </c>
      <c r="F168" s="84" t="s">
        <v>10</v>
      </c>
      <c r="G168" s="84" t="s">
        <v>83</v>
      </c>
      <c r="H168" s="85">
        <v>43798</v>
      </c>
      <c r="I168" s="86">
        <v>110786.05</v>
      </c>
      <c r="J168" s="86">
        <v>68172.75</v>
      </c>
      <c r="K168" s="86">
        <v>42613.3</v>
      </c>
      <c r="N168" s="3" t="s">
        <v>101</v>
      </c>
      <c r="O168" s="83">
        <v>11</v>
      </c>
      <c r="P168" s="86">
        <v>14119.33</v>
      </c>
      <c r="Q168" s="84" t="s">
        <v>102</v>
      </c>
      <c r="R168" s="84" t="s">
        <v>10</v>
      </c>
      <c r="S168" s="84" t="s">
        <v>10</v>
      </c>
      <c r="T168" s="83" t="s">
        <v>111</v>
      </c>
      <c r="U168" s="83" t="s">
        <v>124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101</v>
      </c>
      <c r="B169" s="83">
        <v>2019</v>
      </c>
      <c r="C169" s="83">
        <v>6</v>
      </c>
      <c r="D169" s="83"/>
      <c r="E169" s="84" t="s">
        <v>82</v>
      </c>
      <c r="F169" s="84" t="s">
        <v>10</v>
      </c>
      <c r="G169" s="84" t="s">
        <v>10</v>
      </c>
      <c r="H169" s="85">
        <v>43668</v>
      </c>
      <c r="I169" s="86">
        <v>234821.49</v>
      </c>
      <c r="J169" s="87">
        <v>0</v>
      </c>
      <c r="K169" s="86">
        <v>234821.49</v>
      </c>
      <c r="N169" s="3" t="s">
        <v>101</v>
      </c>
      <c r="O169" s="83">
        <v>11</v>
      </c>
      <c r="P169" s="87">
        <v>669.19</v>
      </c>
      <c r="Q169" s="84" t="s">
        <v>103</v>
      </c>
      <c r="R169" s="84" t="s">
        <v>10</v>
      </c>
      <c r="S169" s="84" t="s">
        <v>10</v>
      </c>
      <c r="T169" s="83" t="s">
        <v>114</v>
      </c>
      <c r="U169" s="83" t="s">
        <v>124</v>
      </c>
      <c r="AC169" s="11" t="str">
        <f t="shared" si="74"/>
        <v/>
      </c>
      <c r="AD169" s="11" t="str">
        <f t="shared" si="75"/>
        <v/>
      </c>
      <c r="AE169" s="11" t="str">
        <f t="shared" si="76"/>
        <v/>
      </c>
      <c r="AF169" s="11" t="str">
        <f t="shared" si="77"/>
        <v/>
      </c>
      <c r="AG169" s="11" t="str">
        <f t="shared" si="78"/>
        <v/>
      </c>
      <c r="AH169" s="11" t="str">
        <f t="shared" si="79"/>
        <v/>
      </c>
      <c r="AI169" s="11" t="str">
        <f t="shared" si="80"/>
        <v/>
      </c>
      <c r="AJ169" s="11" t="str">
        <f t="shared" si="81"/>
        <v/>
      </c>
      <c r="AK169" s="11" t="str">
        <f t="shared" si="82"/>
        <v/>
      </c>
      <c r="AN169" s="11" t="str">
        <f t="shared" si="83"/>
        <v/>
      </c>
      <c r="AO169" s="11" t="str">
        <f t="shared" si="84"/>
        <v/>
      </c>
      <c r="AP169" s="11" t="str">
        <f t="shared" si="85"/>
        <v/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101</v>
      </c>
      <c r="B170" s="83">
        <v>2019</v>
      </c>
      <c r="C170" s="83">
        <v>6</v>
      </c>
      <c r="D170" s="83"/>
      <c r="E170" s="84" t="s">
        <v>82</v>
      </c>
      <c r="F170" s="84" t="s">
        <v>10</v>
      </c>
      <c r="G170" s="84" t="s">
        <v>83</v>
      </c>
      <c r="H170" s="85">
        <v>43798</v>
      </c>
      <c r="I170" s="86">
        <v>50254.93</v>
      </c>
      <c r="J170" s="86">
        <v>26772.78</v>
      </c>
      <c r="K170" s="86">
        <v>23482.15</v>
      </c>
      <c r="N170" s="3" t="s">
        <v>101</v>
      </c>
      <c r="O170" s="83">
        <v>11</v>
      </c>
      <c r="P170" s="86">
        <v>9020.7099999999991</v>
      </c>
      <c r="Q170" s="84" t="s">
        <v>86</v>
      </c>
      <c r="R170" s="84" t="s">
        <v>10</v>
      </c>
      <c r="S170" s="84" t="s">
        <v>10</v>
      </c>
      <c r="T170" s="83" t="s">
        <v>123</v>
      </c>
      <c r="U170" s="83" t="s">
        <v>124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101</v>
      </c>
      <c r="B171" s="77" t="s">
        <v>85</v>
      </c>
      <c r="C171"/>
      <c r="D171"/>
      <c r="E171"/>
      <c r="F171"/>
      <c r="G171"/>
      <c r="H171"/>
      <c r="I171"/>
      <c r="J171"/>
      <c r="K171"/>
      <c r="N171" s="3" t="s">
        <v>101</v>
      </c>
      <c r="O171" s="83">
        <v>11</v>
      </c>
      <c r="P171" s="86">
        <v>7235.47</v>
      </c>
      <c r="Q171" s="84" t="s">
        <v>86</v>
      </c>
      <c r="R171" s="84" t="s">
        <v>10</v>
      </c>
      <c r="S171" s="84" t="s">
        <v>83</v>
      </c>
      <c r="T171" s="83" t="s">
        <v>123</v>
      </c>
      <c r="U171" s="83" t="s">
        <v>124</v>
      </c>
      <c r="AC171" s="11" t="str">
        <f t="shared" si="74"/>
        <v/>
      </c>
      <c r="AD171" s="11" t="str">
        <f t="shared" si="75"/>
        <v/>
      </c>
      <c r="AE171" s="11" t="str">
        <f t="shared" si="76"/>
        <v/>
      </c>
      <c r="AF171" s="11" t="str">
        <f t="shared" si="77"/>
        <v/>
      </c>
      <c r="AG171" s="11" t="str">
        <f t="shared" si="78"/>
        <v/>
      </c>
      <c r="AH171" s="11" t="str">
        <f t="shared" si="79"/>
        <v/>
      </c>
      <c r="AI171" s="11" t="str">
        <f t="shared" si="80"/>
        <v/>
      </c>
      <c r="AJ171" s="11" t="str">
        <f t="shared" si="81"/>
        <v/>
      </c>
      <c r="AK171" s="11" t="str">
        <f t="shared" si="82"/>
        <v/>
      </c>
      <c r="AN171" s="11" t="str">
        <f t="shared" si="83"/>
        <v/>
      </c>
      <c r="AO171" s="11" t="str">
        <f t="shared" si="84"/>
        <v/>
      </c>
      <c r="AP171" s="11" t="str">
        <f t="shared" si="85"/>
        <v/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101</v>
      </c>
      <c r="B172" s="88" t="s">
        <v>0</v>
      </c>
      <c r="C172" s="88" t="s">
        <v>1</v>
      </c>
      <c r="D172" s="88" t="s">
        <v>2</v>
      </c>
      <c r="E172" s="88" t="s">
        <v>3</v>
      </c>
      <c r="F172" s="88" t="s">
        <v>4</v>
      </c>
      <c r="G172" s="88" t="s">
        <v>5</v>
      </c>
      <c r="H172" s="88" t="s">
        <v>6</v>
      </c>
      <c r="I172" s="88" t="s">
        <v>7</v>
      </c>
      <c r="J172" s="88" t="s">
        <v>8</v>
      </c>
      <c r="K172" s="88" t="s">
        <v>9</v>
      </c>
      <c r="N172" s="3" t="s">
        <v>101</v>
      </c>
      <c r="O172" s="83">
        <v>11</v>
      </c>
      <c r="P172" s="86">
        <v>6932.67</v>
      </c>
      <c r="Q172" s="84" t="s">
        <v>11</v>
      </c>
      <c r="R172" s="84" t="s">
        <v>10</v>
      </c>
      <c r="S172" s="84" t="s">
        <v>83</v>
      </c>
      <c r="T172" s="83" t="s">
        <v>125</v>
      </c>
      <c r="U172" s="83" t="s">
        <v>124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>M645044</v>
      </c>
      <c r="AU172" s="11">
        <f t="shared" si="87"/>
        <v>11</v>
      </c>
      <c r="AV172" s="11">
        <f t="shared" si="88"/>
        <v>6932.67</v>
      </c>
      <c r="AW172" s="11" t="str">
        <f t="shared" si="89"/>
        <v>2012/11</v>
      </c>
      <c r="AX172" s="11" t="str">
        <f t="shared" si="90"/>
        <v>2012/11 Contribuciones Seg. Social</v>
      </c>
      <c r="AY172" s="11">
        <f t="shared" si="71"/>
        <v>14463.12</v>
      </c>
      <c r="AZ172" s="11">
        <f t="shared" si="91"/>
        <v>0.47933433450043972</v>
      </c>
      <c r="BA172" s="11" t="str">
        <f t="shared" si="73"/>
        <v>M645044 11</v>
      </c>
      <c r="BB172" s="11">
        <f>IFERROR(IF(AW172="","",VLOOKUP(AW172,SUSS!R:S,2,FALSE)),AY172*SUSS!$M$2)</f>
        <v>1735.5744</v>
      </c>
      <c r="BC172" s="11">
        <f t="shared" si="72"/>
        <v>831.92039999999997</v>
      </c>
    </row>
    <row r="173" spans="1:55" ht="20.100000000000001" customHeight="1" thickBot="1">
      <c r="A173" s="3" t="s">
        <v>101</v>
      </c>
      <c r="B173" s="78">
        <v>2011</v>
      </c>
      <c r="C173" s="78">
        <v>7</v>
      </c>
      <c r="D173" s="78"/>
      <c r="E173" s="79" t="s">
        <v>86</v>
      </c>
      <c r="F173" s="79" t="s">
        <v>10</v>
      </c>
      <c r="G173" s="79" t="s">
        <v>10</v>
      </c>
      <c r="H173" s="80">
        <v>40765</v>
      </c>
      <c r="I173" s="82">
        <v>429.83</v>
      </c>
      <c r="J173" s="82">
        <v>429.83</v>
      </c>
      <c r="K173" s="82">
        <v>0</v>
      </c>
      <c r="N173" s="3" t="s">
        <v>101</v>
      </c>
      <c r="O173" s="83">
        <v>11</v>
      </c>
      <c r="P173" s="86">
        <v>15464.68</v>
      </c>
      <c r="Q173" s="84" t="s">
        <v>11</v>
      </c>
      <c r="R173" s="84" t="s">
        <v>10</v>
      </c>
      <c r="S173" s="84" t="s">
        <v>10</v>
      </c>
      <c r="T173" s="83" t="s">
        <v>126</v>
      </c>
      <c r="U173" s="83" t="s">
        <v>124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>M645044</v>
      </c>
      <c r="AU173" s="11">
        <f t="shared" si="87"/>
        <v>11</v>
      </c>
      <c r="AV173" s="11">
        <f t="shared" si="88"/>
        <v>15464.68</v>
      </c>
      <c r="AW173" s="11" t="str">
        <f t="shared" si="89"/>
        <v>2012/12</v>
      </c>
      <c r="AX173" s="11" t="str">
        <f t="shared" si="90"/>
        <v>2012/12 Contribuciones Seg. Social</v>
      </c>
      <c r="AY173" s="11">
        <f t="shared" si="71"/>
        <v>20321.169999999998</v>
      </c>
      <c r="AZ173" s="11">
        <f t="shared" si="91"/>
        <v>0.76101326842893402</v>
      </c>
      <c r="BA173" s="11" t="str">
        <f t="shared" si="73"/>
        <v>M645044 11</v>
      </c>
      <c r="BB173" s="11">
        <f>IFERROR(IF(AW173="","",VLOOKUP(AW173,SUSS!R:S,2,FALSE)),AY173*SUSS!$M$2)</f>
        <v>2438.5403999999999</v>
      </c>
      <c r="BC173" s="11">
        <f t="shared" si="72"/>
        <v>1855.7616</v>
      </c>
    </row>
    <row r="174" spans="1:55" ht="20.100000000000001" customHeight="1" thickBot="1">
      <c r="A174" s="3" t="s">
        <v>101</v>
      </c>
      <c r="B174" s="83">
        <v>2011</v>
      </c>
      <c r="C174" s="83">
        <v>7</v>
      </c>
      <c r="D174" s="83"/>
      <c r="E174" s="84" t="s">
        <v>86</v>
      </c>
      <c r="F174" s="84" t="s">
        <v>10</v>
      </c>
      <c r="G174" s="84" t="s">
        <v>83</v>
      </c>
      <c r="H174" s="85">
        <v>42521</v>
      </c>
      <c r="I174" s="87">
        <v>744.04</v>
      </c>
      <c r="J174" s="87">
        <v>744.04</v>
      </c>
      <c r="K174" s="87">
        <v>0</v>
      </c>
      <c r="N174" s="3" t="s">
        <v>101</v>
      </c>
      <c r="O174" s="83">
        <v>11</v>
      </c>
      <c r="P174" s="86">
        <v>26840.15</v>
      </c>
      <c r="Q174" s="84" t="s">
        <v>82</v>
      </c>
      <c r="R174" s="84" t="s">
        <v>10</v>
      </c>
      <c r="S174" s="84" t="s">
        <v>10</v>
      </c>
      <c r="T174" s="83" t="s">
        <v>120</v>
      </c>
      <c r="U174" s="83" t="s">
        <v>124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101</v>
      </c>
      <c r="B175" s="83">
        <v>2011</v>
      </c>
      <c r="C175" s="83">
        <v>7</v>
      </c>
      <c r="D175" s="83"/>
      <c r="E175" s="84" t="s">
        <v>86</v>
      </c>
      <c r="F175" s="84" t="s">
        <v>10</v>
      </c>
      <c r="G175" s="84" t="s">
        <v>84</v>
      </c>
      <c r="H175" s="85">
        <v>43798</v>
      </c>
      <c r="I175" s="87">
        <v>782.22</v>
      </c>
      <c r="J175" s="87">
        <v>782.22</v>
      </c>
      <c r="K175" s="87">
        <v>0</v>
      </c>
      <c r="N175" s="3" t="s">
        <v>101</v>
      </c>
      <c r="O175" s="83">
        <v>11</v>
      </c>
      <c r="P175" s="86">
        <v>4746.7700000000004</v>
      </c>
      <c r="Q175" s="84" t="s">
        <v>82</v>
      </c>
      <c r="R175" s="84" t="s">
        <v>10</v>
      </c>
      <c r="S175" s="84" t="s">
        <v>83</v>
      </c>
      <c r="T175" s="83" t="s">
        <v>120</v>
      </c>
      <c r="U175" s="83" t="s">
        <v>124</v>
      </c>
      <c r="AC175" s="11" t="str">
        <f t="shared" si="74"/>
        <v/>
      </c>
      <c r="AD175" s="11" t="str">
        <f t="shared" si="75"/>
        <v/>
      </c>
      <c r="AE175" s="11" t="str">
        <f t="shared" si="76"/>
        <v/>
      </c>
      <c r="AF175" s="11" t="str">
        <f t="shared" si="77"/>
        <v/>
      </c>
      <c r="AG175" s="11" t="str">
        <f t="shared" si="78"/>
        <v/>
      </c>
      <c r="AH175" s="11" t="str">
        <f t="shared" si="79"/>
        <v/>
      </c>
      <c r="AI175" s="11" t="str">
        <f t="shared" si="80"/>
        <v/>
      </c>
      <c r="AJ175" s="11" t="str">
        <f t="shared" si="81"/>
        <v/>
      </c>
      <c r="AK175" s="11" t="str">
        <f t="shared" si="82"/>
        <v/>
      </c>
      <c r="AN175" s="11" t="str">
        <f t="shared" si="83"/>
        <v/>
      </c>
      <c r="AO175" s="11" t="str">
        <f t="shared" si="84"/>
        <v/>
      </c>
      <c r="AP175" s="11" t="str">
        <f t="shared" si="85"/>
        <v/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101</v>
      </c>
      <c r="B176" s="83">
        <v>2011</v>
      </c>
      <c r="C176" s="83">
        <v>8</v>
      </c>
      <c r="D176" s="83"/>
      <c r="E176" s="84" t="s">
        <v>86</v>
      </c>
      <c r="F176" s="84" t="s">
        <v>10</v>
      </c>
      <c r="G176" s="84" t="s">
        <v>10</v>
      </c>
      <c r="H176" s="85">
        <v>40795</v>
      </c>
      <c r="I176" s="86">
        <v>3975.8</v>
      </c>
      <c r="J176" s="86">
        <v>3975.8</v>
      </c>
      <c r="K176" s="87">
        <v>0</v>
      </c>
      <c r="N176" s="3" t="s">
        <v>101</v>
      </c>
      <c r="O176" s="83">
        <v>11</v>
      </c>
      <c r="P176" s="86">
        <v>12695.3</v>
      </c>
      <c r="Q176" s="84" t="s">
        <v>82</v>
      </c>
      <c r="R176" s="84" t="s">
        <v>10</v>
      </c>
      <c r="S176" s="84" t="s">
        <v>84</v>
      </c>
      <c r="T176" s="83" t="s">
        <v>120</v>
      </c>
      <c r="U176" s="83" t="s">
        <v>124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101</v>
      </c>
      <c r="B177" s="83">
        <v>2011</v>
      </c>
      <c r="C177" s="83">
        <v>8</v>
      </c>
      <c r="D177" s="83"/>
      <c r="E177" s="84" t="s">
        <v>86</v>
      </c>
      <c r="F177" s="84" t="s">
        <v>10</v>
      </c>
      <c r="G177" s="84" t="s">
        <v>83</v>
      </c>
      <c r="H177" s="85">
        <v>41425</v>
      </c>
      <c r="I177" s="86">
        <v>2472.9499999999998</v>
      </c>
      <c r="J177" s="86">
        <v>2472.9499999999998</v>
      </c>
      <c r="K177" s="87">
        <v>0</v>
      </c>
      <c r="N177" s="3" t="s">
        <v>101</v>
      </c>
      <c r="O177" s="83">
        <v>11</v>
      </c>
      <c r="P177" s="87">
        <v>18.809999999999999</v>
      </c>
      <c r="Q177" s="84" t="s">
        <v>106</v>
      </c>
      <c r="R177" s="84" t="s">
        <v>10</v>
      </c>
      <c r="S177" s="84" t="s">
        <v>105</v>
      </c>
      <c r="T177" s="83" t="s">
        <v>115</v>
      </c>
      <c r="U177" s="83" t="s">
        <v>124</v>
      </c>
      <c r="AC177" s="11" t="str">
        <f t="shared" si="74"/>
        <v/>
      </c>
      <c r="AD177" s="11" t="str">
        <f t="shared" si="75"/>
        <v/>
      </c>
      <c r="AE177" s="11" t="str">
        <f t="shared" si="76"/>
        <v/>
      </c>
      <c r="AF177" s="11" t="str">
        <f t="shared" si="77"/>
        <v/>
      </c>
      <c r="AG177" s="11" t="str">
        <f t="shared" si="78"/>
        <v/>
      </c>
      <c r="AH177" s="11" t="str">
        <f t="shared" si="79"/>
        <v/>
      </c>
      <c r="AI177" s="11" t="str">
        <f t="shared" si="80"/>
        <v/>
      </c>
      <c r="AJ177" s="11" t="str">
        <f t="shared" si="81"/>
        <v/>
      </c>
      <c r="AK177" s="11" t="str">
        <f t="shared" si="82"/>
        <v/>
      </c>
      <c r="AN177" s="11" t="str">
        <f t="shared" si="83"/>
        <v/>
      </c>
      <c r="AO177" s="11" t="str">
        <f t="shared" si="84"/>
        <v/>
      </c>
      <c r="AP177" s="11" t="str">
        <f t="shared" si="85"/>
        <v/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101</v>
      </c>
      <c r="B178" s="83">
        <v>2011</v>
      </c>
      <c r="C178" s="83">
        <v>8</v>
      </c>
      <c r="D178" s="83"/>
      <c r="E178" s="84" t="s">
        <v>86</v>
      </c>
      <c r="F178" s="84" t="s">
        <v>10</v>
      </c>
      <c r="G178" s="84" t="s">
        <v>84</v>
      </c>
      <c r="H178" s="85">
        <v>43798</v>
      </c>
      <c r="I178" s="86">
        <v>12960.45</v>
      </c>
      <c r="J178" s="86">
        <v>12960.45</v>
      </c>
      <c r="K178" s="87">
        <v>0</v>
      </c>
      <c r="N178" s="3" t="s">
        <v>101</v>
      </c>
      <c r="O178" s="83">
        <v>11</v>
      </c>
      <c r="P178" s="87">
        <v>12.54</v>
      </c>
      <c r="Q178" s="84" t="s">
        <v>107</v>
      </c>
      <c r="R178" s="84" t="s">
        <v>10</v>
      </c>
      <c r="S178" s="84" t="s">
        <v>105</v>
      </c>
      <c r="T178" s="83" t="s">
        <v>115</v>
      </c>
      <c r="U178" s="83" t="s">
        <v>124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101</v>
      </c>
      <c r="B179" s="83">
        <v>2012</v>
      </c>
      <c r="C179" s="83">
        <v>1</v>
      </c>
      <c r="D179" s="83"/>
      <c r="E179" s="84" t="s">
        <v>86</v>
      </c>
      <c r="F179" s="84" t="s">
        <v>10</v>
      </c>
      <c r="G179" s="84" t="s">
        <v>10</v>
      </c>
      <c r="H179" s="85">
        <v>40948</v>
      </c>
      <c r="I179" s="86">
        <v>2890.97</v>
      </c>
      <c r="J179" s="86">
        <v>2890.97</v>
      </c>
      <c r="K179" s="87">
        <v>0</v>
      </c>
      <c r="N179" s="3" t="s">
        <v>101</v>
      </c>
      <c r="O179" s="83">
        <v>11</v>
      </c>
      <c r="P179" s="87">
        <v>6.27</v>
      </c>
      <c r="Q179" s="84" t="s">
        <v>104</v>
      </c>
      <c r="R179" s="84" t="s">
        <v>10</v>
      </c>
      <c r="S179" s="84" t="s">
        <v>105</v>
      </c>
      <c r="T179" s="83" t="s">
        <v>116</v>
      </c>
      <c r="U179" s="83" t="s">
        <v>124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101</v>
      </c>
      <c r="B180" s="83">
        <v>2012</v>
      </c>
      <c r="C180" s="83">
        <v>1</v>
      </c>
      <c r="D180" s="83"/>
      <c r="E180" s="84" t="s">
        <v>86</v>
      </c>
      <c r="F180" s="84" t="s">
        <v>10</v>
      </c>
      <c r="G180" s="84" t="s">
        <v>83</v>
      </c>
      <c r="H180" s="85">
        <v>43798</v>
      </c>
      <c r="I180" s="86">
        <v>8528.36</v>
      </c>
      <c r="J180" s="86">
        <v>8528.36</v>
      </c>
      <c r="K180" s="87">
        <v>0</v>
      </c>
      <c r="N180" s="3" t="s">
        <v>101</v>
      </c>
      <c r="O180" s="83">
        <v>12</v>
      </c>
      <c r="P180" s="86">
        <v>14119.33</v>
      </c>
      <c r="Q180" s="84" t="s">
        <v>102</v>
      </c>
      <c r="R180" s="84" t="s">
        <v>10</v>
      </c>
      <c r="S180" s="84" t="s">
        <v>10</v>
      </c>
      <c r="T180" s="83" t="s">
        <v>111</v>
      </c>
      <c r="U180" s="83" t="s">
        <v>124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101</v>
      </c>
      <c r="B181" s="83">
        <v>2012</v>
      </c>
      <c r="C181" s="83">
        <v>2</v>
      </c>
      <c r="D181" s="83"/>
      <c r="E181" s="84" t="s">
        <v>86</v>
      </c>
      <c r="F181" s="84" t="s">
        <v>10</v>
      </c>
      <c r="G181" s="84" t="s">
        <v>10</v>
      </c>
      <c r="H181" s="85">
        <v>40977</v>
      </c>
      <c r="I181" s="86">
        <v>14277.31</v>
      </c>
      <c r="J181" s="86">
        <v>14277.31</v>
      </c>
      <c r="K181" s="87">
        <v>0</v>
      </c>
      <c r="N181" s="3" t="s">
        <v>101</v>
      </c>
      <c r="O181" s="83">
        <v>12</v>
      </c>
      <c r="P181" s="87">
        <v>669.19</v>
      </c>
      <c r="Q181" s="84" t="s">
        <v>103</v>
      </c>
      <c r="R181" s="84" t="s">
        <v>10</v>
      </c>
      <c r="S181" s="84" t="s">
        <v>10</v>
      </c>
      <c r="T181" s="83" t="s">
        <v>114</v>
      </c>
      <c r="U181" s="83" t="s">
        <v>124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101</v>
      </c>
      <c r="B182" s="83">
        <v>2012</v>
      </c>
      <c r="C182" s="83">
        <v>2</v>
      </c>
      <c r="D182" s="83"/>
      <c r="E182" s="84" t="s">
        <v>11</v>
      </c>
      <c r="F182" s="84" t="s">
        <v>10</v>
      </c>
      <c r="G182" s="84" t="s">
        <v>10</v>
      </c>
      <c r="H182" s="85">
        <v>40977</v>
      </c>
      <c r="I182" s="86">
        <v>21465.39</v>
      </c>
      <c r="J182" s="86">
        <v>21465.39</v>
      </c>
      <c r="K182" s="87">
        <v>0</v>
      </c>
      <c r="N182" s="3" t="s">
        <v>101</v>
      </c>
      <c r="O182" s="83">
        <v>12</v>
      </c>
      <c r="P182" s="86">
        <v>1086.73</v>
      </c>
      <c r="Q182" s="84" t="s">
        <v>86</v>
      </c>
      <c r="R182" s="84" t="s">
        <v>10</v>
      </c>
      <c r="S182" s="84" t="s">
        <v>83</v>
      </c>
      <c r="T182" s="83" t="s">
        <v>123</v>
      </c>
      <c r="U182" s="83" t="s">
        <v>124</v>
      </c>
      <c r="AC182" s="11" t="str">
        <f t="shared" si="74"/>
        <v>M645044</v>
      </c>
      <c r="AD182" s="11" t="str">
        <f t="shared" si="75"/>
        <v>Contribuciones Seg. Social</v>
      </c>
      <c r="AE182" s="11" t="str">
        <f t="shared" si="76"/>
        <v>Declaración Jurada</v>
      </c>
      <c r="AF182" s="11" t="str">
        <f t="shared" si="77"/>
        <v>Declaración Jurada</v>
      </c>
      <c r="AG182" s="11">
        <f t="shared" si="78"/>
        <v>21465.39</v>
      </c>
      <c r="AH182" s="11">
        <f t="shared" si="79"/>
        <v>21465.39</v>
      </c>
      <c r="AI182" s="11">
        <f t="shared" si="80"/>
        <v>0</v>
      </c>
      <c r="AJ182" s="11">
        <f t="shared" si="81"/>
        <v>2012</v>
      </c>
      <c r="AK182" s="11">
        <f t="shared" si="82"/>
        <v>2</v>
      </c>
      <c r="AN182" s="11" t="str">
        <f t="shared" si="83"/>
        <v xml:space="preserve">2012/2 </v>
      </c>
      <c r="AO182" s="11" t="str">
        <f t="shared" si="84"/>
        <v>2012/2 Contribuciones Seg. Social</v>
      </c>
      <c r="AP182" s="11">
        <f t="shared" si="85"/>
        <v>0</v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101</v>
      </c>
      <c r="B183" s="83">
        <v>2012</v>
      </c>
      <c r="C183" s="83">
        <v>2</v>
      </c>
      <c r="D183" s="83"/>
      <c r="E183" s="84" t="s">
        <v>86</v>
      </c>
      <c r="F183" s="84" t="s">
        <v>10</v>
      </c>
      <c r="G183" s="84" t="s">
        <v>83</v>
      </c>
      <c r="H183" s="85">
        <v>43798</v>
      </c>
      <c r="I183" s="86">
        <v>41689.75</v>
      </c>
      <c r="J183" s="86">
        <v>41689.75</v>
      </c>
      <c r="K183" s="87">
        <v>0</v>
      </c>
      <c r="N183" s="3" t="s">
        <v>101</v>
      </c>
      <c r="O183" s="83">
        <v>12</v>
      </c>
      <c r="P183" s="86">
        <v>11649.95</v>
      </c>
      <c r="Q183" s="84" t="s">
        <v>86</v>
      </c>
      <c r="R183" s="84" t="s">
        <v>10</v>
      </c>
      <c r="S183" s="84" t="s">
        <v>10</v>
      </c>
      <c r="T183" s="83" t="s">
        <v>125</v>
      </c>
      <c r="U183" s="83" t="s">
        <v>124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101</v>
      </c>
      <c r="B184" s="83">
        <v>2012</v>
      </c>
      <c r="C184" s="83">
        <v>2</v>
      </c>
      <c r="D184" s="83"/>
      <c r="E184" s="84" t="s">
        <v>11</v>
      </c>
      <c r="F184" s="84" t="s">
        <v>10</v>
      </c>
      <c r="G184" s="84" t="s">
        <v>83</v>
      </c>
      <c r="H184" s="85">
        <v>43798</v>
      </c>
      <c r="I184" s="86">
        <v>62678.94</v>
      </c>
      <c r="J184" s="86">
        <v>62678.94</v>
      </c>
      <c r="K184" s="87">
        <v>0</v>
      </c>
      <c r="N184" s="3" t="s">
        <v>101</v>
      </c>
      <c r="O184" s="83">
        <v>12</v>
      </c>
      <c r="P184" s="86">
        <v>3519.5</v>
      </c>
      <c r="Q184" s="84" t="s">
        <v>86</v>
      </c>
      <c r="R184" s="84" t="s">
        <v>10</v>
      </c>
      <c r="S184" s="84" t="s">
        <v>83</v>
      </c>
      <c r="T184" s="83" t="s">
        <v>125</v>
      </c>
      <c r="U184" s="83" t="s">
        <v>124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101</v>
      </c>
      <c r="B185" s="83">
        <v>2012</v>
      </c>
      <c r="C185" s="83">
        <v>3</v>
      </c>
      <c r="D185" s="83"/>
      <c r="E185" s="84" t="s">
        <v>86</v>
      </c>
      <c r="F185" s="84" t="s">
        <v>10</v>
      </c>
      <c r="G185" s="84" t="s">
        <v>10</v>
      </c>
      <c r="H185" s="85">
        <v>41010</v>
      </c>
      <c r="I185" s="86">
        <v>9289.1</v>
      </c>
      <c r="J185" s="86">
        <v>9289.1</v>
      </c>
      <c r="K185" s="87">
        <v>0</v>
      </c>
      <c r="N185" s="3" t="s">
        <v>101</v>
      </c>
      <c r="O185" s="83">
        <v>12</v>
      </c>
      <c r="P185" s="86">
        <v>4856.49</v>
      </c>
      <c r="Q185" s="84" t="s">
        <v>11</v>
      </c>
      <c r="R185" s="84" t="s">
        <v>10</v>
      </c>
      <c r="S185" s="84" t="s">
        <v>10</v>
      </c>
      <c r="T185" s="83" t="s">
        <v>126</v>
      </c>
      <c r="U185" s="83" t="s">
        <v>124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>M645044</v>
      </c>
      <c r="AU185" s="11">
        <f t="shared" si="87"/>
        <v>12</v>
      </c>
      <c r="AV185" s="11">
        <f t="shared" si="88"/>
        <v>4856.49</v>
      </c>
      <c r="AW185" s="11" t="str">
        <f t="shared" si="89"/>
        <v>2012/12</v>
      </c>
      <c r="AX185" s="11" t="str">
        <f t="shared" si="90"/>
        <v>2012/12 Contribuciones Seg. Social</v>
      </c>
      <c r="AY185" s="11">
        <f t="shared" si="71"/>
        <v>20321.169999999998</v>
      </c>
      <c r="AZ185" s="11">
        <f t="shared" si="91"/>
        <v>0.23898673157106604</v>
      </c>
      <c r="BA185" s="11" t="str">
        <f t="shared" si="73"/>
        <v>M645044 12</v>
      </c>
      <c r="BB185" s="11">
        <f>IFERROR(IF(AW185="","",VLOOKUP(AW185,SUSS!R:S,2,FALSE)),AY185*SUSS!$M$2)</f>
        <v>2438.5403999999999</v>
      </c>
      <c r="BC185" s="11">
        <f t="shared" si="72"/>
        <v>582.77879999999993</v>
      </c>
    </row>
    <row r="186" spans="1:55" ht="20.100000000000001" customHeight="1" thickBot="1">
      <c r="A186" s="3" t="s">
        <v>101</v>
      </c>
      <c r="B186" s="83">
        <v>2012</v>
      </c>
      <c r="C186" s="83">
        <v>3</v>
      </c>
      <c r="D186" s="83"/>
      <c r="E186" s="84" t="s">
        <v>11</v>
      </c>
      <c r="F186" s="84" t="s">
        <v>10</v>
      </c>
      <c r="G186" s="84" t="s">
        <v>10</v>
      </c>
      <c r="H186" s="85">
        <v>41010</v>
      </c>
      <c r="I186" s="86">
        <v>14177.48</v>
      </c>
      <c r="J186" s="86">
        <v>14177.48</v>
      </c>
      <c r="K186" s="87">
        <v>0</v>
      </c>
      <c r="N186" s="3" t="s">
        <v>101</v>
      </c>
      <c r="O186" s="83">
        <v>12</v>
      </c>
      <c r="P186" s="86">
        <v>15240.88</v>
      </c>
      <c r="Q186" s="84" t="s">
        <v>11</v>
      </c>
      <c r="R186" s="84" t="s">
        <v>10</v>
      </c>
      <c r="S186" s="84" t="s">
        <v>83</v>
      </c>
      <c r="T186" s="83" t="s">
        <v>126</v>
      </c>
      <c r="U186" s="83" t="s">
        <v>124</v>
      </c>
      <c r="AC186" s="11" t="str">
        <f t="shared" si="74"/>
        <v>M645044</v>
      </c>
      <c r="AD186" s="11" t="str">
        <f t="shared" si="75"/>
        <v>Contribuciones Seg. Social</v>
      </c>
      <c r="AE186" s="11" t="str">
        <f t="shared" si="76"/>
        <v>Declaración Jurada</v>
      </c>
      <c r="AF186" s="11" t="str">
        <f t="shared" si="77"/>
        <v>Declaración Jurada</v>
      </c>
      <c r="AG186" s="11">
        <f t="shared" si="78"/>
        <v>14177.48</v>
      </c>
      <c r="AH186" s="11">
        <f t="shared" si="79"/>
        <v>14177.48</v>
      </c>
      <c r="AI186" s="11">
        <f t="shared" si="80"/>
        <v>0</v>
      </c>
      <c r="AJ186" s="11">
        <f t="shared" si="81"/>
        <v>2012</v>
      </c>
      <c r="AK186" s="11">
        <f t="shared" si="82"/>
        <v>3</v>
      </c>
      <c r="AN186" s="11" t="str">
        <f t="shared" si="83"/>
        <v xml:space="preserve">2012/3 </v>
      </c>
      <c r="AO186" s="11" t="str">
        <f t="shared" si="84"/>
        <v>2012/3 Contribuciones Seg. Social</v>
      </c>
      <c r="AP186" s="11">
        <f t="shared" si="85"/>
        <v>0</v>
      </c>
      <c r="AT186" s="11" t="str">
        <f t="shared" si="86"/>
        <v>M645044</v>
      </c>
      <c r="AU186" s="11">
        <f t="shared" si="87"/>
        <v>12</v>
      </c>
      <c r="AV186" s="11">
        <f t="shared" si="88"/>
        <v>15240.88</v>
      </c>
      <c r="AW186" s="11" t="str">
        <f t="shared" si="89"/>
        <v>2012/12</v>
      </c>
      <c r="AX186" s="11" t="str">
        <f t="shared" si="90"/>
        <v>2012/12 Contribuciones Seg. Social</v>
      </c>
      <c r="AY186" s="11">
        <f t="shared" si="71"/>
        <v>20321.169999999998</v>
      </c>
      <c r="AZ186" s="11">
        <f t="shared" si="91"/>
        <v>0.75000012302441255</v>
      </c>
      <c r="BA186" s="11" t="str">
        <f t="shared" si="73"/>
        <v>M645044 12</v>
      </c>
      <c r="BB186" s="11">
        <f>IFERROR(IF(AW186="","",VLOOKUP(AW186,SUSS!R:S,2,FALSE)),AY186*SUSS!$M$2)</f>
        <v>2438.5403999999999</v>
      </c>
      <c r="BC186" s="11">
        <f t="shared" si="72"/>
        <v>1828.9056</v>
      </c>
    </row>
    <row r="187" spans="1:55" ht="20.100000000000001" customHeight="1" thickBot="1">
      <c r="A187" s="3" t="s">
        <v>101</v>
      </c>
      <c r="B187" s="83">
        <v>2012</v>
      </c>
      <c r="C187" s="83">
        <v>3</v>
      </c>
      <c r="D187" s="83"/>
      <c r="E187" s="84" t="s">
        <v>86</v>
      </c>
      <c r="F187" s="84" t="s">
        <v>10</v>
      </c>
      <c r="G187" s="84" t="s">
        <v>83</v>
      </c>
      <c r="H187" s="85">
        <v>43798</v>
      </c>
      <c r="I187" s="86">
        <v>26826.92</v>
      </c>
      <c r="J187" s="86">
        <v>26826.92</v>
      </c>
      <c r="K187" s="87">
        <v>0</v>
      </c>
      <c r="N187" s="3" t="s">
        <v>101</v>
      </c>
      <c r="O187" s="83">
        <v>12</v>
      </c>
      <c r="P187" s="86">
        <v>2299.98</v>
      </c>
      <c r="Q187" s="84" t="s">
        <v>11</v>
      </c>
      <c r="R187" s="84" t="s">
        <v>10</v>
      </c>
      <c r="S187" s="84" t="s">
        <v>10</v>
      </c>
      <c r="T187" s="83" t="s">
        <v>127</v>
      </c>
      <c r="U187" s="83" t="s">
        <v>124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>M645044</v>
      </c>
      <c r="AU187" s="11">
        <f t="shared" si="87"/>
        <v>12</v>
      </c>
      <c r="AV187" s="11">
        <f t="shared" si="88"/>
        <v>2299.98</v>
      </c>
      <c r="AW187" s="11" t="str">
        <f t="shared" si="89"/>
        <v>2013/1</v>
      </c>
      <c r="AX187" s="11" t="str">
        <f t="shared" si="90"/>
        <v>2013/1 Contribuciones Seg. Social</v>
      </c>
      <c r="AY187" s="11">
        <f t="shared" si="71"/>
        <v>14136.59</v>
      </c>
      <c r="AZ187" s="11">
        <f t="shared" si="91"/>
        <v>0.16269694459554956</v>
      </c>
      <c r="BA187" s="11" t="str">
        <f t="shared" si="73"/>
        <v>M645044 12</v>
      </c>
      <c r="BB187" s="11">
        <f>IFERROR(IF(AW187="","",VLOOKUP(AW187,SUSS!R:S,2,FALSE)),AY187*SUSS!$M$2)</f>
        <v>1696.3907999999999</v>
      </c>
      <c r="BC187" s="11">
        <f t="shared" si="72"/>
        <v>275.99759999999998</v>
      </c>
    </row>
    <row r="188" spans="1:55" ht="20.100000000000001" customHeight="1" thickBot="1">
      <c r="A188" s="3" t="s">
        <v>101</v>
      </c>
      <c r="B188" s="83">
        <v>2012</v>
      </c>
      <c r="C188" s="83">
        <v>3</v>
      </c>
      <c r="D188" s="83"/>
      <c r="E188" s="84" t="s">
        <v>11</v>
      </c>
      <c r="F188" s="84" t="s">
        <v>10</v>
      </c>
      <c r="G188" s="84" t="s">
        <v>83</v>
      </c>
      <c r="H188" s="85">
        <v>43798</v>
      </c>
      <c r="I188" s="86">
        <v>40944.559999999998</v>
      </c>
      <c r="J188" s="86">
        <v>40944.559999999998</v>
      </c>
      <c r="K188" s="87">
        <v>0</v>
      </c>
      <c r="N188" s="3" t="s">
        <v>101</v>
      </c>
      <c r="O188" s="83">
        <v>12</v>
      </c>
      <c r="P188" s="86">
        <v>44282.22</v>
      </c>
      <c r="Q188" s="84" t="s">
        <v>82</v>
      </c>
      <c r="R188" s="84" t="s">
        <v>10</v>
      </c>
      <c r="S188" s="84" t="s">
        <v>84</v>
      </c>
      <c r="T188" s="83" t="s">
        <v>120</v>
      </c>
      <c r="U188" s="83" t="s">
        <v>124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101</v>
      </c>
      <c r="B189" s="83">
        <v>2012</v>
      </c>
      <c r="C189" s="83">
        <v>4</v>
      </c>
      <c r="D189" s="83"/>
      <c r="E189" s="84" t="s">
        <v>86</v>
      </c>
      <c r="F189" s="84" t="s">
        <v>10</v>
      </c>
      <c r="G189" s="84" t="s">
        <v>10</v>
      </c>
      <c r="H189" s="85">
        <v>41038</v>
      </c>
      <c r="I189" s="86">
        <v>16909.82</v>
      </c>
      <c r="J189" s="87">
        <v>0</v>
      </c>
      <c r="K189" s="86">
        <v>16909.82</v>
      </c>
      <c r="N189" s="3" t="s">
        <v>101</v>
      </c>
      <c r="O189" s="83">
        <v>12</v>
      </c>
      <c r="P189" s="87">
        <v>12.54</v>
      </c>
      <c r="Q189" s="84" t="s">
        <v>107</v>
      </c>
      <c r="R189" s="84" t="s">
        <v>10</v>
      </c>
      <c r="S189" s="84" t="s">
        <v>105</v>
      </c>
      <c r="T189" s="83" t="s">
        <v>115</v>
      </c>
      <c r="U189" s="83" t="s">
        <v>124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101</v>
      </c>
      <c r="B190" s="83">
        <v>2012</v>
      </c>
      <c r="C190" s="83">
        <v>4</v>
      </c>
      <c r="D190" s="83"/>
      <c r="E190" s="84" t="s">
        <v>11</v>
      </c>
      <c r="F190" s="84" t="s">
        <v>10</v>
      </c>
      <c r="G190" s="84" t="s">
        <v>10</v>
      </c>
      <c r="H190" s="85">
        <v>41038</v>
      </c>
      <c r="I190" s="86">
        <v>20955.89</v>
      </c>
      <c r="J190" s="86">
        <v>9194</v>
      </c>
      <c r="K190" s="86">
        <v>11761.89</v>
      </c>
      <c r="N190" s="3" t="s">
        <v>101</v>
      </c>
      <c r="O190" s="83">
        <v>12</v>
      </c>
      <c r="P190" s="87">
        <v>18.809999999999999</v>
      </c>
      <c r="Q190" s="84" t="s">
        <v>106</v>
      </c>
      <c r="R190" s="84" t="s">
        <v>10</v>
      </c>
      <c r="S190" s="84" t="s">
        <v>105</v>
      </c>
      <c r="T190" s="83" t="s">
        <v>115</v>
      </c>
      <c r="U190" s="83" t="s">
        <v>124</v>
      </c>
      <c r="AC190" s="11" t="str">
        <f t="shared" si="74"/>
        <v>M645044</v>
      </c>
      <c r="AD190" s="11" t="str">
        <f t="shared" si="75"/>
        <v>Contribuciones Seg. Social</v>
      </c>
      <c r="AE190" s="11" t="str">
        <f t="shared" si="76"/>
        <v>Declaración Jurada</v>
      </c>
      <c r="AF190" s="11" t="str">
        <f t="shared" si="77"/>
        <v>Declaración Jurada</v>
      </c>
      <c r="AG190" s="11">
        <f t="shared" si="78"/>
        <v>20955.89</v>
      </c>
      <c r="AH190" s="11">
        <f t="shared" si="79"/>
        <v>9194</v>
      </c>
      <c r="AI190" s="11">
        <f t="shared" si="80"/>
        <v>11761.89</v>
      </c>
      <c r="AJ190" s="11">
        <f t="shared" si="81"/>
        <v>2012</v>
      </c>
      <c r="AK190" s="11">
        <f t="shared" si="82"/>
        <v>4</v>
      </c>
      <c r="AN190" s="11" t="str">
        <f t="shared" si="83"/>
        <v xml:space="preserve">2012/4 </v>
      </c>
      <c r="AO190" s="11" t="str">
        <f t="shared" si="84"/>
        <v>2012/4 Contribuciones Seg. Social</v>
      </c>
      <c r="AP190" s="11">
        <f t="shared" si="85"/>
        <v>11761.89</v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101</v>
      </c>
      <c r="B191" s="83">
        <v>2012</v>
      </c>
      <c r="C191" s="83">
        <v>4</v>
      </c>
      <c r="D191" s="83"/>
      <c r="E191" s="84" t="s">
        <v>86</v>
      </c>
      <c r="F191" s="84" t="s">
        <v>10</v>
      </c>
      <c r="G191" s="84" t="s">
        <v>83</v>
      </c>
      <c r="H191" s="85">
        <v>43798</v>
      </c>
      <c r="I191" s="86">
        <v>48362.09</v>
      </c>
      <c r="J191" s="86">
        <v>35679.72</v>
      </c>
      <c r="K191" s="86">
        <v>12682.37</v>
      </c>
      <c r="N191" s="3" t="s">
        <v>101</v>
      </c>
      <c r="O191" s="83">
        <v>12</v>
      </c>
      <c r="P191" s="87">
        <v>6.27</v>
      </c>
      <c r="Q191" s="84" t="s">
        <v>104</v>
      </c>
      <c r="R191" s="84" t="s">
        <v>10</v>
      </c>
      <c r="S191" s="84" t="s">
        <v>105</v>
      </c>
      <c r="T191" s="83" t="s">
        <v>116</v>
      </c>
      <c r="U191" s="83" t="s">
        <v>124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101</v>
      </c>
      <c r="B192" s="83">
        <v>2012</v>
      </c>
      <c r="C192" s="83">
        <v>4</v>
      </c>
      <c r="D192" s="83"/>
      <c r="E192" s="84" t="s">
        <v>11</v>
      </c>
      <c r="F192" s="84" t="s">
        <v>10</v>
      </c>
      <c r="G192" s="84" t="s">
        <v>83</v>
      </c>
      <c r="H192" s="85">
        <v>43798</v>
      </c>
      <c r="I192" s="86">
        <v>26294.84</v>
      </c>
      <c r="J192" s="86">
        <v>26294.84</v>
      </c>
      <c r="K192" s="87">
        <v>0</v>
      </c>
      <c r="N192" s="3" t="s">
        <v>101</v>
      </c>
      <c r="O192" s="83">
        <v>13</v>
      </c>
      <c r="P192" s="86">
        <v>11731.65</v>
      </c>
      <c r="Q192" s="84" t="s">
        <v>102</v>
      </c>
      <c r="R192" s="84" t="s">
        <v>10</v>
      </c>
      <c r="S192" s="84" t="s">
        <v>10</v>
      </c>
      <c r="T192" s="83" t="s">
        <v>111</v>
      </c>
      <c r="U192" s="83" t="s">
        <v>124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101</v>
      </c>
      <c r="B193" s="83">
        <v>2012</v>
      </c>
      <c r="C193" s="83">
        <v>4</v>
      </c>
      <c r="D193" s="83"/>
      <c r="E193" s="84" t="s">
        <v>11</v>
      </c>
      <c r="F193" s="84" t="s">
        <v>10</v>
      </c>
      <c r="G193" s="84" t="s">
        <v>83</v>
      </c>
      <c r="H193" s="85">
        <v>43798</v>
      </c>
      <c r="I193" s="86">
        <v>33639.01</v>
      </c>
      <c r="J193" s="86">
        <v>24817.59</v>
      </c>
      <c r="K193" s="86">
        <v>8821.42</v>
      </c>
      <c r="N193" s="3" t="s">
        <v>101</v>
      </c>
      <c r="O193" s="83">
        <v>13</v>
      </c>
      <c r="P193" s="86">
        <v>2387.6799999999998</v>
      </c>
      <c r="Q193" s="84" t="s">
        <v>102</v>
      </c>
      <c r="R193" s="84" t="s">
        <v>10</v>
      </c>
      <c r="S193" s="84" t="s">
        <v>83</v>
      </c>
      <c r="T193" s="83" t="s">
        <v>111</v>
      </c>
      <c r="U193" s="83" t="s">
        <v>124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101</v>
      </c>
      <c r="B194" s="83">
        <v>2012</v>
      </c>
      <c r="C194" s="83">
        <v>5</v>
      </c>
      <c r="D194" s="83"/>
      <c r="E194" s="84" t="s">
        <v>86</v>
      </c>
      <c r="F194" s="84" t="s">
        <v>10</v>
      </c>
      <c r="G194" s="84" t="s">
        <v>10</v>
      </c>
      <c r="H194" s="85">
        <v>41071</v>
      </c>
      <c r="I194" s="86">
        <v>14851.82</v>
      </c>
      <c r="J194" s="87">
        <v>0</v>
      </c>
      <c r="K194" s="86">
        <v>14851.82</v>
      </c>
      <c r="N194" s="3" t="s">
        <v>101</v>
      </c>
      <c r="O194" s="83">
        <v>13</v>
      </c>
      <c r="P194" s="87">
        <v>669.19</v>
      </c>
      <c r="Q194" s="84" t="s">
        <v>103</v>
      </c>
      <c r="R194" s="84" t="s">
        <v>10</v>
      </c>
      <c r="S194" s="84" t="s">
        <v>10</v>
      </c>
      <c r="T194" s="83" t="s">
        <v>114</v>
      </c>
      <c r="U194" s="83" t="s">
        <v>124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101</v>
      </c>
      <c r="B195" s="83">
        <v>2012</v>
      </c>
      <c r="C195" s="83">
        <v>5</v>
      </c>
      <c r="D195" s="83"/>
      <c r="E195" s="84" t="s">
        <v>11</v>
      </c>
      <c r="F195" s="84" t="s">
        <v>10</v>
      </c>
      <c r="G195" s="84" t="s">
        <v>10</v>
      </c>
      <c r="H195" s="85">
        <v>41071</v>
      </c>
      <c r="I195" s="86">
        <v>18364.849999999999</v>
      </c>
      <c r="J195" s="87">
        <v>0</v>
      </c>
      <c r="K195" s="86">
        <v>18364.849999999999</v>
      </c>
      <c r="N195" s="3" t="s">
        <v>101</v>
      </c>
      <c r="O195" s="83">
        <v>13</v>
      </c>
      <c r="P195" s="86">
        <v>5217.96</v>
      </c>
      <c r="Q195" s="84" t="s">
        <v>86</v>
      </c>
      <c r="R195" s="84" t="s">
        <v>10</v>
      </c>
      <c r="S195" s="84" t="s">
        <v>83</v>
      </c>
      <c r="T195" s="83" t="s">
        <v>125</v>
      </c>
      <c r="U195" s="83" t="s">
        <v>124</v>
      </c>
      <c r="AC195" s="11" t="str">
        <f t="shared" si="74"/>
        <v>M645044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18364.849999999999</v>
      </c>
      <c r="AH195" s="11">
        <f t="shared" si="79"/>
        <v>0</v>
      </c>
      <c r="AI195" s="11">
        <f t="shared" si="80"/>
        <v>18364.849999999999</v>
      </c>
      <c r="AJ195" s="11">
        <f t="shared" si="81"/>
        <v>2012</v>
      </c>
      <c r="AK195" s="11">
        <f t="shared" si="82"/>
        <v>5</v>
      </c>
      <c r="AN195" s="11" t="str">
        <f t="shared" si="83"/>
        <v xml:space="preserve">2012/5 </v>
      </c>
      <c r="AO195" s="11" t="str">
        <f t="shared" si="84"/>
        <v>2012/5 Contribuciones Seg. Social</v>
      </c>
      <c r="AP195" s="11">
        <f t="shared" si="85"/>
        <v>18364.849999999999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101</v>
      </c>
      <c r="B196" s="83">
        <v>2012</v>
      </c>
      <c r="C196" s="83">
        <v>5</v>
      </c>
      <c r="D196" s="83"/>
      <c r="E196" s="84" t="s">
        <v>86</v>
      </c>
      <c r="F196" s="84" t="s">
        <v>10</v>
      </c>
      <c r="G196" s="84" t="s">
        <v>83</v>
      </c>
      <c r="H196" s="85">
        <v>43798</v>
      </c>
      <c r="I196" s="86">
        <v>42000.95</v>
      </c>
      <c r="J196" s="86">
        <v>30862.080000000002</v>
      </c>
      <c r="K196" s="86">
        <v>11138.87</v>
      </c>
      <c r="N196" s="3" t="s">
        <v>101</v>
      </c>
      <c r="O196" s="83">
        <v>13</v>
      </c>
      <c r="P196" s="86">
        <v>11038.22</v>
      </c>
      <c r="Q196" s="84" t="s">
        <v>86</v>
      </c>
      <c r="R196" s="84" t="s">
        <v>10</v>
      </c>
      <c r="S196" s="84" t="s">
        <v>10</v>
      </c>
      <c r="T196" s="83" t="s">
        <v>126</v>
      </c>
      <c r="U196" s="83" t="s">
        <v>124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101</v>
      </c>
      <c r="B197" s="83">
        <v>2012</v>
      </c>
      <c r="C197" s="83">
        <v>5</v>
      </c>
      <c r="D197" s="83"/>
      <c r="E197" s="84" t="s">
        <v>11</v>
      </c>
      <c r="F197" s="84" t="s">
        <v>10</v>
      </c>
      <c r="G197" s="84" t="s">
        <v>83</v>
      </c>
      <c r="H197" s="85">
        <v>43798</v>
      </c>
      <c r="I197" s="86">
        <v>51935.8</v>
      </c>
      <c r="J197" s="86">
        <v>38162.160000000003</v>
      </c>
      <c r="K197" s="86">
        <v>13773.64</v>
      </c>
      <c r="N197" s="3" t="s">
        <v>101</v>
      </c>
      <c r="O197" s="83">
        <v>13</v>
      </c>
      <c r="P197" s="86">
        <v>11836.61</v>
      </c>
      <c r="Q197" s="84" t="s">
        <v>11</v>
      </c>
      <c r="R197" s="84" t="s">
        <v>10</v>
      </c>
      <c r="S197" s="84" t="s">
        <v>10</v>
      </c>
      <c r="T197" s="83" t="s">
        <v>127</v>
      </c>
      <c r="U197" s="83" t="s">
        <v>124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>M645044</v>
      </c>
      <c r="AU197" s="11">
        <f t="shared" si="87"/>
        <v>13</v>
      </c>
      <c r="AV197" s="11">
        <f t="shared" si="88"/>
        <v>11836.61</v>
      </c>
      <c r="AW197" s="11" t="str">
        <f t="shared" si="89"/>
        <v>2013/1</v>
      </c>
      <c r="AX197" s="11" t="str">
        <f t="shared" si="90"/>
        <v>2013/1 Contribuciones Seg. Social</v>
      </c>
      <c r="AY197" s="11">
        <f t="shared" si="92"/>
        <v>14136.59</v>
      </c>
      <c r="AZ197" s="11">
        <f t="shared" si="91"/>
        <v>0.83730305540445049</v>
      </c>
      <c r="BA197" s="11" t="str">
        <f t="shared" si="73"/>
        <v>M645044 13</v>
      </c>
      <c r="BB197" s="11">
        <f>IFERROR(IF(AW197="","",VLOOKUP(AW197,SUSS!R:S,2,FALSE)),AY197*SUSS!$M$2)</f>
        <v>1696.3907999999999</v>
      </c>
      <c r="BC197" s="11">
        <f t="shared" ref="BC197:BC260" si="93">IFERROR(IF(BB197&lt;&gt;"",AZ197*BB197,""),"VER")</f>
        <v>1420.3932</v>
      </c>
    </row>
    <row r="198" spans="1:55" ht="20.100000000000001" customHeight="1" thickBot="1">
      <c r="A198" s="3" t="s">
        <v>101</v>
      </c>
      <c r="B198" s="83">
        <v>2012</v>
      </c>
      <c r="C198" s="83">
        <v>6</v>
      </c>
      <c r="D198" s="83"/>
      <c r="E198" s="84" t="s">
        <v>86</v>
      </c>
      <c r="F198" s="84" t="s">
        <v>10</v>
      </c>
      <c r="G198" s="84" t="s">
        <v>10</v>
      </c>
      <c r="H198" s="85">
        <v>41102</v>
      </c>
      <c r="I198" s="86">
        <v>22492.07</v>
      </c>
      <c r="J198" s="87">
        <v>0</v>
      </c>
      <c r="K198" s="86">
        <v>22492.07</v>
      </c>
      <c r="N198" s="3" t="s">
        <v>101</v>
      </c>
      <c r="O198" s="83">
        <v>13</v>
      </c>
      <c r="P198" s="86">
        <v>2070.1</v>
      </c>
      <c r="Q198" s="84" t="s">
        <v>11</v>
      </c>
      <c r="R198" s="84" t="s">
        <v>10</v>
      </c>
      <c r="S198" s="84" t="s">
        <v>83</v>
      </c>
      <c r="T198" s="83" t="s">
        <v>127</v>
      </c>
      <c r="U198" s="83" t="s">
        <v>124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>M645044</v>
      </c>
      <c r="AU198" s="11">
        <f t="shared" si="87"/>
        <v>13</v>
      </c>
      <c r="AV198" s="11">
        <f t="shared" si="88"/>
        <v>2070.1</v>
      </c>
      <c r="AW198" s="11" t="str">
        <f t="shared" si="89"/>
        <v>2013/1</v>
      </c>
      <c r="AX198" s="11" t="str">
        <f t="shared" si="90"/>
        <v>2013/1 Contribuciones Seg. Social</v>
      </c>
      <c r="AY198" s="11">
        <f t="shared" si="92"/>
        <v>14136.59</v>
      </c>
      <c r="AZ198" s="11">
        <f t="shared" si="91"/>
        <v>0.14643559726921412</v>
      </c>
      <c r="BA198" s="11" t="str">
        <f t="shared" si="73"/>
        <v>M645044 13</v>
      </c>
      <c r="BB198" s="11">
        <f>IFERROR(IF(AW198="","",VLOOKUP(AW198,SUSS!R:S,2,FALSE)),AY198*SUSS!$M$2)</f>
        <v>1696.3907999999999</v>
      </c>
      <c r="BC198" s="11">
        <f t="shared" si="93"/>
        <v>248.41199999999995</v>
      </c>
    </row>
    <row r="199" spans="1:55" ht="20.100000000000001" customHeight="1" thickBot="1">
      <c r="A199" s="3" t="s">
        <v>101</v>
      </c>
      <c r="B199" s="83">
        <v>2012</v>
      </c>
      <c r="C199" s="83">
        <v>6</v>
      </c>
      <c r="D199" s="83"/>
      <c r="E199" s="84" t="s">
        <v>11</v>
      </c>
      <c r="F199" s="84" t="s">
        <v>10</v>
      </c>
      <c r="G199" s="84" t="s">
        <v>10</v>
      </c>
      <c r="H199" s="85">
        <v>41102</v>
      </c>
      <c r="I199" s="86">
        <v>27900.76</v>
      </c>
      <c r="J199" s="87">
        <v>0</v>
      </c>
      <c r="K199" s="86">
        <v>27900.76</v>
      </c>
      <c r="N199" s="3" t="s">
        <v>101</v>
      </c>
      <c r="O199" s="83">
        <v>13</v>
      </c>
      <c r="P199" s="86">
        <v>7659.19</v>
      </c>
      <c r="Q199" s="84" t="s">
        <v>11</v>
      </c>
      <c r="R199" s="84" t="s">
        <v>108</v>
      </c>
      <c r="S199" s="84" t="s">
        <v>109</v>
      </c>
      <c r="T199" s="83" t="s">
        <v>127</v>
      </c>
      <c r="U199" s="83" t="s">
        <v>124</v>
      </c>
      <c r="AC199" s="11" t="str">
        <f t="shared" si="74"/>
        <v>M645044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27900.76</v>
      </c>
      <c r="AH199" s="11">
        <f t="shared" si="79"/>
        <v>0</v>
      </c>
      <c r="AI199" s="11">
        <f t="shared" si="80"/>
        <v>27900.76</v>
      </c>
      <c r="AJ199" s="11">
        <f t="shared" si="81"/>
        <v>2012</v>
      </c>
      <c r="AK199" s="11">
        <f t="shared" si="82"/>
        <v>6</v>
      </c>
      <c r="AN199" s="11" t="str">
        <f t="shared" si="83"/>
        <v xml:space="preserve">2012/6 </v>
      </c>
      <c r="AO199" s="11" t="str">
        <f t="shared" si="84"/>
        <v>2012/6 Contribuciones Seg. Social</v>
      </c>
      <c r="AP199" s="11">
        <f t="shared" si="85"/>
        <v>27900.76</v>
      </c>
      <c r="AT199" s="11" t="str">
        <f t="shared" si="86"/>
        <v>M645044</v>
      </c>
      <c r="AU199" s="11">
        <f t="shared" si="87"/>
        <v>13</v>
      </c>
      <c r="AV199" s="11">
        <f t="shared" si="88"/>
        <v>7659.19</v>
      </c>
      <c r="AW199" s="11" t="str">
        <f t="shared" si="89"/>
        <v>2013/1</v>
      </c>
      <c r="AX199" s="11" t="str">
        <f t="shared" si="90"/>
        <v>2013/1 Contribuciones Seg. Social</v>
      </c>
      <c r="AY199" s="11">
        <f t="shared" si="92"/>
        <v>14136.59</v>
      </c>
      <c r="AZ199" s="11">
        <f t="shared" si="91"/>
        <v>0.54179897698101165</v>
      </c>
      <c r="BA199" s="11" t="str">
        <f t="shared" si="73"/>
        <v>M645044 13</v>
      </c>
      <c r="BB199" s="11">
        <f>IFERROR(IF(AW199="","",VLOOKUP(AW199,SUSS!R:S,2,FALSE)),AY199*SUSS!$M$2)</f>
        <v>1696.3907999999999</v>
      </c>
      <c r="BC199" s="11">
        <f t="shared" si="93"/>
        <v>919.10279999999989</v>
      </c>
    </row>
    <row r="200" spans="1:55" ht="20.100000000000001" customHeight="1" thickBot="1">
      <c r="A200" s="3" t="s">
        <v>101</v>
      </c>
      <c r="B200" s="83">
        <v>2012</v>
      </c>
      <c r="C200" s="83">
        <v>6</v>
      </c>
      <c r="D200" s="83"/>
      <c r="E200" s="84" t="s">
        <v>86</v>
      </c>
      <c r="F200" s="84" t="s">
        <v>10</v>
      </c>
      <c r="G200" s="84" t="s">
        <v>83</v>
      </c>
      <c r="H200" s="85">
        <v>43798</v>
      </c>
      <c r="I200" s="86">
        <v>62910.32</v>
      </c>
      <c r="J200" s="86">
        <v>46041.27</v>
      </c>
      <c r="K200" s="86">
        <v>16869.05</v>
      </c>
      <c r="N200" s="3" t="s">
        <v>101</v>
      </c>
      <c r="O200" s="83">
        <v>13</v>
      </c>
      <c r="P200" s="87">
        <v>831.45</v>
      </c>
      <c r="Q200" s="84" t="s">
        <v>11</v>
      </c>
      <c r="R200" s="84" t="s">
        <v>108</v>
      </c>
      <c r="S200" s="84" t="s">
        <v>83</v>
      </c>
      <c r="T200" s="83" t="s">
        <v>127</v>
      </c>
      <c r="U200" s="83" t="s">
        <v>124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>M645044</v>
      </c>
      <c r="AU200" s="11">
        <f t="shared" si="87"/>
        <v>13</v>
      </c>
      <c r="AV200" s="11">
        <f t="shared" si="88"/>
        <v>831.45</v>
      </c>
      <c r="AW200" s="11" t="str">
        <f t="shared" si="89"/>
        <v>2013/1</v>
      </c>
      <c r="AX200" s="11" t="str">
        <f t="shared" si="90"/>
        <v>2013/1 Contribuciones Seg. Social</v>
      </c>
      <c r="AY200" s="11">
        <f t="shared" si="92"/>
        <v>14136.59</v>
      </c>
      <c r="AZ200" s="11">
        <f t="shared" si="91"/>
        <v>5.8815456910046908E-2</v>
      </c>
      <c r="BA200" s="11" t="str">
        <f t="shared" ref="BA200:BA263" si="94">AT200&amp;" "&amp;AU200</f>
        <v>M645044 13</v>
      </c>
      <c r="BB200" s="11">
        <f>IFERROR(IF(AW200="","",VLOOKUP(AW200,SUSS!R:S,2,FALSE)),AY200*SUSS!$M$2)</f>
        <v>1696.3907999999999</v>
      </c>
      <c r="BC200" s="11">
        <f t="shared" si="93"/>
        <v>99.774000000000001</v>
      </c>
    </row>
    <row r="201" spans="1:55" ht="20.100000000000001" customHeight="1" thickBot="1">
      <c r="A201" s="3" t="s">
        <v>101</v>
      </c>
      <c r="B201" s="83">
        <v>2012</v>
      </c>
      <c r="C201" s="83">
        <v>6</v>
      </c>
      <c r="D201" s="83"/>
      <c r="E201" s="84" t="s">
        <v>11</v>
      </c>
      <c r="F201" s="84" t="s">
        <v>10</v>
      </c>
      <c r="G201" s="84" t="s">
        <v>83</v>
      </c>
      <c r="H201" s="85">
        <v>43798</v>
      </c>
      <c r="I201" s="86">
        <v>78038.429999999993</v>
      </c>
      <c r="J201" s="86">
        <v>57112.86</v>
      </c>
      <c r="K201" s="86">
        <v>20925.57</v>
      </c>
      <c r="N201" s="3" t="s">
        <v>101</v>
      </c>
      <c r="O201" s="83">
        <v>13</v>
      </c>
      <c r="P201" s="86">
        <v>44282.22</v>
      </c>
      <c r="Q201" s="84" t="s">
        <v>82</v>
      </c>
      <c r="R201" s="84" t="s">
        <v>10</v>
      </c>
      <c r="S201" s="84" t="s">
        <v>84</v>
      </c>
      <c r="T201" s="83" t="s">
        <v>120</v>
      </c>
      <c r="U201" s="83" t="s">
        <v>124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101</v>
      </c>
      <c r="B202" s="83">
        <v>2012</v>
      </c>
      <c r="C202" s="83">
        <v>7</v>
      </c>
      <c r="D202" s="83"/>
      <c r="E202" s="84" t="s">
        <v>86</v>
      </c>
      <c r="F202" s="84" t="s">
        <v>10</v>
      </c>
      <c r="G202" s="84" t="s">
        <v>10</v>
      </c>
      <c r="H202" s="85">
        <v>41130</v>
      </c>
      <c r="I202" s="86">
        <v>15304.88</v>
      </c>
      <c r="J202" s="87">
        <v>0</v>
      </c>
      <c r="K202" s="86">
        <v>15304.88</v>
      </c>
      <c r="N202" s="3" t="s">
        <v>101</v>
      </c>
      <c r="O202" s="83">
        <v>13</v>
      </c>
      <c r="P202" s="87">
        <v>18.809999999999999</v>
      </c>
      <c r="Q202" s="84" t="s">
        <v>106</v>
      </c>
      <c r="R202" s="84" t="s">
        <v>10</v>
      </c>
      <c r="S202" s="84" t="s">
        <v>105</v>
      </c>
      <c r="T202" s="83" t="s">
        <v>115</v>
      </c>
      <c r="U202" s="83" t="s">
        <v>124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101</v>
      </c>
      <c r="B203" s="83">
        <v>2012</v>
      </c>
      <c r="C203" s="83">
        <v>7</v>
      </c>
      <c r="D203" s="83"/>
      <c r="E203" s="84" t="s">
        <v>11</v>
      </c>
      <c r="F203" s="84" t="s">
        <v>10</v>
      </c>
      <c r="G203" s="84" t="s">
        <v>10</v>
      </c>
      <c r="H203" s="85">
        <v>41130</v>
      </c>
      <c r="I203" s="86">
        <v>18983.18</v>
      </c>
      <c r="J203" s="87">
        <v>0</v>
      </c>
      <c r="K203" s="86">
        <v>18983.18</v>
      </c>
      <c r="N203" s="3" t="s">
        <v>101</v>
      </c>
      <c r="O203" s="83">
        <v>13</v>
      </c>
      <c r="P203" s="87">
        <v>12.54</v>
      </c>
      <c r="Q203" s="84" t="s">
        <v>107</v>
      </c>
      <c r="R203" s="84" t="s">
        <v>10</v>
      </c>
      <c r="S203" s="84" t="s">
        <v>105</v>
      </c>
      <c r="T203" s="83" t="s">
        <v>115</v>
      </c>
      <c r="U203" s="83" t="s">
        <v>124</v>
      </c>
      <c r="AC203" s="11" t="str">
        <f t="shared" si="74"/>
        <v>M645044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18983.18</v>
      </c>
      <c r="AH203" s="11">
        <f t="shared" si="79"/>
        <v>0</v>
      </c>
      <c r="AI203" s="11">
        <f t="shared" si="80"/>
        <v>18983.18</v>
      </c>
      <c r="AJ203" s="11">
        <f t="shared" si="81"/>
        <v>2012</v>
      </c>
      <c r="AK203" s="11">
        <f t="shared" si="82"/>
        <v>7</v>
      </c>
      <c r="AN203" s="11" t="str">
        <f t="shared" si="83"/>
        <v xml:space="preserve">2012/7 </v>
      </c>
      <c r="AO203" s="11" t="str">
        <f t="shared" si="84"/>
        <v>2012/7 Contribuciones Seg. Social</v>
      </c>
      <c r="AP203" s="11">
        <f t="shared" si="85"/>
        <v>18983.18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101</v>
      </c>
      <c r="B204" s="83">
        <v>2012</v>
      </c>
      <c r="C204" s="83">
        <v>7</v>
      </c>
      <c r="D204" s="83"/>
      <c r="E204" s="84" t="s">
        <v>86</v>
      </c>
      <c r="F204" s="84" t="s">
        <v>10</v>
      </c>
      <c r="G204" s="84" t="s">
        <v>83</v>
      </c>
      <c r="H204" s="85">
        <v>43798</v>
      </c>
      <c r="I204" s="86">
        <v>42394.52</v>
      </c>
      <c r="J204" s="86">
        <v>30915.86</v>
      </c>
      <c r="K204" s="86">
        <v>11478.66</v>
      </c>
      <c r="N204" s="3" t="s">
        <v>101</v>
      </c>
      <c r="O204" s="83">
        <v>13</v>
      </c>
      <c r="P204" s="87">
        <v>6.27</v>
      </c>
      <c r="Q204" s="84" t="s">
        <v>104</v>
      </c>
      <c r="R204" s="84" t="s">
        <v>10</v>
      </c>
      <c r="S204" s="84" t="s">
        <v>105</v>
      </c>
      <c r="T204" s="83" t="s">
        <v>116</v>
      </c>
      <c r="U204" s="83" t="s">
        <v>124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101</v>
      </c>
      <c r="B205" s="83">
        <v>2012</v>
      </c>
      <c r="C205" s="83">
        <v>7</v>
      </c>
      <c r="D205" s="83"/>
      <c r="E205" s="84" t="s">
        <v>11</v>
      </c>
      <c r="F205" s="84" t="s">
        <v>10</v>
      </c>
      <c r="G205" s="84" t="s">
        <v>83</v>
      </c>
      <c r="H205" s="85">
        <v>43798</v>
      </c>
      <c r="I205" s="86">
        <v>52583.41</v>
      </c>
      <c r="J205" s="86">
        <v>38346.019999999997</v>
      </c>
      <c r="K205" s="86">
        <v>14237.39</v>
      </c>
      <c r="N205" s="3" t="s">
        <v>101</v>
      </c>
      <c r="O205" s="83">
        <v>14</v>
      </c>
      <c r="P205" s="86">
        <v>1277.93</v>
      </c>
      <c r="Q205" s="84" t="s">
        <v>102</v>
      </c>
      <c r="R205" s="84" t="s">
        <v>10</v>
      </c>
      <c r="S205" s="84" t="s">
        <v>83</v>
      </c>
      <c r="T205" s="83" t="s">
        <v>111</v>
      </c>
      <c r="U205" s="83" t="s">
        <v>124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101</v>
      </c>
      <c r="B206" s="83">
        <v>2012</v>
      </c>
      <c r="C206" s="83">
        <v>8</v>
      </c>
      <c r="D206" s="83"/>
      <c r="E206" s="84" t="s">
        <v>86</v>
      </c>
      <c r="F206" s="84" t="s">
        <v>10</v>
      </c>
      <c r="G206" s="84" t="s">
        <v>10</v>
      </c>
      <c r="H206" s="85">
        <v>41163</v>
      </c>
      <c r="I206" s="86">
        <v>16270.85</v>
      </c>
      <c r="J206" s="87">
        <v>0</v>
      </c>
      <c r="K206" s="86">
        <v>16270.85</v>
      </c>
      <c r="N206" s="3" t="s">
        <v>101</v>
      </c>
      <c r="O206" s="83">
        <v>14</v>
      </c>
      <c r="P206" s="86">
        <v>12841.4</v>
      </c>
      <c r="Q206" s="84" t="s">
        <v>102</v>
      </c>
      <c r="R206" s="84" t="s">
        <v>10</v>
      </c>
      <c r="S206" s="84" t="s">
        <v>84</v>
      </c>
      <c r="T206" s="83" t="s">
        <v>111</v>
      </c>
      <c r="U206" s="83" t="s">
        <v>124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101</v>
      </c>
      <c r="B207" s="83">
        <v>2012</v>
      </c>
      <c r="C207" s="83">
        <v>8</v>
      </c>
      <c r="D207" s="83"/>
      <c r="E207" s="84" t="s">
        <v>11</v>
      </c>
      <c r="F207" s="84" t="s">
        <v>10</v>
      </c>
      <c r="G207" s="84" t="s">
        <v>10</v>
      </c>
      <c r="H207" s="85">
        <v>41163</v>
      </c>
      <c r="I207" s="86">
        <v>20180.98</v>
      </c>
      <c r="J207" s="87">
        <v>0</v>
      </c>
      <c r="K207" s="86">
        <v>20180.98</v>
      </c>
      <c r="N207" s="3" t="s">
        <v>101</v>
      </c>
      <c r="O207" s="83">
        <v>14</v>
      </c>
      <c r="P207" s="87">
        <v>669.19</v>
      </c>
      <c r="Q207" s="84" t="s">
        <v>103</v>
      </c>
      <c r="R207" s="84" t="s">
        <v>10</v>
      </c>
      <c r="S207" s="84" t="s">
        <v>10</v>
      </c>
      <c r="T207" s="83" t="s">
        <v>114</v>
      </c>
      <c r="U207" s="83" t="s">
        <v>124</v>
      </c>
      <c r="AC207" s="11" t="str">
        <f t="shared" si="74"/>
        <v>M645044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20180.98</v>
      </c>
      <c r="AH207" s="11">
        <f t="shared" si="79"/>
        <v>0</v>
      </c>
      <c r="AI207" s="11">
        <f t="shared" si="80"/>
        <v>20180.98</v>
      </c>
      <c r="AJ207" s="11">
        <f t="shared" si="81"/>
        <v>2012</v>
      </c>
      <c r="AK207" s="11">
        <f t="shared" si="82"/>
        <v>8</v>
      </c>
      <c r="AN207" s="11" t="str">
        <f t="shared" si="83"/>
        <v xml:space="preserve">2012/8 </v>
      </c>
      <c r="AO207" s="11" t="str">
        <f t="shared" si="84"/>
        <v>2012/8 Contribuciones Seg. Social</v>
      </c>
      <c r="AP207" s="11">
        <f t="shared" si="85"/>
        <v>20180.98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101</v>
      </c>
      <c r="B208" s="83">
        <v>2012</v>
      </c>
      <c r="C208" s="83">
        <v>8</v>
      </c>
      <c r="D208" s="83"/>
      <c r="E208" s="84" t="s">
        <v>86</v>
      </c>
      <c r="F208" s="84" t="s">
        <v>10</v>
      </c>
      <c r="G208" s="84" t="s">
        <v>83</v>
      </c>
      <c r="H208" s="85">
        <v>43798</v>
      </c>
      <c r="I208" s="86">
        <v>44549.59</v>
      </c>
      <c r="J208" s="86">
        <v>32346.45</v>
      </c>
      <c r="K208" s="86">
        <v>12203.14</v>
      </c>
      <c r="N208" s="3" t="s">
        <v>101</v>
      </c>
      <c r="O208" s="83">
        <v>14</v>
      </c>
      <c r="P208" s="86">
        <v>5342.66</v>
      </c>
      <c r="Q208" s="84" t="s">
        <v>86</v>
      </c>
      <c r="R208" s="84" t="s">
        <v>10</v>
      </c>
      <c r="S208" s="84" t="s">
        <v>10</v>
      </c>
      <c r="T208" s="83" t="s">
        <v>126</v>
      </c>
      <c r="U208" s="83" t="s">
        <v>124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101</v>
      </c>
      <c r="B209" s="83">
        <v>2012</v>
      </c>
      <c r="C209" s="83">
        <v>8</v>
      </c>
      <c r="D209" s="83"/>
      <c r="E209" s="84" t="s">
        <v>11</v>
      </c>
      <c r="F209" s="84" t="s">
        <v>10</v>
      </c>
      <c r="G209" s="84" t="s">
        <v>83</v>
      </c>
      <c r="H209" s="85">
        <v>43798</v>
      </c>
      <c r="I209" s="86">
        <v>55255.519999999997</v>
      </c>
      <c r="J209" s="86">
        <v>40119.78</v>
      </c>
      <c r="K209" s="86">
        <v>15135.74</v>
      </c>
      <c r="N209" s="3" t="s">
        <v>101</v>
      </c>
      <c r="O209" s="83">
        <v>14</v>
      </c>
      <c r="P209" s="86">
        <v>10913.52</v>
      </c>
      <c r="Q209" s="84" t="s">
        <v>86</v>
      </c>
      <c r="R209" s="84" t="s">
        <v>10</v>
      </c>
      <c r="S209" s="84" t="s">
        <v>83</v>
      </c>
      <c r="T209" s="83" t="s">
        <v>126</v>
      </c>
      <c r="U209" s="83" t="s">
        <v>124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101</v>
      </c>
      <c r="B210" s="83">
        <v>2012</v>
      </c>
      <c r="C210" s="83">
        <v>9</v>
      </c>
      <c r="D210" s="83"/>
      <c r="E210" s="84" t="s">
        <v>86</v>
      </c>
      <c r="F210" s="84" t="s">
        <v>10</v>
      </c>
      <c r="G210" s="84" t="s">
        <v>10</v>
      </c>
      <c r="H210" s="85">
        <v>41193</v>
      </c>
      <c r="I210" s="86">
        <v>11506.82</v>
      </c>
      <c r="J210" s="87">
        <v>0</v>
      </c>
      <c r="K210" s="86">
        <v>11506.82</v>
      </c>
      <c r="N210" s="3" t="s">
        <v>101</v>
      </c>
      <c r="O210" s="83">
        <v>14</v>
      </c>
      <c r="P210" s="86">
        <v>8532.34</v>
      </c>
      <c r="Q210" s="84" t="s">
        <v>11</v>
      </c>
      <c r="R210" s="84" t="s">
        <v>10</v>
      </c>
      <c r="S210" s="84" t="s">
        <v>83</v>
      </c>
      <c r="T210" s="83" t="s">
        <v>127</v>
      </c>
      <c r="U210" s="83" t="s">
        <v>124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>M645044</v>
      </c>
      <c r="AU210" s="11">
        <f t="shared" si="87"/>
        <v>14</v>
      </c>
      <c r="AV210" s="11">
        <f t="shared" si="88"/>
        <v>8532.34</v>
      </c>
      <c r="AW210" s="11" t="str">
        <f t="shared" si="89"/>
        <v>2013/1</v>
      </c>
      <c r="AX210" s="11" t="str">
        <f t="shared" si="90"/>
        <v>2013/1 Contribuciones Seg. Social</v>
      </c>
      <c r="AY210" s="11">
        <f t="shared" si="92"/>
        <v>14136.59</v>
      </c>
      <c r="AZ210" s="11">
        <f t="shared" si="91"/>
        <v>0.60356422588474312</v>
      </c>
      <c r="BA210" s="11" t="str">
        <f t="shared" si="94"/>
        <v>M645044 14</v>
      </c>
      <c r="BB210" s="11">
        <f>IFERROR(IF(AW210="","",VLOOKUP(AW210,SUSS!R:S,2,FALSE)),AY210*SUSS!$M$2)</f>
        <v>1696.3907999999999</v>
      </c>
      <c r="BC210" s="11">
        <f t="shared" si="93"/>
        <v>1023.8808</v>
      </c>
    </row>
    <row r="211" spans="1:55" ht="20.100000000000001" customHeight="1" thickBot="1">
      <c r="A211" s="3" t="s">
        <v>101</v>
      </c>
      <c r="B211" s="83">
        <v>2012</v>
      </c>
      <c r="C211" s="83">
        <v>9</v>
      </c>
      <c r="D211" s="83"/>
      <c r="E211" s="84" t="s">
        <v>11</v>
      </c>
      <c r="F211" s="84" t="s">
        <v>10</v>
      </c>
      <c r="G211" s="84" t="s">
        <v>10</v>
      </c>
      <c r="H211" s="85">
        <v>41193</v>
      </c>
      <c r="I211" s="86">
        <v>14278.36</v>
      </c>
      <c r="J211" s="87">
        <v>0</v>
      </c>
      <c r="K211" s="86">
        <v>14278.36</v>
      </c>
      <c r="N211" s="3" t="s">
        <v>101</v>
      </c>
      <c r="O211" s="83">
        <v>14</v>
      </c>
      <c r="P211" s="86">
        <v>4912.9399999999996</v>
      </c>
      <c r="Q211" s="84" t="s">
        <v>11</v>
      </c>
      <c r="R211" s="84" t="s">
        <v>108</v>
      </c>
      <c r="S211" s="84" t="s">
        <v>84</v>
      </c>
      <c r="T211" s="83" t="s">
        <v>127</v>
      </c>
      <c r="U211" s="83" t="s">
        <v>124</v>
      </c>
      <c r="AC211" s="11" t="str">
        <f t="shared" si="74"/>
        <v>M645044</v>
      </c>
      <c r="AD211" s="11" t="str">
        <f t="shared" si="75"/>
        <v>Contribuciones Seg. Social</v>
      </c>
      <c r="AE211" s="11" t="str">
        <f t="shared" si="76"/>
        <v>Declaración Jurada</v>
      </c>
      <c r="AF211" s="11" t="str">
        <f t="shared" si="77"/>
        <v>Declaración Jurada</v>
      </c>
      <c r="AG211" s="11">
        <f t="shared" si="78"/>
        <v>14278.36</v>
      </c>
      <c r="AH211" s="11">
        <f t="shared" si="79"/>
        <v>0</v>
      </c>
      <c r="AI211" s="11">
        <f t="shared" si="80"/>
        <v>14278.36</v>
      </c>
      <c r="AJ211" s="11">
        <f t="shared" si="81"/>
        <v>2012</v>
      </c>
      <c r="AK211" s="11">
        <f t="shared" si="82"/>
        <v>9</v>
      </c>
      <c r="AN211" s="11" t="str">
        <f t="shared" si="83"/>
        <v xml:space="preserve">2012/9 </v>
      </c>
      <c r="AO211" s="11" t="str">
        <f t="shared" si="84"/>
        <v>2012/9 Contribuciones Seg. Social</v>
      </c>
      <c r="AP211" s="11">
        <f t="shared" si="85"/>
        <v>14278.36</v>
      </c>
      <c r="AT211" s="11" t="str">
        <f t="shared" si="86"/>
        <v>M645044</v>
      </c>
      <c r="AU211" s="11">
        <f t="shared" si="87"/>
        <v>14</v>
      </c>
      <c r="AV211" s="11">
        <f t="shared" si="88"/>
        <v>4912.9399999999996</v>
      </c>
      <c r="AW211" s="11" t="str">
        <f t="shared" si="89"/>
        <v>2013/1</v>
      </c>
      <c r="AX211" s="11" t="str">
        <f t="shared" si="90"/>
        <v>2013/1 Contribuciones Seg. Social</v>
      </c>
      <c r="AY211" s="11">
        <f t="shared" si="92"/>
        <v>14136.59</v>
      </c>
      <c r="AZ211" s="11">
        <f t="shared" si="91"/>
        <v>0.34753359897966907</v>
      </c>
      <c r="BA211" s="11" t="str">
        <f t="shared" si="94"/>
        <v>M645044 14</v>
      </c>
      <c r="BB211" s="11">
        <f>IFERROR(IF(AW211="","",VLOOKUP(AW211,SUSS!R:S,2,FALSE)),AY211*SUSS!$M$2)</f>
        <v>1696.3907999999999</v>
      </c>
      <c r="BC211" s="11">
        <f t="shared" si="93"/>
        <v>589.55279999999993</v>
      </c>
    </row>
    <row r="212" spans="1:55" ht="20.100000000000001" customHeight="1" thickBot="1">
      <c r="A212" s="3" t="s">
        <v>101</v>
      </c>
      <c r="B212" s="83">
        <v>2012</v>
      </c>
      <c r="C212" s="83">
        <v>9</v>
      </c>
      <c r="D212" s="83"/>
      <c r="E212" s="84" t="s">
        <v>86</v>
      </c>
      <c r="F212" s="84" t="s">
        <v>10</v>
      </c>
      <c r="G212" s="84" t="s">
        <v>83</v>
      </c>
      <c r="H212" s="85">
        <v>43798</v>
      </c>
      <c r="I212" s="86">
        <v>31160.47</v>
      </c>
      <c r="J212" s="86">
        <v>22530.35</v>
      </c>
      <c r="K212" s="86">
        <v>8630.1200000000008</v>
      </c>
      <c r="N212" s="3" t="s">
        <v>101</v>
      </c>
      <c r="O212" s="83">
        <v>14</v>
      </c>
      <c r="P212" s="86">
        <v>8952.07</v>
      </c>
      <c r="Q212" s="84" t="s">
        <v>11</v>
      </c>
      <c r="R212" s="84" t="s">
        <v>10</v>
      </c>
      <c r="S212" s="84" t="s">
        <v>10</v>
      </c>
      <c r="T212" s="83" t="s">
        <v>128</v>
      </c>
      <c r="U212" s="83" t="s">
        <v>124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>M645044</v>
      </c>
      <c r="AU212" s="11">
        <f t="shared" si="87"/>
        <v>14</v>
      </c>
      <c r="AV212" s="11">
        <f t="shared" si="88"/>
        <v>8952.07</v>
      </c>
      <c r="AW212" s="11" t="str">
        <f t="shared" si="89"/>
        <v>2013/2</v>
      </c>
      <c r="AX212" s="11" t="str">
        <f t="shared" si="90"/>
        <v>2013/2 Contribuciones Seg. Social</v>
      </c>
      <c r="AY212" s="11">
        <f t="shared" si="92"/>
        <v>13159.94</v>
      </c>
      <c r="AZ212" s="11">
        <f t="shared" si="91"/>
        <v>0.68025158169414146</v>
      </c>
      <c r="BA212" s="11" t="str">
        <f t="shared" si="94"/>
        <v>M645044 14</v>
      </c>
      <c r="BB212" s="11">
        <f>IFERROR(IF(AW212="","",VLOOKUP(AW212,SUSS!R:S,2,FALSE)),AY212*SUSS!$M$2)</f>
        <v>1579.1928</v>
      </c>
      <c r="BC212" s="11">
        <f t="shared" si="93"/>
        <v>1074.2483999999999</v>
      </c>
    </row>
    <row r="213" spans="1:55" ht="20.100000000000001" customHeight="1" thickBot="1">
      <c r="A213" s="3" t="s">
        <v>101</v>
      </c>
      <c r="B213" s="83">
        <v>2012</v>
      </c>
      <c r="C213" s="83">
        <v>9</v>
      </c>
      <c r="D213" s="83"/>
      <c r="E213" s="84" t="s">
        <v>11</v>
      </c>
      <c r="F213" s="84" t="s">
        <v>10</v>
      </c>
      <c r="G213" s="84" t="s">
        <v>83</v>
      </c>
      <c r="H213" s="85">
        <v>43798</v>
      </c>
      <c r="I213" s="86">
        <v>38665.800000000003</v>
      </c>
      <c r="J213" s="86">
        <v>27957.03</v>
      </c>
      <c r="K213" s="86">
        <v>10708.77</v>
      </c>
      <c r="N213" s="3" t="s">
        <v>101</v>
      </c>
      <c r="O213" s="83">
        <v>14</v>
      </c>
      <c r="P213" s="86">
        <v>44282.22</v>
      </c>
      <c r="Q213" s="84" t="s">
        <v>82</v>
      </c>
      <c r="R213" s="84" t="s">
        <v>10</v>
      </c>
      <c r="S213" s="84" t="s">
        <v>84</v>
      </c>
      <c r="T213" s="83" t="s">
        <v>120</v>
      </c>
      <c r="U213" s="83" t="s">
        <v>124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101</v>
      </c>
      <c r="B214" s="83">
        <v>2012</v>
      </c>
      <c r="C214" s="83">
        <v>10</v>
      </c>
      <c r="D214" s="83"/>
      <c r="E214" s="84" t="s">
        <v>86</v>
      </c>
      <c r="F214" s="84" t="s">
        <v>10</v>
      </c>
      <c r="G214" s="84" t="s">
        <v>10</v>
      </c>
      <c r="H214" s="85">
        <v>41222</v>
      </c>
      <c r="I214" s="86">
        <v>11096.27</v>
      </c>
      <c r="J214" s="87">
        <v>0</v>
      </c>
      <c r="K214" s="86">
        <v>11096.27</v>
      </c>
      <c r="N214" s="3" t="s">
        <v>101</v>
      </c>
      <c r="O214" s="83">
        <v>14</v>
      </c>
      <c r="P214" s="87">
        <v>12.54</v>
      </c>
      <c r="Q214" s="84" t="s">
        <v>107</v>
      </c>
      <c r="R214" s="84" t="s">
        <v>10</v>
      </c>
      <c r="S214" s="84" t="s">
        <v>105</v>
      </c>
      <c r="T214" s="83" t="s">
        <v>115</v>
      </c>
      <c r="U214" s="83" t="s">
        <v>124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101</v>
      </c>
      <c r="B215" s="83">
        <v>2012</v>
      </c>
      <c r="C215" s="83">
        <v>10</v>
      </c>
      <c r="D215" s="83"/>
      <c r="E215" s="84" t="s">
        <v>11</v>
      </c>
      <c r="F215" s="84" t="s">
        <v>10</v>
      </c>
      <c r="G215" s="84" t="s">
        <v>10</v>
      </c>
      <c r="H215" s="85">
        <v>41222</v>
      </c>
      <c r="I215" s="86">
        <v>13769.89</v>
      </c>
      <c r="J215" s="87">
        <v>0</v>
      </c>
      <c r="K215" s="86">
        <v>13769.89</v>
      </c>
      <c r="N215" s="3" t="s">
        <v>101</v>
      </c>
      <c r="O215" s="83">
        <v>14</v>
      </c>
      <c r="P215" s="87">
        <v>18.809999999999999</v>
      </c>
      <c r="Q215" s="84" t="s">
        <v>106</v>
      </c>
      <c r="R215" s="84" t="s">
        <v>10</v>
      </c>
      <c r="S215" s="84" t="s">
        <v>105</v>
      </c>
      <c r="T215" s="83" t="s">
        <v>115</v>
      </c>
      <c r="U215" s="83" t="s">
        <v>124</v>
      </c>
      <c r="AC215" s="11" t="str">
        <f t="shared" si="74"/>
        <v>M645044</v>
      </c>
      <c r="AD215" s="11" t="str">
        <f t="shared" si="75"/>
        <v>Contribuciones Seg. Social</v>
      </c>
      <c r="AE215" s="11" t="str">
        <f t="shared" si="76"/>
        <v>Declaración Jurada</v>
      </c>
      <c r="AF215" s="11" t="str">
        <f t="shared" si="77"/>
        <v>Declaración Jurada</v>
      </c>
      <c r="AG215" s="11">
        <f t="shared" si="78"/>
        <v>13769.89</v>
      </c>
      <c r="AH215" s="11">
        <f t="shared" si="79"/>
        <v>0</v>
      </c>
      <c r="AI215" s="11">
        <f t="shared" si="80"/>
        <v>13769.89</v>
      </c>
      <c r="AJ215" s="11">
        <f t="shared" si="81"/>
        <v>2012</v>
      </c>
      <c r="AK215" s="11">
        <f t="shared" si="82"/>
        <v>10</v>
      </c>
      <c r="AN215" s="11" t="str">
        <f t="shared" si="83"/>
        <v>2012/10</v>
      </c>
      <c r="AO215" s="11" t="str">
        <f t="shared" si="84"/>
        <v>2012/10 Contribuciones Seg. Social</v>
      </c>
      <c r="AP215" s="11">
        <f t="shared" si="85"/>
        <v>13769.89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101</v>
      </c>
      <c r="B216" s="83">
        <v>2012</v>
      </c>
      <c r="C216" s="83">
        <v>10</v>
      </c>
      <c r="D216" s="83"/>
      <c r="E216" s="84" t="s">
        <v>86</v>
      </c>
      <c r="F216" s="84" t="s">
        <v>10</v>
      </c>
      <c r="G216" s="84" t="s">
        <v>83</v>
      </c>
      <c r="H216" s="85">
        <v>43798</v>
      </c>
      <c r="I216" s="86">
        <v>29738</v>
      </c>
      <c r="J216" s="86">
        <v>21415.8</v>
      </c>
      <c r="K216" s="86">
        <v>8322.2000000000007</v>
      </c>
      <c r="N216" s="3" t="s">
        <v>101</v>
      </c>
      <c r="O216" s="83">
        <v>14</v>
      </c>
      <c r="P216" s="87">
        <v>6.27</v>
      </c>
      <c r="Q216" s="84" t="s">
        <v>104</v>
      </c>
      <c r="R216" s="84" t="s">
        <v>10</v>
      </c>
      <c r="S216" s="84" t="s">
        <v>105</v>
      </c>
      <c r="T216" s="83" t="s">
        <v>116</v>
      </c>
      <c r="U216" s="83" t="s">
        <v>124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101</v>
      </c>
      <c r="B217" s="83">
        <v>2012</v>
      </c>
      <c r="C217" s="83">
        <v>10</v>
      </c>
      <c r="D217" s="83"/>
      <c r="E217" s="84" t="s">
        <v>11</v>
      </c>
      <c r="F217" s="84" t="s">
        <v>10</v>
      </c>
      <c r="G217" s="84" t="s">
        <v>83</v>
      </c>
      <c r="H217" s="85">
        <v>43798</v>
      </c>
      <c r="I217" s="86">
        <v>36903.31</v>
      </c>
      <c r="J217" s="86">
        <v>26575.89</v>
      </c>
      <c r="K217" s="86">
        <v>10327.42</v>
      </c>
      <c r="N217" s="3" t="s">
        <v>101</v>
      </c>
      <c r="O217" s="83">
        <v>15</v>
      </c>
      <c r="P217" s="86">
        <v>14119.33</v>
      </c>
      <c r="Q217" s="84" t="s">
        <v>102</v>
      </c>
      <c r="R217" s="84" t="s">
        <v>10</v>
      </c>
      <c r="S217" s="84" t="s">
        <v>84</v>
      </c>
      <c r="T217" s="83" t="s">
        <v>111</v>
      </c>
      <c r="U217" s="83" t="s">
        <v>124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101</v>
      </c>
      <c r="B218" s="83">
        <v>2012</v>
      </c>
      <c r="C218" s="83">
        <v>11</v>
      </c>
      <c r="D218" s="83"/>
      <c r="E218" s="84" t="s">
        <v>86</v>
      </c>
      <c r="F218" s="84" t="s">
        <v>10</v>
      </c>
      <c r="G218" s="84" t="s">
        <v>10</v>
      </c>
      <c r="H218" s="85">
        <v>41254</v>
      </c>
      <c r="I218" s="86">
        <v>11649.95</v>
      </c>
      <c r="J218" s="87">
        <v>0</v>
      </c>
      <c r="K218" s="86">
        <v>11649.95</v>
      </c>
      <c r="N218" s="3" t="s">
        <v>101</v>
      </c>
      <c r="O218" s="83">
        <v>15</v>
      </c>
      <c r="P218" s="87">
        <v>669.19</v>
      </c>
      <c r="Q218" s="84" t="s">
        <v>103</v>
      </c>
      <c r="R218" s="84" t="s">
        <v>10</v>
      </c>
      <c r="S218" s="84" t="s">
        <v>10</v>
      </c>
      <c r="T218" s="83" t="s">
        <v>114</v>
      </c>
      <c r="U218" s="83" t="s">
        <v>124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101</v>
      </c>
      <c r="B219" s="83">
        <v>2012</v>
      </c>
      <c r="C219" s="83">
        <v>11</v>
      </c>
      <c r="D219" s="83"/>
      <c r="E219" s="84" t="s">
        <v>11</v>
      </c>
      <c r="F219" s="84" t="s">
        <v>10</v>
      </c>
      <c r="G219" s="84" t="s">
        <v>10</v>
      </c>
      <c r="H219" s="85">
        <v>41254</v>
      </c>
      <c r="I219" s="86">
        <v>14463.12</v>
      </c>
      <c r="J219" s="87">
        <v>0</v>
      </c>
      <c r="K219" s="86">
        <v>14463.12</v>
      </c>
      <c r="N219" s="3" t="s">
        <v>101</v>
      </c>
      <c r="O219" s="83">
        <v>15</v>
      </c>
      <c r="P219" s="86">
        <v>1372.14</v>
      </c>
      <c r="Q219" s="84" t="s">
        <v>86</v>
      </c>
      <c r="R219" s="84" t="s">
        <v>10</v>
      </c>
      <c r="S219" s="84" t="s">
        <v>83</v>
      </c>
      <c r="T219" s="83" t="s">
        <v>126</v>
      </c>
      <c r="U219" s="83" t="s">
        <v>124</v>
      </c>
      <c r="AC219" s="11" t="str">
        <f t="shared" si="74"/>
        <v>M645044</v>
      </c>
      <c r="AD219" s="11" t="str">
        <f t="shared" si="75"/>
        <v>Contribuciones Seg. Social</v>
      </c>
      <c r="AE219" s="11" t="str">
        <f t="shared" si="76"/>
        <v>Declaración Jurada</v>
      </c>
      <c r="AF219" s="11" t="str">
        <f t="shared" si="77"/>
        <v>Declaración Jurada</v>
      </c>
      <c r="AG219" s="11">
        <f t="shared" si="78"/>
        <v>14463.12</v>
      </c>
      <c r="AH219" s="11">
        <f t="shared" si="79"/>
        <v>0</v>
      </c>
      <c r="AI219" s="11">
        <f t="shared" si="80"/>
        <v>14463.12</v>
      </c>
      <c r="AJ219" s="11">
        <f t="shared" si="81"/>
        <v>2012</v>
      </c>
      <c r="AK219" s="11">
        <f t="shared" si="82"/>
        <v>11</v>
      </c>
      <c r="AN219" s="11" t="str">
        <f t="shared" si="83"/>
        <v>2012/11</v>
      </c>
      <c r="AO219" s="11" t="str">
        <f t="shared" si="84"/>
        <v>2012/11 Contribuciones Seg. Social</v>
      </c>
      <c r="AP219" s="11">
        <f t="shared" si="85"/>
        <v>14463.12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101</v>
      </c>
      <c r="B220" s="83">
        <v>2012</v>
      </c>
      <c r="C220" s="83">
        <v>11</v>
      </c>
      <c r="D220" s="83"/>
      <c r="E220" s="84" t="s">
        <v>86</v>
      </c>
      <c r="F220" s="84" t="s">
        <v>10</v>
      </c>
      <c r="G220" s="84" t="s">
        <v>83</v>
      </c>
      <c r="H220" s="85">
        <v>43798</v>
      </c>
      <c r="I220" s="86">
        <v>30849.07</v>
      </c>
      <c r="J220" s="86">
        <v>22111.61</v>
      </c>
      <c r="K220" s="86">
        <v>8737.4599999999991</v>
      </c>
      <c r="N220" s="3" t="s">
        <v>101</v>
      </c>
      <c r="O220" s="83">
        <v>15</v>
      </c>
      <c r="P220" s="86">
        <v>11394.04</v>
      </c>
      <c r="Q220" s="84" t="s">
        <v>86</v>
      </c>
      <c r="R220" s="84" t="s">
        <v>10</v>
      </c>
      <c r="S220" s="84" t="s">
        <v>10</v>
      </c>
      <c r="T220" s="83" t="s">
        <v>127</v>
      </c>
      <c r="U220" s="83" t="s">
        <v>124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101</v>
      </c>
      <c r="B221" s="83">
        <v>2012</v>
      </c>
      <c r="C221" s="83">
        <v>11</v>
      </c>
      <c r="D221" s="83"/>
      <c r="E221" s="84" t="s">
        <v>11</v>
      </c>
      <c r="F221" s="84" t="s">
        <v>10</v>
      </c>
      <c r="G221" s="84" t="s">
        <v>83</v>
      </c>
      <c r="H221" s="85">
        <v>43798</v>
      </c>
      <c r="I221" s="86">
        <v>38298.339999999997</v>
      </c>
      <c r="J221" s="86">
        <v>27451</v>
      </c>
      <c r="K221" s="86">
        <v>10847.34</v>
      </c>
      <c r="N221" s="3" t="s">
        <v>101</v>
      </c>
      <c r="O221" s="83">
        <v>15</v>
      </c>
      <c r="P221" s="86">
        <v>3490</v>
      </c>
      <c r="Q221" s="84" t="s">
        <v>86</v>
      </c>
      <c r="R221" s="84" t="s">
        <v>10</v>
      </c>
      <c r="S221" s="84" t="s">
        <v>83</v>
      </c>
      <c r="T221" s="83" t="s">
        <v>127</v>
      </c>
      <c r="U221" s="83" t="s">
        <v>124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101</v>
      </c>
      <c r="B222" s="83">
        <v>2012</v>
      </c>
      <c r="C222" s="83">
        <v>12</v>
      </c>
      <c r="D222" s="83"/>
      <c r="E222" s="84" t="s">
        <v>86</v>
      </c>
      <c r="F222" s="84" t="s">
        <v>10</v>
      </c>
      <c r="G222" s="84" t="s">
        <v>10</v>
      </c>
      <c r="H222" s="85">
        <v>41283</v>
      </c>
      <c r="I222" s="86">
        <v>16380.88</v>
      </c>
      <c r="J222" s="87">
        <v>0</v>
      </c>
      <c r="K222" s="86">
        <v>16380.88</v>
      </c>
      <c r="N222" s="3" t="s">
        <v>101</v>
      </c>
      <c r="O222" s="83">
        <v>15</v>
      </c>
      <c r="P222" s="86">
        <v>4207.87</v>
      </c>
      <c r="Q222" s="84" t="s">
        <v>11</v>
      </c>
      <c r="R222" s="84" t="s">
        <v>10</v>
      </c>
      <c r="S222" s="84" t="s">
        <v>10</v>
      </c>
      <c r="T222" s="83" t="s">
        <v>128</v>
      </c>
      <c r="U222" s="83" t="s">
        <v>124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>M645044</v>
      </c>
      <c r="AU222" s="11">
        <f t="shared" ref="AU222:AU285" si="108">IF($Q222=$AD$1,O222,"")</f>
        <v>15</v>
      </c>
      <c r="AV222" s="11">
        <f t="shared" ref="AV222:AV285" si="109">IF($Q222=$AD$1,P222,"")</f>
        <v>4207.87</v>
      </c>
      <c r="AW222" s="11" t="str">
        <f t="shared" ref="AW222:AW285" si="110">IF($Q222=$AD$1,T222,"")</f>
        <v>2013/2</v>
      </c>
      <c r="AX222" s="11" t="str">
        <f t="shared" ref="AX222:AX285" si="111">IF(AW222&lt;&gt;"",AW222&amp;" "&amp;$AD$1,"")</f>
        <v>2013/2 Contribuciones Seg. Social</v>
      </c>
      <c r="AY222" s="11">
        <f t="shared" si="92"/>
        <v>13159.94</v>
      </c>
      <c r="AZ222" s="11">
        <f t="shared" ref="AZ222:AZ285" si="112">IF(AY222="","",AV222/AY222)</f>
        <v>0.31974841830585854</v>
      </c>
      <c r="BA222" s="11" t="str">
        <f t="shared" si="94"/>
        <v>M645044 15</v>
      </c>
      <c r="BB222" s="11">
        <f>IFERROR(IF(AW222="","",VLOOKUP(AW222,SUSS!R:S,2,FALSE)),AY222*SUSS!$M$2)</f>
        <v>1579.1928</v>
      </c>
      <c r="BC222" s="11">
        <f t="shared" si="93"/>
        <v>504.94440000000003</v>
      </c>
    </row>
    <row r="223" spans="1:55" ht="20.100000000000001" customHeight="1" thickBot="1">
      <c r="A223" s="3" t="s">
        <v>101</v>
      </c>
      <c r="B223" s="83">
        <v>2012</v>
      </c>
      <c r="C223" s="83">
        <v>12</v>
      </c>
      <c r="D223" s="83"/>
      <c r="E223" s="84" t="s">
        <v>11</v>
      </c>
      <c r="F223" s="84" t="s">
        <v>10</v>
      </c>
      <c r="G223" s="84" t="s">
        <v>10</v>
      </c>
      <c r="H223" s="85">
        <v>41283</v>
      </c>
      <c r="I223" s="86">
        <v>20321.169999999998</v>
      </c>
      <c r="J223" s="87">
        <v>0</v>
      </c>
      <c r="K223" s="86">
        <v>20321.169999999998</v>
      </c>
      <c r="N223" s="3" t="s">
        <v>101</v>
      </c>
      <c r="O223" s="83">
        <v>15</v>
      </c>
      <c r="P223" s="86">
        <v>9869.9599999999991</v>
      </c>
      <c r="Q223" s="84" t="s">
        <v>11</v>
      </c>
      <c r="R223" s="84" t="s">
        <v>10</v>
      </c>
      <c r="S223" s="84" t="s">
        <v>83</v>
      </c>
      <c r="T223" s="83" t="s">
        <v>128</v>
      </c>
      <c r="U223" s="83" t="s">
        <v>124</v>
      </c>
      <c r="AC223" s="11" t="str">
        <f t="shared" si="95"/>
        <v>M645044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20321.169999999998</v>
      </c>
      <c r="AH223" s="11">
        <f t="shared" si="100"/>
        <v>0</v>
      </c>
      <c r="AI223" s="11">
        <f t="shared" si="101"/>
        <v>20321.169999999998</v>
      </c>
      <c r="AJ223" s="11">
        <f t="shared" si="102"/>
        <v>2012</v>
      </c>
      <c r="AK223" s="11">
        <f t="shared" si="103"/>
        <v>12</v>
      </c>
      <c r="AN223" s="11" t="str">
        <f t="shared" si="104"/>
        <v>2012/12</v>
      </c>
      <c r="AO223" s="11" t="str">
        <f t="shared" si="105"/>
        <v>2012/12 Contribuciones Seg. Social</v>
      </c>
      <c r="AP223" s="11">
        <f t="shared" si="106"/>
        <v>20321.169999999998</v>
      </c>
      <c r="AT223" s="11" t="str">
        <f t="shared" si="107"/>
        <v>M645044</v>
      </c>
      <c r="AU223" s="11">
        <f t="shared" si="108"/>
        <v>15</v>
      </c>
      <c r="AV223" s="11">
        <f t="shared" si="109"/>
        <v>9869.9599999999991</v>
      </c>
      <c r="AW223" s="11" t="str">
        <f t="shared" si="110"/>
        <v>2013/2</v>
      </c>
      <c r="AX223" s="11" t="str">
        <f t="shared" si="111"/>
        <v>2013/2 Contribuciones Seg. Social</v>
      </c>
      <c r="AY223" s="11">
        <f t="shared" si="92"/>
        <v>13159.94</v>
      </c>
      <c r="AZ223" s="11">
        <f t="shared" si="112"/>
        <v>0.75000037994094193</v>
      </c>
      <c r="BA223" s="11" t="str">
        <f t="shared" si="94"/>
        <v>M645044 15</v>
      </c>
      <c r="BB223" s="11">
        <f>IFERROR(IF(AW223="","",VLOOKUP(AW223,SUSS!R:S,2,FALSE)),AY223*SUSS!$M$2)</f>
        <v>1579.1928</v>
      </c>
      <c r="BC223" s="11">
        <f t="shared" si="93"/>
        <v>1184.3951999999999</v>
      </c>
    </row>
    <row r="224" spans="1:55" ht="20.100000000000001" customHeight="1" thickBot="1">
      <c r="A224" s="3" t="s">
        <v>101</v>
      </c>
      <c r="B224" s="83">
        <v>2012</v>
      </c>
      <c r="C224" s="83">
        <v>12</v>
      </c>
      <c r="D224" s="83"/>
      <c r="E224" s="84" t="s">
        <v>86</v>
      </c>
      <c r="F224" s="84" t="s">
        <v>10</v>
      </c>
      <c r="G224" s="84" t="s">
        <v>83</v>
      </c>
      <c r="H224" s="85">
        <v>43798</v>
      </c>
      <c r="I224" s="86">
        <v>42917.91</v>
      </c>
      <c r="J224" s="86">
        <v>30632.25</v>
      </c>
      <c r="K224" s="86">
        <v>12285.66</v>
      </c>
      <c r="N224" s="3" t="s">
        <v>101</v>
      </c>
      <c r="O224" s="83">
        <v>15</v>
      </c>
      <c r="P224" s="86">
        <v>7127.2</v>
      </c>
      <c r="Q224" s="84" t="s">
        <v>11</v>
      </c>
      <c r="R224" s="84" t="s">
        <v>108</v>
      </c>
      <c r="S224" s="84" t="s">
        <v>109</v>
      </c>
      <c r="T224" s="83" t="s">
        <v>128</v>
      </c>
      <c r="U224" s="83" t="s">
        <v>124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>M645044</v>
      </c>
      <c r="AU224" s="11">
        <f t="shared" si="108"/>
        <v>15</v>
      </c>
      <c r="AV224" s="11">
        <f t="shared" si="109"/>
        <v>7127.2</v>
      </c>
      <c r="AW224" s="11" t="str">
        <f t="shared" si="110"/>
        <v>2013/2</v>
      </c>
      <c r="AX224" s="11" t="str">
        <f t="shared" si="111"/>
        <v>2013/2 Contribuciones Seg. Social</v>
      </c>
      <c r="AY224" s="11">
        <f t="shared" si="92"/>
        <v>13159.94</v>
      </c>
      <c r="AZ224" s="11">
        <f t="shared" si="112"/>
        <v>0.54158301633594075</v>
      </c>
      <c r="BA224" s="11" t="str">
        <f t="shared" si="94"/>
        <v>M645044 15</v>
      </c>
      <c r="BB224" s="11">
        <f>IFERROR(IF(AW224="","",VLOOKUP(AW224,SUSS!R:S,2,FALSE)),AY224*SUSS!$M$2)</f>
        <v>1579.1928</v>
      </c>
      <c r="BC224" s="11">
        <f t="shared" si="93"/>
        <v>855.26400000000001</v>
      </c>
    </row>
    <row r="225" spans="1:55" ht="20.100000000000001" customHeight="1" thickBot="1">
      <c r="A225" s="3" t="s">
        <v>101</v>
      </c>
      <c r="B225" s="83">
        <v>2012</v>
      </c>
      <c r="C225" s="83">
        <v>12</v>
      </c>
      <c r="D225" s="83"/>
      <c r="E225" s="84" t="s">
        <v>11</v>
      </c>
      <c r="F225" s="84" t="s">
        <v>10</v>
      </c>
      <c r="G225" s="84" t="s">
        <v>83</v>
      </c>
      <c r="H225" s="85">
        <v>43798</v>
      </c>
      <c r="I225" s="86">
        <v>53241.47</v>
      </c>
      <c r="J225" s="86">
        <v>38000.589999999997</v>
      </c>
      <c r="K225" s="86">
        <v>15240.88</v>
      </c>
      <c r="N225" s="3" t="s">
        <v>101</v>
      </c>
      <c r="O225" s="83">
        <v>15</v>
      </c>
      <c r="P225" s="87">
        <v>733.94</v>
      </c>
      <c r="Q225" s="84" t="s">
        <v>11</v>
      </c>
      <c r="R225" s="84" t="s">
        <v>108</v>
      </c>
      <c r="S225" s="84" t="s">
        <v>83</v>
      </c>
      <c r="T225" s="83" t="s">
        <v>128</v>
      </c>
      <c r="U225" s="83" t="s">
        <v>124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>M645044</v>
      </c>
      <c r="AU225" s="11">
        <f t="shared" si="108"/>
        <v>15</v>
      </c>
      <c r="AV225" s="11">
        <f t="shared" si="109"/>
        <v>733.94</v>
      </c>
      <c r="AW225" s="11" t="str">
        <f t="shared" si="110"/>
        <v>2013/2</v>
      </c>
      <c r="AX225" s="11" t="str">
        <f t="shared" si="111"/>
        <v>2013/2 Contribuciones Seg. Social</v>
      </c>
      <c r="AY225" s="11">
        <f t="shared" si="92"/>
        <v>13159.94</v>
      </c>
      <c r="AZ225" s="11">
        <f t="shared" si="112"/>
        <v>5.5770770991357105E-2</v>
      </c>
      <c r="BA225" s="11" t="str">
        <f t="shared" si="94"/>
        <v>M645044 15</v>
      </c>
      <c r="BB225" s="11">
        <f>IFERROR(IF(AW225="","",VLOOKUP(AW225,SUSS!R:S,2,FALSE)),AY225*SUSS!$M$2)</f>
        <v>1579.1928</v>
      </c>
      <c r="BC225" s="11">
        <f t="shared" si="93"/>
        <v>88.072800000000001</v>
      </c>
    </row>
    <row r="226" spans="1:55" ht="20.100000000000001" customHeight="1" thickBot="1">
      <c r="A226" s="3" t="s">
        <v>101</v>
      </c>
      <c r="B226" s="83">
        <v>2013</v>
      </c>
      <c r="C226" s="83">
        <v>1</v>
      </c>
      <c r="D226" s="83"/>
      <c r="E226" s="84" t="s">
        <v>86</v>
      </c>
      <c r="F226" s="84" t="s">
        <v>10</v>
      </c>
      <c r="G226" s="84" t="s">
        <v>10</v>
      </c>
      <c r="H226" s="85">
        <v>41318</v>
      </c>
      <c r="I226" s="86">
        <v>11394.04</v>
      </c>
      <c r="J226" s="87">
        <v>0</v>
      </c>
      <c r="K226" s="86">
        <v>11394.04</v>
      </c>
      <c r="N226" s="3" t="s">
        <v>101</v>
      </c>
      <c r="O226" s="83">
        <v>15</v>
      </c>
      <c r="P226" s="87">
        <v>458.38</v>
      </c>
      <c r="Q226" s="84" t="s">
        <v>11</v>
      </c>
      <c r="R226" s="84" t="s">
        <v>108</v>
      </c>
      <c r="S226" s="84" t="s">
        <v>84</v>
      </c>
      <c r="T226" s="83" t="s">
        <v>128</v>
      </c>
      <c r="U226" s="83" t="s">
        <v>124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>M645044</v>
      </c>
      <c r="AU226" s="11">
        <f t="shared" si="108"/>
        <v>15</v>
      </c>
      <c r="AV226" s="11">
        <f t="shared" si="109"/>
        <v>458.38</v>
      </c>
      <c r="AW226" s="11" t="str">
        <f t="shared" si="110"/>
        <v>2013/2</v>
      </c>
      <c r="AX226" s="11" t="str">
        <f t="shared" si="111"/>
        <v>2013/2 Contribuciones Seg. Social</v>
      </c>
      <c r="AY226" s="11">
        <f t="shared" si="92"/>
        <v>13159.94</v>
      </c>
      <c r="AZ226" s="11">
        <f t="shared" si="112"/>
        <v>3.4831465796956521E-2</v>
      </c>
      <c r="BA226" s="11" t="str">
        <f t="shared" si="94"/>
        <v>M645044 15</v>
      </c>
      <c r="BB226" s="11">
        <f>IFERROR(IF(AW226="","",VLOOKUP(AW226,SUSS!R:S,2,FALSE)),AY226*SUSS!$M$2)</f>
        <v>1579.1928</v>
      </c>
      <c r="BC226" s="11">
        <f t="shared" si="93"/>
        <v>55.005600000000001</v>
      </c>
    </row>
    <row r="227" spans="1:55" ht="20.100000000000001" customHeight="1" thickBot="1">
      <c r="A227" s="3" t="s">
        <v>101</v>
      </c>
      <c r="B227" s="83">
        <v>2013</v>
      </c>
      <c r="C227" s="83">
        <v>1</v>
      </c>
      <c r="D227" s="83"/>
      <c r="E227" s="84" t="s">
        <v>11</v>
      </c>
      <c r="F227" s="84" t="s">
        <v>10</v>
      </c>
      <c r="G227" s="84" t="s">
        <v>10</v>
      </c>
      <c r="H227" s="85">
        <v>41318</v>
      </c>
      <c r="I227" s="86">
        <v>14136.59</v>
      </c>
      <c r="J227" s="87">
        <v>0</v>
      </c>
      <c r="K227" s="86">
        <v>14136.59</v>
      </c>
      <c r="N227" s="3" t="s">
        <v>101</v>
      </c>
      <c r="O227" s="83">
        <v>15</v>
      </c>
      <c r="P227" s="86">
        <v>35202.699999999997</v>
      </c>
      <c r="Q227" s="84" t="s">
        <v>82</v>
      </c>
      <c r="R227" s="84" t="s">
        <v>10</v>
      </c>
      <c r="S227" s="84" t="s">
        <v>84</v>
      </c>
      <c r="T227" s="83" t="s">
        <v>120</v>
      </c>
      <c r="U227" s="83" t="s">
        <v>124</v>
      </c>
      <c r="AC227" s="11" t="str">
        <f t="shared" si="95"/>
        <v>M645044</v>
      </c>
      <c r="AD227" s="11" t="str">
        <f t="shared" si="96"/>
        <v>Contribuciones Seg. Social</v>
      </c>
      <c r="AE227" s="11" t="str">
        <f t="shared" si="97"/>
        <v>Declaración Jurada</v>
      </c>
      <c r="AF227" s="11" t="str">
        <f t="shared" si="98"/>
        <v>Declaración Jurada</v>
      </c>
      <c r="AG227" s="11">
        <f t="shared" si="99"/>
        <v>14136.59</v>
      </c>
      <c r="AH227" s="11">
        <f t="shared" si="100"/>
        <v>0</v>
      </c>
      <c r="AI227" s="11">
        <f t="shared" si="101"/>
        <v>14136.59</v>
      </c>
      <c r="AJ227" s="11">
        <f t="shared" si="102"/>
        <v>2013</v>
      </c>
      <c r="AK227" s="11">
        <f t="shared" si="103"/>
        <v>1</v>
      </c>
      <c r="AN227" s="11" t="str">
        <f t="shared" si="104"/>
        <v xml:space="preserve">2013/1 </v>
      </c>
      <c r="AO227" s="11" t="str">
        <f t="shared" si="105"/>
        <v>2013/1 Contribuciones Seg. Social</v>
      </c>
      <c r="AP227" s="11">
        <f t="shared" si="106"/>
        <v>14136.59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101</v>
      </c>
      <c r="B228" s="83">
        <v>2013</v>
      </c>
      <c r="C228" s="83">
        <v>1</v>
      </c>
      <c r="D228" s="83"/>
      <c r="E228" s="84" t="s">
        <v>11</v>
      </c>
      <c r="F228" s="84" t="s">
        <v>108</v>
      </c>
      <c r="G228" s="84" t="s">
        <v>109</v>
      </c>
      <c r="H228" s="85">
        <v>41318</v>
      </c>
      <c r="I228" s="86">
        <v>7659.19</v>
      </c>
      <c r="J228" s="87">
        <v>0</v>
      </c>
      <c r="K228" s="86">
        <v>7659.19</v>
      </c>
      <c r="N228" s="3" t="s">
        <v>101</v>
      </c>
      <c r="O228" s="83">
        <v>15</v>
      </c>
      <c r="P228" s="86">
        <v>4764.46</v>
      </c>
      <c r="Q228" s="84" t="s">
        <v>82</v>
      </c>
      <c r="R228" s="84" t="s">
        <v>10</v>
      </c>
      <c r="S228" s="84" t="s">
        <v>10</v>
      </c>
      <c r="T228" s="83" t="s">
        <v>129</v>
      </c>
      <c r="U228" s="83" t="s">
        <v>124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101</v>
      </c>
      <c r="B229" s="83">
        <v>2013</v>
      </c>
      <c r="C229" s="83">
        <v>1</v>
      </c>
      <c r="D229" s="83"/>
      <c r="E229" s="84" t="s">
        <v>86</v>
      </c>
      <c r="F229" s="84" t="s">
        <v>10</v>
      </c>
      <c r="G229" s="84" t="s">
        <v>83</v>
      </c>
      <c r="H229" s="85">
        <v>43606</v>
      </c>
      <c r="I229" s="86">
        <v>26074.35</v>
      </c>
      <c r="J229" s="86">
        <v>18697.46</v>
      </c>
      <c r="K229" s="86">
        <v>7376.89</v>
      </c>
      <c r="N229" s="3" t="s">
        <v>101</v>
      </c>
      <c r="O229" s="83">
        <v>15</v>
      </c>
      <c r="P229" s="87">
        <v>229.41</v>
      </c>
      <c r="Q229" s="84" t="s">
        <v>82</v>
      </c>
      <c r="R229" s="84" t="s">
        <v>10</v>
      </c>
      <c r="S229" s="84" t="s">
        <v>83</v>
      </c>
      <c r="T229" s="83" t="s">
        <v>129</v>
      </c>
      <c r="U229" s="83" t="s">
        <v>124</v>
      </c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101</v>
      </c>
      <c r="B230" s="83">
        <v>2013</v>
      </c>
      <c r="C230" s="83">
        <v>1</v>
      </c>
      <c r="D230" s="83"/>
      <c r="E230" s="84" t="s">
        <v>86</v>
      </c>
      <c r="F230" s="84" t="s">
        <v>10</v>
      </c>
      <c r="G230" s="84" t="s">
        <v>84</v>
      </c>
      <c r="H230" s="85">
        <v>43798</v>
      </c>
      <c r="I230" s="86">
        <v>4130.68</v>
      </c>
      <c r="J230" s="86">
        <v>2962.04</v>
      </c>
      <c r="K230" s="86">
        <v>1168.6400000000001</v>
      </c>
      <c r="N230" s="3" t="s">
        <v>101</v>
      </c>
      <c r="O230" s="83">
        <v>15</v>
      </c>
      <c r="P230" s="86">
        <v>3343.93</v>
      </c>
      <c r="Q230" s="84" t="s">
        <v>82</v>
      </c>
      <c r="R230" s="84" t="s">
        <v>10</v>
      </c>
      <c r="S230" s="84" t="s">
        <v>84</v>
      </c>
      <c r="T230" s="83" t="s">
        <v>129</v>
      </c>
      <c r="U230" s="83" t="s">
        <v>124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101</v>
      </c>
      <c r="B231" s="83">
        <v>2013</v>
      </c>
      <c r="C231" s="83">
        <v>1</v>
      </c>
      <c r="D231" s="83"/>
      <c r="E231" s="84" t="s">
        <v>11</v>
      </c>
      <c r="F231" s="84" t="s">
        <v>10</v>
      </c>
      <c r="G231" s="84" t="s">
        <v>83</v>
      </c>
      <c r="H231" s="85">
        <v>43798</v>
      </c>
      <c r="I231" s="86">
        <v>36557.22</v>
      </c>
      <c r="J231" s="86">
        <v>25954.78</v>
      </c>
      <c r="K231" s="86">
        <v>10602.44</v>
      </c>
      <c r="N231" s="3" t="s">
        <v>101</v>
      </c>
      <c r="O231" s="83">
        <v>15</v>
      </c>
      <c r="P231" s="87">
        <v>741.72</v>
      </c>
      <c r="Q231" s="84" t="s">
        <v>82</v>
      </c>
      <c r="R231" s="84" t="s">
        <v>10</v>
      </c>
      <c r="S231" s="84" t="s">
        <v>10</v>
      </c>
      <c r="T231" s="83" t="s">
        <v>130</v>
      </c>
      <c r="U231" s="83" t="s">
        <v>124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101</v>
      </c>
      <c r="B232" s="83">
        <v>2013</v>
      </c>
      <c r="C232" s="83">
        <v>1</v>
      </c>
      <c r="D232" s="83"/>
      <c r="E232" s="84" t="s">
        <v>11</v>
      </c>
      <c r="F232" s="84" t="s">
        <v>108</v>
      </c>
      <c r="G232" s="84" t="s">
        <v>83</v>
      </c>
      <c r="H232" s="85">
        <v>41792</v>
      </c>
      <c r="I232" s="86">
        <v>3599.82</v>
      </c>
      <c r="J232" s="86">
        <v>2768.37</v>
      </c>
      <c r="K232" s="87">
        <v>831.45</v>
      </c>
      <c r="N232" s="3" t="s">
        <v>101</v>
      </c>
      <c r="O232" s="83">
        <v>15</v>
      </c>
      <c r="P232" s="87">
        <v>12.54</v>
      </c>
      <c r="Q232" s="84" t="s">
        <v>107</v>
      </c>
      <c r="R232" s="84" t="s">
        <v>10</v>
      </c>
      <c r="S232" s="84" t="s">
        <v>105</v>
      </c>
      <c r="T232" s="83" t="s">
        <v>115</v>
      </c>
      <c r="U232" s="83" t="s">
        <v>124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101</v>
      </c>
      <c r="B233" s="83">
        <v>2013</v>
      </c>
      <c r="C233" s="83">
        <v>1</v>
      </c>
      <c r="D233" s="83"/>
      <c r="E233" s="84" t="s">
        <v>11</v>
      </c>
      <c r="F233" s="84" t="s">
        <v>108</v>
      </c>
      <c r="G233" s="84" t="s">
        <v>84</v>
      </c>
      <c r="H233" s="85">
        <v>43798</v>
      </c>
      <c r="I233" s="86">
        <v>21270.85</v>
      </c>
      <c r="J233" s="86">
        <v>16357.91</v>
      </c>
      <c r="K233" s="86">
        <v>4912.9399999999996</v>
      </c>
      <c r="N233" s="3" t="s">
        <v>101</v>
      </c>
      <c r="O233" s="83">
        <v>15</v>
      </c>
      <c r="P233" s="87">
        <v>18.809999999999999</v>
      </c>
      <c r="Q233" s="84" t="s">
        <v>106</v>
      </c>
      <c r="R233" s="84" t="s">
        <v>10</v>
      </c>
      <c r="S233" s="84" t="s">
        <v>105</v>
      </c>
      <c r="T233" s="83" t="s">
        <v>115</v>
      </c>
      <c r="U233" s="83" t="s">
        <v>124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101</v>
      </c>
      <c r="B234" s="83">
        <v>2013</v>
      </c>
      <c r="C234" s="83">
        <v>2</v>
      </c>
      <c r="D234" s="83"/>
      <c r="E234" s="84" t="s">
        <v>11</v>
      </c>
      <c r="F234" s="84" t="s">
        <v>10</v>
      </c>
      <c r="G234" s="84" t="s">
        <v>10</v>
      </c>
      <c r="H234" s="85">
        <v>41344</v>
      </c>
      <c r="I234" s="86">
        <v>13159.94</v>
      </c>
      <c r="J234" s="87">
        <v>0</v>
      </c>
      <c r="K234" s="86">
        <v>13159.94</v>
      </c>
      <c r="N234" s="3" t="s">
        <v>101</v>
      </c>
      <c r="O234" s="83">
        <v>15</v>
      </c>
      <c r="P234" s="87">
        <v>6.27</v>
      </c>
      <c r="Q234" s="84" t="s">
        <v>104</v>
      </c>
      <c r="R234" s="84" t="s">
        <v>10</v>
      </c>
      <c r="S234" s="84" t="s">
        <v>105</v>
      </c>
      <c r="T234" s="83" t="s">
        <v>116</v>
      </c>
      <c r="U234" s="83" t="s">
        <v>124</v>
      </c>
      <c r="AC234" s="11" t="str">
        <f t="shared" si="95"/>
        <v>M645044</v>
      </c>
      <c r="AD234" s="11" t="str">
        <f t="shared" si="96"/>
        <v>Contribuciones Seg. Social</v>
      </c>
      <c r="AE234" s="11" t="str">
        <f t="shared" si="97"/>
        <v>Declaración Jurada</v>
      </c>
      <c r="AF234" s="11" t="str">
        <f t="shared" si="98"/>
        <v>Declaración Jurada</v>
      </c>
      <c r="AG234" s="11">
        <f t="shared" si="99"/>
        <v>13159.94</v>
      </c>
      <c r="AH234" s="11">
        <f t="shared" si="100"/>
        <v>0</v>
      </c>
      <c r="AI234" s="11">
        <f t="shared" si="101"/>
        <v>13159.94</v>
      </c>
      <c r="AJ234" s="11">
        <f t="shared" si="102"/>
        <v>2013</v>
      </c>
      <c r="AK234" s="11">
        <f t="shared" si="103"/>
        <v>2</v>
      </c>
      <c r="AN234" s="11" t="str">
        <f t="shared" si="104"/>
        <v xml:space="preserve">2013/2 </v>
      </c>
      <c r="AO234" s="11" t="str">
        <f t="shared" si="105"/>
        <v>2013/2 Contribuciones Seg. Social</v>
      </c>
      <c r="AP234" s="11">
        <f t="shared" si="106"/>
        <v>13159.94</v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101</v>
      </c>
      <c r="B235" s="83">
        <v>2013</v>
      </c>
      <c r="C235" s="83">
        <v>2</v>
      </c>
      <c r="D235" s="83"/>
      <c r="E235" s="84" t="s">
        <v>11</v>
      </c>
      <c r="F235" s="84" t="s">
        <v>108</v>
      </c>
      <c r="G235" s="84" t="s">
        <v>109</v>
      </c>
      <c r="H235" s="85">
        <v>41344</v>
      </c>
      <c r="I235" s="86">
        <v>7127.2</v>
      </c>
      <c r="J235" s="87">
        <v>0</v>
      </c>
      <c r="K235" s="86">
        <v>7127.2</v>
      </c>
      <c r="N235" s="3" t="s">
        <v>101</v>
      </c>
      <c r="O235" s="83">
        <v>16</v>
      </c>
      <c r="P235" s="86">
        <v>14119.33</v>
      </c>
      <c r="Q235" s="84" t="s">
        <v>102</v>
      </c>
      <c r="R235" s="84" t="s">
        <v>10</v>
      </c>
      <c r="S235" s="84" t="s">
        <v>84</v>
      </c>
      <c r="T235" s="83" t="s">
        <v>111</v>
      </c>
      <c r="U235" s="83" t="s">
        <v>124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101</v>
      </c>
      <c r="B236" s="83">
        <v>2013</v>
      </c>
      <c r="C236" s="83">
        <v>2</v>
      </c>
      <c r="D236" s="83"/>
      <c r="E236" s="84" t="s">
        <v>11</v>
      </c>
      <c r="F236" s="84" t="s">
        <v>10</v>
      </c>
      <c r="G236" s="84" t="s">
        <v>83</v>
      </c>
      <c r="H236" s="85">
        <v>43798</v>
      </c>
      <c r="I236" s="86">
        <v>33663.129999999997</v>
      </c>
      <c r="J236" s="86">
        <v>23793.17</v>
      </c>
      <c r="K236" s="86">
        <v>9869.9599999999991</v>
      </c>
      <c r="N236" s="3" t="s">
        <v>101</v>
      </c>
      <c r="O236" s="83">
        <v>16</v>
      </c>
      <c r="P236" s="87">
        <v>669.19</v>
      </c>
      <c r="Q236" s="84" t="s">
        <v>103</v>
      </c>
      <c r="R236" s="84" t="s">
        <v>10</v>
      </c>
      <c r="S236" s="84" t="s">
        <v>10</v>
      </c>
      <c r="T236" s="83" t="s">
        <v>114</v>
      </c>
      <c r="U236" s="83" t="s">
        <v>124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101</v>
      </c>
      <c r="B237" s="83">
        <v>2013</v>
      </c>
      <c r="C237" s="83">
        <v>2</v>
      </c>
      <c r="D237" s="83"/>
      <c r="E237" s="84" t="s">
        <v>11</v>
      </c>
      <c r="F237" s="84" t="s">
        <v>108</v>
      </c>
      <c r="G237" s="84" t="s">
        <v>83</v>
      </c>
      <c r="H237" s="85">
        <v>41792</v>
      </c>
      <c r="I237" s="86">
        <v>3150.22</v>
      </c>
      <c r="J237" s="86">
        <v>2416.2800000000002</v>
      </c>
      <c r="K237" s="87">
        <v>733.94</v>
      </c>
      <c r="N237" s="3" t="s">
        <v>101</v>
      </c>
      <c r="O237" s="83">
        <v>16</v>
      </c>
      <c r="P237" s="86">
        <v>3886.89</v>
      </c>
      <c r="Q237" s="84" t="s">
        <v>86</v>
      </c>
      <c r="R237" s="84" t="s">
        <v>10</v>
      </c>
      <c r="S237" s="84" t="s">
        <v>83</v>
      </c>
      <c r="T237" s="83" t="s">
        <v>127</v>
      </c>
      <c r="U237" s="83" t="s">
        <v>124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101</v>
      </c>
      <c r="B238" s="83">
        <v>2013</v>
      </c>
      <c r="C238" s="83">
        <v>2</v>
      </c>
      <c r="D238" s="83"/>
      <c r="E238" s="84" t="s">
        <v>11</v>
      </c>
      <c r="F238" s="84" t="s">
        <v>108</v>
      </c>
      <c r="G238" s="84" t="s">
        <v>84</v>
      </c>
      <c r="H238" s="85">
        <v>43798</v>
      </c>
      <c r="I238" s="86">
        <v>19793.419999999998</v>
      </c>
      <c r="J238" s="86">
        <v>15181.96</v>
      </c>
      <c r="K238" s="86">
        <v>4611.46</v>
      </c>
      <c r="N238" s="3" t="s">
        <v>101</v>
      </c>
      <c r="O238" s="83">
        <v>16</v>
      </c>
      <c r="P238" s="86">
        <v>1168.6400000000001</v>
      </c>
      <c r="Q238" s="84" t="s">
        <v>86</v>
      </c>
      <c r="R238" s="84" t="s">
        <v>10</v>
      </c>
      <c r="S238" s="84" t="s">
        <v>84</v>
      </c>
      <c r="T238" s="83" t="s">
        <v>127</v>
      </c>
      <c r="U238" s="83" t="s">
        <v>124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101</v>
      </c>
      <c r="B239" s="83">
        <v>2013</v>
      </c>
      <c r="C239" s="83">
        <v>3</v>
      </c>
      <c r="D239" s="83"/>
      <c r="E239" s="84" t="s">
        <v>11</v>
      </c>
      <c r="F239" s="84" t="s">
        <v>10</v>
      </c>
      <c r="G239" s="84" t="s">
        <v>10</v>
      </c>
      <c r="H239" s="85">
        <v>41374</v>
      </c>
      <c r="I239" s="86">
        <v>12986.84</v>
      </c>
      <c r="J239" s="87">
        <v>0</v>
      </c>
      <c r="K239" s="86">
        <v>12986.84</v>
      </c>
      <c r="N239" s="3" t="s">
        <v>101</v>
      </c>
      <c r="O239" s="83">
        <v>16</v>
      </c>
      <c r="P239" s="86">
        <v>4153.08</v>
      </c>
      <c r="Q239" s="84" t="s">
        <v>11</v>
      </c>
      <c r="R239" s="84" t="s">
        <v>108</v>
      </c>
      <c r="S239" s="84" t="s">
        <v>84</v>
      </c>
      <c r="T239" s="83" t="s">
        <v>128</v>
      </c>
      <c r="U239" s="83" t="s">
        <v>124</v>
      </c>
      <c r="AC239" s="11" t="str">
        <f t="shared" si="95"/>
        <v>M645044</v>
      </c>
      <c r="AD239" s="11" t="str">
        <f t="shared" si="96"/>
        <v>Contribuciones Seg. Social</v>
      </c>
      <c r="AE239" s="11" t="str">
        <f t="shared" si="97"/>
        <v>Declaración Jurada</v>
      </c>
      <c r="AF239" s="11" t="str">
        <f t="shared" si="98"/>
        <v>Declaración Jurada</v>
      </c>
      <c r="AG239" s="11">
        <f t="shared" si="99"/>
        <v>12986.84</v>
      </c>
      <c r="AH239" s="11">
        <f t="shared" si="100"/>
        <v>0</v>
      </c>
      <c r="AI239" s="11">
        <f t="shared" si="101"/>
        <v>12986.84</v>
      </c>
      <c r="AJ239" s="11">
        <f t="shared" si="102"/>
        <v>2013</v>
      </c>
      <c r="AK239" s="11">
        <f t="shared" si="103"/>
        <v>3</v>
      </c>
      <c r="AN239" s="11" t="str">
        <f t="shared" si="104"/>
        <v xml:space="preserve">2013/3 </v>
      </c>
      <c r="AO239" s="11" t="str">
        <f t="shared" si="105"/>
        <v>2013/3 Contribuciones Seg. Social</v>
      </c>
      <c r="AP239" s="11">
        <f t="shared" si="106"/>
        <v>12986.84</v>
      </c>
      <c r="AT239" s="11" t="str">
        <f t="shared" si="107"/>
        <v>M645044</v>
      </c>
      <c r="AU239" s="11">
        <f t="shared" si="108"/>
        <v>16</v>
      </c>
      <c r="AV239" s="11">
        <f t="shared" si="109"/>
        <v>4153.08</v>
      </c>
      <c r="AW239" s="11" t="str">
        <f t="shared" si="110"/>
        <v>2013/2</v>
      </c>
      <c r="AX239" s="11" t="str">
        <f t="shared" si="111"/>
        <v>2013/2 Contribuciones Seg. Social</v>
      </c>
      <c r="AY239" s="11">
        <f t="shared" si="92"/>
        <v>13159.94</v>
      </c>
      <c r="AZ239" s="11">
        <f t="shared" si="112"/>
        <v>0.31558502546364192</v>
      </c>
      <c r="BA239" s="11" t="str">
        <f t="shared" si="94"/>
        <v>M645044 16</v>
      </c>
      <c r="BB239" s="11">
        <f>IFERROR(IF(AW239="","",VLOOKUP(AW239,SUSS!R:S,2,FALSE)),AY239*SUSS!$M$2)</f>
        <v>1579.1928</v>
      </c>
      <c r="BC239" s="11">
        <f t="shared" si="93"/>
        <v>498.36959999999999</v>
      </c>
    </row>
    <row r="240" spans="1:55" ht="20.100000000000001" customHeight="1" thickBot="1">
      <c r="A240" s="3" t="s">
        <v>101</v>
      </c>
      <c r="B240" s="83">
        <v>2013</v>
      </c>
      <c r="C240" s="83">
        <v>3</v>
      </c>
      <c r="D240" s="83"/>
      <c r="E240" s="84" t="s">
        <v>11</v>
      </c>
      <c r="F240" s="84" t="s">
        <v>108</v>
      </c>
      <c r="G240" s="84" t="s">
        <v>109</v>
      </c>
      <c r="H240" s="85">
        <v>41374</v>
      </c>
      <c r="I240" s="86">
        <v>7033.48</v>
      </c>
      <c r="J240" s="87">
        <v>0</v>
      </c>
      <c r="K240" s="86">
        <v>7033.48</v>
      </c>
      <c r="N240" s="3" t="s">
        <v>101</v>
      </c>
      <c r="O240" s="83">
        <v>16</v>
      </c>
      <c r="P240" s="86">
        <v>12986.84</v>
      </c>
      <c r="Q240" s="84" t="s">
        <v>11</v>
      </c>
      <c r="R240" s="84" t="s">
        <v>10</v>
      </c>
      <c r="S240" s="84" t="s">
        <v>10</v>
      </c>
      <c r="T240" s="83" t="s">
        <v>120</v>
      </c>
      <c r="U240" s="83" t="s">
        <v>124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M645044</v>
      </c>
      <c r="AU240" s="11">
        <f t="shared" si="108"/>
        <v>16</v>
      </c>
      <c r="AV240" s="11">
        <f t="shared" si="109"/>
        <v>12986.84</v>
      </c>
      <c r="AW240" s="11" t="str">
        <f t="shared" si="110"/>
        <v>2013/3</v>
      </c>
      <c r="AX240" s="11" t="str">
        <f t="shared" si="111"/>
        <v>2013/3 Contribuciones Seg. Social</v>
      </c>
      <c r="AY240" s="11">
        <f t="shared" si="92"/>
        <v>12986.84</v>
      </c>
      <c r="AZ240" s="11">
        <f t="shared" si="112"/>
        <v>1</v>
      </c>
      <c r="BA240" s="11" t="str">
        <f t="shared" si="94"/>
        <v>M645044 16</v>
      </c>
      <c r="BB240" s="11">
        <f>IFERROR(IF(AW240="","",VLOOKUP(AW240,SUSS!R:S,2,FALSE)),AY240*SUSS!$M$2)</f>
        <v>1558.4207999999999</v>
      </c>
      <c r="BC240" s="11">
        <f t="shared" si="93"/>
        <v>1558.4207999999999</v>
      </c>
    </row>
    <row r="241" spans="1:55" ht="20.100000000000001" customHeight="1" thickBot="1">
      <c r="A241" s="3" t="s">
        <v>101</v>
      </c>
      <c r="B241" s="83">
        <v>2013</v>
      </c>
      <c r="C241" s="83">
        <v>3</v>
      </c>
      <c r="D241" s="83"/>
      <c r="E241" s="84" t="s">
        <v>11</v>
      </c>
      <c r="F241" s="84" t="s">
        <v>10</v>
      </c>
      <c r="G241" s="84" t="s">
        <v>83</v>
      </c>
      <c r="H241" s="85">
        <v>43798</v>
      </c>
      <c r="I241" s="86">
        <v>32843.72</v>
      </c>
      <c r="J241" s="86">
        <v>23103.59</v>
      </c>
      <c r="K241" s="86">
        <v>9740.1299999999992</v>
      </c>
      <c r="N241" s="3" t="s">
        <v>101</v>
      </c>
      <c r="O241" s="83">
        <v>16</v>
      </c>
      <c r="P241" s="86">
        <v>5257.43</v>
      </c>
      <c r="Q241" s="84" t="s">
        <v>11</v>
      </c>
      <c r="R241" s="84" t="s">
        <v>108</v>
      </c>
      <c r="S241" s="84" t="s">
        <v>109</v>
      </c>
      <c r="T241" s="83" t="s">
        <v>120</v>
      </c>
      <c r="U241" s="83" t="s">
        <v>124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M645044</v>
      </c>
      <c r="AU241" s="11">
        <f t="shared" si="108"/>
        <v>16</v>
      </c>
      <c r="AV241" s="11">
        <f t="shared" si="109"/>
        <v>5257.43</v>
      </c>
      <c r="AW241" s="11" t="str">
        <f t="shared" si="110"/>
        <v>2013/3</v>
      </c>
      <c r="AX241" s="11" t="str">
        <f t="shared" si="111"/>
        <v>2013/3 Contribuciones Seg. Social</v>
      </c>
      <c r="AY241" s="11">
        <f t="shared" si="92"/>
        <v>12986.84</v>
      </c>
      <c r="AZ241" s="11">
        <f t="shared" si="112"/>
        <v>0.40482750230233067</v>
      </c>
      <c r="BA241" s="11" t="str">
        <f t="shared" si="94"/>
        <v>M645044 16</v>
      </c>
      <c r="BB241" s="11">
        <f>IFERROR(IF(AW241="","",VLOOKUP(AW241,SUSS!R:S,2,FALSE)),AY241*SUSS!$M$2)</f>
        <v>1558.4207999999999</v>
      </c>
      <c r="BC241" s="11">
        <f t="shared" si="93"/>
        <v>630.89159999999993</v>
      </c>
    </row>
    <row r="242" spans="1:55" ht="20.100000000000001" customHeight="1" thickBot="1">
      <c r="A242" s="3" t="s">
        <v>101</v>
      </c>
      <c r="B242" s="83">
        <v>2013</v>
      </c>
      <c r="C242" s="83">
        <v>3</v>
      </c>
      <c r="D242" s="83"/>
      <c r="E242" s="84" t="s">
        <v>11</v>
      </c>
      <c r="F242" s="84" t="s">
        <v>108</v>
      </c>
      <c r="G242" s="84" t="s">
        <v>83</v>
      </c>
      <c r="H242" s="85">
        <v>41792</v>
      </c>
      <c r="I242" s="86">
        <v>2904.83</v>
      </c>
      <c r="J242" s="86">
        <v>2221.91</v>
      </c>
      <c r="K242" s="87">
        <v>682.92</v>
      </c>
      <c r="N242" s="3" t="s">
        <v>101</v>
      </c>
      <c r="O242" s="83">
        <v>16</v>
      </c>
      <c r="P242" s="86">
        <v>11200.65</v>
      </c>
      <c r="Q242" s="84" t="s">
        <v>86</v>
      </c>
      <c r="R242" s="84" t="s">
        <v>10</v>
      </c>
      <c r="S242" s="84" t="s">
        <v>10</v>
      </c>
      <c r="T242" s="83" t="s">
        <v>131</v>
      </c>
      <c r="U242" s="83" t="s">
        <v>124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101</v>
      </c>
      <c r="B243" s="83">
        <v>2013</v>
      </c>
      <c r="C243" s="83">
        <v>3</v>
      </c>
      <c r="D243" s="83"/>
      <c r="E243" s="84" t="s">
        <v>11</v>
      </c>
      <c r="F243" s="84" t="s">
        <v>108</v>
      </c>
      <c r="G243" s="84" t="s">
        <v>84</v>
      </c>
      <c r="H243" s="85">
        <v>43798</v>
      </c>
      <c r="I243" s="86">
        <v>19533.150000000001</v>
      </c>
      <c r="J243" s="86">
        <v>14940.96</v>
      </c>
      <c r="K243" s="86">
        <v>4592.1899999999996</v>
      </c>
      <c r="N243" s="3" t="s">
        <v>101</v>
      </c>
      <c r="O243" s="83">
        <v>16</v>
      </c>
      <c r="P243" s="86">
        <v>24506.35</v>
      </c>
      <c r="Q243" s="84" t="s">
        <v>82</v>
      </c>
      <c r="R243" s="84" t="s">
        <v>10</v>
      </c>
      <c r="S243" s="84" t="s">
        <v>10</v>
      </c>
      <c r="T243" s="83" t="s">
        <v>130</v>
      </c>
      <c r="U243" s="83" t="s">
        <v>124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101</v>
      </c>
      <c r="B244" s="83">
        <v>2013</v>
      </c>
      <c r="C244" s="83">
        <v>4</v>
      </c>
      <c r="D244" s="83"/>
      <c r="E244" s="84" t="s">
        <v>11</v>
      </c>
      <c r="F244" s="84" t="s">
        <v>10</v>
      </c>
      <c r="G244" s="84" t="s">
        <v>10</v>
      </c>
      <c r="H244" s="85">
        <v>41403</v>
      </c>
      <c r="I244" s="86">
        <v>13041.8</v>
      </c>
      <c r="J244" s="87">
        <v>0</v>
      </c>
      <c r="K244" s="86">
        <v>13041.8</v>
      </c>
      <c r="N244" s="3" t="s">
        <v>101</v>
      </c>
      <c r="O244" s="83">
        <v>16</v>
      </c>
      <c r="P244" s="86">
        <v>1049.1199999999999</v>
      </c>
      <c r="Q244" s="84" t="s">
        <v>82</v>
      </c>
      <c r="R244" s="84" t="s">
        <v>10</v>
      </c>
      <c r="S244" s="84" t="s">
        <v>83</v>
      </c>
      <c r="T244" s="83" t="s">
        <v>130</v>
      </c>
      <c r="U244" s="83" t="s">
        <v>124</v>
      </c>
      <c r="AC244" s="11" t="str">
        <f t="shared" si="95"/>
        <v>M645044</v>
      </c>
      <c r="AD244" s="11" t="str">
        <f t="shared" si="96"/>
        <v>Contribuciones Seg. Social</v>
      </c>
      <c r="AE244" s="11" t="str">
        <f t="shared" si="97"/>
        <v>Declaración Jurada</v>
      </c>
      <c r="AF244" s="11" t="str">
        <f t="shared" si="98"/>
        <v>Declaración Jurada</v>
      </c>
      <c r="AG244" s="11">
        <f t="shared" si="99"/>
        <v>13041.8</v>
      </c>
      <c r="AH244" s="11">
        <f t="shared" si="100"/>
        <v>0</v>
      </c>
      <c r="AI244" s="11">
        <f t="shared" si="101"/>
        <v>13041.8</v>
      </c>
      <c r="AJ244" s="11">
        <f t="shared" si="102"/>
        <v>2013</v>
      </c>
      <c r="AK244" s="11">
        <f t="shared" si="103"/>
        <v>4</v>
      </c>
      <c r="AN244" s="11" t="str">
        <f t="shared" si="104"/>
        <v xml:space="preserve">2013/4 </v>
      </c>
      <c r="AO244" s="11" t="str">
        <f t="shared" si="105"/>
        <v>2013/4 Contribuciones Seg. Social</v>
      </c>
      <c r="AP244" s="11">
        <f t="shared" si="106"/>
        <v>13041.8</v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101</v>
      </c>
      <c r="B245" s="83">
        <v>2013</v>
      </c>
      <c r="C245" s="83">
        <v>4</v>
      </c>
      <c r="D245" s="83"/>
      <c r="E245" s="84" t="s">
        <v>11</v>
      </c>
      <c r="F245" s="84" t="s">
        <v>108</v>
      </c>
      <c r="G245" s="84" t="s">
        <v>109</v>
      </c>
      <c r="H245" s="85">
        <v>41403</v>
      </c>
      <c r="I245" s="86">
        <v>7063.29</v>
      </c>
      <c r="J245" s="87">
        <v>0</v>
      </c>
      <c r="K245" s="86">
        <v>7063.29</v>
      </c>
      <c r="N245" s="3" t="s">
        <v>101</v>
      </c>
      <c r="O245" s="83">
        <v>16</v>
      </c>
      <c r="P245" s="86">
        <v>17886.93</v>
      </c>
      <c r="Q245" s="84" t="s">
        <v>82</v>
      </c>
      <c r="R245" s="84" t="s">
        <v>10</v>
      </c>
      <c r="S245" s="84" t="s">
        <v>84</v>
      </c>
      <c r="T245" s="83" t="s">
        <v>130</v>
      </c>
      <c r="U245" s="83" t="s">
        <v>124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101</v>
      </c>
      <c r="B246" s="83">
        <v>2013</v>
      </c>
      <c r="C246" s="83">
        <v>4</v>
      </c>
      <c r="D246" s="83"/>
      <c r="E246" s="84" t="s">
        <v>11</v>
      </c>
      <c r="F246" s="84" t="s">
        <v>10</v>
      </c>
      <c r="G246" s="84" t="s">
        <v>83</v>
      </c>
      <c r="H246" s="85">
        <v>43798</v>
      </c>
      <c r="I246" s="86">
        <v>32604.5</v>
      </c>
      <c r="J246" s="86">
        <v>22823.15</v>
      </c>
      <c r="K246" s="86">
        <v>9781.35</v>
      </c>
      <c r="N246" s="3" t="s">
        <v>101</v>
      </c>
      <c r="O246" s="83">
        <v>16</v>
      </c>
      <c r="P246" s="87">
        <v>839.82</v>
      </c>
      <c r="Q246" s="84" t="s">
        <v>82</v>
      </c>
      <c r="R246" s="84" t="s">
        <v>10</v>
      </c>
      <c r="S246" s="84" t="s">
        <v>10</v>
      </c>
      <c r="T246" s="83" t="s">
        <v>132</v>
      </c>
      <c r="U246" s="83" t="s">
        <v>124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101</v>
      </c>
      <c r="B247" s="83">
        <v>2013</v>
      </c>
      <c r="C247" s="83">
        <v>4</v>
      </c>
      <c r="D247" s="83"/>
      <c r="E247" s="84" t="s">
        <v>11</v>
      </c>
      <c r="F247" s="84" t="s">
        <v>108</v>
      </c>
      <c r="G247" s="84" t="s">
        <v>83</v>
      </c>
      <c r="H247" s="85">
        <v>41792</v>
      </c>
      <c r="I247" s="86">
        <v>2712.3</v>
      </c>
      <c r="J247" s="86">
        <v>2068.8000000000002</v>
      </c>
      <c r="K247" s="87">
        <v>643.5</v>
      </c>
      <c r="N247" s="3" t="s">
        <v>101</v>
      </c>
      <c r="O247" s="83">
        <v>16</v>
      </c>
      <c r="P247" s="87">
        <v>18.809999999999999</v>
      </c>
      <c r="Q247" s="84" t="s">
        <v>106</v>
      </c>
      <c r="R247" s="84" t="s">
        <v>10</v>
      </c>
      <c r="S247" s="84" t="s">
        <v>105</v>
      </c>
      <c r="T247" s="83" t="s">
        <v>115</v>
      </c>
      <c r="U247" s="83" t="s">
        <v>124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101</v>
      </c>
      <c r="B248" s="83">
        <v>2013</v>
      </c>
      <c r="C248" s="83">
        <v>4</v>
      </c>
      <c r="D248" s="83"/>
      <c r="E248" s="84" t="s">
        <v>11</v>
      </c>
      <c r="F248" s="84" t="s">
        <v>108</v>
      </c>
      <c r="G248" s="84" t="s">
        <v>84</v>
      </c>
      <c r="H248" s="85">
        <v>43798</v>
      </c>
      <c r="I248" s="86">
        <v>19615.93</v>
      </c>
      <c r="J248" s="86">
        <v>14961.97</v>
      </c>
      <c r="K248" s="86">
        <v>4653.96</v>
      </c>
      <c r="N248" s="3" t="s">
        <v>101</v>
      </c>
      <c r="O248" s="83">
        <v>16</v>
      </c>
      <c r="P248" s="87">
        <v>12.54</v>
      </c>
      <c r="Q248" s="84" t="s">
        <v>107</v>
      </c>
      <c r="R248" s="84" t="s">
        <v>10</v>
      </c>
      <c r="S248" s="84" t="s">
        <v>105</v>
      </c>
      <c r="T248" s="83" t="s">
        <v>115</v>
      </c>
      <c r="U248" s="83" t="s">
        <v>124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101</v>
      </c>
      <c r="B249" s="83">
        <v>2013</v>
      </c>
      <c r="C249" s="83">
        <v>5</v>
      </c>
      <c r="D249" s="83"/>
      <c r="E249" s="84" t="s">
        <v>86</v>
      </c>
      <c r="F249" s="84" t="s">
        <v>10</v>
      </c>
      <c r="G249" s="84" t="s">
        <v>10</v>
      </c>
      <c r="H249" s="85">
        <v>41436</v>
      </c>
      <c r="I249" s="86">
        <v>11203.34</v>
      </c>
      <c r="J249" s="87">
        <v>0</v>
      </c>
      <c r="K249" s="86">
        <v>11203.34</v>
      </c>
      <c r="N249" s="3" t="s">
        <v>101</v>
      </c>
      <c r="O249" s="83">
        <v>16</v>
      </c>
      <c r="P249" s="87">
        <v>6.27</v>
      </c>
      <c r="Q249" s="84" t="s">
        <v>104</v>
      </c>
      <c r="R249" s="84" t="s">
        <v>10</v>
      </c>
      <c r="S249" s="84" t="s">
        <v>105</v>
      </c>
      <c r="T249" s="83" t="s">
        <v>116</v>
      </c>
      <c r="U249" s="83" t="s">
        <v>124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101</v>
      </c>
      <c r="B250" s="83">
        <v>2013</v>
      </c>
      <c r="C250" s="83">
        <v>5</v>
      </c>
      <c r="D250" s="83"/>
      <c r="E250" s="84" t="s">
        <v>11</v>
      </c>
      <c r="F250" s="84" t="s">
        <v>10</v>
      </c>
      <c r="G250" s="84" t="s">
        <v>10</v>
      </c>
      <c r="H250" s="85">
        <v>41436</v>
      </c>
      <c r="I250" s="86">
        <v>13906.57</v>
      </c>
      <c r="J250" s="87">
        <v>0</v>
      </c>
      <c r="K250" s="86">
        <v>13906.57</v>
      </c>
      <c r="N250" s="3" t="s">
        <v>101</v>
      </c>
      <c r="O250" s="83">
        <v>17</v>
      </c>
      <c r="P250" s="86">
        <v>14119.33</v>
      </c>
      <c r="Q250" s="84" t="s">
        <v>102</v>
      </c>
      <c r="R250" s="84" t="s">
        <v>10</v>
      </c>
      <c r="S250" s="84" t="s">
        <v>84</v>
      </c>
      <c r="T250" s="83" t="s">
        <v>111</v>
      </c>
      <c r="U250" s="83" t="s">
        <v>124</v>
      </c>
      <c r="AC250" s="11" t="str">
        <f t="shared" si="95"/>
        <v>M645044</v>
      </c>
      <c r="AD250" s="11" t="str">
        <f t="shared" si="96"/>
        <v>Contribuciones Seg. Social</v>
      </c>
      <c r="AE250" s="11" t="str">
        <f t="shared" si="97"/>
        <v>Declaración Jurada</v>
      </c>
      <c r="AF250" s="11" t="str">
        <f t="shared" si="98"/>
        <v>Declaración Jurada</v>
      </c>
      <c r="AG250" s="11">
        <f t="shared" si="99"/>
        <v>13906.57</v>
      </c>
      <c r="AH250" s="11">
        <f t="shared" si="100"/>
        <v>0</v>
      </c>
      <c r="AI250" s="11">
        <f t="shared" si="101"/>
        <v>13906.57</v>
      </c>
      <c r="AJ250" s="11">
        <f t="shared" si="102"/>
        <v>2013</v>
      </c>
      <c r="AK250" s="11">
        <f t="shared" si="103"/>
        <v>5</v>
      </c>
      <c r="AN250" s="11" t="str">
        <f t="shared" si="104"/>
        <v xml:space="preserve">2013/5 </v>
      </c>
      <c r="AO250" s="11" t="str">
        <f t="shared" si="105"/>
        <v>2013/5 Contribuciones Seg. Social</v>
      </c>
      <c r="AP250" s="11">
        <f t="shared" si="106"/>
        <v>13906.57</v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A251" s="3" t="s">
        <v>101</v>
      </c>
      <c r="B251" s="83">
        <v>2013</v>
      </c>
      <c r="C251" s="83">
        <v>5</v>
      </c>
      <c r="D251" s="83"/>
      <c r="E251" s="84" t="s">
        <v>86</v>
      </c>
      <c r="F251" s="84" t="s">
        <v>10</v>
      </c>
      <c r="G251" s="84" t="s">
        <v>83</v>
      </c>
      <c r="H251" s="85">
        <v>43798</v>
      </c>
      <c r="I251" s="86">
        <v>27649.84</v>
      </c>
      <c r="J251" s="86">
        <v>19247.330000000002</v>
      </c>
      <c r="K251" s="86">
        <v>8402.51</v>
      </c>
      <c r="N251" s="3" t="s">
        <v>101</v>
      </c>
      <c r="O251" s="83">
        <v>17</v>
      </c>
      <c r="P251" s="87">
        <v>669.19</v>
      </c>
      <c r="Q251" s="84" t="s">
        <v>103</v>
      </c>
      <c r="R251" s="84" t="s">
        <v>10</v>
      </c>
      <c r="S251" s="84" t="s">
        <v>10</v>
      </c>
      <c r="T251" s="83" t="s">
        <v>114</v>
      </c>
      <c r="U251" s="83" t="s">
        <v>124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101</v>
      </c>
      <c r="B252" s="83">
        <v>2013</v>
      </c>
      <c r="C252" s="83">
        <v>5</v>
      </c>
      <c r="D252" s="83"/>
      <c r="E252" s="84" t="s">
        <v>11</v>
      </c>
      <c r="F252" s="84" t="s">
        <v>10</v>
      </c>
      <c r="G252" s="84" t="s">
        <v>83</v>
      </c>
      <c r="H252" s="85">
        <v>43798</v>
      </c>
      <c r="I252" s="86">
        <v>34321.410000000003</v>
      </c>
      <c r="J252" s="86">
        <v>23891.48</v>
      </c>
      <c r="K252" s="86">
        <v>10429.93</v>
      </c>
      <c r="N252" s="3" t="s">
        <v>101</v>
      </c>
      <c r="O252" s="83">
        <v>17</v>
      </c>
      <c r="P252" s="86">
        <v>9740.1299999999992</v>
      </c>
      <c r="Q252" s="84" t="s">
        <v>11</v>
      </c>
      <c r="R252" s="84" t="s">
        <v>10</v>
      </c>
      <c r="S252" s="84" t="s">
        <v>83</v>
      </c>
      <c r="T252" s="83" t="s">
        <v>120</v>
      </c>
      <c r="U252" s="83" t="s">
        <v>124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M645044</v>
      </c>
      <c r="AU252" s="11">
        <f t="shared" si="108"/>
        <v>17</v>
      </c>
      <c r="AV252" s="11">
        <f t="shared" si="109"/>
        <v>9740.1299999999992</v>
      </c>
      <c r="AW252" s="11" t="str">
        <f t="shared" si="110"/>
        <v>2013/3</v>
      </c>
      <c r="AX252" s="11" t="str">
        <f t="shared" si="111"/>
        <v>2013/3 Contribuciones Seg. Social</v>
      </c>
      <c r="AY252" s="11">
        <f t="shared" si="92"/>
        <v>12986.84</v>
      </c>
      <c r="AZ252" s="11">
        <f t="shared" si="112"/>
        <v>0.74999999999999989</v>
      </c>
      <c r="BA252" s="11" t="str">
        <f t="shared" si="94"/>
        <v>M645044 17</v>
      </c>
      <c r="BB252" s="11">
        <f>IFERROR(IF(AW252="","",VLOOKUP(AW252,SUSS!R:S,2,FALSE)),AY252*SUSS!$M$2)</f>
        <v>1558.4207999999999</v>
      </c>
      <c r="BC252" s="11">
        <f t="shared" si="93"/>
        <v>1168.8155999999997</v>
      </c>
    </row>
    <row r="253" spans="1:55" ht="20.100000000000001" customHeight="1" thickBot="1">
      <c r="A253" s="3" t="s">
        <v>101</v>
      </c>
      <c r="B253" s="83">
        <v>2013</v>
      </c>
      <c r="C253" s="83">
        <v>6</v>
      </c>
      <c r="D253" s="83"/>
      <c r="E253" s="84" t="s">
        <v>86</v>
      </c>
      <c r="F253" s="84" t="s">
        <v>10</v>
      </c>
      <c r="G253" s="84" t="s">
        <v>10</v>
      </c>
      <c r="H253" s="85">
        <v>41466</v>
      </c>
      <c r="I253" s="86">
        <v>16823.59</v>
      </c>
      <c r="J253" s="87">
        <v>0</v>
      </c>
      <c r="K253" s="86">
        <v>16823.59</v>
      </c>
      <c r="N253" s="3" t="s">
        <v>101</v>
      </c>
      <c r="O253" s="83">
        <v>17</v>
      </c>
      <c r="P253" s="86">
        <v>1776.05</v>
      </c>
      <c r="Q253" s="84" t="s">
        <v>11</v>
      </c>
      <c r="R253" s="84" t="s">
        <v>108</v>
      </c>
      <c r="S253" s="84" t="s">
        <v>109</v>
      </c>
      <c r="T253" s="83" t="s">
        <v>120</v>
      </c>
      <c r="U253" s="83" t="s">
        <v>124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M645044</v>
      </c>
      <c r="AU253" s="11">
        <f t="shared" si="108"/>
        <v>17</v>
      </c>
      <c r="AV253" s="11">
        <f t="shared" si="109"/>
        <v>1776.05</v>
      </c>
      <c r="AW253" s="11" t="str">
        <f t="shared" si="110"/>
        <v>2013/3</v>
      </c>
      <c r="AX253" s="11" t="str">
        <f t="shared" si="111"/>
        <v>2013/3 Contribuciones Seg. Social</v>
      </c>
      <c r="AY253" s="11">
        <f t="shared" si="92"/>
        <v>12986.84</v>
      </c>
      <c r="AZ253" s="11">
        <f t="shared" si="112"/>
        <v>0.13675767161218588</v>
      </c>
      <c r="BA253" s="11" t="str">
        <f t="shared" si="94"/>
        <v>M645044 17</v>
      </c>
      <c r="BB253" s="11">
        <f>IFERROR(IF(AW253="","",VLOOKUP(AW253,SUSS!R:S,2,FALSE)),AY253*SUSS!$M$2)</f>
        <v>1558.4207999999999</v>
      </c>
      <c r="BC253" s="11">
        <f t="shared" si="93"/>
        <v>213.126</v>
      </c>
    </row>
    <row r="254" spans="1:55" ht="20.100000000000001" customHeight="1" thickBot="1">
      <c r="A254" s="3" t="s">
        <v>101</v>
      </c>
      <c r="B254" s="83">
        <v>2013</v>
      </c>
      <c r="C254" s="83">
        <v>6</v>
      </c>
      <c r="D254" s="83"/>
      <c r="E254" s="84" t="s">
        <v>11</v>
      </c>
      <c r="F254" s="84" t="s">
        <v>10</v>
      </c>
      <c r="G254" s="84" t="s">
        <v>10</v>
      </c>
      <c r="H254" s="85">
        <v>41466</v>
      </c>
      <c r="I254" s="86">
        <v>14896.81</v>
      </c>
      <c r="J254" s="87">
        <v>0</v>
      </c>
      <c r="K254" s="86">
        <v>14896.81</v>
      </c>
      <c r="N254" s="3" t="s">
        <v>101</v>
      </c>
      <c r="O254" s="83">
        <v>17</v>
      </c>
      <c r="P254" s="87">
        <v>682.92</v>
      </c>
      <c r="Q254" s="84" t="s">
        <v>11</v>
      </c>
      <c r="R254" s="84" t="s">
        <v>108</v>
      </c>
      <c r="S254" s="84" t="s">
        <v>83</v>
      </c>
      <c r="T254" s="83" t="s">
        <v>120</v>
      </c>
      <c r="U254" s="83" t="s">
        <v>124</v>
      </c>
      <c r="AC254" s="11" t="str">
        <f t="shared" si="95"/>
        <v>M645044</v>
      </c>
      <c r="AD254" s="11" t="str">
        <f t="shared" si="96"/>
        <v>Contribuciones Seg. Social</v>
      </c>
      <c r="AE254" s="11" t="str">
        <f t="shared" si="97"/>
        <v>Declaración Jurada</v>
      </c>
      <c r="AF254" s="11" t="str">
        <f t="shared" si="98"/>
        <v>Declaración Jurada</v>
      </c>
      <c r="AG254" s="11">
        <f t="shared" si="99"/>
        <v>14896.81</v>
      </c>
      <c r="AH254" s="11">
        <f t="shared" si="100"/>
        <v>0</v>
      </c>
      <c r="AI254" s="11">
        <f t="shared" si="101"/>
        <v>14896.81</v>
      </c>
      <c r="AJ254" s="11">
        <f t="shared" si="102"/>
        <v>2013</v>
      </c>
      <c r="AK254" s="11">
        <f t="shared" si="103"/>
        <v>6</v>
      </c>
      <c r="AN254" s="11" t="str">
        <f t="shared" si="104"/>
        <v xml:space="preserve">2013/6 </v>
      </c>
      <c r="AO254" s="11" t="str">
        <f t="shared" si="105"/>
        <v>2013/6 Contribuciones Seg. Social</v>
      </c>
      <c r="AP254" s="11">
        <f t="shared" si="106"/>
        <v>14896.81</v>
      </c>
      <c r="AT254" s="11" t="str">
        <f t="shared" si="107"/>
        <v>M645044</v>
      </c>
      <c r="AU254" s="11">
        <f t="shared" si="108"/>
        <v>17</v>
      </c>
      <c r="AV254" s="11">
        <f t="shared" si="109"/>
        <v>682.92</v>
      </c>
      <c r="AW254" s="11" t="str">
        <f t="shared" si="110"/>
        <v>2013/3</v>
      </c>
      <c r="AX254" s="11" t="str">
        <f t="shared" si="111"/>
        <v>2013/3 Contribuciones Seg. Social</v>
      </c>
      <c r="AY254" s="11">
        <f t="shared" si="92"/>
        <v>12986.84</v>
      </c>
      <c r="AZ254" s="11">
        <f t="shared" si="112"/>
        <v>5.2585540439398649E-2</v>
      </c>
      <c r="BA254" s="11" t="str">
        <f t="shared" si="94"/>
        <v>M645044 17</v>
      </c>
      <c r="BB254" s="11">
        <f>IFERROR(IF(AW254="","",VLOOKUP(AW254,SUSS!R:S,2,FALSE)),AY254*SUSS!$M$2)</f>
        <v>1558.4207999999999</v>
      </c>
      <c r="BC254" s="11">
        <f t="shared" si="93"/>
        <v>81.950399999999988</v>
      </c>
    </row>
    <row r="255" spans="1:55" ht="20.100000000000001" customHeight="1" thickBot="1">
      <c r="A255" s="3" t="s">
        <v>101</v>
      </c>
      <c r="B255" s="83">
        <v>2013</v>
      </c>
      <c r="C255" s="83">
        <v>6</v>
      </c>
      <c r="D255" s="83"/>
      <c r="E255" s="84" t="s">
        <v>86</v>
      </c>
      <c r="F255" s="84" t="s">
        <v>10</v>
      </c>
      <c r="G255" s="84" t="s">
        <v>83</v>
      </c>
      <c r="H255" s="85">
        <v>41764</v>
      </c>
      <c r="I255" s="86">
        <v>4946.1400000000003</v>
      </c>
      <c r="J255" s="86">
        <v>3752.25</v>
      </c>
      <c r="K255" s="86">
        <v>1193.8900000000001</v>
      </c>
      <c r="N255" s="3" t="s">
        <v>101</v>
      </c>
      <c r="O255" s="83">
        <v>17</v>
      </c>
      <c r="P255" s="86">
        <v>4592.1899999999996</v>
      </c>
      <c r="Q255" s="84" t="s">
        <v>11</v>
      </c>
      <c r="R255" s="84" t="s">
        <v>108</v>
      </c>
      <c r="S255" s="84" t="s">
        <v>84</v>
      </c>
      <c r="T255" s="83" t="s">
        <v>120</v>
      </c>
      <c r="U255" s="83" t="s">
        <v>124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M645044</v>
      </c>
      <c r="AU255" s="11">
        <f t="shared" si="108"/>
        <v>17</v>
      </c>
      <c r="AV255" s="11">
        <f t="shared" si="109"/>
        <v>4592.1899999999996</v>
      </c>
      <c r="AW255" s="11" t="str">
        <f t="shared" si="110"/>
        <v>2013/3</v>
      </c>
      <c r="AX255" s="11" t="str">
        <f t="shared" si="111"/>
        <v>2013/3 Contribuciones Seg. Social</v>
      </c>
      <c r="AY255" s="11">
        <f t="shared" si="92"/>
        <v>12986.84</v>
      </c>
      <c r="AZ255" s="11">
        <f t="shared" si="112"/>
        <v>0.35360333999648874</v>
      </c>
      <c r="BA255" s="11" t="str">
        <f t="shared" si="94"/>
        <v>M645044 17</v>
      </c>
      <c r="BB255" s="11">
        <f>IFERROR(IF(AW255="","",VLOOKUP(AW255,SUSS!R:S,2,FALSE)),AY255*SUSS!$M$2)</f>
        <v>1558.4207999999999</v>
      </c>
      <c r="BC255" s="11">
        <f t="shared" si="93"/>
        <v>551.06279999999992</v>
      </c>
    </row>
    <row r="256" spans="1:55" ht="20.100000000000001" customHeight="1" thickBot="1">
      <c r="A256" s="3" t="s">
        <v>101</v>
      </c>
      <c r="B256" s="83">
        <v>2013</v>
      </c>
      <c r="C256" s="83">
        <v>6</v>
      </c>
      <c r="D256" s="83"/>
      <c r="E256" s="84" t="s">
        <v>86</v>
      </c>
      <c r="F256" s="84" t="s">
        <v>10</v>
      </c>
      <c r="G256" s="84" t="s">
        <v>84</v>
      </c>
      <c r="H256" s="85">
        <v>43798</v>
      </c>
      <c r="I256" s="86">
        <v>47327.56</v>
      </c>
      <c r="J256" s="86">
        <v>35903.75</v>
      </c>
      <c r="K256" s="86">
        <v>11423.81</v>
      </c>
      <c r="N256" s="3" t="s">
        <v>101</v>
      </c>
      <c r="O256" s="83">
        <v>17</v>
      </c>
      <c r="P256" s="86">
        <v>5606.06</v>
      </c>
      <c r="Q256" s="84" t="s">
        <v>11</v>
      </c>
      <c r="R256" s="84" t="s">
        <v>10</v>
      </c>
      <c r="S256" s="84" t="s">
        <v>10</v>
      </c>
      <c r="T256" s="83" t="s">
        <v>133</v>
      </c>
      <c r="U256" s="83" t="s">
        <v>124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M645044</v>
      </c>
      <c r="AU256" s="11">
        <f t="shared" si="108"/>
        <v>17</v>
      </c>
      <c r="AV256" s="11">
        <f t="shared" si="109"/>
        <v>5606.06</v>
      </c>
      <c r="AW256" s="11" t="str">
        <f t="shared" si="110"/>
        <v>2013/4</v>
      </c>
      <c r="AX256" s="11" t="str">
        <f t="shared" si="111"/>
        <v>2013/4 Contribuciones Seg. Social</v>
      </c>
      <c r="AY256" s="11">
        <f t="shared" si="92"/>
        <v>13041.8</v>
      </c>
      <c r="AZ256" s="11">
        <f t="shared" si="112"/>
        <v>0.42985324111702378</v>
      </c>
      <c r="BA256" s="11" t="str">
        <f t="shared" si="94"/>
        <v>M645044 17</v>
      </c>
      <c r="BB256" s="11">
        <f>IFERROR(IF(AW256="","",VLOOKUP(AW256,SUSS!R:S,2,FALSE)),AY256*SUSS!$M$2)</f>
        <v>1565.0159999999998</v>
      </c>
      <c r="BC256" s="11">
        <f t="shared" si="93"/>
        <v>672.72720000000004</v>
      </c>
    </row>
    <row r="257" spans="1:55" ht="20.100000000000001" customHeight="1" thickBot="1">
      <c r="A257" s="3" t="s">
        <v>101</v>
      </c>
      <c r="B257" s="83">
        <v>2013</v>
      </c>
      <c r="C257" s="83">
        <v>6</v>
      </c>
      <c r="D257" s="83"/>
      <c r="E257" s="84" t="s">
        <v>11</v>
      </c>
      <c r="F257" s="84" t="s">
        <v>10</v>
      </c>
      <c r="G257" s="84" t="s">
        <v>83</v>
      </c>
      <c r="H257" s="85">
        <v>41764</v>
      </c>
      <c r="I257" s="86">
        <v>4379.66</v>
      </c>
      <c r="J257" s="86">
        <v>3322.51</v>
      </c>
      <c r="K257" s="86">
        <v>1057.1500000000001</v>
      </c>
      <c r="N257" s="3" t="s">
        <v>101</v>
      </c>
      <c r="O257" s="83">
        <v>17</v>
      </c>
      <c r="P257" s="87">
        <v>2.69</v>
      </c>
      <c r="Q257" s="84" t="s">
        <v>86</v>
      </c>
      <c r="R257" s="84" t="s">
        <v>10</v>
      </c>
      <c r="S257" s="84" t="s">
        <v>10</v>
      </c>
      <c r="T257" s="83" t="s">
        <v>131</v>
      </c>
      <c r="U257" s="83" t="s">
        <v>124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101</v>
      </c>
      <c r="B258" s="83">
        <v>2013</v>
      </c>
      <c r="C258" s="83">
        <v>6</v>
      </c>
      <c r="D258" s="83"/>
      <c r="E258" s="84" t="s">
        <v>11</v>
      </c>
      <c r="F258" s="84" t="s">
        <v>10</v>
      </c>
      <c r="G258" s="84" t="s">
        <v>84</v>
      </c>
      <c r="H258" s="85">
        <v>43798</v>
      </c>
      <c r="I258" s="86">
        <v>41907.21</v>
      </c>
      <c r="J258" s="86">
        <v>31791.75</v>
      </c>
      <c r="K258" s="86">
        <v>10115.459999999999</v>
      </c>
      <c r="N258" s="3" t="s">
        <v>101</v>
      </c>
      <c r="O258" s="83">
        <v>17</v>
      </c>
      <c r="P258" s="86">
        <v>8402.51</v>
      </c>
      <c r="Q258" s="84" t="s">
        <v>86</v>
      </c>
      <c r="R258" s="84" t="s">
        <v>10</v>
      </c>
      <c r="S258" s="84" t="s">
        <v>83</v>
      </c>
      <c r="T258" s="83" t="s">
        <v>131</v>
      </c>
      <c r="U258" s="83" t="s">
        <v>124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101</v>
      </c>
      <c r="B259" s="83">
        <v>2013</v>
      </c>
      <c r="C259" s="83">
        <v>7</v>
      </c>
      <c r="D259" s="83"/>
      <c r="E259" s="84" t="s">
        <v>86</v>
      </c>
      <c r="F259" s="84" t="s">
        <v>10</v>
      </c>
      <c r="G259" s="84" t="s">
        <v>10</v>
      </c>
      <c r="H259" s="85">
        <v>41495</v>
      </c>
      <c r="I259" s="86">
        <v>11887.21</v>
      </c>
      <c r="J259" s="87">
        <v>0</v>
      </c>
      <c r="K259" s="86">
        <v>11887.21</v>
      </c>
      <c r="N259" s="3" t="s">
        <v>101</v>
      </c>
      <c r="O259" s="83">
        <v>17</v>
      </c>
      <c r="P259" s="86">
        <v>7850.98</v>
      </c>
      <c r="Q259" s="84" t="s">
        <v>86</v>
      </c>
      <c r="R259" s="84" t="s">
        <v>10</v>
      </c>
      <c r="S259" s="84" t="s">
        <v>10</v>
      </c>
      <c r="T259" s="83" t="s">
        <v>134</v>
      </c>
      <c r="U259" s="83" t="s">
        <v>124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101</v>
      </c>
      <c r="B260" s="83">
        <v>2013</v>
      </c>
      <c r="C260" s="83">
        <v>7</v>
      </c>
      <c r="D260" s="83"/>
      <c r="E260" s="84" t="s">
        <v>11</v>
      </c>
      <c r="F260" s="84" t="s">
        <v>10</v>
      </c>
      <c r="G260" s="84" t="s">
        <v>10</v>
      </c>
      <c r="H260" s="85">
        <v>41495</v>
      </c>
      <c r="I260" s="86">
        <v>14753.71</v>
      </c>
      <c r="J260" s="87">
        <v>0</v>
      </c>
      <c r="K260" s="86">
        <v>14753.71</v>
      </c>
      <c r="N260" s="3" t="s">
        <v>101</v>
      </c>
      <c r="O260" s="83">
        <v>17</v>
      </c>
      <c r="P260" s="86">
        <v>12794.7</v>
      </c>
      <c r="Q260" s="84" t="s">
        <v>82</v>
      </c>
      <c r="R260" s="84" t="s">
        <v>10</v>
      </c>
      <c r="S260" s="84" t="s">
        <v>10</v>
      </c>
      <c r="T260" s="83" t="s">
        <v>132</v>
      </c>
      <c r="U260" s="83" t="s">
        <v>124</v>
      </c>
      <c r="AC260" s="11" t="str">
        <f t="shared" si="95"/>
        <v>M645044</v>
      </c>
      <c r="AD260" s="11" t="str">
        <f t="shared" si="96"/>
        <v>Contribuciones Seg. Social</v>
      </c>
      <c r="AE260" s="11" t="str">
        <f t="shared" si="97"/>
        <v>Declaración Jurada</v>
      </c>
      <c r="AF260" s="11" t="str">
        <f t="shared" si="98"/>
        <v>Declaración Jurada</v>
      </c>
      <c r="AG260" s="11">
        <f t="shared" si="99"/>
        <v>14753.71</v>
      </c>
      <c r="AH260" s="11">
        <f t="shared" si="100"/>
        <v>0</v>
      </c>
      <c r="AI260" s="11">
        <f t="shared" si="101"/>
        <v>14753.71</v>
      </c>
      <c r="AJ260" s="11">
        <f t="shared" si="102"/>
        <v>2013</v>
      </c>
      <c r="AK260" s="11">
        <f t="shared" si="103"/>
        <v>7</v>
      </c>
      <c r="AN260" s="11" t="str">
        <f t="shared" si="104"/>
        <v xml:space="preserve">2013/7 </v>
      </c>
      <c r="AO260" s="11" t="str">
        <f t="shared" si="105"/>
        <v>2013/7 Contribuciones Seg. Social</v>
      </c>
      <c r="AP260" s="11">
        <f t="shared" si="106"/>
        <v>14753.71</v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101</v>
      </c>
      <c r="B261" s="83">
        <v>2013</v>
      </c>
      <c r="C261" s="83">
        <v>7</v>
      </c>
      <c r="D261" s="83"/>
      <c r="E261" s="84" t="s">
        <v>86</v>
      </c>
      <c r="F261" s="84" t="s">
        <v>10</v>
      </c>
      <c r="G261" s="84" t="s">
        <v>83</v>
      </c>
      <c r="H261" s="85">
        <v>41764</v>
      </c>
      <c r="I261" s="86">
        <v>3162</v>
      </c>
      <c r="J261" s="86">
        <v>2391.8200000000002</v>
      </c>
      <c r="K261" s="87">
        <v>770.18</v>
      </c>
      <c r="N261" s="3" t="s">
        <v>101</v>
      </c>
      <c r="O261" s="83">
        <v>17</v>
      </c>
      <c r="P261" s="87">
        <v>361.18</v>
      </c>
      <c r="Q261" s="84" t="s">
        <v>82</v>
      </c>
      <c r="R261" s="84" t="s">
        <v>10</v>
      </c>
      <c r="S261" s="84" t="s">
        <v>83</v>
      </c>
      <c r="T261" s="83" t="s">
        <v>132</v>
      </c>
      <c r="U261" s="83" t="s">
        <v>124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A262" s="3" t="s">
        <v>101</v>
      </c>
      <c r="B262" s="83">
        <v>2013</v>
      </c>
      <c r="C262" s="83">
        <v>7</v>
      </c>
      <c r="D262" s="83"/>
      <c r="E262" s="84" t="s">
        <v>86</v>
      </c>
      <c r="F262" s="84" t="s">
        <v>10</v>
      </c>
      <c r="G262" s="84" t="s">
        <v>84</v>
      </c>
      <c r="H262" s="85">
        <v>43798</v>
      </c>
      <c r="I262" s="86">
        <v>33440.699999999997</v>
      </c>
      <c r="J262" s="86">
        <v>25295.47</v>
      </c>
      <c r="K262" s="86">
        <v>8145.23</v>
      </c>
      <c r="N262" s="3" t="s">
        <v>101</v>
      </c>
      <c r="O262" s="83">
        <v>17</v>
      </c>
      <c r="P262" s="86">
        <v>9864.7099999999991</v>
      </c>
      <c r="Q262" s="84" t="s">
        <v>82</v>
      </c>
      <c r="R262" s="84" t="s">
        <v>10</v>
      </c>
      <c r="S262" s="84" t="s">
        <v>84</v>
      </c>
      <c r="T262" s="83" t="s">
        <v>132</v>
      </c>
      <c r="U262" s="83" t="s">
        <v>124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101</v>
      </c>
      <c r="B263" s="83">
        <v>2013</v>
      </c>
      <c r="C263" s="83">
        <v>7</v>
      </c>
      <c r="D263" s="83"/>
      <c r="E263" s="84" t="s">
        <v>11</v>
      </c>
      <c r="F263" s="84" t="s">
        <v>10</v>
      </c>
      <c r="G263" s="84" t="s">
        <v>83</v>
      </c>
      <c r="H263" s="85">
        <v>41764</v>
      </c>
      <c r="I263" s="86">
        <v>3924.49</v>
      </c>
      <c r="J263" s="86">
        <v>2968.59</v>
      </c>
      <c r="K263" s="87">
        <v>955.9</v>
      </c>
      <c r="N263" s="3" t="s">
        <v>101</v>
      </c>
      <c r="O263" s="83">
        <v>17</v>
      </c>
      <c r="P263" s="86">
        <v>21261.63</v>
      </c>
      <c r="Q263" s="84" t="s">
        <v>82</v>
      </c>
      <c r="R263" s="84" t="s">
        <v>10</v>
      </c>
      <c r="S263" s="84" t="s">
        <v>10</v>
      </c>
      <c r="T263" s="83" t="s">
        <v>135</v>
      </c>
      <c r="U263" s="83" t="s">
        <v>124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29.25" thickBot="1">
      <c r="A264" s="3" t="s">
        <v>101</v>
      </c>
      <c r="B264" s="83">
        <v>2013</v>
      </c>
      <c r="C264" s="83">
        <v>7</v>
      </c>
      <c r="D264" s="83"/>
      <c r="E264" s="84" t="s">
        <v>11</v>
      </c>
      <c r="F264" s="84" t="s">
        <v>10</v>
      </c>
      <c r="G264" s="84" t="s">
        <v>84</v>
      </c>
      <c r="H264" s="85">
        <v>43798</v>
      </c>
      <c r="I264" s="86">
        <v>41504.65</v>
      </c>
      <c r="J264" s="86">
        <v>31395.26</v>
      </c>
      <c r="K264" s="86">
        <v>10109.39</v>
      </c>
      <c r="N264" s="3" t="s">
        <v>101</v>
      </c>
      <c r="O264" s="83">
        <v>17</v>
      </c>
      <c r="P264" s="87">
        <v>12.54</v>
      </c>
      <c r="Q264" s="84" t="s">
        <v>107</v>
      </c>
      <c r="R264" s="84" t="s">
        <v>10</v>
      </c>
      <c r="S264" s="84" t="s">
        <v>105</v>
      </c>
      <c r="T264" s="83" t="s">
        <v>115</v>
      </c>
      <c r="U264" s="83" t="s">
        <v>124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29.25" thickBot="1">
      <c r="A265" s="3" t="s">
        <v>101</v>
      </c>
      <c r="B265" s="83">
        <v>2013</v>
      </c>
      <c r="C265" s="83">
        <v>8</v>
      </c>
      <c r="D265" s="83"/>
      <c r="E265" s="84" t="s">
        <v>86</v>
      </c>
      <c r="F265" s="84" t="s">
        <v>10</v>
      </c>
      <c r="G265" s="84" t="s">
        <v>10</v>
      </c>
      <c r="H265" s="85">
        <v>41528</v>
      </c>
      <c r="I265" s="86">
        <v>10144.17</v>
      </c>
      <c r="J265" s="87">
        <v>0</v>
      </c>
      <c r="K265" s="86">
        <v>10144.17</v>
      </c>
      <c r="N265" s="3" t="s">
        <v>101</v>
      </c>
      <c r="O265" s="83">
        <v>17</v>
      </c>
      <c r="P265" s="87">
        <v>18.809999999999999</v>
      </c>
      <c r="Q265" s="84" t="s">
        <v>106</v>
      </c>
      <c r="R265" s="84" t="s">
        <v>10</v>
      </c>
      <c r="S265" s="84" t="s">
        <v>105</v>
      </c>
      <c r="T265" s="83" t="s">
        <v>115</v>
      </c>
      <c r="U265" s="83" t="s">
        <v>124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29.25" thickBot="1">
      <c r="A266" s="3" t="s">
        <v>101</v>
      </c>
      <c r="B266" s="83">
        <v>2013</v>
      </c>
      <c r="C266" s="83">
        <v>8</v>
      </c>
      <c r="D266" s="83"/>
      <c r="E266" s="84" t="s">
        <v>11</v>
      </c>
      <c r="F266" s="84" t="s">
        <v>10</v>
      </c>
      <c r="G266" s="84" t="s">
        <v>10</v>
      </c>
      <c r="H266" s="85">
        <v>41528</v>
      </c>
      <c r="I266" s="86">
        <v>10055.31</v>
      </c>
      <c r="J266" s="87">
        <v>0</v>
      </c>
      <c r="K266" s="86">
        <v>10055.31</v>
      </c>
      <c r="N266" s="3" t="s">
        <v>101</v>
      </c>
      <c r="O266" s="83">
        <v>17</v>
      </c>
      <c r="P266" s="87">
        <v>6.27</v>
      </c>
      <c r="Q266" s="84" t="s">
        <v>104</v>
      </c>
      <c r="R266" s="84" t="s">
        <v>10</v>
      </c>
      <c r="S266" s="84" t="s">
        <v>105</v>
      </c>
      <c r="T266" s="83" t="s">
        <v>116</v>
      </c>
      <c r="U266" s="83" t="s">
        <v>124</v>
      </c>
      <c r="AC266" s="11" t="str">
        <f t="shared" si="95"/>
        <v>M645044</v>
      </c>
      <c r="AD266" s="11" t="str">
        <f t="shared" si="96"/>
        <v>Contribuciones Seg. Social</v>
      </c>
      <c r="AE266" s="11" t="str">
        <f t="shared" si="97"/>
        <v>Declaración Jurada</v>
      </c>
      <c r="AF266" s="11" t="str">
        <f t="shared" si="98"/>
        <v>Declaración Jurada</v>
      </c>
      <c r="AG266" s="11">
        <f t="shared" si="99"/>
        <v>10055.31</v>
      </c>
      <c r="AH266" s="11">
        <f t="shared" si="100"/>
        <v>0</v>
      </c>
      <c r="AI266" s="11">
        <f t="shared" si="101"/>
        <v>10055.31</v>
      </c>
      <c r="AJ266" s="11">
        <f t="shared" si="102"/>
        <v>2013</v>
      </c>
      <c r="AK266" s="11">
        <f t="shared" si="103"/>
        <v>8</v>
      </c>
      <c r="AN266" s="11" t="str">
        <f t="shared" si="104"/>
        <v xml:space="preserve">2013/8 </v>
      </c>
      <c r="AO266" s="11" t="str">
        <f t="shared" si="105"/>
        <v>2013/8 Contribuciones Seg. Social</v>
      </c>
      <c r="AP266" s="11">
        <f t="shared" si="106"/>
        <v>10055.31</v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 ht="29.25" thickBot="1">
      <c r="A267" s="3" t="s">
        <v>101</v>
      </c>
      <c r="B267" s="83">
        <v>2013</v>
      </c>
      <c r="C267" s="83">
        <v>8</v>
      </c>
      <c r="D267" s="83"/>
      <c r="E267" s="84" t="s">
        <v>86</v>
      </c>
      <c r="F267" s="84" t="s">
        <v>10</v>
      </c>
      <c r="G267" s="84" t="s">
        <v>83</v>
      </c>
      <c r="H267" s="85">
        <v>41764</v>
      </c>
      <c r="I267" s="86">
        <v>2373.7399999999998</v>
      </c>
      <c r="J267" s="86">
        <v>1789.49</v>
      </c>
      <c r="K267" s="87">
        <v>584.25</v>
      </c>
      <c r="N267" s="3" t="s">
        <v>101</v>
      </c>
      <c r="O267" s="83">
        <v>18</v>
      </c>
      <c r="P267" s="86">
        <v>14119.33</v>
      </c>
      <c r="Q267" s="84" t="s">
        <v>102</v>
      </c>
      <c r="R267" s="84" t="s">
        <v>10</v>
      </c>
      <c r="S267" s="84" t="s">
        <v>84</v>
      </c>
      <c r="T267" s="83" t="s">
        <v>111</v>
      </c>
      <c r="U267" s="83" t="s">
        <v>124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29.25" thickBot="1">
      <c r="A268" s="3" t="s">
        <v>101</v>
      </c>
      <c r="B268" s="83">
        <v>2013</v>
      </c>
      <c r="C268" s="83">
        <v>8</v>
      </c>
      <c r="D268" s="83"/>
      <c r="E268" s="84" t="s">
        <v>86</v>
      </c>
      <c r="F268" s="84" t="s">
        <v>10</v>
      </c>
      <c r="G268" s="84" t="s">
        <v>84</v>
      </c>
      <c r="H268" s="85">
        <v>43798</v>
      </c>
      <c r="I268" s="86">
        <v>28537.24</v>
      </c>
      <c r="J268" s="86">
        <v>21513.360000000001</v>
      </c>
      <c r="K268" s="86">
        <v>7023.88</v>
      </c>
      <c r="N268" s="3" t="s">
        <v>101</v>
      </c>
      <c r="O268" s="83">
        <v>18</v>
      </c>
      <c r="P268" s="87">
        <v>669.19</v>
      </c>
      <c r="Q268" s="84" t="s">
        <v>103</v>
      </c>
      <c r="R268" s="84" t="s">
        <v>10</v>
      </c>
      <c r="S268" s="84" t="s">
        <v>10</v>
      </c>
      <c r="T268" s="83" t="s">
        <v>114</v>
      </c>
      <c r="U268" s="83" t="s">
        <v>124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29.25" thickBot="1">
      <c r="A269" s="3" t="s">
        <v>101</v>
      </c>
      <c r="B269" s="83">
        <v>2013</v>
      </c>
      <c r="C269" s="83">
        <v>8</v>
      </c>
      <c r="D269" s="83"/>
      <c r="E269" s="84" t="s">
        <v>11</v>
      </c>
      <c r="F269" s="84" t="s">
        <v>10</v>
      </c>
      <c r="G269" s="84" t="s">
        <v>83</v>
      </c>
      <c r="H269" s="85">
        <v>41764</v>
      </c>
      <c r="I269" s="86">
        <v>2352.94</v>
      </c>
      <c r="J269" s="86">
        <v>1773.81</v>
      </c>
      <c r="K269" s="87">
        <v>579.13</v>
      </c>
      <c r="N269" s="3" t="s">
        <v>101</v>
      </c>
      <c r="O269" s="83">
        <v>18</v>
      </c>
      <c r="P269" s="86">
        <v>7435.74</v>
      </c>
      <c r="Q269" s="84" t="s">
        <v>11</v>
      </c>
      <c r="R269" s="84" t="s">
        <v>10</v>
      </c>
      <c r="S269" s="84" t="s">
        <v>10</v>
      </c>
      <c r="T269" s="83" t="s">
        <v>133</v>
      </c>
      <c r="U269" s="83" t="s">
        <v>124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M645044</v>
      </c>
      <c r="AU269" s="11">
        <f t="shared" si="108"/>
        <v>18</v>
      </c>
      <c r="AV269" s="11">
        <f t="shared" si="109"/>
        <v>7435.74</v>
      </c>
      <c r="AW269" s="11" t="str">
        <f t="shared" si="110"/>
        <v>2013/4</v>
      </c>
      <c r="AX269" s="11" t="str">
        <f t="shared" si="111"/>
        <v>2013/4 Contribuciones Seg. Social</v>
      </c>
      <c r="AY269" s="11">
        <f t="shared" si="113"/>
        <v>13041.8</v>
      </c>
      <c r="AZ269" s="11">
        <f t="shared" si="112"/>
        <v>0.57014675888297628</v>
      </c>
      <c r="BA269" s="11" t="str">
        <f t="shared" si="115"/>
        <v>M645044 18</v>
      </c>
      <c r="BB269" s="11">
        <f>IFERROR(IF(AW269="","",VLOOKUP(AW269,SUSS!R:S,2,FALSE)),AY269*SUSS!$M$2)</f>
        <v>1565.0159999999998</v>
      </c>
      <c r="BC269" s="11">
        <f t="shared" si="114"/>
        <v>892.28879999999992</v>
      </c>
    </row>
    <row r="270" spans="1:55" ht="29.25" thickBot="1">
      <c r="A270" s="3" t="s">
        <v>101</v>
      </c>
      <c r="B270" s="83">
        <v>2013</v>
      </c>
      <c r="C270" s="83">
        <v>8</v>
      </c>
      <c r="D270" s="83"/>
      <c r="E270" s="84" t="s">
        <v>11</v>
      </c>
      <c r="F270" s="84" t="s">
        <v>10</v>
      </c>
      <c r="G270" s="84" t="s">
        <v>84</v>
      </c>
      <c r="H270" s="85">
        <v>43798</v>
      </c>
      <c r="I270" s="86">
        <v>28287.26</v>
      </c>
      <c r="J270" s="86">
        <v>21324.91</v>
      </c>
      <c r="K270" s="86">
        <v>6962.35</v>
      </c>
      <c r="N270" s="3" t="s">
        <v>101</v>
      </c>
      <c r="O270" s="83">
        <v>18</v>
      </c>
      <c r="P270" s="86">
        <v>7254.82</v>
      </c>
      <c r="Q270" s="84" t="s">
        <v>11</v>
      </c>
      <c r="R270" s="84" t="s">
        <v>10</v>
      </c>
      <c r="S270" s="84" t="s">
        <v>83</v>
      </c>
      <c r="T270" s="83" t="s">
        <v>133</v>
      </c>
      <c r="U270" s="83" t="s">
        <v>124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M645044</v>
      </c>
      <c r="AU270" s="11">
        <f t="shared" si="108"/>
        <v>18</v>
      </c>
      <c r="AV270" s="11">
        <f t="shared" si="109"/>
        <v>7254.82</v>
      </c>
      <c r="AW270" s="11" t="str">
        <f t="shared" si="110"/>
        <v>2013/4</v>
      </c>
      <c r="AX270" s="11" t="str">
        <f t="shared" si="111"/>
        <v>2013/4 Contribuciones Seg. Social</v>
      </c>
      <c r="AY270" s="11">
        <f t="shared" si="113"/>
        <v>13041.8</v>
      </c>
      <c r="AZ270" s="11">
        <f t="shared" si="112"/>
        <v>0.55627444064469633</v>
      </c>
      <c r="BA270" s="11" t="str">
        <f t="shared" si="115"/>
        <v>M645044 18</v>
      </c>
      <c r="BB270" s="11">
        <f>IFERROR(IF(AW270="","",VLOOKUP(AW270,SUSS!R:S,2,FALSE)),AY270*SUSS!$M$2)</f>
        <v>1565.0159999999998</v>
      </c>
      <c r="BC270" s="11">
        <f t="shared" si="114"/>
        <v>870.57839999999999</v>
      </c>
    </row>
    <row r="271" spans="1:55" ht="29.25" thickBot="1">
      <c r="A271" s="3" t="s">
        <v>101</v>
      </c>
      <c r="B271" s="83">
        <v>2013</v>
      </c>
      <c r="C271" s="83">
        <v>9</v>
      </c>
      <c r="D271" s="83"/>
      <c r="E271" s="84" t="s">
        <v>86</v>
      </c>
      <c r="F271" s="84" t="s">
        <v>10</v>
      </c>
      <c r="G271" s="84" t="s">
        <v>10</v>
      </c>
      <c r="H271" s="85">
        <v>41556</v>
      </c>
      <c r="I271" s="86">
        <v>10252</v>
      </c>
      <c r="J271" s="87">
        <v>0</v>
      </c>
      <c r="K271" s="86">
        <v>10252</v>
      </c>
      <c r="N271" s="3" t="s">
        <v>101</v>
      </c>
      <c r="O271" s="83">
        <v>18</v>
      </c>
      <c r="P271" s="86">
        <v>7063.29</v>
      </c>
      <c r="Q271" s="84" t="s">
        <v>11</v>
      </c>
      <c r="R271" s="84" t="s">
        <v>108</v>
      </c>
      <c r="S271" s="84" t="s">
        <v>109</v>
      </c>
      <c r="T271" s="83" t="s">
        <v>133</v>
      </c>
      <c r="U271" s="83" t="s">
        <v>124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M645044</v>
      </c>
      <c r="AU271" s="11">
        <f t="shared" si="108"/>
        <v>18</v>
      </c>
      <c r="AV271" s="11">
        <f t="shared" si="109"/>
        <v>7063.29</v>
      </c>
      <c r="AW271" s="11" t="str">
        <f t="shared" si="110"/>
        <v>2013/4</v>
      </c>
      <c r="AX271" s="11" t="str">
        <f t="shared" si="111"/>
        <v>2013/4 Contribuciones Seg. Social</v>
      </c>
      <c r="AY271" s="11">
        <f t="shared" si="113"/>
        <v>13041.8</v>
      </c>
      <c r="AZ271" s="11">
        <f t="shared" si="112"/>
        <v>0.54158858439785917</v>
      </c>
      <c r="BA271" s="11" t="str">
        <f t="shared" si="115"/>
        <v>M645044 18</v>
      </c>
      <c r="BB271" s="11">
        <f>IFERROR(IF(AW271="","",VLOOKUP(AW271,SUSS!R:S,2,FALSE)),AY271*SUSS!$M$2)</f>
        <v>1565.0159999999998</v>
      </c>
      <c r="BC271" s="11">
        <f t="shared" si="114"/>
        <v>847.59479999999985</v>
      </c>
    </row>
    <row r="272" spans="1:55" ht="29.25" thickBot="1">
      <c r="A272" s="3" t="s">
        <v>101</v>
      </c>
      <c r="B272" s="83">
        <v>2013</v>
      </c>
      <c r="C272" s="83">
        <v>9</v>
      </c>
      <c r="D272" s="83"/>
      <c r="E272" s="84" t="s">
        <v>11</v>
      </c>
      <c r="F272" s="84" t="s">
        <v>10</v>
      </c>
      <c r="G272" s="84" t="s">
        <v>10</v>
      </c>
      <c r="H272" s="85">
        <v>41556</v>
      </c>
      <c r="I272" s="86">
        <v>11583.49</v>
      </c>
      <c r="J272" s="87">
        <v>0</v>
      </c>
      <c r="K272" s="86">
        <v>11583.49</v>
      </c>
      <c r="N272" s="3" t="s">
        <v>101</v>
      </c>
      <c r="O272" s="83">
        <v>18</v>
      </c>
      <c r="P272" s="87">
        <v>643.5</v>
      </c>
      <c r="Q272" s="84" t="s">
        <v>11</v>
      </c>
      <c r="R272" s="84" t="s">
        <v>108</v>
      </c>
      <c r="S272" s="84" t="s">
        <v>83</v>
      </c>
      <c r="T272" s="83" t="s">
        <v>133</v>
      </c>
      <c r="U272" s="83" t="s">
        <v>124</v>
      </c>
      <c r="AC272" s="11" t="str">
        <f t="shared" si="95"/>
        <v>M645044</v>
      </c>
      <c r="AD272" s="11" t="str">
        <f t="shared" si="96"/>
        <v>Contribuciones Seg. Social</v>
      </c>
      <c r="AE272" s="11" t="str">
        <f t="shared" si="97"/>
        <v>Declaración Jurada</v>
      </c>
      <c r="AF272" s="11" t="str">
        <f t="shared" si="98"/>
        <v>Declaración Jurada</v>
      </c>
      <c r="AG272" s="11">
        <f t="shared" si="99"/>
        <v>11583.49</v>
      </c>
      <c r="AH272" s="11">
        <f t="shared" si="100"/>
        <v>0</v>
      </c>
      <c r="AI272" s="11">
        <f t="shared" si="101"/>
        <v>11583.49</v>
      </c>
      <c r="AJ272" s="11">
        <f t="shared" si="102"/>
        <v>2013</v>
      </c>
      <c r="AK272" s="11">
        <f t="shared" si="103"/>
        <v>9</v>
      </c>
      <c r="AN272" s="11" t="str">
        <f t="shared" si="104"/>
        <v xml:space="preserve">2013/9 </v>
      </c>
      <c r="AO272" s="11" t="str">
        <f t="shared" si="105"/>
        <v>2013/9 Contribuciones Seg. Social</v>
      </c>
      <c r="AP272" s="11">
        <f t="shared" si="106"/>
        <v>11583.49</v>
      </c>
      <c r="AT272" s="11" t="str">
        <f t="shared" si="107"/>
        <v>M645044</v>
      </c>
      <c r="AU272" s="11">
        <f t="shared" si="108"/>
        <v>18</v>
      </c>
      <c r="AV272" s="11">
        <f t="shared" si="109"/>
        <v>643.5</v>
      </c>
      <c r="AW272" s="11" t="str">
        <f t="shared" si="110"/>
        <v>2013/4</v>
      </c>
      <c r="AX272" s="11" t="str">
        <f t="shared" si="111"/>
        <v>2013/4 Contribuciones Seg. Social</v>
      </c>
      <c r="AY272" s="11">
        <f t="shared" si="113"/>
        <v>13041.8</v>
      </c>
      <c r="AZ272" s="11">
        <f t="shared" si="112"/>
        <v>4.9341348586851512E-2</v>
      </c>
      <c r="BA272" s="11" t="str">
        <f t="shared" si="115"/>
        <v>M645044 18</v>
      </c>
      <c r="BB272" s="11">
        <f>IFERROR(IF(AW272="","",VLOOKUP(AW272,SUSS!R:S,2,FALSE)),AY272*SUSS!$M$2)</f>
        <v>1565.0159999999998</v>
      </c>
      <c r="BC272" s="11">
        <f t="shared" si="114"/>
        <v>77.22</v>
      </c>
    </row>
    <row r="273" spans="1:55" ht="29.25" thickBot="1">
      <c r="A273" s="3" t="s">
        <v>101</v>
      </c>
      <c r="B273" s="83">
        <v>2013</v>
      </c>
      <c r="C273" s="83">
        <v>9</v>
      </c>
      <c r="D273" s="83"/>
      <c r="E273" s="84" t="s">
        <v>86</v>
      </c>
      <c r="F273" s="84" t="s">
        <v>10</v>
      </c>
      <c r="G273" s="84" t="s">
        <v>83</v>
      </c>
      <c r="H273" s="85">
        <v>41764</v>
      </c>
      <c r="I273" s="86">
        <v>2111.91</v>
      </c>
      <c r="J273" s="86">
        <v>1587.28</v>
      </c>
      <c r="K273" s="87">
        <v>524.63</v>
      </c>
      <c r="N273" s="3" t="s">
        <v>101</v>
      </c>
      <c r="O273" s="83">
        <v>18</v>
      </c>
      <c r="P273" s="86">
        <v>8972.61</v>
      </c>
      <c r="Q273" s="84" t="s">
        <v>86</v>
      </c>
      <c r="R273" s="84" t="s">
        <v>10</v>
      </c>
      <c r="S273" s="84" t="s">
        <v>10</v>
      </c>
      <c r="T273" s="83" t="s">
        <v>134</v>
      </c>
      <c r="U273" s="83" t="s">
        <v>124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/>
      </c>
      <c r="AU273" s="11" t="str">
        <f t="shared" si="108"/>
        <v/>
      </c>
      <c r="AV273" s="11" t="str">
        <f t="shared" si="109"/>
        <v/>
      </c>
      <c r="AW273" s="11" t="str">
        <f t="shared" si="110"/>
        <v/>
      </c>
      <c r="AX273" s="11" t="str">
        <f t="shared" si="111"/>
        <v/>
      </c>
      <c r="AY273" s="11" t="str">
        <f t="shared" si="113"/>
        <v/>
      </c>
      <c r="AZ273" s="11" t="str">
        <f t="shared" si="112"/>
        <v/>
      </c>
      <c r="BA273" s="11" t="str">
        <f t="shared" si="115"/>
        <v xml:space="preserve"> </v>
      </c>
      <c r="BB273" s="11" t="str">
        <f>IFERROR(IF(AW273="","",VLOOKUP(AW273,SUSS!R:S,2,FALSE)),AY273*SUSS!$M$2)</f>
        <v/>
      </c>
      <c r="BC273" s="11" t="str">
        <f t="shared" si="114"/>
        <v/>
      </c>
    </row>
    <row r="274" spans="1:55" ht="29.25" thickBot="1">
      <c r="A274" s="3" t="s">
        <v>101</v>
      </c>
      <c r="B274" s="83">
        <v>2013</v>
      </c>
      <c r="C274" s="83">
        <v>9</v>
      </c>
      <c r="D274" s="83"/>
      <c r="E274" s="84" t="s">
        <v>86</v>
      </c>
      <c r="F274" s="84" t="s">
        <v>10</v>
      </c>
      <c r="G274" s="84" t="s">
        <v>84</v>
      </c>
      <c r="H274" s="85">
        <v>43798</v>
      </c>
      <c r="I274" s="86">
        <v>28840.58</v>
      </c>
      <c r="J274" s="86">
        <v>21676.21</v>
      </c>
      <c r="K274" s="86">
        <v>7164.37</v>
      </c>
      <c r="N274" s="3" t="s">
        <v>101</v>
      </c>
      <c r="O274" s="83">
        <v>18</v>
      </c>
      <c r="P274" s="86">
        <v>1193.8900000000001</v>
      </c>
      <c r="Q274" s="84" t="s">
        <v>86</v>
      </c>
      <c r="R274" s="84" t="s">
        <v>10</v>
      </c>
      <c r="S274" s="84" t="s">
        <v>83</v>
      </c>
      <c r="T274" s="83" t="s">
        <v>134</v>
      </c>
      <c r="U274" s="83" t="s">
        <v>124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:55" ht="29.25" thickBot="1">
      <c r="A275" s="3" t="s">
        <v>101</v>
      </c>
      <c r="B275" s="83">
        <v>2013</v>
      </c>
      <c r="C275" s="83">
        <v>9</v>
      </c>
      <c r="D275" s="83"/>
      <c r="E275" s="84" t="s">
        <v>11</v>
      </c>
      <c r="F275" s="84" t="s">
        <v>10</v>
      </c>
      <c r="G275" s="84" t="s">
        <v>83</v>
      </c>
      <c r="H275" s="85">
        <v>41764</v>
      </c>
      <c r="I275" s="86">
        <v>2386.1999999999998</v>
      </c>
      <c r="J275" s="86">
        <v>1793.44</v>
      </c>
      <c r="K275" s="87">
        <v>592.76</v>
      </c>
      <c r="N275" s="3" t="s">
        <v>101</v>
      </c>
      <c r="O275" s="83">
        <v>18</v>
      </c>
      <c r="P275" s="86">
        <v>6089.68</v>
      </c>
      <c r="Q275" s="84" t="s">
        <v>86</v>
      </c>
      <c r="R275" s="84" t="s">
        <v>10</v>
      </c>
      <c r="S275" s="84" t="s">
        <v>84</v>
      </c>
      <c r="T275" s="83" t="s">
        <v>134</v>
      </c>
      <c r="U275" s="83" t="s">
        <v>124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/>
      </c>
      <c r="AU275" s="11" t="str">
        <f t="shared" si="108"/>
        <v/>
      </c>
      <c r="AV275" s="11" t="str">
        <f t="shared" si="109"/>
        <v/>
      </c>
      <c r="AW275" s="11" t="str">
        <f t="shared" si="110"/>
        <v/>
      </c>
      <c r="AX275" s="11" t="str">
        <f t="shared" si="111"/>
        <v/>
      </c>
      <c r="AY275" s="11" t="str">
        <f t="shared" si="113"/>
        <v/>
      </c>
      <c r="AZ275" s="11" t="str">
        <f t="shared" si="112"/>
        <v/>
      </c>
      <c r="BA275" s="11" t="str">
        <f t="shared" si="115"/>
        <v xml:space="preserve"> </v>
      </c>
      <c r="BB275" s="11" t="str">
        <f>IFERROR(IF(AW275="","",VLOOKUP(AW275,SUSS!R:S,2,FALSE)),AY275*SUSS!$M$2)</f>
        <v/>
      </c>
      <c r="BC275" s="11" t="str">
        <f t="shared" si="114"/>
        <v/>
      </c>
    </row>
    <row r="276" spans="1:55" ht="29.25" thickBot="1">
      <c r="A276" s="3" t="s">
        <v>101</v>
      </c>
      <c r="B276" s="83">
        <v>2013</v>
      </c>
      <c r="C276" s="83">
        <v>9</v>
      </c>
      <c r="D276" s="83"/>
      <c r="E276" s="84" t="s">
        <v>11</v>
      </c>
      <c r="F276" s="84" t="s">
        <v>10</v>
      </c>
      <c r="G276" s="84" t="s">
        <v>84</v>
      </c>
      <c r="H276" s="85">
        <v>43798</v>
      </c>
      <c r="I276" s="86">
        <v>32586.29</v>
      </c>
      <c r="J276" s="86">
        <v>24491.439999999999</v>
      </c>
      <c r="K276" s="86">
        <v>8094.85</v>
      </c>
      <c r="N276" s="3" t="s">
        <v>101</v>
      </c>
      <c r="O276" s="83">
        <v>18</v>
      </c>
      <c r="P276" s="86">
        <v>8528.44</v>
      </c>
      <c r="Q276" s="84" t="s">
        <v>82</v>
      </c>
      <c r="R276" s="84" t="s">
        <v>10</v>
      </c>
      <c r="S276" s="84" t="s">
        <v>10</v>
      </c>
      <c r="T276" s="83" t="s">
        <v>135</v>
      </c>
      <c r="U276" s="83" t="s">
        <v>124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/>
      </c>
      <c r="AU276" s="11" t="str">
        <f t="shared" si="108"/>
        <v/>
      </c>
      <c r="AV276" s="11" t="str">
        <f t="shared" si="109"/>
        <v/>
      </c>
      <c r="AW276" s="11" t="str">
        <f t="shared" si="110"/>
        <v/>
      </c>
      <c r="AX276" s="11" t="str">
        <f t="shared" si="111"/>
        <v/>
      </c>
      <c r="AY276" s="11" t="str">
        <f t="shared" si="113"/>
        <v/>
      </c>
      <c r="AZ276" s="11" t="str">
        <f t="shared" si="112"/>
        <v/>
      </c>
      <c r="BA276" s="11" t="str">
        <f t="shared" si="115"/>
        <v xml:space="preserve"> </v>
      </c>
      <c r="BB276" s="11" t="str">
        <f>IFERROR(IF(AW276="","",VLOOKUP(AW276,SUSS!R:S,2,FALSE)),AY276*SUSS!$M$2)</f>
        <v/>
      </c>
      <c r="BC276" s="11" t="str">
        <f t="shared" si="114"/>
        <v/>
      </c>
    </row>
    <row r="277" spans="1:55" ht="29.25" thickBot="1">
      <c r="A277" s="3" t="s">
        <v>101</v>
      </c>
      <c r="B277" s="83">
        <v>2013</v>
      </c>
      <c r="C277" s="83">
        <v>10</v>
      </c>
      <c r="D277" s="83"/>
      <c r="E277" s="84" t="s">
        <v>86</v>
      </c>
      <c r="F277" s="84" t="s">
        <v>10</v>
      </c>
      <c r="G277" s="84" t="s">
        <v>10</v>
      </c>
      <c r="H277" s="85">
        <v>41589</v>
      </c>
      <c r="I277" s="86">
        <v>9059.3700000000008</v>
      </c>
      <c r="J277" s="87">
        <v>0</v>
      </c>
      <c r="K277" s="86">
        <v>9059.3700000000008</v>
      </c>
      <c r="N277" s="3" t="s">
        <v>101</v>
      </c>
      <c r="O277" s="83">
        <v>18</v>
      </c>
      <c r="P277" s="87">
        <v>777.13</v>
      </c>
      <c r="Q277" s="84" t="s">
        <v>82</v>
      </c>
      <c r="R277" s="84" t="s">
        <v>10</v>
      </c>
      <c r="S277" s="84" t="s">
        <v>83</v>
      </c>
      <c r="T277" s="83" t="s">
        <v>135</v>
      </c>
      <c r="U277" s="83" t="s">
        <v>124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:55" ht="29.25" thickBot="1">
      <c r="A278" s="3" t="s">
        <v>101</v>
      </c>
      <c r="B278" s="83">
        <v>2013</v>
      </c>
      <c r="C278" s="83">
        <v>10</v>
      </c>
      <c r="D278" s="83"/>
      <c r="E278" s="84" t="s">
        <v>11</v>
      </c>
      <c r="F278" s="84" t="s">
        <v>10</v>
      </c>
      <c r="G278" s="84" t="s">
        <v>10</v>
      </c>
      <c r="H278" s="85">
        <v>41589</v>
      </c>
      <c r="I278" s="86">
        <v>11231.44</v>
      </c>
      <c r="J278" s="87">
        <v>0</v>
      </c>
      <c r="K278" s="86">
        <v>11231.44</v>
      </c>
      <c r="N278" s="3" t="s">
        <v>101</v>
      </c>
      <c r="O278" s="83">
        <v>18</v>
      </c>
      <c r="P278" s="86">
        <v>14117.9</v>
      </c>
      <c r="Q278" s="84" t="s">
        <v>82</v>
      </c>
      <c r="R278" s="84" t="s">
        <v>10</v>
      </c>
      <c r="S278" s="84" t="s">
        <v>84</v>
      </c>
      <c r="T278" s="83" t="s">
        <v>135</v>
      </c>
      <c r="U278" s="83" t="s">
        <v>124</v>
      </c>
      <c r="AC278" s="11" t="str">
        <f t="shared" si="95"/>
        <v>M645044</v>
      </c>
      <c r="AD278" s="11" t="str">
        <f t="shared" si="96"/>
        <v>Contribuciones Seg. Social</v>
      </c>
      <c r="AE278" s="11" t="str">
        <f t="shared" si="97"/>
        <v>Declaración Jurada</v>
      </c>
      <c r="AF278" s="11" t="str">
        <f t="shared" si="98"/>
        <v>Declaración Jurada</v>
      </c>
      <c r="AG278" s="11">
        <f t="shared" si="99"/>
        <v>11231.44</v>
      </c>
      <c r="AH278" s="11">
        <f t="shared" si="100"/>
        <v>0</v>
      </c>
      <c r="AI278" s="11">
        <f t="shared" si="101"/>
        <v>11231.44</v>
      </c>
      <c r="AJ278" s="11">
        <f t="shared" si="102"/>
        <v>2013</v>
      </c>
      <c r="AK278" s="11">
        <f t="shared" si="103"/>
        <v>10</v>
      </c>
      <c r="AN278" s="11" t="str">
        <f t="shared" si="104"/>
        <v>2013/10</v>
      </c>
      <c r="AO278" s="11" t="str">
        <f t="shared" si="105"/>
        <v>2013/10 Contribuciones Seg. Social</v>
      </c>
      <c r="AP278" s="11">
        <f t="shared" si="106"/>
        <v>11231.44</v>
      </c>
      <c r="AT278" s="11" t="str">
        <f t="shared" si="107"/>
        <v/>
      </c>
      <c r="AU278" s="11" t="str">
        <f t="shared" si="108"/>
        <v/>
      </c>
      <c r="AV278" s="11" t="str">
        <f t="shared" si="109"/>
        <v/>
      </c>
      <c r="AW278" s="11" t="str">
        <f t="shared" si="110"/>
        <v/>
      </c>
      <c r="AX278" s="11" t="str">
        <f t="shared" si="111"/>
        <v/>
      </c>
      <c r="AY278" s="11" t="str">
        <f t="shared" si="113"/>
        <v/>
      </c>
      <c r="AZ278" s="11" t="str">
        <f t="shared" si="112"/>
        <v/>
      </c>
      <c r="BA278" s="11" t="str">
        <f t="shared" si="115"/>
        <v xml:space="preserve"> </v>
      </c>
      <c r="BB278" s="11" t="str">
        <f>IFERROR(IF(AW278="","",VLOOKUP(AW278,SUSS!R:S,2,FALSE)),AY278*SUSS!$M$2)</f>
        <v/>
      </c>
      <c r="BC278" s="11" t="str">
        <f t="shared" si="114"/>
        <v/>
      </c>
    </row>
    <row r="279" spans="1:55" ht="29.25" thickBot="1">
      <c r="A279" s="3" t="s">
        <v>101</v>
      </c>
      <c r="B279" s="83">
        <v>2013</v>
      </c>
      <c r="C279" s="83">
        <v>10</v>
      </c>
      <c r="D279" s="83"/>
      <c r="E279" s="84" t="s">
        <v>86</v>
      </c>
      <c r="F279" s="84" t="s">
        <v>10</v>
      </c>
      <c r="G279" s="84" t="s">
        <v>83</v>
      </c>
      <c r="H279" s="85">
        <v>41764</v>
      </c>
      <c r="I279" s="86">
        <v>1576.33</v>
      </c>
      <c r="J279" s="86">
        <v>1180.55</v>
      </c>
      <c r="K279" s="87">
        <v>395.78</v>
      </c>
      <c r="N279" s="3" t="s">
        <v>101</v>
      </c>
      <c r="O279" s="83">
        <v>18</v>
      </c>
      <c r="P279" s="86">
        <v>16838.88</v>
      </c>
      <c r="Q279" s="84" t="s">
        <v>82</v>
      </c>
      <c r="R279" s="84" t="s">
        <v>10</v>
      </c>
      <c r="S279" s="84" t="s">
        <v>10</v>
      </c>
      <c r="T279" s="83" t="s">
        <v>136</v>
      </c>
      <c r="U279" s="83" t="s">
        <v>124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:55" ht="29.25" thickBot="1">
      <c r="A280" s="3" t="s">
        <v>101</v>
      </c>
      <c r="B280" s="83">
        <v>2013</v>
      </c>
      <c r="C280" s="83">
        <v>10</v>
      </c>
      <c r="D280" s="83"/>
      <c r="E280" s="84" t="s">
        <v>86</v>
      </c>
      <c r="F280" s="84" t="s">
        <v>10</v>
      </c>
      <c r="G280" s="84" t="s">
        <v>84</v>
      </c>
      <c r="H280" s="85">
        <v>43798</v>
      </c>
      <c r="I280" s="86">
        <v>25485.52</v>
      </c>
      <c r="J280" s="86">
        <v>19086.77</v>
      </c>
      <c r="K280" s="86">
        <v>6398.75</v>
      </c>
      <c r="N280" s="3" t="s">
        <v>101</v>
      </c>
      <c r="O280" s="83">
        <v>18</v>
      </c>
      <c r="P280" s="87">
        <v>642.05999999999995</v>
      </c>
      <c r="Q280" s="84" t="s">
        <v>82</v>
      </c>
      <c r="R280" s="84" t="s">
        <v>10</v>
      </c>
      <c r="S280" s="84" t="s">
        <v>83</v>
      </c>
      <c r="T280" s="83" t="s">
        <v>136</v>
      </c>
      <c r="U280" s="83" t="s">
        <v>124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/>
      </c>
      <c r="AU280" s="11" t="str">
        <f t="shared" si="108"/>
        <v/>
      </c>
      <c r="AV280" s="11" t="str">
        <f t="shared" si="109"/>
        <v/>
      </c>
      <c r="AW280" s="11" t="str">
        <f t="shared" si="110"/>
        <v/>
      </c>
      <c r="AX280" s="11" t="str">
        <f t="shared" si="111"/>
        <v/>
      </c>
      <c r="AY280" s="11" t="str">
        <f t="shared" si="113"/>
        <v/>
      </c>
      <c r="AZ280" s="11" t="str">
        <f t="shared" si="112"/>
        <v/>
      </c>
      <c r="BA280" s="11" t="str">
        <f t="shared" si="115"/>
        <v xml:space="preserve"> </v>
      </c>
      <c r="BB280" s="11" t="str">
        <f>IFERROR(IF(AW280="","",VLOOKUP(AW280,SUSS!R:S,2,FALSE)),AY280*SUSS!$M$2)</f>
        <v/>
      </c>
      <c r="BC280" s="11" t="str">
        <f t="shared" si="114"/>
        <v/>
      </c>
    </row>
    <row r="281" spans="1:55" ht="29.25" thickBot="1">
      <c r="A281" s="3" t="s">
        <v>101</v>
      </c>
      <c r="B281" s="83">
        <v>2013</v>
      </c>
      <c r="C281" s="83">
        <v>10</v>
      </c>
      <c r="D281" s="83"/>
      <c r="E281" s="84" t="s">
        <v>11</v>
      </c>
      <c r="F281" s="84" t="s">
        <v>10</v>
      </c>
      <c r="G281" s="84" t="s">
        <v>83</v>
      </c>
      <c r="H281" s="85">
        <v>41764</v>
      </c>
      <c r="I281" s="86">
        <v>1954.27</v>
      </c>
      <c r="J281" s="86">
        <v>1463.6</v>
      </c>
      <c r="K281" s="87">
        <v>490.67</v>
      </c>
      <c r="N281" s="3" t="s">
        <v>101</v>
      </c>
      <c r="O281" s="83">
        <v>18</v>
      </c>
      <c r="P281" s="86">
        <v>3377.81</v>
      </c>
      <c r="Q281" s="84" t="s">
        <v>82</v>
      </c>
      <c r="R281" s="84" t="s">
        <v>10</v>
      </c>
      <c r="S281" s="84" t="s">
        <v>84</v>
      </c>
      <c r="T281" s="83" t="s">
        <v>136</v>
      </c>
      <c r="U281" s="83" t="s">
        <v>124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:55" ht="29.25" thickBot="1">
      <c r="A282" s="3" t="s">
        <v>101</v>
      </c>
      <c r="B282" s="83">
        <v>2013</v>
      </c>
      <c r="C282" s="83">
        <v>10</v>
      </c>
      <c r="D282" s="83"/>
      <c r="E282" s="84" t="s">
        <v>11</v>
      </c>
      <c r="F282" s="84" t="s">
        <v>10</v>
      </c>
      <c r="G282" s="84" t="s">
        <v>84</v>
      </c>
      <c r="H282" s="85">
        <v>43798</v>
      </c>
      <c r="I282" s="86">
        <v>31595.91</v>
      </c>
      <c r="J282" s="86">
        <v>23663</v>
      </c>
      <c r="K282" s="86">
        <v>7932.91</v>
      </c>
      <c r="N282" s="3" t="s">
        <v>101</v>
      </c>
      <c r="O282" s="83">
        <v>18</v>
      </c>
      <c r="P282" s="87">
        <v>12.54</v>
      </c>
      <c r="Q282" s="84" t="s">
        <v>107</v>
      </c>
      <c r="R282" s="84" t="s">
        <v>10</v>
      </c>
      <c r="S282" s="84" t="s">
        <v>105</v>
      </c>
      <c r="T282" s="83" t="s">
        <v>115</v>
      </c>
      <c r="U282" s="83" t="s">
        <v>124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/>
      </c>
      <c r="AU282" s="11" t="str">
        <f t="shared" si="108"/>
        <v/>
      </c>
      <c r="AV282" s="11" t="str">
        <f t="shared" si="109"/>
        <v/>
      </c>
      <c r="AW282" s="11" t="str">
        <f t="shared" si="110"/>
        <v/>
      </c>
      <c r="AX282" s="11" t="str">
        <f t="shared" si="111"/>
        <v/>
      </c>
      <c r="AY282" s="11" t="str">
        <f t="shared" si="113"/>
        <v/>
      </c>
      <c r="AZ282" s="11" t="str">
        <f t="shared" si="112"/>
        <v/>
      </c>
      <c r="BA282" s="11" t="str">
        <f t="shared" si="115"/>
        <v xml:space="preserve"> </v>
      </c>
      <c r="BB282" s="11" t="str">
        <f>IFERROR(IF(AW282="","",VLOOKUP(AW282,SUSS!R:S,2,FALSE)),AY282*SUSS!$M$2)</f>
        <v/>
      </c>
      <c r="BC282" s="11" t="str">
        <f t="shared" si="114"/>
        <v/>
      </c>
    </row>
    <row r="283" spans="1:55" ht="29.25" thickBot="1">
      <c r="A283" s="3" t="s">
        <v>101</v>
      </c>
      <c r="B283" s="83">
        <v>2013</v>
      </c>
      <c r="C283" s="83">
        <v>11</v>
      </c>
      <c r="D283" s="83"/>
      <c r="E283" s="84" t="s">
        <v>86</v>
      </c>
      <c r="F283" s="84" t="s">
        <v>10</v>
      </c>
      <c r="G283" s="84" t="s">
        <v>10</v>
      </c>
      <c r="H283" s="85">
        <v>41619</v>
      </c>
      <c r="I283" s="86">
        <v>8142.11</v>
      </c>
      <c r="J283" s="87">
        <v>0</v>
      </c>
      <c r="K283" s="86">
        <v>8142.11</v>
      </c>
      <c r="N283" s="3" t="s">
        <v>101</v>
      </c>
      <c r="O283" s="83">
        <v>18</v>
      </c>
      <c r="P283" s="87">
        <v>8.84</v>
      </c>
      <c r="Q283" s="84" t="s">
        <v>106</v>
      </c>
      <c r="R283" s="84" t="s">
        <v>10</v>
      </c>
      <c r="S283" s="84" t="s">
        <v>105</v>
      </c>
      <c r="T283" s="83" t="s">
        <v>115</v>
      </c>
      <c r="U283" s="83" t="s">
        <v>124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:55" ht="29.25" thickBot="1">
      <c r="A284" s="3" t="s">
        <v>101</v>
      </c>
      <c r="B284" s="83">
        <v>2013</v>
      </c>
      <c r="C284" s="83">
        <v>11</v>
      </c>
      <c r="D284" s="83"/>
      <c r="E284" s="84" t="s">
        <v>11</v>
      </c>
      <c r="F284" s="84" t="s">
        <v>10</v>
      </c>
      <c r="G284" s="84" t="s">
        <v>10</v>
      </c>
      <c r="H284" s="85">
        <v>41619</v>
      </c>
      <c r="I284" s="86">
        <v>10095.14</v>
      </c>
      <c r="J284" s="87">
        <v>0</v>
      </c>
      <c r="K284" s="86">
        <v>10095.14</v>
      </c>
      <c r="N284" s="3" t="s">
        <v>101</v>
      </c>
      <c r="O284" s="83">
        <v>18</v>
      </c>
      <c r="P284" s="87">
        <v>6.27</v>
      </c>
      <c r="Q284" s="84" t="s">
        <v>104</v>
      </c>
      <c r="R284" s="84" t="s">
        <v>10</v>
      </c>
      <c r="S284" s="84" t="s">
        <v>105</v>
      </c>
      <c r="T284" s="83" t="s">
        <v>116</v>
      </c>
      <c r="U284" s="83" t="s">
        <v>124</v>
      </c>
      <c r="AC284" s="11" t="str">
        <f t="shared" si="95"/>
        <v>M645044</v>
      </c>
      <c r="AD284" s="11" t="str">
        <f t="shared" si="96"/>
        <v>Contribuciones Seg. Social</v>
      </c>
      <c r="AE284" s="11" t="str">
        <f t="shared" si="97"/>
        <v>Declaración Jurada</v>
      </c>
      <c r="AF284" s="11" t="str">
        <f t="shared" si="98"/>
        <v>Declaración Jurada</v>
      </c>
      <c r="AG284" s="11">
        <f t="shared" si="99"/>
        <v>10095.14</v>
      </c>
      <c r="AH284" s="11">
        <f t="shared" si="100"/>
        <v>0</v>
      </c>
      <c r="AI284" s="11">
        <f t="shared" si="101"/>
        <v>10095.14</v>
      </c>
      <c r="AJ284" s="11">
        <f t="shared" si="102"/>
        <v>2013</v>
      </c>
      <c r="AK284" s="11">
        <f t="shared" si="103"/>
        <v>11</v>
      </c>
      <c r="AN284" s="11" t="str">
        <f t="shared" si="104"/>
        <v>2013/11</v>
      </c>
      <c r="AO284" s="11" t="str">
        <f t="shared" si="105"/>
        <v>2013/11 Contribuciones Seg. Social</v>
      </c>
      <c r="AP284" s="11">
        <f t="shared" si="106"/>
        <v>10095.14</v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:55" ht="29.25" thickBot="1">
      <c r="A285" s="3" t="s">
        <v>101</v>
      </c>
      <c r="B285" s="83">
        <v>2013</v>
      </c>
      <c r="C285" s="83">
        <v>11</v>
      </c>
      <c r="D285" s="83"/>
      <c r="E285" s="84" t="s">
        <v>86</v>
      </c>
      <c r="F285" s="84" t="s">
        <v>10</v>
      </c>
      <c r="G285" s="84" t="s">
        <v>83</v>
      </c>
      <c r="H285" s="85">
        <v>41764</v>
      </c>
      <c r="I285" s="86">
        <v>1172.46</v>
      </c>
      <c r="J285" s="87">
        <v>875.1</v>
      </c>
      <c r="K285" s="87">
        <v>297.36</v>
      </c>
      <c r="N285" s="3" t="s">
        <v>101</v>
      </c>
      <c r="O285" s="83">
        <v>18</v>
      </c>
      <c r="P285" s="87">
        <v>9.9700000000000006</v>
      </c>
      <c r="Q285" s="84" t="s">
        <v>106</v>
      </c>
      <c r="R285" s="84" t="s">
        <v>10</v>
      </c>
      <c r="S285" s="84" t="s">
        <v>105</v>
      </c>
      <c r="T285" s="83" t="s">
        <v>137</v>
      </c>
      <c r="U285" s="83" t="s">
        <v>124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/>
      </c>
      <c r="AU285" s="11" t="str">
        <f t="shared" si="108"/>
        <v/>
      </c>
      <c r="AV285" s="11" t="str">
        <f t="shared" si="109"/>
        <v/>
      </c>
      <c r="AW285" s="11" t="str">
        <f t="shared" si="110"/>
        <v/>
      </c>
      <c r="AX285" s="11" t="str">
        <f t="shared" si="111"/>
        <v/>
      </c>
      <c r="AY285" s="11" t="str">
        <f t="shared" si="113"/>
        <v/>
      </c>
      <c r="AZ285" s="11" t="str">
        <f t="shared" si="112"/>
        <v/>
      </c>
      <c r="BA285" s="11" t="str">
        <f t="shared" si="115"/>
        <v xml:space="preserve"> </v>
      </c>
      <c r="BB285" s="11" t="str">
        <f>IFERROR(IF(AW285="","",VLOOKUP(AW285,SUSS!R:S,2,FALSE)),AY285*SUSS!$M$2)</f>
        <v/>
      </c>
      <c r="BC285" s="11" t="str">
        <f t="shared" si="114"/>
        <v/>
      </c>
    </row>
    <row r="286" spans="1:55" ht="29.25" thickBot="1">
      <c r="A286" s="3" t="s">
        <v>101</v>
      </c>
      <c r="B286" s="83">
        <v>2013</v>
      </c>
      <c r="C286" s="83">
        <v>11</v>
      </c>
      <c r="D286" s="83"/>
      <c r="E286" s="84" t="s">
        <v>86</v>
      </c>
      <c r="F286" s="84" t="s">
        <v>10</v>
      </c>
      <c r="G286" s="84" t="s">
        <v>84</v>
      </c>
      <c r="H286" s="85">
        <v>43798</v>
      </c>
      <c r="I286" s="86">
        <v>22905.11</v>
      </c>
      <c r="J286" s="86">
        <v>17095.89</v>
      </c>
      <c r="K286" s="86">
        <v>5809.22</v>
      </c>
      <c r="N286" s="3" t="s">
        <v>101</v>
      </c>
      <c r="O286" s="83">
        <v>19</v>
      </c>
      <c r="P286" s="86">
        <v>14119.33</v>
      </c>
      <c r="Q286" s="84" t="s">
        <v>102</v>
      </c>
      <c r="R286" s="84" t="s">
        <v>10</v>
      </c>
      <c r="S286" s="84" t="s">
        <v>84</v>
      </c>
      <c r="T286" s="83" t="s">
        <v>111</v>
      </c>
      <c r="U286" s="83" t="s">
        <v>124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/>
      </c>
      <c r="AU286" s="11" t="str">
        <f t="shared" ref="AU286:AU349" si="129">IF($Q286=$AD$1,O286,"")</f>
        <v/>
      </c>
      <c r="AV286" s="11" t="str">
        <f t="shared" ref="AV286:AV349" si="130">IF($Q286=$AD$1,P286,"")</f>
        <v/>
      </c>
      <c r="AW286" s="11" t="str">
        <f t="shared" ref="AW286:AW349" si="131">IF($Q286=$AD$1,T286,"")</f>
        <v/>
      </c>
      <c r="AX286" s="11" t="str">
        <f t="shared" ref="AX286:AX349" si="132">IF(AW286&lt;&gt;"",AW286&amp;" "&amp;$AD$1,"")</f>
        <v/>
      </c>
      <c r="AY286" s="11" t="str">
        <f t="shared" si="113"/>
        <v/>
      </c>
      <c r="AZ286" s="11" t="str">
        <f t="shared" ref="AZ286:AZ349" si="133">IF(AY286="","",AV286/AY286)</f>
        <v/>
      </c>
      <c r="BA286" s="11" t="str">
        <f t="shared" si="115"/>
        <v xml:space="preserve"> </v>
      </c>
      <c r="BB286" s="11" t="str">
        <f>IFERROR(IF(AW286="","",VLOOKUP(AW286,SUSS!R:S,2,FALSE)),AY286*SUSS!$M$2)</f>
        <v/>
      </c>
      <c r="BC286" s="11" t="str">
        <f t="shared" si="114"/>
        <v/>
      </c>
    </row>
    <row r="287" spans="1:55" ht="29.25" thickBot="1">
      <c r="A287" s="3" t="s">
        <v>101</v>
      </c>
      <c r="B287" s="83">
        <v>2013</v>
      </c>
      <c r="C287" s="83">
        <v>11</v>
      </c>
      <c r="D287" s="83"/>
      <c r="E287" s="84" t="s">
        <v>11</v>
      </c>
      <c r="F287" s="84" t="s">
        <v>10</v>
      </c>
      <c r="G287" s="84" t="s">
        <v>83</v>
      </c>
      <c r="H287" s="85">
        <v>41764</v>
      </c>
      <c r="I287" s="86">
        <v>1453.7</v>
      </c>
      <c r="J287" s="86">
        <v>1085.01</v>
      </c>
      <c r="K287" s="87">
        <v>368.69</v>
      </c>
      <c r="N287" s="3" t="s">
        <v>101</v>
      </c>
      <c r="O287" s="83">
        <v>19</v>
      </c>
      <c r="P287" s="87">
        <v>669.19</v>
      </c>
      <c r="Q287" s="84" t="s">
        <v>103</v>
      </c>
      <c r="R287" s="84" t="s">
        <v>10</v>
      </c>
      <c r="S287" s="84" t="s">
        <v>10</v>
      </c>
      <c r="T287" s="83" t="s">
        <v>114</v>
      </c>
      <c r="U287" s="83" t="s">
        <v>124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:55" ht="29.25" thickBot="1">
      <c r="A288" s="3" t="s">
        <v>101</v>
      </c>
      <c r="B288" s="83">
        <v>2013</v>
      </c>
      <c r="C288" s="83">
        <v>11</v>
      </c>
      <c r="D288" s="83"/>
      <c r="E288" s="84" t="s">
        <v>11</v>
      </c>
      <c r="F288" s="84" t="s">
        <v>10</v>
      </c>
      <c r="G288" s="84" t="s">
        <v>84</v>
      </c>
      <c r="H288" s="85">
        <v>43798</v>
      </c>
      <c r="I288" s="86">
        <v>28399.31</v>
      </c>
      <c r="J288" s="86">
        <v>21196.639999999999</v>
      </c>
      <c r="K288" s="86">
        <v>7202.67</v>
      </c>
      <c r="N288" s="3" t="s">
        <v>101</v>
      </c>
      <c r="O288" s="83">
        <v>19</v>
      </c>
      <c r="P288" s="86">
        <v>2526.5300000000002</v>
      </c>
      <c r="Q288" s="84" t="s">
        <v>11</v>
      </c>
      <c r="R288" s="84" t="s">
        <v>10</v>
      </c>
      <c r="S288" s="84" t="s">
        <v>83</v>
      </c>
      <c r="T288" s="83" t="s">
        <v>133</v>
      </c>
      <c r="U288" s="83" t="s">
        <v>124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M645044</v>
      </c>
      <c r="AU288" s="11">
        <f t="shared" si="129"/>
        <v>19</v>
      </c>
      <c r="AV288" s="11">
        <f t="shared" si="130"/>
        <v>2526.5300000000002</v>
      </c>
      <c r="AW288" s="11" t="str">
        <f t="shared" si="131"/>
        <v>2013/4</v>
      </c>
      <c r="AX288" s="11" t="str">
        <f t="shared" si="132"/>
        <v>2013/4 Contribuciones Seg. Social</v>
      </c>
      <c r="AY288" s="11">
        <f t="shared" si="113"/>
        <v>13041.8</v>
      </c>
      <c r="AZ288" s="11">
        <f t="shared" si="133"/>
        <v>0.19372555935530375</v>
      </c>
      <c r="BA288" s="11" t="str">
        <f t="shared" si="115"/>
        <v>M645044 19</v>
      </c>
      <c r="BB288" s="11">
        <f>IFERROR(IF(AW288="","",VLOOKUP(AW288,SUSS!R:S,2,FALSE)),AY288*SUSS!$M$2)</f>
        <v>1565.0159999999998</v>
      </c>
      <c r="BC288" s="11">
        <f t="shared" si="114"/>
        <v>303.18360000000001</v>
      </c>
    </row>
    <row r="289" spans="1:55" ht="29.25" thickBot="1">
      <c r="A289" s="3" t="s">
        <v>101</v>
      </c>
      <c r="B289" s="83">
        <v>2013</v>
      </c>
      <c r="C289" s="83">
        <v>12</v>
      </c>
      <c r="D289" s="83"/>
      <c r="E289" s="84" t="s">
        <v>86</v>
      </c>
      <c r="F289" s="84" t="s">
        <v>10</v>
      </c>
      <c r="G289" s="84" t="s">
        <v>10</v>
      </c>
      <c r="H289" s="85">
        <v>41648</v>
      </c>
      <c r="I289" s="86">
        <v>12728.7</v>
      </c>
      <c r="J289" s="87">
        <v>0</v>
      </c>
      <c r="K289" s="86">
        <v>12728.7</v>
      </c>
      <c r="N289" s="3" t="s">
        <v>101</v>
      </c>
      <c r="O289" s="83">
        <v>19</v>
      </c>
      <c r="P289" s="86">
        <v>4653.96</v>
      </c>
      <c r="Q289" s="84" t="s">
        <v>11</v>
      </c>
      <c r="R289" s="84" t="s">
        <v>108</v>
      </c>
      <c r="S289" s="84" t="s">
        <v>84</v>
      </c>
      <c r="T289" s="83" t="s">
        <v>133</v>
      </c>
      <c r="U289" s="83" t="s">
        <v>124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M645044</v>
      </c>
      <c r="AU289" s="11">
        <f t="shared" si="129"/>
        <v>19</v>
      </c>
      <c r="AV289" s="11">
        <f t="shared" si="130"/>
        <v>4653.96</v>
      </c>
      <c r="AW289" s="11" t="str">
        <f t="shared" si="131"/>
        <v>2013/4</v>
      </c>
      <c r="AX289" s="11" t="str">
        <f t="shared" si="132"/>
        <v>2013/4 Contribuciones Seg. Social</v>
      </c>
      <c r="AY289" s="11">
        <f t="shared" si="113"/>
        <v>13041.8</v>
      </c>
      <c r="AZ289" s="11">
        <f t="shared" si="133"/>
        <v>0.35684951463755005</v>
      </c>
      <c r="BA289" s="11" t="str">
        <f t="shared" si="115"/>
        <v>M645044 19</v>
      </c>
      <c r="BB289" s="11">
        <f>IFERROR(IF(AW289="","",VLOOKUP(AW289,SUSS!R:S,2,FALSE)),AY289*SUSS!$M$2)</f>
        <v>1565.0159999999998</v>
      </c>
      <c r="BC289" s="11">
        <f t="shared" si="114"/>
        <v>558.47519999999997</v>
      </c>
    </row>
    <row r="290" spans="1:55" ht="29.25" thickBot="1">
      <c r="A290" s="3" t="s">
        <v>101</v>
      </c>
      <c r="B290" s="83">
        <v>2013</v>
      </c>
      <c r="C290" s="83">
        <v>12</v>
      </c>
      <c r="D290" s="83"/>
      <c r="E290" s="84" t="s">
        <v>11</v>
      </c>
      <c r="F290" s="84" t="s">
        <v>10</v>
      </c>
      <c r="G290" s="84" t="s">
        <v>10</v>
      </c>
      <c r="H290" s="85">
        <v>41648</v>
      </c>
      <c r="I290" s="86">
        <v>15776.88</v>
      </c>
      <c r="J290" s="87">
        <v>0</v>
      </c>
      <c r="K290" s="86">
        <v>15776.88</v>
      </c>
      <c r="N290" s="3" t="s">
        <v>101</v>
      </c>
      <c r="O290" s="83">
        <v>19</v>
      </c>
      <c r="P290" s="86">
        <v>13906.57</v>
      </c>
      <c r="Q290" s="84" t="s">
        <v>11</v>
      </c>
      <c r="R290" s="84" t="s">
        <v>10</v>
      </c>
      <c r="S290" s="84" t="s">
        <v>10</v>
      </c>
      <c r="T290" s="83" t="s">
        <v>131</v>
      </c>
      <c r="U290" s="83" t="s">
        <v>124</v>
      </c>
      <c r="AC290" s="11" t="str">
        <f t="shared" si="116"/>
        <v>M645044</v>
      </c>
      <c r="AD290" s="11" t="str">
        <f t="shared" si="117"/>
        <v>Contribuciones Seg. Social</v>
      </c>
      <c r="AE290" s="11" t="str">
        <f t="shared" si="118"/>
        <v>Declaración Jurada</v>
      </c>
      <c r="AF290" s="11" t="str">
        <f t="shared" si="119"/>
        <v>Declaración Jurada</v>
      </c>
      <c r="AG290" s="11">
        <f t="shared" si="120"/>
        <v>15776.88</v>
      </c>
      <c r="AH290" s="11">
        <f t="shared" si="121"/>
        <v>0</v>
      </c>
      <c r="AI290" s="11">
        <f t="shared" si="122"/>
        <v>15776.88</v>
      </c>
      <c r="AJ290" s="11">
        <f t="shared" si="123"/>
        <v>2013</v>
      </c>
      <c r="AK290" s="11">
        <f t="shared" si="124"/>
        <v>12</v>
      </c>
      <c r="AN290" s="11" t="str">
        <f t="shared" si="125"/>
        <v>2013/12</v>
      </c>
      <c r="AO290" s="11" t="str">
        <f t="shared" si="126"/>
        <v>2013/12 Contribuciones Seg. Social</v>
      </c>
      <c r="AP290" s="11">
        <f t="shared" si="127"/>
        <v>15776.88</v>
      </c>
      <c r="AT290" s="11" t="str">
        <f t="shared" si="128"/>
        <v>M645044</v>
      </c>
      <c r="AU290" s="11">
        <f t="shared" si="129"/>
        <v>19</v>
      </c>
      <c r="AV290" s="11">
        <f t="shared" si="130"/>
        <v>13906.57</v>
      </c>
      <c r="AW290" s="11" t="str">
        <f t="shared" si="131"/>
        <v>2013/5</v>
      </c>
      <c r="AX290" s="11" t="str">
        <f t="shared" si="132"/>
        <v>2013/5 Contribuciones Seg. Social</v>
      </c>
      <c r="AY290" s="11">
        <f t="shared" si="113"/>
        <v>13906.57</v>
      </c>
      <c r="AZ290" s="11">
        <f t="shared" si="133"/>
        <v>1</v>
      </c>
      <c r="BA290" s="11" t="str">
        <f t="shared" si="115"/>
        <v>M645044 19</v>
      </c>
      <c r="BB290" s="11">
        <f>IFERROR(IF(AW290="","",VLOOKUP(AW290,SUSS!R:S,2,FALSE)),AY290*SUSS!$M$2)</f>
        <v>1668.7883999999999</v>
      </c>
      <c r="BC290" s="11">
        <f t="shared" si="114"/>
        <v>1668.7883999999999</v>
      </c>
    </row>
    <row r="291" spans="1:55" ht="29.25" thickBot="1">
      <c r="A291" s="3" t="s">
        <v>101</v>
      </c>
      <c r="B291" s="83">
        <v>2013</v>
      </c>
      <c r="C291" s="83">
        <v>12</v>
      </c>
      <c r="D291" s="83"/>
      <c r="E291" s="84" t="s">
        <v>86</v>
      </c>
      <c r="F291" s="84" t="s">
        <v>10</v>
      </c>
      <c r="G291" s="84" t="s">
        <v>83</v>
      </c>
      <c r="H291" s="85">
        <v>43735</v>
      </c>
      <c r="I291" s="86">
        <v>27367.3</v>
      </c>
      <c r="J291" s="86">
        <v>18386.98</v>
      </c>
      <c r="K291" s="86">
        <v>8980.32</v>
      </c>
      <c r="N291" s="3" t="s">
        <v>101</v>
      </c>
      <c r="O291" s="83">
        <v>19</v>
      </c>
      <c r="P291" s="86">
        <v>1310.29</v>
      </c>
      <c r="Q291" s="84" t="s">
        <v>11</v>
      </c>
      <c r="R291" s="84" t="s">
        <v>10</v>
      </c>
      <c r="S291" s="84" t="s">
        <v>83</v>
      </c>
      <c r="T291" s="83" t="s">
        <v>131</v>
      </c>
      <c r="U291" s="83" t="s">
        <v>124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M645044</v>
      </c>
      <c r="AU291" s="11">
        <f t="shared" si="129"/>
        <v>19</v>
      </c>
      <c r="AV291" s="11">
        <f t="shared" si="130"/>
        <v>1310.29</v>
      </c>
      <c r="AW291" s="11" t="str">
        <f t="shared" si="131"/>
        <v>2013/5</v>
      </c>
      <c r="AX291" s="11" t="str">
        <f t="shared" si="132"/>
        <v>2013/5 Contribuciones Seg. Social</v>
      </c>
      <c r="AY291" s="11">
        <f t="shared" si="113"/>
        <v>13906.57</v>
      </c>
      <c r="AZ291" s="11">
        <f t="shared" si="133"/>
        <v>9.4220932983474712E-2</v>
      </c>
      <c r="BA291" s="11" t="str">
        <f t="shared" si="115"/>
        <v>M645044 19</v>
      </c>
      <c r="BB291" s="11">
        <f>IFERROR(IF(AW291="","",VLOOKUP(AW291,SUSS!R:S,2,FALSE)),AY291*SUSS!$M$2)</f>
        <v>1668.7883999999999</v>
      </c>
      <c r="BC291" s="11">
        <f t="shared" si="114"/>
        <v>157.23479999999998</v>
      </c>
    </row>
    <row r="292" spans="1:55" ht="29.25" thickBot="1">
      <c r="A292" s="3" t="s">
        <v>101</v>
      </c>
      <c r="B292" s="83">
        <v>2013</v>
      </c>
      <c r="C292" s="83">
        <v>12</v>
      </c>
      <c r="D292" s="83"/>
      <c r="E292" s="84" t="s">
        <v>86</v>
      </c>
      <c r="F292" s="84" t="s">
        <v>10</v>
      </c>
      <c r="G292" s="84" t="s">
        <v>84</v>
      </c>
      <c r="H292" s="85">
        <v>43798</v>
      </c>
      <c r="I292" s="86">
        <v>1725.5</v>
      </c>
      <c r="J292" s="86">
        <v>1159.29</v>
      </c>
      <c r="K292" s="87">
        <v>566.21</v>
      </c>
      <c r="N292" s="3" t="s">
        <v>101</v>
      </c>
      <c r="O292" s="83">
        <v>19</v>
      </c>
      <c r="P292" s="86">
        <v>5334.13</v>
      </c>
      <c r="Q292" s="84" t="s">
        <v>86</v>
      </c>
      <c r="R292" s="84" t="s">
        <v>10</v>
      </c>
      <c r="S292" s="84" t="s">
        <v>84</v>
      </c>
      <c r="T292" s="83" t="s">
        <v>134</v>
      </c>
      <c r="U292" s="83" t="s">
        <v>124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:55" ht="29.25" thickBot="1">
      <c r="A293" s="3" t="s">
        <v>101</v>
      </c>
      <c r="B293" s="83">
        <v>2013</v>
      </c>
      <c r="C293" s="83">
        <v>12</v>
      </c>
      <c r="D293" s="83"/>
      <c r="E293" s="84" t="s">
        <v>11</v>
      </c>
      <c r="F293" s="84" t="s">
        <v>10</v>
      </c>
      <c r="G293" s="84" t="s">
        <v>83</v>
      </c>
      <c r="H293" s="85">
        <v>43735</v>
      </c>
      <c r="I293" s="86">
        <v>33921.03</v>
      </c>
      <c r="J293" s="86">
        <v>22790.17</v>
      </c>
      <c r="K293" s="86">
        <v>11130.86</v>
      </c>
      <c r="N293" s="3" t="s">
        <v>101</v>
      </c>
      <c r="O293" s="83">
        <v>19</v>
      </c>
      <c r="P293" s="86">
        <v>10922.05</v>
      </c>
      <c r="Q293" s="84" t="s">
        <v>86</v>
      </c>
      <c r="R293" s="84" t="s">
        <v>10</v>
      </c>
      <c r="S293" s="84" t="s">
        <v>10</v>
      </c>
      <c r="T293" s="83" t="s">
        <v>138</v>
      </c>
      <c r="U293" s="83" t="s">
        <v>124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:55" ht="29.25" thickBot="1">
      <c r="A294" s="3" t="s">
        <v>101</v>
      </c>
      <c r="B294" s="83">
        <v>2013</v>
      </c>
      <c r="C294" s="83">
        <v>12</v>
      </c>
      <c r="D294" s="83"/>
      <c r="E294" s="84" t="s">
        <v>11</v>
      </c>
      <c r="F294" s="84" t="s">
        <v>10</v>
      </c>
      <c r="G294" s="84" t="s">
        <v>84</v>
      </c>
      <c r="H294" s="85">
        <v>43798</v>
      </c>
      <c r="I294" s="86">
        <v>2138.71</v>
      </c>
      <c r="J294" s="86">
        <v>1436.91</v>
      </c>
      <c r="K294" s="87">
        <v>701.8</v>
      </c>
      <c r="N294" s="3" t="s">
        <v>101</v>
      </c>
      <c r="O294" s="83">
        <v>19</v>
      </c>
      <c r="P294" s="86">
        <v>4399.57</v>
      </c>
      <c r="Q294" s="84" t="s">
        <v>82</v>
      </c>
      <c r="R294" s="84" t="s">
        <v>10</v>
      </c>
      <c r="S294" s="84" t="s">
        <v>84</v>
      </c>
      <c r="T294" s="83" t="s">
        <v>136</v>
      </c>
      <c r="U294" s="83" t="s">
        <v>124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:55" ht="29.25" thickBot="1">
      <c r="A295" s="3" t="s">
        <v>101</v>
      </c>
      <c r="B295" s="83">
        <v>2014</v>
      </c>
      <c r="C295" s="83">
        <v>1</v>
      </c>
      <c r="D295" s="83"/>
      <c r="E295" s="84" t="s">
        <v>86</v>
      </c>
      <c r="F295" s="84" t="s">
        <v>10</v>
      </c>
      <c r="G295" s="84" t="s">
        <v>10</v>
      </c>
      <c r="H295" s="85">
        <v>41681</v>
      </c>
      <c r="I295" s="86">
        <v>6870.84</v>
      </c>
      <c r="J295" s="87">
        <v>0</v>
      </c>
      <c r="K295" s="86">
        <v>6870.84</v>
      </c>
      <c r="N295" s="3" t="s">
        <v>101</v>
      </c>
      <c r="O295" s="83">
        <v>19</v>
      </c>
      <c r="P295" s="86">
        <v>17901.37</v>
      </c>
      <c r="Q295" s="84" t="s">
        <v>82</v>
      </c>
      <c r="R295" s="84" t="s">
        <v>10</v>
      </c>
      <c r="S295" s="84" t="s">
        <v>10</v>
      </c>
      <c r="T295" s="83" t="s">
        <v>139</v>
      </c>
      <c r="U295" s="83" t="s">
        <v>124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:55" ht="29.25" thickBot="1">
      <c r="A296" s="3" t="s">
        <v>101</v>
      </c>
      <c r="B296" s="83">
        <v>2014</v>
      </c>
      <c r="C296" s="83">
        <v>1</v>
      </c>
      <c r="D296" s="83"/>
      <c r="E296" s="84" t="s">
        <v>11</v>
      </c>
      <c r="F296" s="84" t="s">
        <v>10</v>
      </c>
      <c r="G296" s="84" t="s">
        <v>10</v>
      </c>
      <c r="H296" s="85">
        <v>41681</v>
      </c>
      <c r="I296" s="86">
        <v>8361.89</v>
      </c>
      <c r="J296" s="87">
        <v>0</v>
      </c>
      <c r="K296" s="86">
        <v>8361.89</v>
      </c>
      <c r="N296" s="3" t="s">
        <v>101</v>
      </c>
      <c r="O296" s="83">
        <v>19</v>
      </c>
      <c r="P296" s="87">
        <v>415.51</v>
      </c>
      <c r="Q296" s="84" t="s">
        <v>82</v>
      </c>
      <c r="R296" s="84" t="s">
        <v>10</v>
      </c>
      <c r="S296" s="84" t="s">
        <v>83</v>
      </c>
      <c r="T296" s="83" t="s">
        <v>139</v>
      </c>
      <c r="U296" s="83" t="s">
        <v>124</v>
      </c>
      <c r="AC296" s="11" t="str">
        <f t="shared" si="116"/>
        <v>M645044</v>
      </c>
      <c r="AD296" s="11" t="str">
        <f t="shared" si="117"/>
        <v>Contribuciones Seg. Social</v>
      </c>
      <c r="AE296" s="11" t="str">
        <f t="shared" si="118"/>
        <v>Declaración Jurada</v>
      </c>
      <c r="AF296" s="11" t="str">
        <f t="shared" si="119"/>
        <v>Declaración Jurada</v>
      </c>
      <c r="AG296" s="11">
        <f t="shared" si="120"/>
        <v>8361.89</v>
      </c>
      <c r="AH296" s="11">
        <f t="shared" si="121"/>
        <v>0</v>
      </c>
      <c r="AI296" s="11">
        <f t="shared" si="122"/>
        <v>8361.89</v>
      </c>
      <c r="AJ296" s="11">
        <f t="shared" si="123"/>
        <v>2014</v>
      </c>
      <c r="AK296" s="11">
        <f t="shared" si="124"/>
        <v>1</v>
      </c>
      <c r="AN296" s="11" t="str">
        <f t="shared" si="125"/>
        <v xml:space="preserve">2014/1 </v>
      </c>
      <c r="AO296" s="11" t="str">
        <f t="shared" si="126"/>
        <v>2014/1 Contribuciones Seg. Social</v>
      </c>
      <c r="AP296" s="11">
        <f t="shared" si="127"/>
        <v>8361.89</v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:55" ht="29.25" thickBot="1">
      <c r="A297" s="3" t="s">
        <v>101</v>
      </c>
      <c r="B297" s="83">
        <v>2014</v>
      </c>
      <c r="C297" s="83">
        <v>1</v>
      </c>
      <c r="D297" s="83"/>
      <c r="E297" s="84" t="s">
        <v>86</v>
      </c>
      <c r="F297" s="84" t="s">
        <v>10</v>
      </c>
      <c r="G297" s="84" t="s">
        <v>83</v>
      </c>
      <c r="H297" s="85">
        <v>43735</v>
      </c>
      <c r="I297" s="86">
        <v>14552.76</v>
      </c>
      <c r="J297" s="86">
        <v>11323.99</v>
      </c>
      <c r="K297" s="86">
        <v>3228.77</v>
      </c>
      <c r="N297" s="3" t="s">
        <v>101</v>
      </c>
      <c r="O297" s="83">
        <v>19</v>
      </c>
      <c r="P297" s="86">
        <v>8535.17</v>
      </c>
      <c r="Q297" s="84" t="s">
        <v>82</v>
      </c>
      <c r="R297" s="84" t="s">
        <v>10</v>
      </c>
      <c r="S297" s="84" t="s">
        <v>84</v>
      </c>
      <c r="T297" s="83" t="s">
        <v>139</v>
      </c>
      <c r="U297" s="83" t="s">
        <v>124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:55" ht="29.25" thickBot="1">
      <c r="A298" s="3" t="s">
        <v>101</v>
      </c>
      <c r="B298" s="83">
        <v>2014</v>
      </c>
      <c r="C298" s="83">
        <v>1</v>
      </c>
      <c r="D298" s="83"/>
      <c r="E298" s="84" t="s">
        <v>86</v>
      </c>
      <c r="F298" s="84" t="s">
        <v>10</v>
      </c>
      <c r="G298" s="84" t="s">
        <v>84</v>
      </c>
      <c r="H298" s="85">
        <v>43798</v>
      </c>
      <c r="I298" s="87">
        <v>931.41</v>
      </c>
      <c r="J298" s="87">
        <v>724.76</v>
      </c>
      <c r="K298" s="87">
        <v>206.65</v>
      </c>
      <c r="N298" s="3" t="s">
        <v>101</v>
      </c>
      <c r="O298" s="83">
        <v>19</v>
      </c>
      <c r="P298" s="86">
        <v>13030.6</v>
      </c>
      <c r="Q298" s="84" t="s">
        <v>82</v>
      </c>
      <c r="R298" s="84" t="s">
        <v>10</v>
      </c>
      <c r="S298" s="84" t="s">
        <v>10</v>
      </c>
      <c r="T298" s="83" t="s">
        <v>140</v>
      </c>
      <c r="U298" s="83" t="s">
        <v>124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:55" ht="29.25" thickBot="1">
      <c r="A299" s="3" t="s">
        <v>101</v>
      </c>
      <c r="B299" s="83">
        <v>2014</v>
      </c>
      <c r="C299" s="83">
        <v>1</v>
      </c>
      <c r="D299" s="83"/>
      <c r="E299" s="84" t="s">
        <v>11</v>
      </c>
      <c r="F299" s="84" t="s">
        <v>10</v>
      </c>
      <c r="G299" s="84" t="s">
        <v>83</v>
      </c>
      <c r="H299" s="85">
        <v>43735</v>
      </c>
      <c r="I299" s="86">
        <v>17710.87</v>
      </c>
      <c r="J299" s="86">
        <v>13781.42</v>
      </c>
      <c r="K299" s="86">
        <v>3929.45</v>
      </c>
      <c r="N299" s="3" t="s">
        <v>101</v>
      </c>
      <c r="O299" s="83">
        <v>19</v>
      </c>
      <c r="P299" s="87">
        <v>12.54</v>
      </c>
      <c r="Q299" s="84" t="s">
        <v>107</v>
      </c>
      <c r="R299" s="84" t="s">
        <v>10</v>
      </c>
      <c r="S299" s="84" t="s">
        <v>105</v>
      </c>
      <c r="T299" s="83" t="s">
        <v>115</v>
      </c>
      <c r="U299" s="83" t="s">
        <v>124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:55" ht="29.25" thickBot="1">
      <c r="A300" s="3" t="s">
        <v>101</v>
      </c>
      <c r="B300" s="83">
        <v>2014</v>
      </c>
      <c r="C300" s="83">
        <v>1</v>
      </c>
      <c r="D300" s="83"/>
      <c r="E300" s="84" t="s">
        <v>11</v>
      </c>
      <c r="F300" s="84" t="s">
        <v>10</v>
      </c>
      <c r="G300" s="84" t="s">
        <v>84</v>
      </c>
      <c r="H300" s="85">
        <v>43798</v>
      </c>
      <c r="I300" s="86">
        <v>1133.54</v>
      </c>
      <c r="J300" s="87">
        <v>882.05</v>
      </c>
      <c r="K300" s="87">
        <v>251.49</v>
      </c>
      <c r="N300" s="3" t="s">
        <v>101</v>
      </c>
      <c r="O300" s="83">
        <v>19</v>
      </c>
      <c r="P300" s="87">
        <v>6.27</v>
      </c>
      <c r="Q300" s="84" t="s">
        <v>104</v>
      </c>
      <c r="R300" s="84" t="s">
        <v>10</v>
      </c>
      <c r="S300" s="84" t="s">
        <v>105</v>
      </c>
      <c r="T300" s="83" t="s">
        <v>116</v>
      </c>
      <c r="U300" s="83" t="s">
        <v>124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:55" ht="29.25" thickBot="1">
      <c r="A301" s="3" t="s">
        <v>101</v>
      </c>
      <c r="B301" s="83">
        <v>2014</v>
      </c>
      <c r="C301" s="83">
        <v>2</v>
      </c>
      <c r="D301" s="83"/>
      <c r="E301" s="84" t="s">
        <v>86</v>
      </c>
      <c r="F301" s="84" t="s">
        <v>10</v>
      </c>
      <c r="G301" s="84" t="s">
        <v>10</v>
      </c>
      <c r="H301" s="85">
        <v>41709</v>
      </c>
      <c r="I301" s="86">
        <v>6962.66</v>
      </c>
      <c r="J301" s="87">
        <v>0</v>
      </c>
      <c r="K301" s="86">
        <v>6962.66</v>
      </c>
      <c r="N301" s="3" t="s">
        <v>101</v>
      </c>
      <c r="O301" s="83">
        <v>19</v>
      </c>
      <c r="P301" s="87">
        <v>18.809999999999999</v>
      </c>
      <c r="Q301" s="84" t="s">
        <v>106</v>
      </c>
      <c r="R301" s="84" t="s">
        <v>10</v>
      </c>
      <c r="S301" s="84" t="s">
        <v>105</v>
      </c>
      <c r="T301" s="83" t="s">
        <v>137</v>
      </c>
      <c r="U301" s="83" t="s">
        <v>124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:55" ht="29.25" thickBot="1">
      <c r="A302" s="3" t="s">
        <v>101</v>
      </c>
      <c r="B302" s="83">
        <v>2014</v>
      </c>
      <c r="C302" s="83">
        <v>2</v>
      </c>
      <c r="D302" s="83"/>
      <c r="E302" s="84" t="s">
        <v>11</v>
      </c>
      <c r="F302" s="84" t="s">
        <v>10</v>
      </c>
      <c r="G302" s="84" t="s">
        <v>10</v>
      </c>
      <c r="H302" s="85">
        <v>41709</v>
      </c>
      <c r="I302" s="86">
        <v>8631.1200000000008</v>
      </c>
      <c r="J302" s="87">
        <v>0</v>
      </c>
      <c r="K302" s="86">
        <v>8631.1200000000008</v>
      </c>
      <c r="N302" s="3" t="s">
        <v>101</v>
      </c>
      <c r="O302" s="83">
        <v>20</v>
      </c>
      <c r="P302" s="86">
        <v>14119.33</v>
      </c>
      <c r="Q302" s="84" t="s">
        <v>102</v>
      </c>
      <c r="R302" s="84" t="s">
        <v>10</v>
      </c>
      <c r="S302" s="84" t="s">
        <v>84</v>
      </c>
      <c r="T302" s="83" t="s">
        <v>111</v>
      </c>
      <c r="U302" s="83" t="s">
        <v>124</v>
      </c>
      <c r="AC302" s="11" t="str">
        <f t="shared" si="116"/>
        <v>M645044</v>
      </c>
      <c r="AD302" s="11" t="str">
        <f t="shared" si="117"/>
        <v>Contribuciones Seg. Social</v>
      </c>
      <c r="AE302" s="11" t="str">
        <f t="shared" si="118"/>
        <v>Declaración Jurada</v>
      </c>
      <c r="AF302" s="11" t="str">
        <f t="shared" si="119"/>
        <v>Declaración Jurada</v>
      </c>
      <c r="AG302" s="11">
        <f t="shared" si="120"/>
        <v>8631.1200000000008</v>
      </c>
      <c r="AH302" s="11">
        <f t="shared" si="121"/>
        <v>0</v>
      </c>
      <c r="AI302" s="11">
        <f t="shared" si="122"/>
        <v>8631.1200000000008</v>
      </c>
      <c r="AJ302" s="11">
        <f t="shared" si="123"/>
        <v>2014</v>
      </c>
      <c r="AK302" s="11">
        <f t="shared" si="124"/>
        <v>2</v>
      </c>
      <c r="AN302" s="11" t="str">
        <f t="shared" si="125"/>
        <v xml:space="preserve">2014/2 </v>
      </c>
      <c r="AO302" s="11" t="str">
        <f t="shared" si="126"/>
        <v>2014/2 Contribuciones Seg. Social</v>
      </c>
      <c r="AP302" s="11">
        <f t="shared" si="127"/>
        <v>8631.1200000000008</v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:55" ht="29.25" thickBot="1">
      <c r="A303" s="3" t="s">
        <v>101</v>
      </c>
      <c r="B303" s="83">
        <v>2014</v>
      </c>
      <c r="C303" s="83">
        <v>2</v>
      </c>
      <c r="D303" s="83"/>
      <c r="E303" s="84" t="s">
        <v>86</v>
      </c>
      <c r="F303" s="84" t="s">
        <v>10</v>
      </c>
      <c r="G303" s="84" t="s">
        <v>83</v>
      </c>
      <c r="H303" s="85">
        <v>43735</v>
      </c>
      <c r="I303" s="86">
        <v>14538.36</v>
      </c>
      <c r="J303" s="86">
        <v>11269.27</v>
      </c>
      <c r="K303" s="86">
        <v>3269.09</v>
      </c>
      <c r="N303" s="3" t="s">
        <v>101</v>
      </c>
      <c r="O303" s="83">
        <v>20</v>
      </c>
      <c r="P303" s="87">
        <v>669.19</v>
      </c>
      <c r="Q303" s="84" t="s">
        <v>103</v>
      </c>
      <c r="R303" s="84" t="s">
        <v>10</v>
      </c>
      <c r="S303" s="84" t="s">
        <v>10</v>
      </c>
      <c r="T303" s="83" t="s">
        <v>114</v>
      </c>
      <c r="U303" s="83" t="s">
        <v>124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:55" ht="29.25" thickBot="1">
      <c r="A304" s="3" t="s">
        <v>101</v>
      </c>
      <c r="B304" s="83">
        <v>2014</v>
      </c>
      <c r="C304" s="83">
        <v>2</v>
      </c>
      <c r="D304" s="83"/>
      <c r="E304" s="84" t="s">
        <v>86</v>
      </c>
      <c r="F304" s="84" t="s">
        <v>10</v>
      </c>
      <c r="G304" s="84" t="s">
        <v>84</v>
      </c>
      <c r="H304" s="85">
        <v>43798</v>
      </c>
      <c r="I304" s="87">
        <v>943.86</v>
      </c>
      <c r="J304" s="87">
        <v>731.62</v>
      </c>
      <c r="K304" s="87">
        <v>212.24</v>
      </c>
      <c r="N304" s="3" t="s">
        <v>101</v>
      </c>
      <c r="O304" s="83">
        <v>20</v>
      </c>
      <c r="P304" s="86">
        <v>9119.64</v>
      </c>
      <c r="Q304" s="84" t="s">
        <v>11</v>
      </c>
      <c r="R304" s="84" t="s">
        <v>10</v>
      </c>
      <c r="S304" s="84" t="s">
        <v>83</v>
      </c>
      <c r="T304" s="83" t="s">
        <v>131</v>
      </c>
      <c r="U304" s="83" t="s">
        <v>124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M645044</v>
      </c>
      <c r="AU304" s="11">
        <f t="shared" si="129"/>
        <v>20</v>
      </c>
      <c r="AV304" s="11">
        <f t="shared" si="130"/>
        <v>9119.64</v>
      </c>
      <c r="AW304" s="11" t="str">
        <f t="shared" si="131"/>
        <v>2013/5</v>
      </c>
      <c r="AX304" s="11" t="str">
        <f t="shared" si="132"/>
        <v>2013/5 Contribuciones Seg. Social</v>
      </c>
      <c r="AY304" s="11">
        <f t="shared" si="113"/>
        <v>13906.57</v>
      </c>
      <c r="AZ304" s="11">
        <f t="shared" si="133"/>
        <v>0.65577924678766941</v>
      </c>
      <c r="BA304" s="11" t="str">
        <f t="shared" si="115"/>
        <v>M645044 20</v>
      </c>
      <c r="BB304" s="11">
        <f>IFERROR(IF(AW304="","",VLOOKUP(AW304,SUSS!R:S,2,FALSE)),AY304*SUSS!$M$2)</f>
        <v>1668.7883999999999</v>
      </c>
      <c r="BC304" s="11">
        <f t="shared" si="114"/>
        <v>1094.3568</v>
      </c>
    </row>
    <row r="305" spans="1:55" ht="29.25" thickBot="1">
      <c r="A305" s="3" t="s">
        <v>101</v>
      </c>
      <c r="B305" s="83">
        <v>2014</v>
      </c>
      <c r="C305" s="83">
        <v>2</v>
      </c>
      <c r="D305" s="83"/>
      <c r="E305" s="84" t="s">
        <v>11</v>
      </c>
      <c r="F305" s="84" t="s">
        <v>10</v>
      </c>
      <c r="G305" s="84" t="s">
        <v>83</v>
      </c>
      <c r="H305" s="85">
        <v>43735</v>
      </c>
      <c r="I305" s="86">
        <v>18022.18</v>
      </c>
      <c r="J305" s="86">
        <v>13969.71</v>
      </c>
      <c r="K305" s="86">
        <v>4052.47</v>
      </c>
      <c r="N305" s="3" t="s">
        <v>101</v>
      </c>
      <c r="O305" s="83">
        <v>20</v>
      </c>
      <c r="P305" s="86">
        <v>13277.71</v>
      </c>
      <c r="Q305" s="84" t="s">
        <v>11</v>
      </c>
      <c r="R305" s="84" t="s">
        <v>10</v>
      </c>
      <c r="S305" s="84" t="s">
        <v>10</v>
      </c>
      <c r="T305" s="83" t="s">
        <v>134</v>
      </c>
      <c r="U305" s="83" t="s">
        <v>124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M645044</v>
      </c>
      <c r="AU305" s="11">
        <f t="shared" si="129"/>
        <v>20</v>
      </c>
      <c r="AV305" s="11">
        <f t="shared" si="130"/>
        <v>13277.71</v>
      </c>
      <c r="AW305" s="11" t="str">
        <f t="shared" si="131"/>
        <v>2013/6</v>
      </c>
      <c r="AX305" s="11" t="str">
        <f t="shared" si="132"/>
        <v>2013/6 Contribuciones Seg. Social</v>
      </c>
      <c r="AY305" s="11">
        <f t="shared" si="113"/>
        <v>14896.81</v>
      </c>
      <c r="AZ305" s="11">
        <f t="shared" si="133"/>
        <v>0.89131230108996484</v>
      </c>
      <c r="BA305" s="11" t="str">
        <f t="shared" si="115"/>
        <v>M645044 20</v>
      </c>
      <c r="BB305" s="11">
        <f>IFERROR(IF(AW305="","",VLOOKUP(AW305,SUSS!R:S,2,FALSE)),AY305*SUSS!$M$2)</f>
        <v>1787.6171999999999</v>
      </c>
      <c r="BC305" s="11">
        <f t="shared" si="114"/>
        <v>1593.3251999999998</v>
      </c>
    </row>
    <row r="306" spans="1:55" ht="29.25" thickBot="1">
      <c r="A306" s="3" t="s">
        <v>101</v>
      </c>
      <c r="B306" s="83">
        <v>2014</v>
      </c>
      <c r="C306" s="83">
        <v>2</v>
      </c>
      <c r="D306" s="83"/>
      <c r="E306" s="84" t="s">
        <v>11</v>
      </c>
      <c r="F306" s="84" t="s">
        <v>10</v>
      </c>
      <c r="G306" s="84" t="s">
        <v>84</v>
      </c>
      <c r="H306" s="85">
        <v>43798</v>
      </c>
      <c r="I306" s="86">
        <v>1170.03</v>
      </c>
      <c r="J306" s="87">
        <v>906.94</v>
      </c>
      <c r="K306" s="87">
        <v>263.08999999999997</v>
      </c>
      <c r="N306" s="3" t="s">
        <v>101</v>
      </c>
      <c r="O306" s="83">
        <v>20</v>
      </c>
      <c r="P306" s="87">
        <v>965.16</v>
      </c>
      <c r="Q306" s="84" t="s">
        <v>86</v>
      </c>
      <c r="R306" s="84" t="s">
        <v>10</v>
      </c>
      <c r="S306" s="84" t="s">
        <v>10</v>
      </c>
      <c r="T306" s="83" t="s">
        <v>138</v>
      </c>
      <c r="U306" s="83" t="s">
        <v>124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:55" ht="29.25" thickBot="1">
      <c r="A307" s="3" t="s">
        <v>101</v>
      </c>
      <c r="B307" s="83">
        <v>2014</v>
      </c>
      <c r="C307" s="83">
        <v>3</v>
      </c>
      <c r="D307" s="83"/>
      <c r="E307" s="84" t="s">
        <v>86</v>
      </c>
      <c r="F307" s="84" t="s">
        <v>10</v>
      </c>
      <c r="G307" s="84" t="s">
        <v>10</v>
      </c>
      <c r="H307" s="85">
        <v>41738</v>
      </c>
      <c r="I307" s="86">
        <v>6911.78</v>
      </c>
      <c r="J307" s="87">
        <v>0</v>
      </c>
      <c r="K307" s="86">
        <v>6911.78</v>
      </c>
      <c r="N307" s="3" t="s">
        <v>101</v>
      </c>
      <c r="O307" s="83">
        <v>20</v>
      </c>
      <c r="P307" s="87">
        <v>770.18</v>
      </c>
      <c r="Q307" s="84" t="s">
        <v>86</v>
      </c>
      <c r="R307" s="84" t="s">
        <v>10</v>
      </c>
      <c r="S307" s="84" t="s">
        <v>83</v>
      </c>
      <c r="T307" s="83" t="s">
        <v>138</v>
      </c>
      <c r="U307" s="83" t="s">
        <v>124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:55" ht="29.25" thickBot="1">
      <c r="A308" s="3" t="s">
        <v>101</v>
      </c>
      <c r="B308" s="83">
        <v>2014</v>
      </c>
      <c r="C308" s="83">
        <v>3</v>
      </c>
      <c r="D308" s="83"/>
      <c r="E308" s="84" t="s">
        <v>11</v>
      </c>
      <c r="F308" s="84" t="s">
        <v>10</v>
      </c>
      <c r="G308" s="84" t="s">
        <v>10</v>
      </c>
      <c r="H308" s="85">
        <v>41738</v>
      </c>
      <c r="I308" s="86">
        <v>8568.07</v>
      </c>
      <c r="J308" s="87">
        <v>0</v>
      </c>
      <c r="K308" s="86">
        <v>8568.07</v>
      </c>
      <c r="N308" s="3" t="s">
        <v>101</v>
      </c>
      <c r="O308" s="83">
        <v>20</v>
      </c>
      <c r="P308" s="86">
        <v>8145.23</v>
      </c>
      <c r="Q308" s="84" t="s">
        <v>86</v>
      </c>
      <c r="R308" s="84" t="s">
        <v>10</v>
      </c>
      <c r="S308" s="84" t="s">
        <v>84</v>
      </c>
      <c r="T308" s="83" t="s">
        <v>138</v>
      </c>
      <c r="U308" s="83" t="s">
        <v>124</v>
      </c>
      <c r="AC308" s="11" t="str">
        <f t="shared" si="116"/>
        <v>M645044</v>
      </c>
      <c r="AD308" s="11" t="str">
        <f t="shared" si="117"/>
        <v>Contribuciones Seg. Social</v>
      </c>
      <c r="AE308" s="11" t="str">
        <f t="shared" si="118"/>
        <v>Declaración Jurada</v>
      </c>
      <c r="AF308" s="11" t="str">
        <f t="shared" si="119"/>
        <v>Declaración Jurada</v>
      </c>
      <c r="AG308" s="11">
        <f t="shared" si="120"/>
        <v>8568.07</v>
      </c>
      <c r="AH308" s="11">
        <f t="shared" si="121"/>
        <v>0</v>
      </c>
      <c r="AI308" s="11">
        <f t="shared" si="122"/>
        <v>8568.07</v>
      </c>
      <c r="AJ308" s="11">
        <f t="shared" si="123"/>
        <v>2014</v>
      </c>
      <c r="AK308" s="11">
        <f t="shared" si="124"/>
        <v>3</v>
      </c>
      <c r="AN308" s="11" t="str">
        <f t="shared" si="125"/>
        <v xml:space="preserve">2014/3 </v>
      </c>
      <c r="AO308" s="11" t="str">
        <f t="shared" si="126"/>
        <v>2014/3 Contribuciones Seg. Social</v>
      </c>
      <c r="AP308" s="11">
        <f t="shared" si="127"/>
        <v>8568.07</v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:55" ht="29.25" thickBot="1">
      <c r="A309" s="3" t="s">
        <v>101</v>
      </c>
      <c r="B309" s="83">
        <v>2014</v>
      </c>
      <c r="C309" s="83">
        <v>3</v>
      </c>
      <c r="D309" s="83"/>
      <c r="E309" s="84" t="s">
        <v>86</v>
      </c>
      <c r="F309" s="84" t="s">
        <v>10</v>
      </c>
      <c r="G309" s="84" t="s">
        <v>83</v>
      </c>
      <c r="H309" s="85">
        <v>43735</v>
      </c>
      <c r="I309" s="86">
        <v>14238.59</v>
      </c>
      <c r="J309" s="86">
        <v>10996.07</v>
      </c>
      <c r="K309" s="86">
        <v>3242.52</v>
      </c>
      <c r="N309" s="3" t="s">
        <v>101</v>
      </c>
      <c r="O309" s="83">
        <v>20</v>
      </c>
      <c r="P309" s="86">
        <v>6375.61</v>
      </c>
      <c r="Q309" s="84" t="s">
        <v>86</v>
      </c>
      <c r="R309" s="84" t="s">
        <v>10</v>
      </c>
      <c r="S309" s="84" t="s">
        <v>10</v>
      </c>
      <c r="T309" s="83" t="s">
        <v>141</v>
      </c>
      <c r="U309" s="83" t="s">
        <v>124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:55" ht="29.25" thickBot="1">
      <c r="A310" s="3" t="s">
        <v>101</v>
      </c>
      <c r="B310" s="83">
        <v>2014</v>
      </c>
      <c r="C310" s="83">
        <v>3</v>
      </c>
      <c r="D310" s="83"/>
      <c r="E310" s="84" t="s">
        <v>86</v>
      </c>
      <c r="F310" s="84" t="s">
        <v>10</v>
      </c>
      <c r="G310" s="84" t="s">
        <v>84</v>
      </c>
      <c r="H310" s="85">
        <v>43798</v>
      </c>
      <c r="I310" s="87">
        <v>936.96</v>
      </c>
      <c r="J310" s="87">
        <v>723.59</v>
      </c>
      <c r="K310" s="87">
        <v>213.37</v>
      </c>
      <c r="N310" s="3" t="s">
        <v>101</v>
      </c>
      <c r="O310" s="83">
        <v>20</v>
      </c>
      <c r="P310" s="86">
        <v>44282.22</v>
      </c>
      <c r="Q310" s="84" t="s">
        <v>82</v>
      </c>
      <c r="R310" s="84" t="s">
        <v>10</v>
      </c>
      <c r="S310" s="84" t="s">
        <v>10</v>
      </c>
      <c r="T310" s="83" t="s">
        <v>140</v>
      </c>
      <c r="U310" s="83" t="s">
        <v>124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:55" ht="29.25" thickBot="1">
      <c r="A311" s="3" t="s">
        <v>101</v>
      </c>
      <c r="B311" s="83">
        <v>2014</v>
      </c>
      <c r="C311" s="83">
        <v>3</v>
      </c>
      <c r="D311" s="83"/>
      <c r="E311" s="84" t="s">
        <v>11</v>
      </c>
      <c r="F311" s="84" t="s">
        <v>10</v>
      </c>
      <c r="G311" s="84" t="s">
        <v>83</v>
      </c>
      <c r="H311" s="85">
        <v>43735</v>
      </c>
      <c r="I311" s="86">
        <v>17650.62</v>
      </c>
      <c r="J311" s="86">
        <v>13631.09</v>
      </c>
      <c r="K311" s="86">
        <v>4019.53</v>
      </c>
      <c r="N311" s="3" t="s">
        <v>101</v>
      </c>
      <c r="O311" s="83">
        <v>20</v>
      </c>
      <c r="P311" s="87">
        <v>12.54</v>
      </c>
      <c r="Q311" s="84" t="s">
        <v>107</v>
      </c>
      <c r="R311" s="84" t="s">
        <v>10</v>
      </c>
      <c r="S311" s="84" t="s">
        <v>105</v>
      </c>
      <c r="T311" s="83" t="s">
        <v>115</v>
      </c>
      <c r="U311" s="83" t="s">
        <v>124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:55" ht="29.25" thickBot="1">
      <c r="A312" s="3" t="s">
        <v>101</v>
      </c>
      <c r="B312" s="83">
        <v>2014</v>
      </c>
      <c r="C312" s="83">
        <v>3</v>
      </c>
      <c r="D312" s="83"/>
      <c r="E312" s="84" t="s">
        <v>11</v>
      </c>
      <c r="F312" s="84" t="s">
        <v>10</v>
      </c>
      <c r="G312" s="84" t="s">
        <v>84</v>
      </c>
      <c r="H312" s="85">
        <v>43798</v>
      </c>
      <c r="I312" s="86">
        <v>1161.49</v>
      </c>
      <c r="J312" s="87">
        <v>896.99</v>
      </c>
      <c r="K312" s="87">
        <v>264.5</v>
      </c>
      <c r="N312" s="3" t="s">
        <v>101</v>
      </c>
      <c r="O312" s="83">
        <v>20</v>
      </c>
      <c r="P312" s="87">
        <v>6.27</v>
      </c>
      <c r="Q312" s="84" t="s">
        <v>104</v>
      </c>
      <c r="R312" s="84" t="s">
        <v>10</v>
      </c>
      <c r="S312" s="84" t="s">
        <v>105</v>
      </c>
      <c r="T312" s="83" t="s">
        <v>116</v>
      </c>
      <c r="U312" s="83" t="s">
        <v>124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:55" ht="29.25" thickBot="1">
      <c r="A313" s="3" t="s">
        <v>101</v>
      </c>
      <c r="B313" s="83">
        <v>2014</v>
      </c>
      <c r="C313" s="83">
        <v>4</v>
      </c>
      <c r="D313" s="83"/>
      <c r="E313" s="84" t="s">
        <v>86</v>
      </c>
      <c r="F313" s="84" t="s">
        <v>10</v>
      </c>
      <c r="G313" s="84" t="s">
        <v>10</v>
      </c>
      <c r="H313" s="85">
        <v>41768</v>
      </c>
      <c r="I313" s="86">
        <v>7842.19</v>
      </c>
      <c r="J313" s="87">
        <v>0</v>
      </c>
      <c r="K313" s="86">
        <v>7842.19</v>
      </c>
      <c r="N313" s="3" t="s">
        <v>101</v>
      </c>
      <c r="O313" s="83">
        <v>20</v>
      </c>
      <c r="P313" s="87">
        <v>18.809999999999999</v>
      </c>
      <c r="Q313" s="84" t="s">
        <v>106</v>
      </c>
      <c r="R313" s="84" t="s">
        <v>10</v>
      </c>
      <c r="S313" s="84" t="s">
        <v>105</v>
      </c>
      <c r="T313" s="83" t="s">
        <v>137</v>
      </c>
      <c r="U313" s="83" t="s">
        <v>124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:55" ht="29.25" thickBot="1">
      <c r="A314" s="3" t="s">
        <v>101</v>
      </c>
      <c r="B314" s="83">
        <v>2014</v>
      </c>
      <c r="C314" s="83">
        <v>4</v>
      </c>
      <c r="D314" s="83"/>
      <c r="E314" s="84" t="s">
        <v>11</v>
      </c>
      <c r="F314" s="84" t="s">
        <v>10</v>
      </c>
      <c r="G314" s="84" t="s">
        <v>10</v>
      </c>
      <c r="H314" s="85">
        <v>41768</v>
      </c>
      <c r="I314" s="86">
        <v>9720.64</v>
      </c>
      <c r="J314" s="87">
        <v>0</v>
      </c>
      <c r="K314" s="86">
        <v>9720.64</v>
      </c>
      <c r="N314" s="3" t="s">
        <v>101</v>
      </c>
      <c r="O314" s="83">
        <v>21</v>
      </c>
      <c r="P314" s="86">
        <v>14119.33</v>
      </c>
      <c r="Q314" s="84" t="s">
        <v>102</v>
      </c>
      <c r="R314" s="84" t="s">
        <v>10</v>
      </c>
      <c r="S314" s="84" t="s">
        <v>84</v>
      </c>
      <c r="T314" s="83" t="s">
        <v>111</v>
      </c>
      <c r="U314" s="83" t="s">
        <v>124</v>
      </c>
      <c r="AC314" s="11" t="str">
        <f t="shared" si="116"/>
        <v>M645044</v>
      </c>
      <c r="AD314" s="11" t="str">
        <f t="shared" si="117"/>
        <v>Contribuciones Seg. Social</v>
      </c>
      <c r="AE314" s="11" t="str">
        <f t="shared" si="118"/>
        <v>Declaración Jurada</v>
      </c>
      <c r="AF314" s="11" t="str">
        <f t="shared" si="119"/>
        <v>Declaración Jurada</v>
      </c>
      <c r="AG314" s="11">
        <f t="shared" si="120"/>
        <v>9720.64</v>
      </c>
      <c r="AH314" s="11">
        <f t="shared" si="121"/>
        <v>0</v>
      </c>
      <c r="AI314" s="11">
        <f t="shared" si="122"/>
        <v>9720.64</v>
      </c>
      <c r="AJ314" s="11">
        <f t="shared" si="123"/>
        <v>2014</v>
      </c>
      <c r="AK314" s="11">
        <f t="shared" si="124"/>
        <v>4</v>
      </c>
      <c r="AN314" s="11" t="str">
        <f t="shared" si="125"/>
        <v xml:space="preserve">2014/4 </v>
      </c>
      <c r="AO314" s="11" t="str">
        <f t="shared" si="126"/>
        <v>2014/4 Contribuciones Seg. Social</v>
      </c>
      <c r="AP314" s="11">
        <f t="shared" si="127"/>
        <v>9720.64</v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:55" ht="29.25" thickBot="1">
      <c r="A315" s="3" t="s">
        <v>101</v>
      </c>
      <c r="B315" s="83">
        <v>2014</v>
      </c>
      <c r="C315" s="83">
        <v>4</v>
      </c>
      <c r="D315" s="83"/>
      <c r="E315" s="84" t="s">
        <v>86</v>
      </c>
      <c r="F315" s="84" t="s">
        <v>10</v>
      </c>
      <c r="G315" s="84" t="s">
        <v>83</v>
      </c>
      <c r="H315" s="85">
        <v>43735</v>
      </c>
      <c r="I315" s="86">
        <v>15920.01</v>
      </c>
      <c r="J315" s="86">
        <v>12244.36</v>
      </c>
      <c r="K315" s="86">
        <v>3675.65</v>
      </c>
      <c r="N315" s="3" t="s">
        <v>101</v>
      </c>
      <c r="O315" s="83">
        <v>21</v>
      </c>
      <c r="P315" s="87">
        <v>669.19</v>
      </c>
      <c r="Q315" s="84" t="s">
        <v>103</v>
      </c>
      <c r="R315" s="84" t="s">
        <v>10</v>
      </c>
      <c r="S315" s="84" t="s">
        <v>10</v>
      </c>
      <c r="T315" s="83" t="s">
        <v>114</v>
      </c>
      <c r="U315" s="83" t="s">
        <v>124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:55" ht="29.25" thickBot="1">
      <c r="A316" s="3" t="s">
        <v>101</v>
      </c>
      <c r="B316" s="83">
        <v>2014</v>
      </c>
      <c r="C316" s="83">
        <v>4</v>
      </c>
      <c r="D316" s="83"/>
      <c r="E316" s="84" t="s">
        <v>86</v>
      </c>
      <c r="F316" s="84" t="s">
        <v>10</v>
      </c>
      <c r="G316" s="84" t="s">
        <v>84</v>
      </c>
      <c r="H316" s="85">
        <v>43798</v>
      </c>
      <c r="I316" s="86">
        <v>1063.0899999999999</v>
      </c>
      <c r="J316" s="87">
        <v>817.64</v>
      </c>
      <c r="K316" s="87">
        <v>245.45</v>
      </c>
      <c r="N316" s="3" t="s">
        <v>101</v>
      </c>
      <c r="O316" s="83">
        <v>21</v>
      </c>
      <c r="P316" s="86">
        <v>1619.1</v>
      </c>
      <c r="Q316" s="84" t="s">
        <v>11</v>
      </c>
      <c r="R316" s="84" t="s">
        <v>10</v>
      </c>
      <c r="S316" s="84" t="s">
        <v>10</v>
      </c>
      <c r="T316" s="83" t="s">
        <v>134</v>
      </c>
      <c r="U316" s="83" t="s">
        <v>124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M645044</v>
      </c>
      <c r="AU316" s="11">
        <f t="shared" si="129"/>
        <v>21</v>
      </c>
      <c r="AV316" s="11">
        <f t="shared" si="130"/>
        <v>1619.1</v>
      </c>
      <c r="AW316" s="11" t="str">
        <f t="shared" si="131"/>
        <v>2013/6</v>
      </c>
      <c r="AX316" s="11" t="str">
        <f t="shared" si="132"/>
        <v>2013/6 Contribuciones Seg. Social</v>
      </c>
      <c r="AY316" s="11">
        <f t="shared" si="113"/>
        <v>14896.81</v>
      </c>
      <c r="AZ316" s="11">
        <f t="shared" si="133"/>
        <v>0.1086876989100351</v>
      </c>
      <c r="BA316" s="11" t="str">
        <f t="shared" si="115"/>
        <v>M645044 21</v>
      </c>
      <c r="BB316" s="11">
        <f>IFERROR(IF(AW316="","",VLOOKUP(AW316,SUSS!R:S,2,FALSE)),AY316*SUSS!$M$2)</f>
        <v>1787.6171999999999</v>
      </c>
      <c r="BC316" s="11">
        <f t="shared" si="114"/>
        <v>194.292</v>
      </c>
    </row>
    <row r="317" spans="1:55" ht="29.25" thickBot="1">
      <c r="A317" s="3" t="s">
        <v>101</v>
      </c>
      <c r="B317" s="83">
        <v>2014</v>
      </c>
      <c r="C317" s="83">
        <v>4</v>
      </c>
      <c r="D317" s="83"/>
      <c r="E317" s="84" t="s">
        <v>11</v>
      </c>
      <c r="F317" s="84" t="s">
        <v>10</v>
      </c>
      <c r="G317" s="84" t="s">
        <v>83</v>
      </c>
      <c r="H317" s="85">
        <v>43735</v>
      </c>
      <c r="I317" s="86">
        <v>19733.349999999999</v>
      </c>
      <c r="J317" s="86">
        <v>15177.27</v>
      </c>
      <c r="K317" s="86">
        <v>4556.08</v>
      </c>
      <c r="N317" s="3" t="s">
        <v>101</v>
      </c>
      <c r="O317" s="83">
        <v>21</v>
      </c>
      <c r="P317" s="86">
        <v>1057.1500000000001</v>
      </c>
      <c r="Q317" s="84" t="s">
        <v>11</v>
      </c>
      <c r="R317" s="84" t="s">
        <v>10</v>
      </c>
      <c r="S317" s="84" t="s">
        <v>83</v>
      </c>
      <c r="T317" s="83" t="s">
        <v>134</v>
      </c>
      <c r="U317" s="83" t="s">
        <v>124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M645044</v>
      </c>
      <c r="AU317" s="11">
        <f t="shared" si="129"/>
        <v>21</v>
      </c>
      <c r="AV317" s="11">
        <f t="shared" si="130"/>
        <v>1057.1500000000001</v>
      </c>
      <c r="AW317" s="11" t="str">
        <f t="shared" si="131"/>
        <v>2013/6</v>
      </c>
      <c r="AX317" s="11" t="str">
        <f t="shared" si="132"/>
        <v>2013/6 Contribuciones Seg. Social</v>
      </c>
      <c r="AY317" s="11">
        <f t="shared" si="113"/>
        <v>14896.81</v>
      </c>
      <c r="AZ317" s="11">
        <f t="shared" si="133"/>
        <v>7.0964857576890625E-2</v>
      </c>
      <c r="BA317" s="11" t="str">
        <f t="shared" si="115"/>
        <v>M645044 21</v>
      </c>
      <c r="BB317" s="11">
        <f>IFERROR(IF(AW317="","",VLOOKUP(AW317,SUSS!R:S,2,FALSE)),AY317*SUSS!$M$2)</f>
        <v>1787.6171999999999</v>
      </c>
      <c r="BC317" s="11">
        <f t="shared" si="114"/>
        <v>126.858</v>
      </c>
    </row>
    <row r="318" spans="1:55" ht="29.25" thickBot="1">
      <c r="A318" s="3" t="s">
        <v>101</v>
      </c>
      <c r="B318" s="83">
        <v>2014</v>
      </c>
      <c r="C318" s="83">
        <v>4</v>
      </c>
      <c r="D318" s="83"/>
      <c r="E318" s="84" t="s">
        <v>11</v>
      </c>
      <c r="F318" s="84" t="s">
        <v>10</v>
      </c>
      <c r="G318" s="84" t="s">
        <v>84</v>
      </c>
      <c r="H318" s="85">
        <v>43798</v>
      </c>
      <c r="I318" s="86">
        <v>1317.73</v>
      </c>
      <c r="J318" s="86">
        <v>1013.49</v>
      </c>
      <c r="K318" s="87">
        <v>304.24</v>
      </c>
      <c r="N318" s="3" t="s">
        <v>101</v>
      </c>
      <c r="O318" s="83">
        <v>21</v>
      </c>
      <c r="P318" s="86">
        <v>10115.459999999999</v>
      </c>
      <c r="Q318" s="84" t="s">
        <v>11</v>
      </c>
      <c r="R318" s="84" t="s">
        <v>10</v>
      </c>
      <c r="S318" s="84" t="s">
        <v>84</v>
      </c>
      <c r="T318" s="83" t="s">
        <v>134</v>
      </c>
      <c r="U318" s="83" t="s">
        <v>124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M645044</v>
      </c>
      <c r="AU318" s="11">
        <f t="shared" si="129"/>
        <v>21</v>
      </c>
      <c r="AV318" s="11">
        <f t="shared" si="130"/>
        <v>10115.459999999999</v>
      </c>
      <c r="AW318" s="11" t="str">
        <f t="shared" si="131"/>
        <v>2013/6</v>
      </c>
      <c r="AX318" s="11" t="str">
        <f t="shared" si="132"/>
        <v>2013/6 Contribuciones Seg. Social</v>
      </c>
      <c r="AY318" s="11">
        <f t="shared" si="113"/>
        <v>14896.81</v>
      </c>
      <c r="AZ318" s="11">
        <f t="shared" si="133"/>
        <v>0.67903531024427377</v>
      </c>
      <c r="BA318" s="11" t="str">
        <f t="shared" si="115"/>
        <v>M645044 21</v>
      </c>
      <c r="BB318" s="11">
        <f>IFERROR(IF(AW318="","",VLOOKUP(AW318,SUSS!R:S,2,FALSE)),AY318*SUSS!$M$2)</f>
        <v>1787.6171999999999</v>
      </c>
      <c r="BC318" s="11">
        <f t="shared" si="114"/>
        <v>1213.8552</v>
      </c>
    </row>
    <row r="319" spans="1:55" ht="29.25" thickBot="1">
      <c r="A319" s="3" t="s">
        <v>101</v>
      </c>
      <c r="B319" s="83">
        <v>2014</v>
      </c>
      <c r="C319" s="83">
        <v>5</v>
      </c>
      <c r="D319" s="83"/>
      <c r="E319" s="84" t="s">
        <v>86</v>
      </c>
      <c r="F319" s="84" t="s">
        <v>10</v>
      </c>
      <c r="G319" s="84" t="s">
        <v>10</v>
      </c>
      <c r="H319" s="85">
        <v>41801</v>
      </c>
      <c r="I319" s="86">
        <v>6976.12</v>
      </c>
      <c r="J319" s="87">
        <v>0</v>
      </c>
      <c r="K319" s="86">
        <v>6976.12</v>
      </c>
      <c r="N319" s="3" t="s">
        <v>101</v>
      </c>
      <c r="O319" s="83">
        <v>21</v>
      </c>
      <c r="P319" s="86">
        <v>9605.64</v>
      </c>
      <c r="Q319" s="84" t="s">
        <v>11</v>
      </c>
      <c r="R319" s="84" t="s">
        <v>10</v>
      </c>
      <c r="S319" s="84" t="s">
        <v>10</v>
      </c>
      <c r="T319" s="83" t="s">
        <v>138</v>
      </c>
      <c r="U319" s="83" t="s">
        <v>124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M645044</v>
      </c>
      <c r="AU319" s="11">
        <f t="shared" si="129"/>
        <v>21</v>
      </c>
      <c r="AV319" s="11">
        <f t="shared" si="130"/>
        <v>9605.64</v>
      </c>
      <c r="AW319" s="11" t="str">
        <f t="shared" si="131"/>
        <v>2013/7</v>
      </c>
      <c r="AX319" s="11" t="str">
        <f t="shared" si="132"/>
        <v>2013/7 Contribuciones Seg. Social</v>
      </c>
      <c r="AY319" s="11">
        <f t="shared" si="113"/>
        <v>14753.71</v>
      </c>
      <c r="AZ319" s="11">
        <f t="shared" si="133"/>
        <v>0.65106607083913126</v>
      </c>
      <c r="BA319" s="11" t="str">
        <f t="shared" si="115"/>
        <v>M645044 21</v>
      </c>
      <c r="BB319" s="11">
        <f>IFERROR(IF(AW319="","",VLOOKUP(AW319,SUSS!R:S,2,FALSE)),AY319*SUSS!$M$2)</f>
        <v>1770.4451999999999</v>
      </c>
      <c r="BC319" s="11">
        <f t="shared" si="114"/>
        <v>1152.6767999999997</v>
      </c>
    </row>
    <row r="320" spans="1:55" ht="29.25" thickBot="1">
      <c r="A320" s="3" t="s">
        <v>101</v>
      </c>
      <c r="B320" s="83">
        <v>2014</v>
      </c>
      <c r="C320" s="83">
        <v>5</v>
      </c>
      <c r="D320" s="83"/>
      <c r="E320" s="84" t="s">
        <v>11</v>
      </c>
      <c r="F320" s="84" t="s">
        <v>10</v>
      </c>
      <c r="G320" s="84" t="s">
        <v>10</v>
      </c>
      <c r="H320" s="85">
        <v>41801</v>
      </c>
      <c r="I320" s="86">
        <v>8641.7000000000007</v>
      </c>
      <c r="J320" s="87">
        <v>0</v>
      </c>
      <c r="K320" s="86">
        <v>8641.7000000000007</v>
      </c>
      <c r="N320" s="3" t="s">
        <v>101</v>
      </c>
      <c r="O320" s="83">
        <v>21</v>
      </c>
      <c r="P320" s="86">
        <v>3768.56</v>
      </c>
      <c r="Q320" s="84" t="s">
        <v>86</v>
      </c>
      <c r="R320" s="84" t="s">
        <v>10</v>
      </c>
      <c r="S320" s="84" t="s">
        <v>10</v>
      </c>
      <c r="T320" s="83" t="s">
        <v>141</v>
      </c>
      <c r="U320" s="83" t="s">
        <v>124</v>
      </c>
      <c r="AC320" s="11" t="str">
        <f t="shared" si="116"/>
        <v>M645044</v>
      </c>
      <c r="AD320" s="11" t="str">
        <f t="shared" si="117"/>
        <v>Contribuciones Seg. Social</v>
      </c>
      <c r="AE320" s="11" t="str">
        <f t="shared" si="118"/>
        <v>Declaración Jurada</v>
      </c>
      <c r="AF320" s="11" t="str">
        <f t="shared" si="119"/>
        <v>Declaración Jurada</v>
      </c>
      <c r="AG320" s="11">
        <f t="shared" si="120"/>
        <v>8641.7000000000007</v>
      </c>
      <c r="AH320" s="11">
        <f t="shared" si="121"/>
        <v>0</v>
      </c>
      <c r="AI320" s="11">
        <f t="shared" si="122"/>
        <v>8641.7000000000007</v>
      </c>
      <c r="AJ320" s="11">
        <f t="shared" si="123"/>
        <v>2014</v>
      </c>
      <c r="AK320" s="11">
        <f t="shared" si="124"/>
        <v>5</v>
      </c>
      <c r="AN320" s="11" t="str">
        <f t="shared" si="125"/>
        <v xml:space="preserve">2014/5 </v>
      </c>
      <c r="AO320" s="11" t="str">
        <f t="shared" si="126"/>
        <v>2014/5 Contribuciones Seg. Social</v>
      </c>
      <c r="AP320" s="11">
        <f t="shared" si="127"/>
        <v>8641.7000000000007</v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:55" ht="29.25" thickBot="1">
      <c r="A321" s="3" t="s">
        <v>101</v>
      </c>
      <c r="B321" s="83">
        <v>2014</v>
      </c>
      <c r="C321" s="83">
        <v>5</v>
      </c>
      <c r="D321" s="83"/>
      <c r="E321" s="84" t="s">
        <v>86</v>
      </c>
      <c r="F321" s="84" t="s">
        <v>10</v>
      </c>
      <c r="G321" s="84" t="s">
        <v>83</v>
      </c>
      <c r="H321" s="85">
        <v>43735</v>
      </c>
      <c r="I321" s="86">
        <v>13938.61</v>
      </c>
      <c r="J321" s="86">
        <v>10672.17</v>
      </c>
      <c r="K321" s="86">
        <v>3266.44</v>
      </c>
      <c r="N321" s="3" t="s">
        <v>101</v>
      </c>
      <c r="O321" s="83">
        <v>21</v>
      </c>
      <c r="P321" s="87">
        <v>584.25</v>
      </c>
      <c r="Q321" s="84" t="s">
        <v>86</v>
      </c>
      <c r="R321" s="84" t="s">
        <v>10</v>
      </c>
      <c r="S321" s="84" t="s">
        <v>83</v>
      </c>
      <c r="T321" s="83" t="s">
        <v>141</v>
      </c>
      <c r="U321" s="83" t="s">
        <v>124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:55" ht="29.25" thickBot="1">
      <c r="A322" s="3" t="s">
        <v>101</v>
      </c>
      <c r="B322" s="83">
        <v>2014</v>
      </c>
      <c r="C322" s="83">
        <v>5</v>
      </c>
      <c r="D322" s="83"/>
      <c r="E322" s="84" t="s">
        <v>86</v>
      </c>
      <c r="F322" s="84" t="s">
        <v>10</v>
      </c>
      <c r="G322" s="84" t="s">
        <v>84</v>
      </c>
      <c r="H322" s="85">
        <v>43798</v>
      </c>
      <c r="I322" s="87">
        <v>945.68</v>
      </c>
      <c r="J322" s="87">
        <v>724.06</v>
      </c>
      <c r="K322" s="87">
        <v>221.62</v>
      </c>
      <c r="N322" s="3" t="s">
        <v>101</v>
      </c>
      <c r="O322" s="83">
        <v>21</v>
      </c>
      <c r="P322" s="86">
        <v>7023.88</v>
      </c>
      <c r="Q322" s="84" t="s">
        <v>86</v>
      </c>
      <c r="R322" s="84" t="s">
        <v>10</v>
      </c>
      <c r="S322" s="84" t="s">
        <v>84</v>
      </c>
      <c r="T322" s="83" t="s">
        <v>141</v>
      </c>
      <c r="U322" s="83" t="s">
        <v>124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:55" ht="29.25" thickBot="1">
      <c r="A323" s="3" t="s">
        <v>101</v>
      </c>
      <c r="B323" s="83">
        <v>2014</v>
      </c>
      <c r="C323" s="83">
        <v>5</v>
      </c>
      <c r="D323" s="83"/>
      <c r="E323" s="84" t="s">
        <v>11</v>
      </c>
      <c r="F323" s="84" t="s">
        <v>10</v>
      </c>
      <c r="G323" s="84" t="s">
        <v>83</v>
      </c>
      <c r="H323" s="85">
        <v>43735</v>
      </c>
      <c r="I323" s="86">
        <v>17266.52</v>
      </c>
      <c r="J323" s="86">
        <v>13220.2</v>
      </c>
      <c r="K323" s="86">
        <v>4046.32</v>
      </c>
      <c r="N323" s="3" t="s">
        <v>101</v>
      </c>
      <c r="O323" s="83">
        <v>21</v>
      </c>
      <c r="P323" s="86">
        <v>4879.49</v>
      </c>
      <c r="Q323" s="84" t="s">
        <v>86</v>
      </c>
      <c r="R323" s="84" t="s">
        <v>10</v>
      </c>
      <c r="S323" s="84" t="s">
        <v>10</v>
      </c>
      <c r="T323" s="83" t="s">
        <v>129</v>
      </c>
      <c r="U323" s="83" t="s">
        <v>124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:55" ht="29.25" thickBot="1">
      <c r="A324" s="3" t="s">
        <v>101</v>
      </c>
      <c r="B324" s="83">
        <v>2014</v>
      </c>
      <c r="C324" s="83">
        <v>5</v>
      </c>
      <c r="D324" s="83"/>
      <c r="E324" s="84" t="s">
        <v>11</v>
      </c>
      <c r="F324" s="84" t="s">
        <v>10</v>
      </c>
      <c r="G324" s="84" t="s">
        <v>84</v>
      </c>
      <c r="H324" s="85">
        <v>43798</v>
      </c>
      <c r="I324" s="86">
        <v>1171.47</v>
      </c>
      <c r="J324" s="87">
        <v>896.94</v>
      </c>
      <c r="K324" s="87">
        <v>274.52999999999997</v>
      </c>
      <c r="N324" s="3" t="s">
        <v>101</v>
      </c>
      <c r="O324" s="83">
        <v>21</v>
      </c>
      <c r="P324" s="87">
        <v>87.04</v>
      </c>
      <c r="Q324" s="84" t="s">
        <v>82</v>
      </c>
      <c r="R324" s="84" t="s">
        <v>10</v>
      </c>
      <c r="S324" s="84" t="s">
        <v>10</v>
      </c>
      <c r="T324" s="83" t="s">
        <v>140</v>
      </c>
      <c r="U324" s="83" t="s">
        <v>124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:55" ht="29.25" thickBot="1">
      <c r="A325" s="3" t="s">
        <v>101</v>
      </c>
      <c r="B325" s="83">
        <v>2014</v>
      </c>
      <c r="C325" s="83">
        <v>6</v>
      </c>
      <c r="D325" s="83"/>
      <c r="E325" s="84" t="s">
        <v>86</v>
      </c>
      <c r="F325" s="84" t="s">
        <v>10</v>
      </c>
      <c r="G325" s="84" t="s">
        <v>10</v>
      </c>
      <c r="H325" s="85">
        <v>41830</v>
      </c>
      <c r="I325" s="86">
        <v>10949.31</v>
      </c>
      <c r="J325" s="87">
        <v>0</v>
      </c>
      <c r="K325" s="86">
        <v>10949.31</v>
      </c>
      <c r="N325" s="3" t="s">
        <v>101</v>
      </c>
      <c r="O325" s="83">
        <v>21</v>
      </c>
      <c r="P325" s="86">
        <v>1002.34</v>
      </c>
      <c r="Q325" s="84" t="s">
        <v>82</v>
      </c>
      <c r="R325" s="84" t="s">
        <v>10</v>
      </c>
      <c r="S325" s="84" t="s">
        <v>83</v>
      </c>
      <c r="T325" s="83" t="s">
        <v>140</v>
      </c>
      <c r="U325" s="83" t="s">
        <v>124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:55" ht="29.25" thickBot="1">
      <c r="A326" s="3" t="s">
        <v>101</v>
      </c>
      <c r="B326" s="83">
        <v>2014</v>
      </c>
      <c r="C326" s="83">
        <v>6</v>
      </c>
      <c r="D326" s="83"/>
      <c r="E326" s="84" t="s">
        <v>11</v>
      </c>
      <c r="F326" s="84" t="s">
        <v>10</v>
      </c>
      <c r="G326" s="84" t="s">
        <v>10</v>
      </c>
      <c r="H326" s="85">
        <v>41830</v>
      </c>
      <c r="I326" s="86">
        <v>13558.4</v>
      </c>
      <c r="J326" s="87">
        <v>0</v>
      </c>
      <c r="K326" s="86">
        <v>13558.4</v>
      </c>
      <c r="N326" s="3" t="s">
        <v>101</v>
      </c>
      <c r="O326" s="83">
        <v>21</v>
      </c>
      <c r="P326" s="86">
        <v>27697.59</v>
      </c>
      <c r="Q326" s="84" t="s">
        <v>82</v>
      </c>
      <c r="R326" s="84" t="s">
        <v>10</v>
      </c>
      <c r="S326" s="84" t="s">
        <v>84</v>
      </c>
      <c r="T326" s="83" t="s">
        <v>140</v>
      </c>
      <c r="U326" s="83" t="s">
        <v>124</v>
      </c>
      <c r="AC326" s="11" t="str">
        <f t="shared" si="116"/>
        <v>M645044</v>
      </c>
      <c r="AD326" s="11" t="str">
        <f t="shared" si="117"/>
        <v>Contribuciones Seg. Social</v>
      </c>
      <c r="AE326" s="11" t="str">
        <f t="shared" si="118"/>
        <v>Declaración Jurada</v>
      </c>
      <c r="AF326" s="11" t="str">
        <f t="shared" si="119"/>
        <v>Declaración Jurada</v>
      </c>
      <c r="AG326" s="11">
        <f t="shared" si="120"/>
        <v>13558.4</v>
      </c>
      <c r="AH326" s="11">
        <f t="shared" si="121"/>
        <v>0</v>
      </c>
      <c r="AI326" s="11">
        <f t="shared" si="122"/>
        <v>13558.4</v>
      </c>
      <c r="AJ326" s="11">
        <f t="shared" si="123"/>
        <v>2014</v>
      </c>
      <c r="AK326" s="11">
        <f t="shared" si="124"/>
        <v>6</v>
      </c>
      <c r="AN326" s="11" t="str">
        <f t="shared" si="125"/>
        <v xml:space="preserve">2014/6 </v>
      </c>
      <c r="AO326" s="11" t="str">
        <f t="shared" si="126"/>
        <v>2014/6 Contribuciones Seg. Social</v>
      </c>
      <c r="AP326" s="11">
        <f t="shared" si="127"/>
        <v>13558.4</v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:55" ht="29.25" thickBot="1">
      <c r="A327" s="3" t="s">
        <v>101</v>
      </c>
      <c r="B327" s="83">
        <v>2014</v>
      </c>
      <c r="C327" s="83">
        <v>6</v>
      </c>
      <c r="D327" s="83"/>
      <c r="E327" s="84" t="s">
        <v>86</v>
      </c>
      <c r="F327" s="84" t="s">
        <v>10</v>
      </c>
      <c r="G327" s="84" t="s">
        <v>83</v>
      </c>
      <c r="H327" s="85">
        <v>43735</v>
      </c>
      <c r="I327" s="86">
        <v>21559.7</v>
      </c>
      <c r="J327" s="86">
        <v>16437.669999999998</v>
      </c>
      <c r="K327" s="86">
        <v>5122.03</v>
      </c>
      <c r="N327" s="3" t="s">
        <v>101</v>
      </c>
      <c r="O327" s="83">
        <v>21</v>
      </c>
      <c r="P327" s="86">
        <v>15495.25</v>
      </c>
      <c r="Q327" s="84" t="s">
        <v>82</v>
      </c>
      <c r="R327" s="84" t="s">
        <v>10</v>
      </c>
      <c r="S327" s="84" t="s">
        <v>10</v>
      </c>
      <c r="T327" s="83" t="s">
        <v>142</v>
      </c>
      <c r="U327" s="83" t="s">
        <v>124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:55" ht="29.25" thickBot="1">
      <c r="A328" s="3" t="s">
        <v>101</v>
      </c>
      <c r="B328" s="83">
        <v>2014</v>
      </c>
      <c r="C328" s="83">
        <v>6</v>
      </c>
      <c r="D328" s="83"/>
      <c r="E328" s="84" t="s">
        <v>86</v>
      </c>
      <c r="F328" s="84" t="s">
        <v>10</v>
      </c>
      <c r="G328" s="84" t="s">
        <v>84</v>
      </c>
      <c r="H328" s="85">
        <v>43798</v>
      </c>
      <c r="I328" s="86">
        <v>1484.29</v>
      </c>
      <c r="J328" s="86">
        <v>1131.6600000000001</v>
      </c>
      <c r="K328" s="87">
        <v>352.63</v>
      </c>
      <c r="N328" s="3" t="s">
        <v>101</v>
      </c>
      <c r="O328" s="83">
        <v>21</v>
      </c>
      <c r="P328" s="87">
        <v>12.54</v>
      </c>
      <c r="Q328" s="84" t="s">
        <v>107</v>
      </c>
      <c r="R328" s="84" t="s">
        <v>10</v>
      </c>
      <c r="S328" s="84" t="s">
        <v>105</v>
      </c>
      <c r="T328" s="83" t="s">
        <v>115</v>
      </c>
      <c r="U328" s="83" t="s">
        <v>124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:55" ht="29.25" thickBot="1">
      <c r="A329" s="3" t="s">
        <v>101</v>
      </c>
      <c r="B329" s="83">
        <v>2014</v>
      </c>
      <c r="C329" s="83">
        <v>6</v>
      </c>
      <c r="D329" s="83"/>
      <c r="E329" s="84" t="s">
        <v>11</v>
      </c>
      <c r="F329" s="84" t="s">
        <v>10</v>
      </c>
      <c r="G329" s="84" t="s">
        <v>83</v>
      </c>
      <c r="H329" s="85">
        <v>43735</v>
      </c>
      <c r="I329" s="86">
        <v>26697.119999999999</v>
      </c>
      <c r="J329" s="86">
        <v>20354.580000000002</v>
      </c>
      <c r="K329" s="86">
        <v>6342.54</v>
      </c>
      <c r="N329" s="3" t="s">
        <v>101</v>
      </c>
      <c r="O329" s="83">
        <v>21</v>
      </c>
      <c r="P329" s="87">
        <v>6.27</v>
      </c>
      <c r="Q329" s="84" t="s">
        <v>104</v>
      </c>
      <c r="R329" s="84" t="s">
        <v>10</v>
      </c>
      <c r="S329" s="84" t="s">
        <v>105</v>
      </c>
      <c r="T329" s="83" t="s">
        <v>116</v>
      </c>
      <c r="U329" s="83" t="s">
        <v>124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:55" ht="29.25" thickBot="1">
      <c r="A330" s="3" t="s">
        <v>101</v>
      </c>
      <c r="B330" s="83">
        <v>2014</v>
      </c>
      <c r="C330" s="83">
        <v>6</v>
      </c>
      <c r="D330" s="83"/>
      <c r="E330" s="84" t="s">
        <v>11</v>
      </c>
      <c r="F330" s="84" t="s">
        <v>10</v>
      </c>
      <c r="G330" s="84" t="s">
        <v>84</v>
      </c>
      <c r="H330" s="85">
        <v>43798</v>
      </c>
      <c r="I330" s="86">
        <v>1837.98</v>
      </c>
      <c r="J330" s="86">
        <v>1401.32</v>
      </c>
      <c r="K330" s="87">
        <v>436.66</v>
      </c>
      <c r="N330" s="3" t="s">
        <v>101</v>
      </c>
      <c r="O330" s="83">
        <v>21</v>
      </c>
      <c r="P330" s="87">
        <v>18.809999999999999</v>
      </c>
      <c r="Q330" s="84" t="s">
        <v>106</v>
      </c>
      <c r="R330" s="84" t="s">
        <v>10</v>
      </c>
      <c r="S330" s="84" t="s">
        <v>105</v>
      </c>
      <c r="T330" s="83" t="s">
        <v>137</v>
      </c>
      <c r="U330" s="83" t="s">
        <v>124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:55" ht="29.25" thickBot="1">
      <c r="A331" s="3" t="s">
        <v>101</v>
      </c>
      <c r="B331" s="83">
        <v>2014</v>
      </c>
      <c r="C331" s="83">
        <v>7</v>
      </c>
      <c r="D331" s="83"/>
      <c r="E331" s="84" t="s">
        <v>86</v>
      </c>
      <c r="F331" s="84" t="s">
        <v>10</v>
      </c>
      <c r="G331" s="84" t="s">
        <v>10</v>
      </c>
      <c r="H331" s="85">
        <v>41862</v>
      </c>
      <c r="I331" s="86">
        <v>9250.17</v>
      </c>
      <c r="J331" s="87">
        <v>0</v>
      </c>
      <c r="K331" s="86">
        <v>9250.17</v>
      </c>
      <c r="N331" s="3" t="s">
        <v>101</v>
      </c>
      <c r="O331" s="83">
        <v>22</v>
      </c>
      <c r="P331" s="86">
        <v>14119.33</v>
      </c>
      <c r="Q331" s="84" t="s">
        <v>102</v>
      </c>
      <c r="R331" s="84" t="s">
        <v>10</v>
      </c>
      <c r="S331" s="84" t="s">
        <v>84</v>
      </c>
      <c r="T331" s="83" t="s">
        <v>111</v>
      </c>
      <c r="U331" s="83" t="s">
        <v>124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:55" ht="29.25" thickBot="1">
      <c r="A332" s="3" t="s">
        <v>101</v>
      </c>
      <c r="B332" s="83">
        <v>2014</v>
      </c>
      <c r="C332" s="83">
        <v>7</v>
      </c>
      <c r="D332" s="83"/>
      <c r="E332" s="84" t="s">
        <v>86</v>
      </c>
      <c r="F332" s="84" t="s">
        <v>10</v>
      </c>
      <c r="G332" s="84" t="s">
        <v>10</v>
      </c>
      <c r="H332" s="85">
        <v>41862</v>
      </c>
      <c r="I332" s="86">
        <v>6212.66</v>
      </c>
      <c r="J332" s="87">
        <v>0</v>
      </c>
      <c r="K332" s="86">
        <v>6212.66</v>
      </c>
      <c r="N332" s="3" t="s">
        <v>101</v>
      </c>
      <c r="O332" s="83">
        <v>22</v>
      </c>
      <c r="P332" s="87">
        <v>669.19</v>
      </c>
      <c r="Q332" s="84" t="s">
        <v>103</v>
      </c>
      <c r="R332" s="84" t="s">
        <v>10</v>
      </c>
      <c r="S332" s="84" t="s">
        <v>10</v>
      </c>
      <c r="T332" s="83" t="s">
        <v>114</v>
      </c>
      <c r="U332" s="83" t="s">
        <v>124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:55" ht="29.25" thickBot="1">
      <c r="A333" s="3" t="s">
        <v>101</v>
      </c>
      <c r="B333" s="83">
        <v>2014</v>
      </c>
      <c r="C333" s="83">
        <v>7</v>
      </c>
      <c r="D333" s="83"/>
      <c r="E333" s="84" t="s">
        <v>11</v>
      </c>
      <c r="F333" s="84" t="s">
        <v>10</v>
      </c>
      <c r="G333" s="84" t="s">
        <v>10</v>
      </c>
      <c r="H333" s="85">
        <v>41862</v>
      </c>
      <c r="I333" s="86">
        <v>11458.7</v>
      </c>
      <c r="J333" s="87">
        <v>0</v>
      </c>
      <c r="K333" s="86">
        <v>11458.7</v>
      </c>
      <c r="N333" s="3" t="s">
        <v>101</v>
      </c>
      <c r="O333" s="83">
        <v>22</v>
      </c>
      <c r="P333" s="86">
        <v>5148.07</v>
      </c>
      <c r="Q333" s="84" t="s">
        <v>11</v>
      </c>
      <c r="R333" s="84" t="s">
        <v>10</v>
      </c>
      <c r="S333" s="84" t="s">
        <v>10</v>
      </c>
      <c r="T333" s="83" t="s">
        <v>138</v>
      </c>
      <c r="U333" s="83" t="s">
        <v>124</v>
      </c>
      <c r="AC333" s="11" t="str">
        <f t="shared" si="116"/>
        <v>M645044</v>
      </c>
      <c r="AD333" s="11" t="str">
        <f t="shared" si="117"/>
        <v>Contribuciones Seg. Social</v>
      </c>
      <c r="AE333" s="11" t="str">
        <f t="shared" si="118"/>
        <v>Declaración Jurada</v>
      </c>
      <c r="AF333" s="11" t="str">
        <f t="shared" si="119"/>
        <v>Declaración Jurada</v>
      </c>
      <c r="AG333" s="11">
        <f t="shared" si="120"/>
        <v>11458.7</v>
      </c>
      <c r="AH333" s="11">
        <f t="shared" si="121"/>
        <v>0</v>
      </c>
      <c r="AI333" s="11">
        <f t="shared" si="122"/>
        <v>11458.7</v>
      </c>
      <c r="AJ333" s="11">
        <f t="shared" si="123"/>
        <v>2014</v>
      </c>
      <c r="AK333" s="11">
        <f t="shared" si="124"/>
        <v>7</v>
      </c>
      <c r="AN333" s="11" t="str">
        <f t="shared" si="125"/>
        <v xml:space="preserve">2014/7 </v>
      </c>
      <c r="AO333" s="11" t="str">
        <f t="shared" si="126"/>
        <v>2014/7 Contribuciones Seg. Social</v>
      </c>
      <c r="AP333" s="11">
        <f t="shared" si="127"/>
        <v>11458.7</v>
      </c>
      <c r="AT333" s="11" t="str">
        <f t="shared" si="128"/>
        <v>M645044</v>
      </c>
      <c r="AU333" s="11">
        <f t="shared" si="129"/>
        <v>22</v>
      </c>
      <c r="AV333" s="11">
        <f t="shared" si="130"/>
        <v>5148.07</v>
      </c>
      <c r="AW333" s="11" t="str">
        <f t="shared" si="131"/>
        <v>2013/7</v>
      </c>
      <c r="AX333" s="11" t="str">
        <f t="shared" si="132"/>
        <v>2013/7 Contribuciones Seg. Social</v>
      </c>
      <c r="AY333" s="11">
        <f t="shared" si="134"/>
        <v>14753.71</v>
      </c>
      <c r="AZ333" s="11">
        <f t="shared" si="133"/>
        <v>0.34893392916086868</v>
      </c>
      <c r="BA333" s="11" t="str">
        <f t="shared" si="136"/>
        <v>M645044 22</v>
      </c>
      <c r="BB333" s="11">
        <f>IFERROR(IF(AW333="","",VLOOKUP(AW333,SUSS!R:S,2,FALSE)),AY333*SUSS!$M$2)</f>
        <v>1770.4451999999999</v>
      </c>
      <c r="BC333" s="11">
        <f t="shared" si="135"/>
        <v>617.76839999999993</v>
      </c>
    </row>
    <row r="334" spans="1:55" ht="29.25" thickBot="1">
      <c r="A334" s="3" t="s">
        <v>101</v>
      </c>
      <c r="B334" s="83">
        <v>2014</v>
      </c>
      <c r="C334" s="83">
        <v>7</v>
      </c>
      <c r="D334" s="83"/>
      <c r="E334" s="84" t="s">
        <v>86</v>
      </c>
      <c r="F334" s="84" t="s">
        <v>10</v>
      </c>
      <c r="G334" s="84" t="s">
        <v>83</v>
      </c>
      <c r="H334" s="85">
        <v>43798</v>
      </c>
      <c r="I334" s="86">
        <v>18944.349999999999</v>
      </c>
      <c r="J334" s="86">
        <v>14319.26</v>
      </c>
      <c r="K334" s="86">
        <v>4625.09</v>
      </c>
      <c r="N334" s="3" t="s">
        <v>101</v>
      </c>
      <c r="O334" s="83">
        <v>22</v>
      </c>
      <c r="P334" s="87">
        <v>955.9</v>
      </c>
      <c r="Q334" s="84" t="s">
        <v>11</v>
      </c>
      <c r="R334" s="84" t="s">
        <v>10</v>
      </c>
      <c r="S334" s="84" t="s">
        <v>83</v>
      </c>
      <c r="T334" s="83" t="s">
        <v>138</v>
      </c>
      <c r="U334" s="83" t="s">
        <v>124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M645044</v>
      </c>
      <c r="AU334" s="11">
        <f t="shared" si="129"/>
        <v>22</v>
      </c>
      <c r="AV334" s="11">
        <f t="shared" si="130"/>
        <v>955.9</v>
      </c>
      <c r="AW334" s="11" t="str">
        <f t="shared" si="131"/>
        <v>2013/7</v>
      </c>
      <c r="AX334" s="11" t="str">
        <f t="shared" si="132"/>
        <v>2013/7 Contribuciones Seg. Social</v>
      </c>
      <c r="AY334" s="11">
        <f t="shared" si="134"/>
        <v>14753.71</v>
      </c>
      <c r="AZ334" s="11">
        <f t="shared" si="133"/>
        <v>6.4790483207274652E-2</v>
      </c>
      <c r="BA334" s="11" t="str">
        <f t="shared" si="136"/>
        <v>M645044 22</v>
      </c>
      <c r="BB334" s="11">
        <f>IFERROR(IF(AW334="","",VLOOKUP(AW334,SUSS!R:S,2,FALSE)),AY334*SUSS!$M$2)</f>
        <v>1770.4451999999999</v>
      </c>
      <c r="BC334" s="11">
        <f t="shared" si="135"/>
        <v>114.708</v>
      </c>
    </row>
    <row r="335" spans="1:55" ht="29.25" thickBot="1">
      <c r="A335" s="3" t="s">
        <v>101</v>
      </c>
      <c r="B335" s="83">
        <v>2014</v>
      </c>
      <c r="C335" s="83">
        <v>7</v>
      </c>
      <c r="D335" s="83"/>
      <c r="E335" s="84" t="s">
        <v>86</v>
      </c>
      <c r="F335" s="84" t="s">
        <v>10</v>
      </c>
      <c r="G335" s="84" t="s">
        <v>83</v>
      </c>
      <c r="H335" s="85">
        <v>42181</v>
      </c>
      <c r="I335" s="86">
        <v>1956.99</v>
      </c>
      <c r="J335" s="86">
        <v>1577.75</v>
      </c>
      <c r="K335" s="87">
        <v>379.24</v>
      </c>
      <c r="N335" s="3" t="s">
        <v>101</v>
      </c>
      <c r="O335" s="83">
        <v>22</v>
      </c>
      <c r="P335" s="86">
        <v>10109.39</v>
      </c>
      <c r="Q335" s="84" t="s">
        <v>11</v>
      </c>
      <c r="R335" s="84" t="s">
        <v>10</v>
      </c>
      <c r="S335" s="84" t="s">
        <v>84</v>
      </c>
      <c r="T335" s="83" t="s">
        <v>138</v>
      </c>
      <c r="U335" s="83" t="s">
        <v>124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M645044</v>
      </c>
      <c r="AU335" s="11">
        <f t="shared" si="129"/>
        <v>22</v>
      </c>
      <c r="AV335" s="11">
        <f t="shared" si="130"/>
        <v>10109.39</v>
      </c>
      <c r="AW335" s="11" t="str">
        <f t="shared" si="131"/>
        <v>2013/7</v>
      </c>
      <c r="AX335" s="11" t="str">
        <f t="shared" si="132"/>
        <v>2013/7 Contribuciones Seg. Social</v>
      </c>
      <c r="AY335" s="11">
        <f t="shared" si="134"/>
        <v>14753.71</v>
      </c>
      <c r="AZ335" s="11">
        <f t="shared" si="133"/>
        <v>0.68521002513943952</v>
      </c>
      <c r="BA335" s="11" t="str">
        <f t="shared" si="136"/>
        <v>M645044 22</v>
      </c>
      <c r="BB335" s="11">
        <f>IFERROR(IF(AW335="","",VLOOKUP(AW335,SUSS!R:S,2,FALSE)),AY335*SUSS!$M$2)</f>
        <v>1770.4451999999999</v>
      </c>
      <c r="BC335" s="11">
        <f t="shared" si="135"/>
        <v>1213.1268</v>
      </c>
    </row>
    <row r="336" spans="1:55" ht="29.25" thickBot="1">
      <c r="A336" s="3" t="s">
        <v>101</v>
      </c>
      <c r="B336" s="83">
        <v>2014</v>
      </c>
      <c r="C336" s="83">
        <v>7</v>
      </c>
      <c r="D336" s="83"/>
      <c r="E336" s="84" t="s">
        <v>86</v>
      </c>
      <c r="F336" s="84" t="s">
        <v>10</v>
      </c>
      <c r="G336" s="84" t="s">
        <v>84</v>
      </c>
      <c r="H336" s="85">
        <v>43798</v>
      </c>
      <c r="I336" s="86">
        <v>14072.71</v>
      </c>
      <c r="J336" s="86">
        <v>11345.62</v>
      </c>
      <c r="K336" s="86">
        <v>2727.09</v>
      </c>
      <c r="N336" s="3" t="s">
        <v>101</v>
      </c>
      <c r="O336" s="83">
        <v>22</v>
      </c>
      <c r="P336" s="86">
        <v>6183.99</v>
      </c>
      <c r="Q336" s="84" t="s">
        <v>11</v>
      </c>
      <c r="R336" s="84" t="s">
        <v>10</v>
      </c>
      <c r="S336" s="84" t="s">
        <v>10</v>
      </c>
      <c r="T336" s="83" t="s">
        <v>141</v>
      </c>
      <c r="U336" s="83" t="s">
        <v>124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M645044</v>
      </c>
      <c r="AU336" s="11">
        <f t="shared" si="129"/>
        <v>22</v>
      </c>
      <c r="AV336" s="11">
        <f t="shared" si="130"/>
        <v>6183.99</v>
      </c>
      <c r="AW336" s="11" t="str">
        <f t="shared" si="131"/>
        <v>2013/8</v>
      </c>
      <c r="AX336" s="11" t="str">
        <f t="shared" si="132"/>
        <v>2013/8 Contribuciones Seg. Social</v>
      </c>
      <c r="AY336" s="11">
        <f t="shared" si="134"/>
        <v>10055.31</v>
      </c>
      <c r="AZ336" s="11">
        <f t="shared" si="133"/>
        <v>0.61499744910897824</v>
      </c>
      <c r="BA336" s="11" t="str">
        <f t="shared" si="136"/>
        <v>M645044 22</v>
      </c>
      <c r="BB336" s="11">
        <f>IFERROR(IF(AW336="","",VLOOKUP(AW336,SUSS!R:S,2,FALSE)),AY336*SUSS!$M$2)</f>
        <v>1206.6371999999999</v>
      </c>
      <c r="BC336" s="11">
        <f t="shared" si="135"/>
        <v>742.07879999999989</v>
      </c>
    </row>
    <row r="337" spans="1:55" ht="29.25" thickBot="1">
      <c r="A337" s="3" t="s">
        <v>101</v>
      </c>
      <c r="B337" s="83">
        <v>2014</v>
      </c>
      <c r="C337" s="83">
        <v>7</v>
      </c>
      <c r="D337" s="83"/>
      <c r="E337" s="84" t="s">
        <v>11</v>
      </c>
      <c r="F337" s="84" t="s">
        <v>10</v>
      </c>
      <c r="G337" s="84" t="s">
        <v>83</v>
      </c>
      <c r="H337" s="85">
        <v>43798</v>
      </c>
      <c r="I337" s="86">
        <v>23467.42</v>
      </c>
      <c r="J337" s="86">
        <v>17738.07</v>
      </c>
      <c r="K337" s="86">
        <v>5729.35</v>
      </c>
      <c r="N337" s="3" t="s">
        <v>101</v>
      </c>
      <c r="O337" s="83">
        <v>22</v>
      </c>
      <c r="P337" s="86">
        <v>5372.51</v>
      </c>
      <c r="Q337" s="84" t="s">
        <v>86</v>
      </c>
      <c r="R337" s="84" t="s">
        <v>10</v>
      </c>
      <c r="S337" s="84" t="s">
        <v>10</v>
      </c>
      <c r="T337" s="83" t="s">
        <v>129</v>
      </c>
      <c r="U337" s="83" t="s">
        <v>124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:55" ht="29.25" thickBot="1">
      <c r="A338" s="3" t="s">
        <v>101</v>
      </c>
      <c r="B338" s="83">
        <v>2014</v>
      </c>
      <c r="C338" s="83">
        <v>8</v>
      </c>
      <c r="D338" s="83"/>
      <c r="E338" s="84" t="s">
        <v>11</v>
      </c>
      <c r="F338" s="84" t="s">
        <v>10</v>
      </c>
      <c r="G338" s="84" t="s">
        <v>10</v>
      </c>
      <c r="H338" s="85">
        <v>41892</v>
      </c>
      <c r="I338" s="86">
        <v>8668.06</v>
      </c>
      <c r="J338" s="87">
        <v>0</v>
      </c>
      <c r="K338" s="86">
        <v>8668.06</v>
      </c>
      <c r="N338" s="3" t="s">
        <v>101</v>
      </c>
      <c r="O338" s="83">
        <v>22</v>
      </c>
      <c r="P338" s="87">
        <v>524.63</v>
      </c>
      <c r="Q338" s="84" t="s">
        <v>86</v>
      </c>
      <c r="R338" s="84" t="s">
        <v>10</v>
      </c>
      <c r="S338" s="84" t="s">
        <v>83</v>
      </c>
      <c r="T338" s="83" t="s">
        <v>129</v>
      </c>
      <c r="U338" s="83" t="s">
        <v>124</v>
      </c>
      <c r="AC338" s="11" t="str">
        <f t="shared" si="116"/>
        <v>M645044</v>
      </c>
      <c r="AD338" s="11" t="str">
        <f t="shared" si="117"/>
        <v>Contribuciones Seg. Social</v>
      </c>
      <c r="AE338" s="11" t="str">
        <f t="shared" si="118"/>
        <v>Declaración Jurada</v>
      </c>
      <c r="AF338" s="11" t="str">
        <f t="shared" si="119"/>
        <v>Declaración Jurada</v>
      </c>
      <c r="AG338" s="11">
        <f t="shared" si="120"/>
        <v>8668.06</v>
      </c>
      <c r="AH338" s="11">
        <f t="shared" si="121"/>
        <v>0</v>
      </c>
      <c r="AI338" s="11">
        <f t="shared" si="122"/>
        <v>8668.06</v>
      </c>
      <c r="AJ338" s="11">
        <f t="shared" si="123"/>
        <v>2014</v>
      </c>
      <c r="AK338" s="11">
        <f t="shared" si="124"/>
        <v>8</v>
      </c>
      <c r="AN338" s="11" t="str">
        <f t="shared" si="125"/>
        <v xml:space="preserve">2014/8 </v>
      </c>
      <c r="AO338" s="11" t="str">
        <f t="shared" si="126"/>
        <v>2014/8 Contribuciones Seg. Social</v>
      </c>
      <c r="AP338" s="11">
        <f t="shared" si="127"/>
        <v>8668.06</v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:55" ht="29.25" thickBot="1">
      <c r="A339" s="3" t="s">
        <v>101</v>
      </c>
      <c r="B339" s="83">
        <v>2014</v>
      </c>
      <c r="C339" s="83">
        <v>8</v>
      </c>
      <c r="D339" s="83"/>
      <c r="E339" s="84" t="s">
        <v>11</v>
      </c>
      <c r="F339" s="84" t="s">
        <v>10</v>
      </c>
      <c r="G339" s="84" t="s">
        <v>83</v>
      </c>
      <c r="H339" s="85">
        <v>43798</v>
      </c>
      <c r="I339" s="86">
        <v>17500.810000000001</v>
      </c>
      <c r="J339" s="86">
        <v>13166.78</v>
      </c>
      <c r="K339" s="86">
        <v>4334.03</v>
      </c>
      <c r="N339" s="3" t="s">
        <v>101</v>
      </c>
      <c r="O339" s="83">
        <v>22</v>
      </c>
      <c r="P339" s="86">
        <v>7164.37</v>
      </c>
      <c r="Q339" s="84" t="s">
        <v>86</v>
      </c>
      <c r="R339" s="84" t="s">
        <v>10</v>
      </c>
      <c r="S339" s="84" t="s">
        <v>84</v>
      </c>
      <c r="T339" s="83" t="s">
        <v>129</v>
      </c>
      <c r="U339" s="83" t="s">
        <v>124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:55" ht="29.25" thickBot="1">
      <c r="A340" s="3" t="s">
        <v>101</v>
      </c>
      <c r="B340" s="83">
        <v>2014</v>
      </c>
      <c r="C340" s="83">
        <v>9</v>
      </c>
      <c r="D340" s="83"/>
      <c r="E340" s="84" t="s">
        <v>86</v>
      </c>
      <c r="F340" s="84" t="s">
        <v>10</v>
      </c>
      <c r="G340" s="84" t="s">
        <v>10</v>
      </c>
      <c r="H340" s="85">
        <v>41921</v>
      </c>
      <c r="I340" s="86">
        <v>7475.7</v>
      </c>
      <c r="J340" s="87">
        <v>0</v>
      </c>
      <c r="K340" s="86">
        <v>7475.7</v>
      </c>
      <c r="N340" s="3" t="s">
        <v>101</v>
      </c>
      <c r="O340" s="83">
        <v>22</v>
      </c>
      <c r="P340" s="86">
        <v>3194.67</v>
      </c>
      <c r="Q340" s="84" t="s">
        <v>86</v>
      </c>
      <c r="R340" s="84" t="s">
        <v>10</v>
      </c>
      <c r="S340" s="84" t="s">
        <v>10</v>
      </c>
      <c r="T340" s="83" t="s">
        <v>130</v>
      </c>
      <c r="U340" s="83" t="s">
        <v>124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:55" ht="29.25" thickBot="1">
      <c r="A341" s="3" t="s">
        <v>101</v>
      </c>
      <c r="B341" s="83">
        <v>2014</v>
      </c>
      <c r="C341" s="83">
        <v>9</v>
      </c>
      <c r="D341" s="83"/>
      <c r="E341" s="84" t="s">
        <v>11</v>
      </c>
      <c r="F341" s="84" t="s">
        <v>10</v>
      </c>
      <c r="G341" s="84" t="s">
        <v>10</v>
      </c>
      <c r="H341" s="85">
        <v>41921</v>
      </c>
      <c r="I341" s="86">
        <v>9260.52</v>
      </c>
      <c r="J341" s="87">
        <v>0</v>
      </c>
      <c r="K341" s="86">
        <v>9260.52</v>
      </c>
      <c r="N341" s="3" t="s">
        <v>101</v>
      </c>
      <c r="O341" s="83">
        <v>22</v>
      </c>
      <c r="P341" s="86">
        <v>17154.09</v>
      </c>
      <c r="Q341" s="84" t="s">
        <v>82</v>
      </c>
      <c r="R341" s="84" t="s">
        <v>10</v>
      </c>
      <c r="S341" s="84" t="s">
        <v>10</v>
      </c>
      <c r="T341" s="83" t="s">
        <v>142</v>
      </c>
      <c r="U341" s="83" t="s">
        <v>124</v>
      </c>
      <c r="AC341" s="11" t="str">
        <f t="shared" si="116"/>
        <v>M645044</v>
      </c>
      <c r="AD341" s="11" t="str">
        <f t="shared" si="117"/>
        <v>Contribuciones Seg. Social</v>
      </c>
      <c r="AE341" s="11" t="str">
        <f t="shared" si="118"/>
        <v>Declaración Jurada</v>
      </c>
      <c r="AF341" s="11" t="str">
        <f t="shared" si="119"/>
        <v>Declaración Jurada</v>
      </c>
      <c r="AG341" s="11">
        <f t="shared" si="120"/>
        <v>9260.52</v>
      </c>
      <c r="AH341" s="11">
        <f t="shared" si="121"/>
        <v>0</v>
      </c>
      <c r="AI341" s="11">
        <f t="shared" si="122"/>
        <v>9260.52</v>
      </c>
      <c r="AJ341" s="11">
        <f t="shared" si="123"/>
        <v>2014</v>
      </c>
      <c r="AK341" s="11">
        <f t="shared" si="124"/>
        <v>9</v>
      </c>
      <c r="AN341" s="11" t="str">
        <f t="shared" si="125"/>
        <v xml:space="preserve">2014/9 </v>
      </c>
      <c r="AO341" s="11" t="str">
        <f t="shared" si="126"/>
        <v>2014/9 Contribuciones Seg. Social</v>
      </c>
      <c r="AP341" s="11">
        <f t="shared" si="127"/>
        <v>9260.52</v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:55" ht="29.25" thickBot="1">
      <c r="A342" s="3" t="s">
        <v>101</v>
      </c>
      <c r="B342" s="83">
        <v>2014</v>
      </c>
      <c r="C342" s="83">
        <v>9</v>
      </c>
      <c r="D342" s="83"/>
      <c r="E342" s="84" t="s">
        <v>11</v>
      </c>
      <c r="F342" s="84" t="s">
        <v>108</v>
      </c>
      <c r="G342" s="84" t="s">
        <v>109</v>
      </c>
      <c r="H342" s="85">
        <v>41921</v>
      </c>
      <c r="I342" s="86">
        <v>5020.87</v>
      </c>
      <c r="J342" s="87">
        <v>0</v>
      </c>
      <c r="K342" s="86">
        <v>5020.87</v>
      </c>
      <c r="N342" s="3" t="s">
        <v>101</v>
      </c>
      <c r="O342" s="83">
        <v>22</v>
      </c>
      <c r="P342" s="87">
        <v>663.73</v>
      </c>
      <c r="Q342" s="84" t="s">
        <v>82</v>
      </c>
      <c r="R342" s="84" t="s">
        <v>10</v>
      </c>
      <c r="S342" s="84" t="s">
        <v>83</v>
      </c>
      <c r="T342" s="83" t="s">
        <v>142</v>
      </c>
      <c r="U342" s="83" t="s">
        <v>124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:55" ht="29.25" thickBot="1">
      <c r="A343" s="3" t="s">
        <v>101</v>
      </c>
      <c r="B343" s="83">
        <v>2014</v>
      </c>
      <c r="C343" s="83">
        <v>9</v>
      </c>
      <c r="D343" s="83"/>
      <c r="E343" s="84" t="s">
        <v>86</v>
      </c>
      <c r="F343" s="84" t="s">
        <v>10</v>
      </c>
      <c r="G343" s="84" t="s">
        <v>83</v>
      </c>
      <c r="H343" s="85">
        <v>42068</v>
      </c>
      <c r="I343" s="86">
        <v>1076.5</v>
      </c>
      <c r="J343" s="87">
        <v>866.01</v>
      </c>
      <c r="K343" s="87">
        <v>210.49</v>
      </c>
      <c r="N343" s="3" t="s">
        <v>101</v>
      </c>
      <c r="O343" s="83">
        <v>22</v>
      </c>
      <c r="P343" s="86">
        <v>15660.94</v>
      </c>
      <c r="Q343" s="84" t="s">
        <v>82</v>
      </c>
      <c r="R343" s="84" t="s">
        <v>10</v>
      </c>
      <c r="S343" s="84" t="s">
        <v>84</v>
      </c>
      <c r="T343" s="83" t="s">
        <v>142</v>
      </c>
      <c r="U343" s="83" t="s">
        <v>124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:55" ht="29.25" thickBot="1">
      <c r="A344" s="3" t="s">
        <v>101</v>
      </c>
      <c r="B344" s="83">
        <v>2014</v>
      </c>
      <c r="C344" s="83">
        <v>9</v>
      </c>
      <c r="D344" s="83"/>
      <c r="E344" s="84" t="s">
        <v>86</v>
      </c>
      <c r="F344" s="84" t="s">
        <v>10</v>
      </c>
      <c r="G344" s="84" t="s">
        <v>84</v>
      </c>
      <c r="H344" s="85">
        <v>43798</v>
      </c>
      <c r="I344" s="86">
        <v>18040.11</v>
      </c>
      <c r="J344" s="86">
        <v>14512.75</v>
      </c>
      <c r="K344" s="86">
        <v>3527.36</v>
      </c>
      <c r="N344" s="3" t="s">
        <v>101</v>
      </c>
      <c r="O344" s="83">
        <v>22</v>
      </c>
      <c r="P344" s="86">
        <v>8619.93</v>
      </c>
      <c r="Q344" s="84" t="s">
        <v>82</v>
      </c>
      <c r="R344" s="84" t="s">
        <v>10</v>
      </c>
      <c r="S344" s="84" t="s">
        <v>10</v>
      </c>
      <c r="T344" s="83" t="s">
        <v>143</v>
      </c>
      <c r="U344" s="83" t="s">
        <v>124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:55" ht="29.25" thickBot="1">
      <c r="A345" s="3" t="s">
        <v>101</v>
      </c>
      <c r="B345" s="83">
        <v>2014</v>
      </c>
      <c r="C345" s="83">
        <v>9</v>
      </c>
      <c r="D345" s="83"/>
      <c r="E345" s="84" t="s">
        <v>11</v>
      </c>
      <c r="F345" s="84" t="s">
        <v>10</v>
      </c>
      <c r="G345" s="84" t="s">
        <v>83</v>
      </c>
      <c r="H345" s="85">
        <v>42068</v>
      </c>
      <c r="I345" s="86">
        <v>1333.51</v>
      </c>
      <c r="J345" s="86">
        <v>1072.77</v>
      </c>
      <c r="K345" s="87">
        <v>260.74</v>
      </c>
      <c r="N345" s="3" t="s">
        <v>101</v>
      </c>
      <c r="O345" s="83">
        <v>22</v>
      </c>
      <c r="P345" s="87">
        <v>191.55</v>
      </c>
      <c r="Q345" s="84" t="s">
        <v>82</v>
      </c>
      <c r="R345" s="84" t="s">
        <v>10</v>
      </c>
      <c r="S345" s="84" t="s">
        <v>83</v>
      </c>
      <c r="T345" s="83" t="s">
        <v>143</v>
      </c>
      <c r="U345" s="83" t="s">
        <v>124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:55" ht="29.25" thickBot="1">
      <c r="A346" s="3" t="s">
        <v>101</v>
      </c>
      <c r="B346" s="83">
        <v>2014</v>
      </c>
      <c r="C346" s="83">
        <v>9</v>
      </c>
      <c r="D346" s="83"/>
      <c r="E346" s="84" t="s">
        <v>11</v>
      </c>
      <c r="F346" s="84" t="s">
        <v>10</v>
      </c>
      <c r="G346" s="84" t="s">
        <v>84</v>
      </c>
      <c r="H346" s="85">
        <v>43798</v>
      </c>
      <c r="I346" s="86">
        <v>22347.18</v>
      </c>
      <c r="J346" s="86">
        <v>17977.66</v>
      </c>
      <c r="K346" s="86">
        <v>4369.5200000000004</v>
      </c>
      <c r="N346" s="3" t="s">
        <v>101</v>
      </c>
      <c r="O346" s="83">
        <v>22</v>
      </c>
      <c r="P346" s="86">
        <v>1991.98</v>
      </c>
      <c r="Q346" s="84" t="s">
        <v>82</v>
      </c>
      <c r="R346" s="84" t="s">
        <v>10</v>
      </c>
      <c r="S346" s="84" t="s">
        <v>84</v>
      </c>
      <c r="T346" s="83" t="s">
        <v>143</v>
      </c>
      <c r="U346" s="83" t="s">
        <v>124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:55" ht="29.25" thickBot="1">
      <c r="A347" s="3" t="s">
        <v>101</v>
      </c>
      <c r="B347" s="83">
        <v>2014</v>
      </c>
      <c r="C347" s="83">
        <v>9</v>
      </c>
      <c r="D347" s="83"/>
      <c r="E347" s="84" t="s">
        <v>11</v>
      </c>
      <c r="F347" s="84" t="s">
        <v>108</v>
      </c>
      <c r="G347" s="84" t="s">
        <v>83</v>
      </c>
      <c r="H347" s="85">
        <v>42220</v>
      </c>
      <c r="I347" s="86">
        <v>1486.18</v>
      </c>
      <c r="J347" s="86">
        <v>1190.19</v>
      </c>
      <c r="K347" s="87">
        <v>295.99</v>
      </c>
      <c r="N347" s="3" t="s">
        <v>101</v>
      </c>
      <c r="O347" s="83">
        <v>22</v>
      </c>
      <c r="P347" s="87">
        <v>12.54</v>
      </c>
      <c r="Q347" s="84" t="s">
        <v>107</v>
      </c>
      <c r="R347" s="84" t="s">
        <v>10</v>
      </c>
      <c r="S347" s="84" t="s">
        <v>105</v>
      </c>
      <c r="T347" s="83" t="s">
        <v>115</v>
      </c>
      <c r="U347" s="83" t="s">
        <v>124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:55" ht="29.25" thickBot="1">
      <c r="A348" s="3" t="s">
        <v>101</v>
      </c>
      <c r="B348" s="83">
        <v>2014</v>
      </c>
      <c r="C348" s="83">
        <v>9</v>
      </c>
      <c r="D348" s="83"/>
      <c r="E348" s="84" t="s">
        <v>11</v>
      </c>
      <c r="F348" s="84" t="s">
        <v>108</v>
      </c>
      <c r="G348" s="84" t="s">
        <v>84</v>
      </c>
      <c r="H348" s="85">
        <v>43798</v>
      </c>
      <c r="I348" s="86">
        <v>11118.72</v>
      </c>
      <c r="J348" s="86">
        <v>8904.2800000000007</v>
      </c>
      <c r="K348" s="86">
        <v>2214.44</v>
      </c>
      <c r="N348" s="3" t="s">
        <v>101</v>
      </c>
      <c r="O348" s="83">
        <v>22</v>
      </c>
      <c r="P348" s="87">
        <v>6.27</v>
      </c>
      <c r="Q348" s="84" t="s">
        <v>104</v>
      </c>
      <c r="R348" s="84" t="s">
        <v>10</v>
      </c>
      <c r="S348" s="84" t="s">
        <v>105</v>
      </c>
      <c r="T348" s="83" t="s">
        <v>116</v>
      </c>
      <c r="U348" s="83" t="s">
        <v>124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:55" ht="29.25" thickBot="1">
      <c r="A349" s="3" t="s">
        <v>101</v>
      </c>
      <c r="B349" s="83">
        <v>2014</v>
      </c>
      <c r="C349" s="83">
        <v>10</v>
      </c>
      <c r="D349" s="83"/>
      <c r="E349" s="84" t="s">
        <v>86</v>
      </c>
      <c r="F349" s="84" t="s">
        <v>10</v>
      </c>
      <c r="G349" s="84" t="s">
        <v>10</v>
      </c>
      <c r="H349" s="85">
        <v>41954</v>
      </c>
      <c r="I349" s="86">
        <v>7506.01</v>
      </c>
      <c r="J349" s="87">
        <v>0</v>
      </c>
      <c r="K349" s="86">
        <v>7506.01</v>
      </c>
      <c r="N349" s="3" t="s">
        <v>101</v>
      </c>
      <c r="O349" s="83">
        <v>22</v>
      </c>
      <c r="P349" s="87">
        <v>18.809999999999999</v>
      </c>
      <c r="Q349" s="84" t="s">
        <v>106</v>
      </c>
      <c r="R349" s="84" t="s">
        <v>10</v>
      </c>
      <c r="S349" s="84" t="s">
        <v>105</v>
      </c>
      <c r="T349" s="83" t="s">
        <v>137</v>
      </c>
      <c r="U349" s="83" t="s">
        <v>124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:55" ht="29.25" thickBot="1">
      <c r="A350" s="3" t="s">
        <v>101</v>
      </c>
      <c r="B350" s="83">
        <v>2014</v>
      </c>
      <c r="C350" s="83">
        <v>10</v>
      </c>
      <c r="D350" s="83"/>
      <c r="E350" s="84" t="s">
        <v>11</v>
      </c>
      <c r="F350" s="84" t="s">
        <v>10</v>
      </c>
      <c r="G350" s="84" t="s">
        <v>10</v>
      </c>
      <c r="H350" s="85">
        <v>41954</v>
      </c>
      <c r="I350" s="86">
        <v>9298.06</v>
      </c>
      <c r="J350" s="87">
        <v>0</v>
      </c>
      <c r="K350" s="86">
        <v>9298.06</v>
      </c>
      <c r="N350" s="3" t="s">
        <v>101</v>
      </c>
      <c r="O350" s="83">
        <v>23</v>
      </c>
      <c r="P350" s="86">
        <v>12828.94</v>
      </c>
      <c r="Q350" s="84" t="s">
        <v>102</v>
      </c>
      <c r="R350" s="84" t="s">
        <v>10</v>
      </c>
      <c r="S350" s="84" t="s">
        <v>84</v>
      </c>
      <c r="T350" s="83" t="s">
        <v>111</v>
      </c>
      <c r="U350" s="83" t="s">
        <v>124</v>
      </c>
      <c r="AC350" s="11" t="str">
        <f t="shared" ref="AC350:AC413" si="137">IF($E350=$AD$1,IF($G350=$AE$1,A350,""),"")</f>
        <v>M645044</v>
      </c>
      <c r="AD350" s="11" t="str">
        <f t="shared" ref="AD350:AD413" si="138">IF($E350=$AD$1,IF($G350=$AE$1,E350,""),"")</f>
        <v>Contribuciones Seg. Social</v>
      </c>
      <c r="AE350" s="11" t="str">
        <f t="shared" ref="AE350:AE413" si="139">IF($E350=$AD$1,IF($G350=$AE$1,F350,""),"")</f>
        <v>Declaración Jurada</v>
      </c>
      <c r="AF350" s="11" t="str">
        <f t="shared" ref="AF350:AF413" si="140">IF($E350=$AD$1,IF($G350=$AE$1,G350,""),"")</f>
        <v>Declaración Jurada</v>
      </c>
      <c r="AG350" s="11">
        <f t="shared" ref="AG350:AG413" si="141">IF($E350=$AD$1,IF($G350=$AE$1,I350,""),"")</f>
        <v>9298.06</v>
      </c>
      <c r="AH350" s="11">
        <f t="shared" ref="AH350:AH413" si="142">IF($E350=$AD$1,IF($G350=$AE$1,J350,""),"")</f>
        <v>0</v>
      </c>
      <c r="AI350" s="11">
        <f t="shared" ref="AI350:AI413" si="143">IF($E350=$AD$1,IF($G350=$AE$1,K350,""),"")</f>
        <v>9298.06</v>
      </c>
      <c r="AJ350" s="11">
        <f t="shared" ref="AJ350:AJ413" si="144">IF($E350=$AD$1,IF($G350=$AE$1,B350,""),"")</f>
        <v>2014</v>
      </c>
      <c r="AK350" s="11">
        <f t="shared" ref="AK350:AK413" si="145">IF($E350=$AD$1,IF($G350=$AE$1,C350,""),"")</f>
        <v>10</v>
      </c>
      <c r="AN350" s="11" t="str">
        <f t="shared" ref="AN350:AN413" si="146">LEFT(AO350,7)</f>
        <v>2014/10</v>
      </c>
      <c r="AO350" s="11" t="str">
        <f t="shared" ref="AO350:AO413" si="147">IF(AF350=$AE$1,AJ350&amp;"/"&amp;AK350&amp;" "&amp;AD350,"")</f>
        <v>2014/10 Contribuciones Seg. Social</v>
      </c>
      <c r="AP350" s="11">
        <f t="shared" ref="AP350:AP413" si="148">IF(AO350&lt;&gt;"",AI350,"")</f>
        <v>9298.06</v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:55" ht="29.25" thickBot="1">
      <c r="A351" s="3" t="s">
        <v>101</v>
      </c>
      <c r="B351" s="83">
        <v>2014</v>
      </c>
      <c r="C351" s="83">
        <v>10</v>
      </c>
      <c r="D351" s="83"/>
      <c r="E351" s="84" t="s">
        <v>11</v>
      </c>
      <c r="F351" s="84" t="s">
        <v>108</v>
      </c>
      <c r="G351" s="84" t="s">
        <v>109</v>
      </c>
      <c r="H351" s="85">
        <v>41954</v>
      </c>
      <c r="I351" s="86">
        <v>5041.22</v>
      </c>
      <c r="J351" s="87">
        <v>0</v>
      </c>
      <c r="K351" s="86">
        <v>5041.22</v>
      </c>
      <c r="N351" s="3" t="s">
        <v>101</v>
      </c>
      <c r="O351" s="83">
        <v>23</v>
      </c>
      <c r="P351" s="87">
        <v>669.19</v>
      </c>
      <c r="Q351" s="84" t="s">
        <v>103</v>
      </c>
      <c r="R351" s="84" t="s">
        <v>10</v>
      </c>
      <c r="S351" s="84" t="s">
        <v>10</v>
      </c>
      <c r="T351" s="83" t="s">
        <v>114</v>
      </c>
      <c r="U351" s="83" t="s">
        <v>124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:55" ht="29.25" thickBot="1">
      <c r="A352" s="3" t="s">
        <v>101</v>
      </c>
      <c r="B352" s="83">
        <v>2014</v>
      </c>
      <c r="C352" s="83">
        <v>10</v>
      </c>
      <c r="D352" s="83"/>
      <c r="E352" s="84" t="s">
        <v>86</v>
      </c>
      <c r="F352" s="84" t="s">
        <v>10</v>
      </c>
      <c r="G352" s="84" t="s">
        <v>83</v>
      </c>
      <c r="H352" s="85">
        <v>42068</v>
      </c>
      <c r="I352" s="87">
        <v>840.67</v>
      </c>
      <c r="J352" s="87">
        <v>674.21</v>
      </c>
      <c r="K352" s="87">
        <v>166.46</v>
      </c>
      <c r="N352" s="3" t="s">
        <v>101</v>
      </c>
      <c r="O352" s="83">
        <v>23</v>
      </c>
      <c r="P352" s="86">
        <v>3871.32</v>
      </c>
      <c r="Q352" s="84" t="s">
        <v>11</v>
      </c>
      <c r="R352" s="84" t="s">
        <v>10</v>
      </c>
      <c r="S352" s="84" t="s">
        <v>10</v>
      </c>
      <c r="T352" s="83" t="s">
        <v>141</v>
      </c>
      <c r="U352" s="83" t="s">
        <v>124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M645044</v>
      </c>
      <c r="AU352" s="11">
        <f t="shared" si="150"/>
        <v>23</v>
      </c>
      <c r="AV352" s="11">
        <f t="shared" si="151"/>
        <v>3871.32</v>
      </c>
      <c r="AW352" s="11" t="str">
        <f t="shared" si="152"/>
        <v>2013/8</v>
      </c>
      <c r="AX352" s="11" t="str">
        <f t="shared" si="153"/>
        <v>2013/8 Contribuciones Seg. Social</v>
      </c>
      <c r="AY352" s="11">
        <f t="shared" si="134"/>
        <v>10055.31</v>
      </c>
      <c r="AZ352" s="11">
        <f t="shared" si="154"/>
        <v>0.38500255089102181</v>
      </c>
      <c r="BA352" s="11" t="str">
        <f t="shared" si="136"/>
        <v>M645044 23</v>
      </c>
      <c r="BB352" s="11">
        <f>IFERROR(IF(AW352="","",VLOOKUP(AW352,SUSS!R:S,2,FALSE)),AY352*SUSS!$M$2)</f>
        <v>1206.6371999999999</v>
      </c>
      <c r="BC352" s="11">
        <f t="shared" si="135"/>
        <v>464.55840000000001</v>
      </c>
    </row>
    <row r="353" spans="1:55" ht="29.25" thickBot="1">
      <c r="A353" s="3" t="s">
        <v>101</v>
      </c>
      <c r="B353" s="83">
        <v>2014</v>
      </c>
      <c r="C353" s="83">
        <v>10</v>
      </c>
      <c r="D353" s="83"/>
      <c r="E353" s="84" t="s">
        <v>86</v>
      </c>
      <c r="F353" s="84" t="s">
        <v>10</v>
      </c>
      <c r="G353" s="84" t="s">
        <v>84</v>
      </c>
      <c r="H353" s="85">
        <v>43798</v>
      </c>
      <c r="I353" s="86">
        <v>18113.25</v>
      </c>
      <c r="J353" s="86">
        <v>14526.7</v>
      </c>
      <c r="K353" s="86">
        <v>3586.55</v>
      </c>
      <c r="N353" s="3" t="s">
        <v>101</v>
      </c>
      <c r="O353" s="83">
        <v>23</v>
      </c>
      <c r="P353" s="87">
        <v>579.13</v>
      </c>
      <c r="Q353" s="84" t="s">
        <v>11</v>
      </c>
      <c r="R353" s="84" t="s">
        <v>10</v>
      </c>
      <c r="S353" s="84" t="s">
        <v>83</v>
      </c>
      <c r="T353" s="83" t="s">
        <v>141</v>
      </c>
      <c r="U353" s="83" t="s">
        <v>124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M645044</v>
      </c>
      <c r="AU353" s="11">
        <f t="shared" si="150"/>
        <v>23</v>
      </c>
      <c r="AV353" s="11">
        <f t="shared" si="151"/>
        <v>579.13</v>
      </c>
      <c r="AW353" s="11" t="str">
        <f t="shared" si="152"/>
        <v>2013/8</v>
      </c>
      <c r="AX353" s="11" t="str">
        <f t="shared" si="153"/>
        <v>2013/8 Contribuciones Seg. Social</v>
      </c>
      <c r="AY353" s="11">
        <f t="shared" si="134"/>
        <v>10055.31</v>
      </c>
      <c r="AZ353" s="11">
        <f t="shared" si="154"/>
        <v>5.7594445124019053E-2</v>
      </c>
      <c r="BA353" s="11" t="str">
        <f t="shared" si="136"/>
        <v>M645044 23</v>
      </c>
      <c r="BB353" s="11">
        <f>IFERROR(IF(AW353="","",VLOOKUP(AW353,SUSS!R:S,2,FALSE)),AY353*SUSS!$M$2)</f>
        <v>1206.6371999999999</v>
      </c>
      <c r="BC353" s="11">
        <f t="shared" si="135"/>
        <v>69.495599999999996</v>
      </c>
    </row>
    <row r="354" spans="1:55" ht="29.25" thickBot="1">
      <c r="A354" s="3" t="s">
        <v>101</v>
      </c>
      <c r="B354" s="83">
        <v>2014</v>
      </c>
      <c r="C354" s="83">
        <v>10</v>
      </c>
      <c r="D354" s="83"/>
      <c r="E354" s="84" t="s">
        <v>11</v>
      </c>
      <c r="F354" s="84" t="s">
        <v>10</v>
      </c>
      <c r="G354" s="84" t="s">
        <v>83</v>
      </c>
      <c r="H354" s="85">
        <v>42068</v>
      </c>
      <c r="I354" s="86">
        <v>1041.3800000000001</v>
      </c>
      <c r="J354" s="87">
        <v>835.18</v>
      </c>
      <c r="K354" s="87">
        <v>206.2</v>
      </c>
      <c r="N354" s="3" t="s">
        <v>101</v>
      </c>
      <c r="O354" s="83">
        <v>23</v>
      </c>
      <c r="P354" s="86">
        <v>6962.35</v>
      </c>
      <c r="Q354" s="84" t="s">
        <v>11</v>
      </c>
      <c r="R354" s="84" t="s">
        <v>10</v>
      </c>
      <c r="S354" s="84" t="s">
        <v>84</v>
      </c>
      <c r="T354" s="83" t="s">
        <v>141</v>
      </c>
      <c r="U354" s="83" t="s">
        <v>124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M645044</v>
      </c>
      <c r="AU354" s="11">
        <f t="shared" si="150"/>
        <v>23</v>
      </c>
      <c r="AV354" s="11">
        <f t="shared" si="151"/>
        <v>6962.35</v>
      </c>
      <c r="AW354" s="11" t="str">
        <f t="shared" si="152"/>
        <v>2013/8</v>
      </c>
      <c r="AX354" s="11" t="str">
        <f t="shared" si="153"/>
        <v>2013/8 Contribuciones Seg. Social</v>
      </c>
      <c r="AY354" s="11">
        <f t="shared" si="134"/>
        <v>10055.31</v>
      </c>
      <c r="AZ354" s="11">
        <f t="shared" si="154"/>
        <v>0.69240530625112506</v>
      </c>
      <c r="BA354" s="11" t="str">
        <f t="shared" si="136"/>
        <v>M645044 23</v>
      </c>
      <c r="BB354" s="11">
        <f>IFERROR(IF(AW354="","",VLOOKUP(AW354,SUSS!R:S,2,FALSE)),AY354*SUSS!$M$2)</f>
        <v>1206.6371999999999</v>
      </c>
      <c r="BC354" s="11">
        <f t="shared" si="135"/>
        <v>835.48199999999997</v>
      </c>
    </row>
    <row r="355" spans="1:55" ht="29.25" thickBot="1">
      <c r="A355" s="3" t="s">
        <v>101</v>
      </c>
      <c r="B355" s="83">
        <v>2014</v>
      </c>
      <c r="C355" s="83">
        <v>10</v>
      </c>
      <c r="D355" s="83"/>
      <c r="E355" s="84" t="s">
        <v>11</v>
      </c>
      <c r="F355" s="84" t="s">
        <v>10</v>
      </c>
      <c r="G355" s="84" t="s">
        <v>84</v>
      </c>
      <c r="H355" s="85">
        <v>43798</v>
      </c>
      <c r="I355" s="86">
        <v>22437.77</v>
      </c>
      <c r="J355" s="86">
        <v>17994.939999999999</v>
      </c>
      <c r="K355" s="86">
        <v>4442.83</v>
      </c>
      <c r="N355" s="3" t="s">
        <v>101</v>
      </c>
      <c r="O355" s="83">
        <v>23</v>
      </c>
      <c r="P355" s="86">
        <v>10984.55</v>
      </c>
      <c r="Q355" s="84" t="s">
        <v>11</v>
      </c>
      <c r="R355" s="84" t="s">
        <v>10</v>
      </c>
      <c r="S355" s="84" t="s">
        <v>10</v>
      </c>
      <c r="T355" s="83" t="s">
        <v>129</v>
      </c>
      <c r="U355" s="83" t="s">
        <v>124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M645044</v>
      </c>
      <c r="AU355" s="11">
        <f t="shared" si="150"/>
        <v>23</v>
      </c>
      <c r="AV355" s="11">
        <f t="shared" si="151"/>
        <v>10984.55</v>
      </c>
      <c r="AW355" s="11" t="str">
        <f t="shared" si="152"/>
        <v>2013/9</v>
      </c>
      <c r="AX355" s="11" t="str">
        <f t="shared" si="153"/>
        <v>2013/9 Contribuciones Seg. Social</v>
      </c>
      <c r="AY355" s="11">
        <f t="shared" si="134"/>
        <v>11583.49</v>
      </c>
      <c r="AZ355" s="11">
        <f t="shared" si="154"/>
        <v>0.94829364897798496</v>
      </c>
      <c r="BA355" s="11" t="str">
        <f t="shared" si="136"/>
        <v>M645044 23</v>
      </c>
      <c r="BB355" s="11">
        <f>IFERROR(IF(AW355="","",VLOOKUP(AW355,SUSS!R:S,2,FALSE)),AY355*SUSS!$M$2)</f>
        <v>1390.0187999999998</v>
      </c>
      <c r="BC355" s="11">
        <f t="shared" si="135"/>
        <v>1318.1459999999997</v>
      </c>
    </row>
    <row r="356" spans="1:55" ht="29.25" thickBot="1">
      <c r="A356" s="3" t="s">
        <v>101</v>
      </c>
      <c r="B356" s="83">
        <v>2014</v>
      </c>
      <c r="C356" s="83">
        <v>10</v>
      </c>
      <c r="D356" s="83"/>
      <c r="E356" s="84" t="s">
        <v>11</v>
      </c>
      <c r="F356" s="84" t="s">
        <v>108</v>
      </c>
      <c r="G356" s="84" t="s">
        <v>83</v>
      </c>
      <c r="H356" s="85">
        <v>42220</v>
      </c>
      <c r="I356" s="86">
        <v>1330.88</v>
      </c>
      <c r="J356" s="86">
        <v>1062.3900000000001</v>
      </c>
      <c r="K356" s="87">
        <v>268.49</v>
      </c>
      <c r="N356" s="3" t="s">
        <v>101</v>
      </c>
      <c r="O356" s="83">
        <v>23</v>
      </c>
      <c r="P356" s="86">
        <v>5864.7</v>
      </c>
      <c r="Q356" s="84" t="s">
        <v>86</v>
      </c>
      <c r="R356" s="84" t="s">
        <v>10</v>
      </c>
      <c r="S356" s="84" t="s">
        <v>10</v>
      </c>
      <c r="T356" s="83" t="s">
        <v>130</v>
      </c>
      <c r="U356" s="83" t="s">
        <v>124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:55" ht="29.25" thickBot="1">
      <c r="A357" s="3" t="s">
        <v>101</v>
      </c>
      <c r="B357" s="83">
        <v>2014</v>
      </c>
      <c r="C357" s="83">
        <v>10</v>
      </c>
      <c r="D357" s="83"/>
      <c r="E357" s="84" t="s">
        <v>11</v>
      </c>
      <c r="F357" s="84" t="s">
        <v>108</v>
      </c>
      <c r="G357" s="84" t="s">
        <v>84</v>
      </c>
      <c r="H357" s="85">
        <v>43798</v>
      </c>
      <c r="I357" s="86">
        <v>11163.78</v>
      </c>
      <c r="J357" s="86">
        <v>8911.66</v>
      </c>
      <c r="K357" s="86">
        <v>2252.12</v>
      </c>
      <c r="N357" s="3" t="s">
        <v>101</v>
      </c>
      <c r="O357" s="83">
        <v>23</v>
      </c>
      <c r="P357" s="87">
        <v>395.78</v>
      </c>
      <c r="Q357" s="84" t="s">
        <v>86</v>
      </c>
      <c r="R357" s="84" t="s">
        <v>10</v>
      </c>
      <c r="S357" s="84" t="s">
        <v>83</v>
      </c>
      <c r="T357" s="83" t="s">
        <v>130</v>
      </c>
      <c r="U357" s="83" t="s">
        <v>124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:55" ht="29.25" thickBot="1">
      <c r="A358" s="3" t="s">
        <v>101</v>
      </c>
      <c r="B358" s="83">
        <v>2014</v>
      </c>
      <c r="C358" s="83">
        <v>11</v>
      </c>
      <c r="D358" s="83"/>
      <c r="E358" s="84" t="s">
        <v>86</v>
      </c>
      <c r="F358" s="84" t="s">
        <v>10</v>
      </c>
      <c r="G358" s="84" t="s">
        <v>10</v>
      </c>
      <c r="H358" s="85">
        <v>41984</v>
      </c>
      <c r="I358" s="86">
        <v>7556.6</v>
      </c>
      <c r="J358" s="87">
        <v>0</v>
      </c>
      <c r="K358" s="86">
        <v>7556.6</v>
      </c>
      <c r="N358" s="3" t="s">
        <v>101</v>
      </c>
      <c r="O358" s="83">
        <v>23</v>
      </c>
      <c r="P358" s="86">
        <v>6398.75</v>
      </c>
      <c r="Q358" s="84" t="s">
        <v>86</v>
      </c>
      <c r="R358" s="84" t="s">
        <v>10</v>
      </c>
      <c r="S358" s="84" t="s">
        <v>84</v>
      </c>
      <c r="T358" s="83" t="s">
        <v>130</v>
      </c>
      <c r="U358" s="83" t="s">
        <v>124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:55" ht="29.25" thickBot="1">
      <c r="A359" s="3" t="s">
        <v>101</v>
      </c>
      <c r="B359" s="83">
        <v>2014</v>
      </c>
      <c r="C359" s="83">
        <v>11</v>
      </c>
      <c r="D359" s="83"/>
      <c r="E359" s="84" t="s">
        <v>11</v>
      </c>
      <c r="F359" s="84" t="s">
        <v>10</v>
      </c>
      <c r="G359" s="84" t="s">
        <v>10</v>
      </c>
      <c r="H359" s="85">
        <v>41984</v>
      </c>
      <c r="I359" s="86">
        <v>9360.77</v>
      </c>
      <c r="J359" s="87">
        <v>0</v>
      </c>
      <c r="K359" s="86">
        <v>9360.77</v>
      </c>
      <c r="N359" s="3" t="s">
        <v>101</v>
      </c>
      <c r="O359" s="83">
        <v>23</v>
      </c>
      <c r="P359" s="86">
        <v>3596.95</v>
      </c>
      <c r="Q359" s="84" t="s">
        <v>86</v>
      </c>
      <c r="R359" s="84" t="s">
        <v>10</v>
      </c>
      <c r="S359" s="84" t="s">
        <v>10</v>
      </c>
      <c r="T359" s="83" t="s">
        <v>144</v>
      </c>
      <c r="U359" s="83" t="s">
        <v>124</v>
      </c>
      <c r="AC359" s="11" t="str">
        <f t="shared" si="137"/>
        <v>M645044</v>
      </c>
      <c r="AD359" s="11" t="str">
        <f t="shared" si="138"/>
        <v>Contribuciones Seg. Social</v>
      </c>
      <c r="AE359" s="11" t="str">
        <f t="shared" si="139"/>
        <v>Declaración Jurada</v>
      </c>
      <c r="AF359" s="11" t="str">
        <f t="shared" si="140"/>
        <v>Declaración Jurada</v>
      </c>
      <c r="AG359" s="11">
        <f t="shared" si="141"/>
        <v>9360.77</v>
      </c>
      <c r="AH359" s="11">
        <f t="shared" si="142"/>
        <v>0</v>
      </c>
      <c r="AI359" s="11">
        <f t="shared" si="143"/>
        <v>9360.77</v>
      </c>
      <c r="AJ359" s="11">
        <f t="shared" si="144"/>
        <v>2014</v>
      </c>
      <c r="AK359" s="11">
        <f t="shared" si="145"/>
        <v>11</v>
      </c>
      <c r="AN359" s="11" t="str">
        <f t="shared" si="146"/>
        <v>2014/11</v>
      </c>
      <c r="AO359" s="11" t="str">
        <f t="shared" si="147"/>
        <v>2014/11 Contribuciones Seg. Social</v>
      </c>
      <c r="AP359" s="11">
        <f t="shared" si="148"/>
        <v>9360.77</v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:55" ht="29.25" thickBot="1">
      <c r="A360" s="3" t="s">
        <v>101</v>
      </c>
      <c r="B360" s="83">
        <v>2014</v>
      </c>
      <c r="C360" s="83">
        <v>11</v>
      </c>
      <c r="D360" s="83"/>
      <c r="E360" s="84" t="s">
        <v>11</v>
      </c>
      <c r="F360" s="84" t="s">
        <v>108</v>
      </c>
      <c r="G360" s="84" t="s">
        <v>109</v>
      </c>
      <c r="H360" s="85">
        <v>41984</v>
      </c>
      <c r="I360" s="86">
        <v>5075.21</v>
      </c>
      <c r="J360" s="87">
        <v>0</v>
      </c>
      <c r="K360" s="86">
        <v>5075.21</v>
      </c>
      <c r="N360" s="3" t="s">
        <v>101</v>
      </c>
      <c r="O360" s="83">
        <v>23</v>
      </c>
      <c r="P360" s="86">
        <v>2126.4299999999998</v>
      </c>
      <c r="Q360" s="84" t="s">
        <v>82</v>
      </c>
      <c r="R360" s="84" t="s">
        <v>10</v>
      </c>
      <c r="S360" s="84" t="s">
        <v>84</v>
      </c>
      <c r="T360" s="83" t="s">
        <v>143</v>
      </c>
      <c r="U360" s="83" t="s">
        <v>124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:55" ht="29.25" thickBot="1">
      <c r="A361" s="3" t="s">
        <v>101</v>
      </c>
      <c r="B361" s="83">
        <v>2014</v>
      </c>
      <c r="C361" s="83">
        <v>11</v>
      </c>
      <c r="D361" s="83"/>
      <c r="E361" s="84" t="s">
        <v>86</v>
      </c>
      <c r="F361" s="84" t="s">
        <v>10</v>
      </c>
      <c r="G361" s="84" t="s">
        <v>83</v>
      </c>
      <c r="H361" s="85">
        <v>42094</v>
      </c>
      <c r="I361" s="87">
        <v>831.23</v>
      </c>
      <c r="J361" s="87">
        <v>664.31</v>
      </c>
      <c r="K361" s="87">
        <v>166.92</v>
      </c>
      <c r="N361" s="3" t="s">
        <v>101</v>
      </c>
      <c r="O361" s="83">
        <v>23</v>
      </c>
      <c r="P361" s="86">
        <v>6300.16</v>
      </c>
      <c r="Q361" s="84" t="s">
        <v>82</v>
      </c>
      <c r="R361" s="84" t="s">
        <v>10</v>
      </c>
      <c r="S361" s="84" t="s">
        <v>10</v>
      </c>
      <c r="T361" s="83" t="s">
        <v>145</v>
      </c>
      <c r="U361" s="83" t="s">
        <v>124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:55" ht="29.25" thickBot="1">
      <c r="A362" s="3" t="s">
        <v>101</v>
      </c>
      <c r="B362" s="83">
        <v>2014</v>
      </c>
      <c r="C362" s="83">
        <v>11</v>
      </c>
      <c r="D362" s="83"/>
      <c r="E362" s="84" t="s">
        <v>86</v>
      </c>
      <c r="F362" s="84" t="s">
        <v>10</v>
      </c>
      <c r="G362" s="84" t="s">
        <v>84</v>
      </c>
      <c r="H362" s="85">
        <v>43798</v>
      </c>
      <c r="I362" s="86">
        <v>17983.45</v>
      </c>
      <c r="J362" s="86">
        <v>14372.07</v>
      </c>
      <c r="K362" s="86">
        <v>3611.38</v>
      </c>
      <c r="N362" s="3" t="s">
        <v>101</v>
      </c>
      <c r="O362" s="83">
        <v>23</v>
      </c>
      <c r="P362" s="87">
        <v>177.59</v>
      </c>
      <c r="Q362" s="84" t="s">
        <v>82</v>
      </c>
      <c r="R362" s="84" t="s">
        <v>10</v>
      </c>
      <c r="S362" s="84" t="s">
        <v>83</v>
      </c>
      <c r="T362" s="83" t="s">
        <v>145</v>
      </c>
      <c r="U362" s="83" t="s">
        <v>124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:55" ht="29.25" thickBot="1">
      <c r="A363" s="3" t="s">
        <v>101</v>
      </c>
      <c r="B363" s="83">
        <v>2014</v>
      </c>
      <c r="C363" s="83">
        <v>11</v>
      </c>
      <c r="D363" s="83"/>
      <c r="E363" s="84" t="s">
        <v>11</v>
      </c>
      <c r="F363" s="84" t="s">
        <v>10</v>
      </c>
      <c r="G363" s="84" t="s">
        <v>83</v>
      </c>
      <c r="H363" s="85">
        <v>42094</v>
      </c>
      <c r="I363" s="86">
        <v>1029.68</v>
      </c>
      <c r="J363" s="87">
        <v>822.9</v>
      </c>
      <c r="K363" s="87">
        <v>206.78</v>
      </c>
      <c r="N363" s="3" t="s">
        <v>101</v>
      </c>
      <c r="O363" s="83">
        <v>23</v>
      </c>
      <c r="P363" s="86">
        <v>2972.49</v>
      </c>
      <c r="Q363" s="84" t="s">
        <v>82</v>
      </c>
      <c r="R363" s="84" t="s">
        <v>10</v>
      </c>
      <c r="S363" s="84" t="s">
        <v>84</v>
      </c>
      <c r="T363" s="83" t="s">
        <v>145</v>
      </c>
      <c r="U363" s="83" t="s">
        <v>124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:55" ht="29.25" thickBot="1">
      <c r="A364" s="3" t="s">
        <v>101</v>
      </c>
      <c r="B364" s="83">
        <v>2014</v>
      </c>
      <c r="C364" s="83">
        <v>11</v>
      </c>
      <c r="D364" s="83"/>
      <c r="E364" s="84" t="s">
        <v>11</v>
      </c>
      <c r="F364" s="84" t="s">
        <v>10</v>
      </c>
      <c r="G364" s="84" t="s">
        <v>84</v>
      </c>
      <c r="H364" s="85">
        <v>43798</v>
      </c>
      <c r="I364" s="86">
        <v>22277.07</v>
      </c>
      <c r="J364" s="86">
        <v>17803.46</v>
      </c>
      <c r="K364" s="86">
        <v>4473.6099999999997</v>
      </c>
      <c r="N364" s="3" t="s">
        <v>101</v>
      </c>
      <c r="O364" s="83">
        <v>23</v>
      </c>
      <c r="P364" s="86">
        <v>7089.32</v>
      </c>
      <c r="Q364" s="84" t="s">
        <v>82</v>
      </c>
      <c r="R364" s="84" t="s">
        <v>10</v>
      </c>
      <c r="S364" s="84" t="s">
        <v>10</v>
      </c>
      <c r="T364" s="83" t="s">
        <v>146</v>
      </c>
      <c r="U364" s="83" t="s">
        <v>124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:55" ht="29.25" thickBot="1">
      <c r="A365" s="3" t="s">
        <v>101</v>
      </c>
      <c r="B365" s="83">
        <v>2014</v>
      </c>
      <c r="C365" s="83">
        <v>11</v>
      </c>
      <c r="D365" s="83"/>
      <c r="E365" s="84" t="s">
        <v>11</v>
      </c>
      <c r="F365" s="84" t="s">
        <v>108</v>
      </c>
      <c r="G365" s="84" t="s">
        <v>83</v>
      </c>
      <c r="H365" s="85">
        <v>42220</v>
      </c>
      <c r="I365" s="86">
        <v>1187.5999999999999</v>
      </c>
      <c r="J365" s="87">
        <v>945.08</v>
      </c>
      <c r="K365" s="87">
        <v>242.52</v>
      </c>
      <c r="N365" s="3" t="s">
        <v>101</v>
      </c>
      <c r="O365" s="83">
        <v>23</v>
      </c>
      <c r="P365" s="87">
        <v>152.01</v>
      </c>
      <c r="Q365" s="84" t="s">
        <v>82</v>
      </c>
      <c r="R365" s="84" t="s">
        <v>10</v>
      </c>
      <c r="S365" s="84" t="s">
        <v>83</v>
      </c>
      <c r="T365" s="83" t="s">
        <v>146</v>
      </c>
      <c r="U365" s="83" t="s">
        <v>124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:55" ht="29.25" thickBot="1">
      <c r="A366" s="3" t="s">
        <v>101</v>
      </c>
      <c r="B366" s="83">
        <v>2014</v>
      </c>
      <c r="C366" s="83">
        <v>11</v>
      </c>
      <c r="D366" s="83"/>
      <c r="E366" s="84" t="s">
        <v>11</v>
      </c>
      <c r="F366" s="84" t="s">
        <v>108</v>
      </c>
      <c r="G366" s="84" t="s">
        <v>84</v>
      </c>
      <c r="H366" s="85">
        <v>43798</v>
      </c>
      <c r="I366" s="86">
        <v>11239.05</v>
      </c>
      <c r="J366" s="86">
        <v>8943.9599999999991</v>
      </c>
      <c r="K366" s="86">
        <v>2295.09</v>
      </c>
      <c r="N366" s="3" t="s">
        <v>101</v>
      </c>
      <c r="O366" s="83">
        <v>23</v>
      </c>
      <c r="P366" s="86">
        <v>3392.65</v>
      </c>
      <c r="Q366" s="84" t="s">
        <v>82</v>
      </c>
      <c r="R366" s="84" t="s">
        <v>10</v>
      </c>
      <c r="S366" s="84" t="s">
        <v>84</v>
      </c>
      <c r="T366" s="83" t="s">
        <v>146</v>
      </c>
      <c r="U366" s="83" t="s">
        <v>124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:55" ht="29.25" thickBot="1">
      <c r="A367" s="3" t="s">
        <v>101</v>
      </c>
      <c r="B367" s="83">
        <v>2014</v>
      </c>
      <c r="C367" s="83">
        <v>12</v>
      </c>
      <c r="D367" s="83"/>
      <c r="E367" s="84" t="s">
        <v>86</v>
      </c>
      <c r="F367" s="84" t="s">
        <v>10</v>
      </c>
      <c r="G367" s="84" t="s">
        <v>10</v>
      </c>
      <c r="H367" s="85">
        <v>42013</v>
      </c>
      <c r="I367" s="86">
        <v>10462.59</v>
      </c>
      <c r="J367" s="87">
        <v>0</v>
      </c>
      <c r="K367" s="86">
        <v>10462.59</v>
      </c>
      <c r="N367" s="3" t="s">
        <v>101</v>
      </c>
      <c r="O367" s="83">
        <v>23</v>
      </c>
      <c r="P367" s="87">
        <v>867.58</v>
      </c>
      <c r="Q367" s="84" t="s">
        <v>82</v>
      </c>
      <c r="R367" s="84" t="s">
        <v>10</v>
      </c>
      <c r="S367" s="84" t="s">
        <v>10</v>
      </c>
      <c r="T367" s="83" t="s">
        <v>147</v>
      </c>
      <c r="U367" s="83" t="s">
        <v>124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:55" ht="29.25" thickBot="1">
      <c r="A368" s="3" t="s">
        <v>101</v>
      </c>
      <c r="B368" s="83">
        <v>2014</v>
      </c>
      <c r="C368" s="83">
        <v>12</v>
      </c>
      <c r="D368" s="83"/>
      <c r="E368" s="84" t="s">
        <v>11</v>
      </c>
      <c r="F368" s="84" t="s">
        <v>10</v>
      </c>
      <c r="G368" s="84" t="s">
        <v>10</v>
      </c>
      <c r="H368" s="85">
        <v>42013</v>
      </c>
      <c r="I368" s="86">
        <v>12960.58</v>
      </c>
      <c r="J368" s="87">
        <v>0</v>
      </c>
      <c r="K368" s="86">
        <v>12960.58</v>
      </c>
      <c r="N368" s="3" t="s">
        <v>101</v>
      </c>
      <c r="O368" s="83">
        <v>23</v>
      </c>
      <c r="P368" s="87">
        <v>44.6</v>
      </c>
      <c r="Q368" s="84" t="s">
        <v>82</v>
      </c>
      <c r="R368" s="84" t="s">
        <v>10</v>
      </c>
      <c r="S368" s="84" t="s">
        <v>83</v>
      </c>
      <c r="T368" s="83" t="s">
        <v>147</v>
      </c>
      <c r="U368" s="83" t="s">
        <v>124</v>
      </c>
      <c r="AC368" s="11" t="str">
        <f t="shared" si="137"/>
        <v>M645044</v>
      </c>
      <c r="AD368" s="11" t="str">
        <f t="shared" si="138"/>
        <v>Contribuciones Seg. Social</v>
      </c>
      <c r="AE368" s="11" t="str">
        <f t="shared" si="139"/>
        <v>Declaración Jurada</v>
      </c>
      <c r="AF368" s="11" t="str">
        <f t="shared" si="140"/>
        <v>Declaración Jurada</v>
      </c>
      <c r="AG368" s="11">
        <f t="shared" si="141"/>
        <v>12960.58</v>
      </c>
      <c r="AH368" s="11">
        <f t="shared" si="142"/>
        <v>0</v>
      </c>
      <c r="AI368" s="11">
        <f t="shared" si="143"/>
        <v>12960.58</v>
      </c>
      <c r="AJ368" s="11">
        <f t="shared" si="144"/>
        <v>2014</v>
      </c>
      <c r="AK368" s="11">
        <f t="shared" si="145"/>
        <v>12</v>
      </c>
      <c r="AN368" s="11" t="str">
        <f t="shared" si="146"/>
        <v>2014/12</v>
      </c>
      <c r="AO368" s="11" t="str">
        <f t="shared" si="147"/>
        <v>2014/12 Contribuciones Seg. Social</v>
      </c>
      <c r="AP368" s="11">
        <f t="shared" si="148"/>
        <v>12960.58</v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:55" ht="29.25" thickBot="1">
      <c r="A369" s="3" t="s">
        <v>101</v>
      </c>
      <c r="B369" s="83">
        <v>2014</v>
      </c>
      <c r="C369" s="83">
        <v>12</v>
      </c>
      <c r="D369" s="83"/>
      <c r="E369" s="84" t="s">
        <v>86</v>
      </c>
      <c r="F369" s="84" t="s">
        <v>10</v>
      </c>
      <c r="G369" s="84" t="s">
        <v>83</v>
      </c>
      <c r="H369" s="85">
        <v>42138</v>
      </c>
      <c r="I369" s="86">
        <v>1307.82</v>
      </c>
      <c r="J369" s="86">
        <v>1040.5</v>
      </c>
      <c r="K369" s="87">
        <v>267.32</v>
      </c>
      <c r="N369" s="3" t="s">
        <v>101</v>
      </c>
      <c r="O369" s="83">
        <v>23</v>
      </c>
      <c r="P369" s="87">
        <v>389.19</v>
      </c>
      <c r="Q369" s="84" t="s">
        <v>82</v>
      </c>
      <c r="R369" s="84" t="s">
        <v>10</v>
      </c>
      <c r="S369" s="84" t="s">
        <v>84</v>
      </c>
      <c r="T369" s="83" t="s">
        <v>147</v>
      </c>
      <c r="U369" s="83" t="s">
        <v>124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:55" ht="29.25" thickBot="1">
      <c r="A370" s="3" t="s">
        <v>101</v>
      </c>
      <c r="B370" s="83">
        <v>2014</v>
      </c>
      <c r="C370" s="83">
        <v>12</v>
      </c>
      <c r="D370" s="83"/>
      <c r="E370" s="84" t="s">
        <v>86</v>
      </c>
      <c r="F370" s="84" t="s">
        <v>10</v>
      </c>
      <c r="G370" s="84" t="s">
        <v>84</v>
      </c>
      <c r="H370" s="85">
        <v>43798</v>
      </c>
      <c r="I370" s="86">
        <v>24285.42</v>
      </c>
      <c r="J370" s="86">
        <v>19321.45</v>
      </c>
      <c r="K370" s="86">
        <v>4963.97</v>
      </c>
      <c r="N370" s="3" t="s">
        <v>101</v>
      </c>
      <c r="O370" s="83">
        <v>23</v>
      </c>
      <c r="P370" s="86">
        <v>8404.42</v>
      </c>
      <c r="Q370" s="84" t="s">
        <v>82</v>
      </c>
      <c r="R370" s="84" t="s">
        <v>10</v>
      </c>
      <c r="S370" s="84" t="s">
        <v>10</v>
      </c>
      <c r="T370" s="83" t="s">
        <v>148</v>
      </c>
      <c r="U370" s="83" t="s">
        <v>124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:55" ht="29.25" thickBot="1">
      <c r="A371" s="3" t="s">
        <v>101</v>
      </c>
      <c r="B371" s="83">
        <v>2014</v>
      </c>
      <c r="C371" s="83">
        <v>12</v>
      </c>
      <c r="D371" s="83"/>
      <c r="E371" s="84" t="s">
        <v>11</v>
      </c>
      <c r="F371" s="84" t="s">
        <v>10</v>
      </c>
      <c r="G371" s="84" t="s">
        <v>83</v>
      </c>
      <c r="H371" s="85">
        <v>42138</v>
      </c>
      <c r="I371" s="86">
        <v>1620.07</v>
      </c>
      <c r="J371" s="86">
        <v>1288.93</v>
      </c>
      <c r="K371" s="87">
        <v>331.14</v>
      </c>
      <c r="N371" s="3" t="s">
        <v>101</v>
      </c>
      <c r="O371" s="83">
        <v>23</v>
      </c>
      <c r="P371" s="87">
        <v>68.760000000000005</v>
      </c>
      <c r="Q371" s="84" t="s">
        <v>82</v>
      </c>
      <c r="R371" s="84" t="s">
        <v>10</v>
      </c>
      <c r="S371" s="84" t="s">
        <v>83</v>
      </c>
      <c r="T371" s="83" t="s">
        <v>148</v>
      </c>
      <c r="U371" s="83" t="s">
        <v>124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:55" ht="29.25" thickBot="1">
      <c r="A372" s="3" t="s">
        <v>101</v>
      </c>
      <c r="B372" s="83">
        <v>2014</v>
      </c>
      <c r="C372" s="83">
        <v>12</v>
      </c>
      <c r="D372" s="83"/>
      <c r="E372" s="84" t="s">
        <v>11</v>
      </c>
      <c r="F372" s="84" t="s">
        <v>10</v>
      </c>
      <c r="G372" s="84" t="s">
        <v>84</v>
      </c>
      <c r="H372" s="85">
        <v>43798</v>
      </c>
      <c r="I372" s="86">
        <v>30083.67</v>
      </c>
      <c r="J372" s="86">
        <v>23934.52</v>
      </c>
      <c r="K372" s="86">
        <v>6149.15</v>
      </c>
      <c r="N372" s="3" t="s">
        <v>101</v>
      </c>
      <c r="O372" s="83">
        <v>23</v>
      </c>
      <c r="P372" s="86">
        <v>4133.45</v>
      </c>
      <c r="Q372" s="84" t="s">
        <v>82</v>
      </c>
      <c r="R372" s="84" t="s">
        <v>10</v>
      </c>
      <c r="S372" s="84" t="s">
        <v>84</v>
      </c>
      <c r="T372" s="83" t="s">
        <v>148</v>
      </c>
      <c r="U372" s="83" t="s">
        <v>124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:55" ht="29.25" thickBot="1">
      <c r="A373" s="3" t="s">
        <v>101</v>
      </c>
      <c r="B373" s="83">
        <v>2015</v>
      </c>
      <c r="C373" s="83">
        <v>1</v>
      </c>
      <c r="D373" s="83"/>
      <c r="E373" s="84" t="s">
        <v>86</v>
      </c>
      <c r="F373" s="84" t="s">
        <v>10</v>
      </c>
      <c r="G373" s="84" t="s">
        <v>10</v>
      </c>
      <c r="H373" s="85">
        <v>42046</v>
      </c>
      <c r="I373" s="86">
        <v>6820.59</v>
      </c>
      <c r="J373" s="87">
        <v>0</v>
      </c>
      <c r="K373" s="86">
        <v>6820.59</v>
      </c>
      <c r="N373" s="3" t="s">
        <v>101</v>
      </c>
      <c r="O373" s="83">
        <v>23</v>
      </c>
      <c r="P373" s="86">
        <v>6647.22</v>
      </c>
      <c r="Q373" s="84" t="s">
        <v>82</v>
      </c>
      <c r="R373" s="84" t="s">
        <v>10</v>
      </c>
      <c r="S373" s="84" t="s">
        <v>10</v>
      </c>
      <c r="T373" s="83" t="s">
        <v>149</v>
      </c>
      <c r="U373" s="83" t="s">
        <v>124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:55" ht="29.25" thickBot="1">
      <c r="A374" s="3" t="s">
        <v>101</v>
      </c>
      <c r="B374" s="83">
        <v>2015</v>
      </c>
      <c r="C374" s="83">
        <v>1</v>
      </c>
      <c r="D374" s="83"/>
      <c r="E374" s="84" t="s">
        <v>11</v>
      </c>
      <c r="F374" s="84" t="s">
        <v>10</v>
      </c>
      <c r="G374" s="84" t="s">
        <v>10</v>
      </c>
      <c r="H374" s="85">
        <v>42046</v>
      </c>
      <c r="I374" s="86">
        <v>8449.0400000000009</v>
      </c>
      <c r="J374" s="87">
        <v>0</v>
      </c>
      <c r="K374" s="86">
        <v>8449.0400000000009</v>
      </c>
      <c r="N374" s="3" t="s">
        <v>101</v>
      </c>
      <c r="O374" s="83">
        <v>23</v>
      </c>
      <c r="P374" s="87">
        <v>315.7</v>
      </c>
      <c r="Q374" s="84" t="s">
        <v>82</v>
      </c>
      <c r="R374" s="84" t="s">
        <v>10</v>
      </c>
      <c r="S374" s="84" t="s">
        <v>83</v>
      </c>
      <c r="T374" s="83" t="s">
        <v>149</v>
      </c>
      <c r="U374" s="83" t="s">
        <v>124</v>
      </c>
      <c r="AC374" s="11" t="str">
        <f t="shared" si="137"/>
        <v>M645044</v>
      </c>
      <c r="AD374" s="11" t="str">
        <f t="shared" si="138"/>
        <v>Contribuciones Seg. Social</v>
      </c>
      <c r="AE374" s="11" t="str">
        <f t="shared" si="139"/>
        <v>Declaración Jurada</v>
      </c>
      <c r="AF374" s="11" t="str">
        <f t="shared" si="140"/>
        <v>Declaración Jurada</v>
      </c>
      <c r="AG374" s="11">
        <f t="shared" si="141"/>
        <v>8449.0400000000009</v>
      </c>
      <c r="AH374" s="11">
        <f t="shared" si="142"/>
        <v>0</v>
      </c>
      <c r="AI374" s="11">
        <f t="shared" si="143"/>
        <v>8449.0400000000009</v>
      </c>
      <c r="AJ374" s="11">
        <f t="shared" si="144"/>
        <v>2015</v>
      </c>
      <c r="AK374" s="11">
        <f t="shared" si="145"/>
        <v>1</v>
      </c>
      <c r="AN374" s="11" t="str">
        <f t="shared" si="146"/>
        <v xml:space="preserve">2015/1 </v>
      </c>
      <c r="AO374" s="11" t="str">
        <f t="shared" si="147"/>
        <v>2015/1 Contribuciones Seg. Social</v>
      </c>
      <c r="AP374" s="11">
        <f t="shared" si="148"/>
        <v>8449.0400000000009</v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:55" ht="29.25" thickBot="1">
      <c r="A375" s="3" t="s">
        <v>101</v>
      </c>
      <c r="B375" s="83">
        <v>2015</v>
      </c>
      <c r="C375" s="83">
        <v>1</v>
      </c>
      <c r="D375" s="83"/>
      <c r="E375" s="84" t="s">
        <v>86</v>
      </c>
      <c r="F375" s="84" t="s">
        <v>10</v>
      </c>
      <c r="G375" s="84" t="s">
        <v>83</v>
      </c>
      <c r="H375" s="85">
        <v>42138</v>
      </c>
      <c r="I375" s="87">
        <v>634.30999999999995</v>
      </c>
      <c r="J375" s="87">
        <v>502.94</v>
      </c>
      <c r="K375" s="87">
        <v>131.37</v>
      </c>
      <c r="N375" s="3" t="s">
        <v>101</v>
      </c>
      <c r="O375" s="83">
        <v>23</v>
      </c>
      <c r="P375" s="86">
        <v>1200.6500000000001</v>
      </c>
      <c r="Q375" s="84" t="s">
        <v>82</v>
      </c>
      <c r="R375" s="84" t="s">
        <v>10</v>
      </c>
      <c r="S375" s="84" t="s">
        <v>84</v>
      </c>
      <c r="T375" s="83" t="s">
        <v>149</v>
      </c>
      <c r="U375" s="83" t="s">
        <v>124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:55" ht="29.25" thickBot="1">
      <c r="A376" s="3" t="s">
        <v>101</v>
      </c>
      <c r="B376" s="83">
        <v>2015</v>
      </c>
      <c r="C376" s="83">
        <v>1</v>
      </c>
      <c r="D376" s="83"/>
      <c r="E376" s="84" t="s">
        <v>86</v>
      </c>
      <c r="F376" s="84" t="s">
        <v>10</v>
      </c>
      <c r="G376" s="84" t="s">
        <v>84</v>
      </c>
      <c r="H376" s="85">
        <v>43798</v>
      </c>
      <c r="I376" s="86">
        <v>15831.73</v>
      </c>
      <c r="J376" s="86">
        <v>12552.81</v>
      </c>
      <c r="K376" s="86">
        <v>3278.92</v>
      </c>
      <c r="N376" s="3" t="s">
        <v>101</v>
      </c>
      <c r="O376" s="83">
        <v>23</v>
      </c>
      <c r="P376" s="86">
        <v>1290.3900000000001</v>
      </c>
      <c r="Q376" s="84" t="s">
        <v>102</v>
      </c>
      <c r="R376" s="84" t="s">
        <v>10</v>
      </c>
      <c r="S376" s="84" t="s">
        <v>10</v>
      </c>
      <c r="T376" s="83" t="s">
        <v>115</v>
      </c>
      <c r="U376" s="83" t="s">
        <v>124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:55" ht="29.25" thickBot="1">
      <c r="A377" s="3" t="s">
        <v>101</v>
      </c>
      <c r="B377" s="83">
        <v>2015</v>
      </c>
      <c r="C377" s="83">
        <v>1</v>
      </c>
      <c r="D377" s="83"/>
      <c r="E377" s="84" t="s">
        <v>11</v>
      </c>
      <c r="F377" s="84" t="s">
        <v>10</v>
      </c>
      <c r="G377" s="84" t="s">
        <v>83</v>
      </c>
      <c r="H377" s="85">
        <v>42138</v>
      </c>
      <c r="I377" s="87">
        <v>785.76</v>
      </c>
      <c r="J377" s="87">
        <v>623.02</v>
      </c>
      <c r="K377" s="87">
        <v>162.74</v>
      </c>
      <c r="N377" s="3" t="s">
        <v>101</v>
      </c>
      <c r="O377" s="83">
        <v>23</v>
      </c>
      <c r="P377" s="87">
        <v>12.54</v>
      </c>
      <c r="Q377" s="84" t="s">
        <v>107</v>
      </c>
      <c r="R377" s="84" t="s">
        <v>10</v>
      </c>
      <c r="S377" s="84" t="s">
        <v>105</v>
      </c>
      <c r="T377" s="83" t="s">
        <v>115</v>
      </c>
      <c r="U377" s="83" t="s">
        <v>124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:55" ht="29.25" thickBot="1">
      <c r="A378" s="3" t="s">
        <v>101</v>
      </c>
      <c r="B378" s="83">
        <v>2015</v>
      </c>
      <c r="C378" s="83">
        <v>1</v>
      </c>
      <c r="D378" s="83"/>
      <c r="E378" s="84" t="s">
        <v>11</v>
      </c>
      <c r="F378" s="84" t="s">
        <v>10</v>
      </c>
      <c r="G378" s="84" t="s">
        <v>84</v>
      </c>
      <c r="H378" s="85">
        <v>43798</v>
      </c>
      <c r="I378" s="86">
        <v>19611.63</v>
      </c>
      <c r="J378" s="86">
        <v>15549.85</v>
      </c>
      <c r="K378" s="86">
        <v>4061.78</v>
      </c>
      <c r="N378" s="3" t="s">
        <v>101</v>
      </c>
      <c r="O378" s="83">
        <v>23</v>
      </c>
      <c r="P378" s="87">
        <v>6.27</v>
      </c>
      <c r="Q378" s="84" t="s">
        <v>104</v>
      </c>
      <c r="R378" s="84" t="s">
        <v>10</v>
      </c>
      <c r="S378" s="84" t="s">
        <v>105</v>
      </c>
      <c r="T378" s="83" t="s">
        <v>116</v>
      </c>
      <c r="U378" s="83" t="s">
        <v>124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:55" ht="29.25" thickBot="1">
      <c r="A379" s="3" t="s">
        <v>101</v>
      </c>
      <c r="B379" s="83">
        <v>2015</v>
      </c>
      <c r="C379" s="83">
        <v>2</v>
      </c>
      <c r="D379" s="83"/>
      <c r="E379" s="84" t="s">
        <v>86</v>
      </c>
      <c r="F379" s="84" t="s">
        <v>10</v>
      </c>
      <c r="G379" s="84" t="s">
        <v>10</v>
      </c>
      <c r="H379" s="85">
        <v>42074</v>
      </c>
      <c r="I379" s="86">
        <v>5888.69</v>
      </c>
      <c r="J379" s="87">
        <v>0</v>
      </c>
      <c r="K379" s="86">
        <v>5888.69</v>
      </c>
      <c r="N379" s="3" t="s">
        <v>101</v>
      </c>
      <c r="O379" s="83">
        <v>23</v>
      </c>
      <c r="P379" s="87">
        <v>18.809999999999999</v>
      </c>
      <c r="Q379" s="84" t="s">
        <v>106</v>
      </c>
      <c r="R379" s="84" t="s">
        <v>10</v>
      </c>
      <c r="S379" s="84" t="s">
        <v>105</v>
      </c>
      <c r="T379" s="83" t="s">
        <v>137</v>
      </c>
      <c r="U379" s="83" t="s">
        <v>124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:55" ht="29.25" thickBot="1">
      <c r="A380" s="3" t="s">
        <v>101</v>
      </c>
      <c r="B380" s="83">
        <v>2015</v>
      </c>
      <c r="C380" s="83">
        <v>2</v>
      </c>
      <c r="D380" s="83"/>
      <c r="E380" s="84" t="s">
        <v>11</v>
      </c>
      <c r="F380" s="84" t="s">
        <v>10</v>
      </c>
      <c r="G380" s="84" t="s">
        <v>10</v>
      </c>
      <c r="H380" s="85">
        <v>42074</v>
      </c>
      <c r="I380" s="86">
        <v>7294.64</v>
      </c>
      <c r="J380" s="87">
        <v>0</v>
      </c>
      <c r="K380" s="86">
        <v>7294.64</v>
      </c>
      <c r="N380" s="3" t="s">
        <v>101</v>
      </c>
      <c r="O380" s="83">
        <v>24</v>
      </c>
      <c r="P380" s="87">
        <v>669.19</v>
      </c>
      <c r="Q380" s="84" t="s">
        <v>103</v>
      </c>
      <c r="R380" s="84" t="s">
        <v>10</v>
      </c>
      <c r="S380" s="84" t="s">
        <v>10</v>
      </c>
      <c r="T380" s="83" t="s">
        <v>114</v>
      </c>
      <c r="U380" s="83" t="s">
        <v>124</v>
      </c>
      <c r="AC380" s="11" t="str">
        <f t="shared" si="137"/>
        <v>M645044</v>
      </c>
      <c r="AD380" s="11" t="str">
        <f t="shared" si="138"/>
        <v>Contribuciones Seg. Social</v>
      </c>
      <c r="AE380" s="11" t="str">
        <f t="shared" si="139"/>
        <v>Declaración Jurada</v>
      </c>
      <c r="AF380" s="11" t="str">
        <f t="shared" si="140"/>
        <v>Declaración Jurada</v>
      </c>
      <c r="AG380" s="11">
        <f t="shared" si="141"/>
        <v>7294.64</v>
      </c>
      <c r="AH380" s="11">
        <f t="shared" si="142"/>
        <v>0</v>
      </c>
      <c r="AI380" s="11">
        <f t="shared" si="143"/>
        <v>7294.64</v>
      </c>
      <c r="AJ380" s="11">
        <f t="shared" si="144"/>
        <v>2015</v>
      </c>
      <c r="AK380" s="11">
        <f t="shared" si="145"/>
        <v>2</v>
      </c>
      <c r="AN380" s="11" t="str">
        <f t="shared" si="146"/>
        <v xml:space="preserve">2015/2 </v>
      </c>
      <c r="AO380" s="11" t="str">
        <f t="shared" si="147"/>
        <v>2015/2 Contribuciones Seg. Social</v>
      </c>
      <c r="AP380" s="11">
        <f t="shared" si="148"/>
        <v>7294.64</v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:55" ht="29.25" thickBot="1">
      <c r="A381" s="3" t="s">
        <v>101</v>
      </c>
      <c r="B381" s="83">
        <v>2015</v>
      </c>
      <c r="C381" s="83">
        <v>2</v>
      </c>
      <c r="D381" s="83"/>
      <c r="E381" s="84" t="s">
        <v>11</v>
      </c>
      <c r="F381" s="84" t="s">
        <v>108</v>
      </c>
      <c r="G381" s="84" t="s">
        <v>109</v>
      </c>
      <c r="H381" s="85">
        <v>42074</v>
      </c>
      <c r="I381" s="86">
        <v>3955</v>
      </c>
      <c r="J381" s="87">
        <v>0</v>
      </c>
      <c r="K381" s="86">
        <v>3955</v>
      </c>
      <c r="N381" s="3" t="s">
        <v>101</v>
      </c>
      <c r="O381" s="83">
        <v>24</v>
      </c>
      <c r="P381" s="87">
        <v>598.94000000000005</v>
      </c>
      <c r="Q381" s="84" t="s">
        <v>11</v>
      </c>
      <c r="R381" s="84" t="s">
        <v>10</v>
      </c>
      <c r="S381" s="84" t="s">
        <v>10</v>
      </c>
      <c r="T381" s="83" t="s">
        <v>129</v>
      </c>
      <c r="U381" s="83" t="s">
        <v>124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M645044</v>
      </c>
      <c r="AU381" s="11">
        <f t="shared" si="150"/>
        <v>24</v>
      </c>
      <c r="AV381" s="11">
        <f t="shared" si="151"/>
        <v>598.94000000000005</v>
      </c>
      <c r="AW381" s="11" t="str">
        <f t="shared" si="152"/>
        <v>2013/9</v>
      </c>
      <c r="AX381" s="11" t="str">
        <f t="shared" si="153"/>
        <v>2013/9 Contribuciones Seg. Social</v>
      </c>
      <c r="AY381" s="11">
        <f t="shared" si="134"/>
        <v>11583.49</v>
      </c>
      <c r="AZ381" s="11">
        <f t="shared" si="154"/>
        <v>5.1706351022014957E-2</v>
      </c>
      <c r="BA381" s="11" t="str">
        <f t="shared" si="136"/>
        <v>M645044 24</v>
      </c>
      <c r="BB381" s="11">
        <f>IFERROR(IF(AW381="","",VLOOKUP(AW381,SUSS!R:S,2,FALSE)),AY381*SUSS!$M$2)</f>
        <v>1390.0187999999998</v>
      </c>
      <c r="BC381" s="11">
        <f t="shared" si="135"/>
        <v>71.872799999999998</v>
      </c>
    </row>
    <row r="382" spans="1:55" ht="29.25" thickBot="1">
      <c r="A382" s="3" t="s">
        <v>101</v>
      </c>
      <c r="B382" s="83">
        <v>2015</v>
      </c>
      <c r="C382" s="83">
        <v>2</v>
      </c>
      <c r="D382" s="83"/>
      <c r="E382" s="84" t="s">
        <v>86</v>
      </c>
      <c r="F382" s="84" t="s">
        <v>10</v>
      </c>
      <c r="G382" s="84" t="s">
        <v>83</v>
      </c>
      <c r="H382" s="85">
        <v>42181</v>
      </c>
      <c r="I382" s="87">
        <v>618.30999999999995</v>
      </c>
      <c r="J382" s="87">
        <v>487.87</v>
      </c>
      <c r="K382" s="87">
        <v>130.44</v>
      </c>
      <c r="N382" s="3" t="s">
        <v>101</v>
      </c>
      <c r="O382" s="83">
        <v>24</v>
      </c>
      <c r="P382" s="87">
        <v>592.76</v>
      </c>
      <c r="Q382" s="84" t="s">
        <v>11</v>
      </c>
      <c r="R382" s="84" t="s">
        <v>10</v>
      </c>
      <c r="S382" s="84" t="s">
        <v>83</v>
      </c>
      <c r="T382" s="83" t="s">
        <v>129</v>
      </c>
      <c r="U382" s="83" t="s">
        <v>124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M645044</v>
      </c>
      <c r="AU382" s="11">
        <f t="shared" si="150"/>
        <v>24</v>
      </c>
      <c r="AV382" s="11">
        <f t="shared" si="151"/>
        <v>592.76</v>
      </c>
      <c r="AW382" s="11" t="str">
        <f t="shared" si="152"/>
        <v>2013/9</v>
      </c>
      <c r="AX382" s="11" t="str">
        <f t="shared" si="153"/>
        <v>2013/9 Contribuciones Seg. Social</v>
      </c>
      <c r="AY382" s="11">
        <f t="shared" si="134"/>
        <v>11583.49</v>
      </c>
      <c r="AZ382" s="11">
        <f t="shared" si="154"/>
        <v>5.117283305808526E-2</v>
      </c>
      <c r="BA382" s="11" t="str">
        <f t="shared" si="136"/>
        <v>M645044 24</v>
      </c>
      <c r="BB382" s="11">
        <f>IFERROR(IF(AW382="","",VLOOKUP(AW382,SUSS!R:S,2,FALSE)),AY382*SUSS!$M$2)</f>
        <v>1390.0187999999998</v>
      </c>
      <c r="BC382" s="11">
        <f t="shared" si="135"/>
        <v>71.131199999999993</v>
      </c>
    </row>
    <row r="383" spans="1:55" ht="29.25" thickBot="1">
      <c r="A383" s="3" t="s">
        <v>101</v>
      </c>
      <c r="B383" s="83">
        <v>2015</v>
      </c>
      <c r="C383" s="83">
        <v>2</v>
      </c>
      <c r="D383" s="83"/>
      <c r="E383" s="84" t="s">
        <v>86</v>
      </c>
      <c r="F383" s="84" t="s">
        <v>10</v>
      </c>
      <c r="G383" s="84" t="s">
        <v>84</v>
      </c>
      <c r="H383" s="85">
        <v>43798</v>
      </c>
      <c r="I383" s="86">
        <v>13338.86</v>
      </c>
      <c r="J383" s="86">
        <v>10524.95</v>
      </c>
      <c r="K383" s="86">
        <v>2813.91</v>
      </c>
      <c r="N383" s="3" t="s">
        <v>101</v>
      </c>
      <c r="O383" s="83">
        <v>24</v>
      </c>
      <c r="P383" s="86">
        <v>8094.85</v>
      </c>
      <c r="Q383" s="84" t="s">
        <v>11</v>
      </c>
      <c r="R383" s="84" t="s">
        <v>10</v>
      </c>
      <c r="S383" s="84" t="s">
        <v>84</v>
      </c>
      <c r="T383" s="83" t="s">
        <v>129</v>
      </c>
      <c r="U383" s="83" t="s">
        <v>124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>M645044</v>
      </c>
      <c r="AU383" s="11">
        <f t="shared" si="150"/>
        <v>24</v>
      </c>
      <c r="AV383" s="11">
        <f t="shared" si="151"/>
        <v>8094.85</v>
      </c>
      <c r="AW383" s="11" t="str">
        <f t="shared" si="152"/>
        <v>2013/9</v>
      </c>
      <c r="AX383" s="11" t="str">
        <f t="shared" si="153"/>
        <v>2013/9 Contribuciones Seg. Social</v>
      </c>
      <c r="AY383" s="11">
        <f t="shared" si="134"/>
        <v>11583.49</v>
      </c>
      <c r="AZ383" s="11">
        <f t="shared" si="154"/>
        <v>0.69882651946865759</v>
      </c>
      <c r="BA383" s="11" t="str">
        <f t="shared" si="136"/>
        <v>M645044 24</v>
      </c>
      <c r="BB383" s="11">
        <f>IFERROR(IF(AW383="","",VLOOKUP(AW383,SUSS!R:S,2,FALSE)),AY383*SUSS!$M$2)</f>
        <v>1390.0187999999998</v>
      </c>
      <c r="BC383" s="11">
        <f t="shared" si="135"/>
        <v>971.38199999999995</v>
      </c>
    </row>
    <row r="384" spans="1:55" ht="29.25" thickBot="1">
      <c r="A384" s="3" t="s">
        <v>101</v>
      </c>
      <c r="B384" s="83">
        <v>2015</v>
      </c>
      <c r="C384" s="83">
        <v>2</v>
      </c>
      <c r="D384" s="83"/>
      <c r="E384" s="84" t="s">
        <v>11</v>
      </c>
      <c r="F384" s="84" t="s">
        <v>10</v>
      </c>
      <c r="G384" s="84" t="s">
        <v>84</v>
      </c>
      <c r="H384" s="85">
        <v>43798</v>
      </c>
      <c r="I384" s="86">
        <v>17544.82</v>
      </c>
      <c r="J384" s="86">
        <v>13897.5</v>
      </c>
      <c r="K384" s="86">
        <v>3647.32</v>
      </c>
      <c r="N384" s="3" t="s">
        <v>101</v>
      </c>
      <c r="O384" s="83">
        <v>24</v>
      </c>
      <c r="P384" s="86">
        <v>11231.44</v>
      </c>
      <c r="Q384" s="84" t="s">
        <v>11</v>
      </c>
      <c r="R384" s="84" t="s">
        <v>10</v>
      </c>
      <c r="S384" s="84" t="s">
        <v>10</v>
      </c>
      <c r="T384" s="83" t="s">
        <v>130</v>
      </c>
      <c r="U384" s="83" t="s">
        <v>124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>M645044</v>
      </c>
      <c r="AU384" s="11">
        <f t="shared" si="150"/>
        <v>24</v>
      </c>
      <c r="AV384" s="11">
        <f t="shared" si="151"/>
        <v>11231.44</v>
      </c>
      <c r="AW384" s="11" t="str">
        <f t="shared" si="152"/>
        <v>2013/10</v>
      </c>
      <c r="AX384" s="11" t="str">
        <f t="shared" si="153"/>
        <v>2013/10 Contribuciones Seg. Social</v>
      </c>
      <c r="AY384" s="11">
        <f t="shared" si="134"/>
        <v>11231.44</v>
      </c>
      <c r="AZ384" s="11">
        <f t="shared" si="154"/>
        <v>1</v>
      </c>
      <c r="BA384" s="11" t="str">
        <f t="shared" si="136"/>
        <v>M645044 24</v>
      </c>
      <c r="BB384" s="11">
        <f>IFERROR(IF(AW384="","",VLOOKUP(AW384,SUSS!R:S,2,FALSE)),AY384*SUSS!$M$2)</f>
        <v>1347.7728</v>
      </c>
      <c r="BC384" s="11">
        <f t="shared" si="135"/>
        <v>1347.7728</v>
      </c>
    </row>
    <row r="385" spans="1:55" ht="29.25" thickBot="1">
      <c r="A385" s="3" t="s">
        <v>101</v>
      </c>
      <c r="B385" s="83">
        <v>2015</v>
      </c>
      <c r="C385" s="83">
        <v>2</v>
      </c>
      <c r="D385" s="83"/>
      <c r="E385" s="84" t="s">
        <v>11</v>
      </c>
      <c r="F385" s="84" t="s">
        <v>108</v>
      </c>
      <c r="G385" s="84" t="s">
        <v>83</v>
      </c>
      <c r="H385" s="85">
        <v>42457</v>
      </c>
      <c r="I385" s="86">
        <v>1491.04</v>
      </c>
      <c r="J385" s="86">
        <v>1163.99</v>
      </c>
      <c r="K385" s="87">
        <v>327.05</v>
      </c>
      <c r="N385" s="3" t="s">
        <v>101</v>
      </c>
      <c r="O385" s="83">
        <v>24</v>
      </c>
      <c r="P385" s="87">
        <v>490.67</v>
      </c>
      <c r="Q385" s="84" t="s">
        <v>11</v>
      </c>
      <c r="R385" s="84" t="s">
        <v>10</v>
      </c>
      <c r="S385" s="84" t="s">
        <v>83</v>
      </c>
      <c r="T385" s="83" t="s">
        <v>130</v>
      </c>
      <c r="U385" s="83" t="s">
        <v>124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M645044</v>
      </c>
      <c r="AU385" s="11">
        <f t="shared" si="150"/>
        <v>24</v>
      </c>
      <c r="AV385" s="11">
        <f t="shared" si="151"/>
        <v>490.67</v>
      </c>
      <c r="AW385" s="11" t="str">
        <f t="shared" si="152"/>
        <v>2013/10</v>
      </c>
      <c r="AX385" s="11" t="str">
        <f t="shared" si="153"/>
        <v>2013/10 Contribuciones Seg. Social</v>
      </c>
      <c r="AY385" s="11">
        <f t="shared" si="134"/>
        <v>11231.44</v>
      </c>
      <c r="AZ385" s="11">
        <f t="shared" si="154"/>
        <v>4.3687185258524282E-2</v>
      </c>
      <c r="BA385" s="11" t="str">
        <f t="shared" si="136"/>
        <v>M645044 24</v>
      </c>
      <c r="BB385" s="11">
        <f>IFERROR(IF(AW385="","",VLOOKUP(AW385,SUSS!R:S,2,FALSE)),AY385*SUSS!$M$2)</f>
        <v>1347.7728</v>
      </c>
      <c r="BC385" s="11">
        <f t="shared" si="135"/>
        <v>58.880399999999995</v>
      </c>
    </row>
    <row r="386" spans="1:55" ht="29.25" thickBot="1">
      <c r="A386" s="3" t="s">
        <v>101</v>
      </c>
      <c r="B386" s="83">
        <v>2015</v>
      </c>
      <c r="C386" s="83">
        <v>2</v>
      </c>
      <c r="D386" s="83"/>
      <c r="E386" s="84" t="s">
        <v>11</v>
      </c>
      <c r="F386" s="84" t="s">
        <v>108</v>
      </c>
      <c r="G386" s="84" t="s">
        <v>84</v>
      </c>
      <c r="H386" s="85">
        <v>43798</v>
      </c>
      <c r="I386" s="86">
        <v>7524.39</v>
      </c>
      <c r="J386" s="86">
        <v>5873.94</v>
      </c>
      <c r="K386" s="86">
        <v>1650.45</v>
      </c>
      <c r="N386" s="3" t="s">
        <v>101</v>
      </c>
      <c r="O386" s="83">
        <v>24</v>
      </c>
      <c r="P386" s="86">
        <v>1388.69</v>
      </c>
      <c r="Q386" s="84" t="s">
        <v>11</v>
      </c>
      <c r="R386" s="84" t="s">
        <v>10</v>
      </c>
      <c r="S386" s="84" t="s">
        <v>84</v>
      </c>
      <c r="T386" s="83" t="s">
        <v>130</v>
      </c>
      <c r="U386" s="83" t="s">
        <v>124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M645044</v>
      </c>
      <c r="AU386" s="11">
        <f t="shared" si="150"/>
        <v>24</v>
      </c>
      <c r="AV386" s="11">
        <f t="shared" si="151"/>
        <v>1388.69</v>
      </c>
      <c r="AW386" s="11" t="str">
        <f t="shared" si="152"/>
        <v>2013/10</v>
      </c>
      <c r="AX386" s="11" t="str">
        <f t="shared" si="153"/>
        <v>2013/10 Contribuciones Seg. Social</v>
      </c>
      <c r="AY386" s="11">
        <f t="shared" si="134"/>
        <v>11231.44</v>
      </c>
      <c r="AZ386" s="11">
        <f t="shared" si="154"/>
        <v>0.1236430947411908</v>
      </c>
      <c r="BA386" s="11" t="str">
        <f t="shared" si="136"/>
        <v>M645044 24</v>
      </c>
      <c r="BB386" s="11">
        <f>IFERROR(IF(AW386="","",VLOOKUP(AW386,SUSS!R:S,2,FALSE)),AY386*SUSS!$M$2)</f>
        <v>1347.7728</v>
      </c>
      <c r="BC386" s="11">
        <f t="shared" si="135"/>
        <v>166.64279999999999</v>
      </c>
    </row>
    <row r="387" spans="1:55" ht="29.25" thickBot="1">
      <c r="A387" s="3" t="s">
        <v>101</v>
      </c>
      <c r="B387" s="83">
        <v>2015</v>
      </c>
      <c r="C387" s="83">
        <v>3</v>
      </c>
      <c r="D387" s="83"/>
      <c r="E387" s="84" t="s">
        <v>86</v>
      </c>
      <c r="F387" s="84" t="s">
        <v>10</v>
      </c>
      <c r="G387" s="84" t="s">
        <v>10</v>
      </c>
      <c r="H387" s="85">
        <v>42103</v>
      </c>
      <c r="I387" s="86">
        <v>5925.63</v>
      </c>
      <c r="J387" s="87">
        <v>0</v>
      </c>
      <c r="K387" s="86">
        <v>5925.63</v>
      </c>
      <c r="N387" s="3" t="s">
        <v>101</v>
      </c>
      <c r="O387" s="83">
        <v>24</v>
      </c>
      <c r="P387" s="86">
        <v>4545.16</v>
      </c>
      <c r="Q387" s="84" t="s">
        <v>86</v>
      </c>
      <c r="R387" s="84" t="s">
        <v>10</v>
      </c>
      <c r="S387" s="84" t="s">
        <v>10</v>
      </c>
      <c r="T387" s="83" t="s">
        <v>144</v>
      </c>
      <c r="U387" s="83" t="s">
        <v>124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:55" ht="29.25" thickBot="1">
      <c r="A388" s="3" t="s">
        <v>101</v>
      </c>
      <c r="B388" s="83">
        <v>2015</v>
      </c>
      <c r="C388" s="83">
        <v>3</v>
      </c>
      <c r="D388" s="83"/>
      <c r="E388" s="84" t="s">
        <v>11</v>
      </c>
      <c r="F388" s="84" t="s">
        <v>10</v>
      </c>
      <c r="G388" s="84" t="s">
        <v>10</v>
      </c>
      <c r="H388" s="85">
        <v>42103</v>
      </c>
      <c r="I388" s="86">
        <v>7340.39</v>
      </c>
      <c r="J388" s="87">
        <v>0</v>
      </c>
      <c r="K388" s="86">
        <v>7340.39</v>
      </c>
      <c r="N388" s="3" t="s">
        <v>101</v>
      </c>
      <c r="O388" s="83">
        <v>24</v>
      </c>
      <c r="P388" s="87">
        <v>297.36</v>
      </c>
      <c r="Q388" s="84" t="s">
        <v>86</v>
      </c>
      <c r="R388" s="84" t="s">
        <v>10</v>
      </c>
      <c r="S388" s="84" t="s">
        <v>83</v>
      </c>
      <c r="T388" s="83" t="s">
        <v>144</v>
      </c>
      <c r="U388" s="83" t="s">
        <v>124</v>
      </c>
      <c r="AC388" s="11" t="str">
        <f t="shared" si="137"/>
        <v>M645044</v>
      </c>
      <c r="AD388" s="11" t="str">
        <f t="shared" si="138"/>
        <v>Contribuciones Seg. Social</v>
      </c>
      <c r="AE388" s="11" t="str">
        <f t="shared" si="139"/>
        <v>Declaración Jurada</v>
      </c>
      <c r="AF388" s="11" t="str">
        <f t="shared" si="140"/>
        <v>Declaración Jurada</v>
      </c>
      <c r="AG388" s="11">
        <f t="shared" si="141"/>
        <v>7340.39</v>
      </c>
      <c r="AH388" s="11">
        <f t="shared" si="142"/>
        <v>0</v>
      </c>
      <c r="AI388" s="11">
        <f t="shared" si="143"/>
        <v>7340.39</v>
      </c>
      <c r="AJ388" s="11">
        <f t="shared" si="144"/>
        <v>2015</v>
      </c>
      <c r="AK388" s="11">
        <f t="shared" si="145"/>
        <v>3</v>
      </c>
      <c r="AN388" s="11" t="str">
        <f t="shared" si="146"/>
        <v xml:space="preserve">2015/3 </v>
      </c>
      <c r="AO388" s="11" t="str">
        <f t="shared" si="147"/>
        <v>2015/3 Contribuciones Seg. Social</v>
      </c>
      <c r="AP388" s="11">
        <f t="shared" si="148"/>
        <v>7340.39</v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:55" ht="29.25" thickBot="1">
      <c r="A389" s="3" t="s">
        <v>101</v>
      </c>
      <c r="B389" s="83">
        <v>2015</v>
      </c>
      <c r="C389" s="83">
        <v>3</v>
      </c>
      <c r="D389" s="83"/>
      <c r="E389" s="84" t="s">
        <v>11</v>
      </c>
      <c r="F389" s="84" t="s">
        <v>108</v>
      </c>
      <c r="G389" s="84" t="s">
        <v>109</v>
      </c>
      <c r="H389" s="85">
        <v>42103</v>
      </c>
      <c r="I389" s="86">
        <v>3979.81</v>
      </c>
      <c r="J389" s="87">
        <v>0</v>
      </c>
      <c r="K389" s="86">
        <v>3979.81</v>
      </c>
      <c r="N389" s="3" t="s">
        <v>101</v>
      </c>
      <c r="O389" s="83">
        <v>24</v>
      </c>
      <c r="P389" s="86">
        <v>5809.22</v>
      </c>
      <c r="Q389" s="84" t="s">
        <v>86</v>
      </c>
      <c r="R389" s="84" t="s">
        <v>10</v>
      </c>
      <c r="S389" s="84" t="s">
        <v>84</v>
      </c>
      <c r="T389" s="83" t="s">
        <v>144</v>
      </c>
      <c r="U389" s="83" t="s">
        <v>124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:55" ht="29.25" thickBot="1">
      <c r="A390" s="3" t="s">
        <v>101</v>
      </c>
      <c r="B390" s="83">
        <v>2015</v>
      </c>
      <c r="C390" s="83">
        <v>3</v>
      </c>
      <c r="D390" s="83"/>
      <c r="E390" s="84" t="s">
        <v>86</v>
      </c>
      <c r="F390" s="84" t="s">
        <v>10</v>
      </c>
      <c r="G390" s="84" t="s">
        <v>83</v>
      </c>
      <c r="H390" s="85">
        <v>42220</v>
      </c>
      <c r="I390" s="87">
        <v>687.37</v>
      </c>
      <c r="J390" s="87">
        <v>539.9</v>
      </c>
      <c r="K390" s="87">
        <v>147.47</v>
      </c>
      <c r="N390" s="3" t="s">
        <v>101</v>
      </c>
      <c r="O390" s="83">
        <v>24</v>
      </c>
      <c r="P390" s="86">
        <v>5604.44</v>
      </c>
      <c r="Q390" s="84" t="s">
        <v>86</v>
      </c>
      <c r="R390" s="84" t="s">
        <v>10</v>
      </c>
      <c r="S390" s="84" t="s">
        <v>10</v>
      </c>
      <c r="T390" s="83" t="s">
        <v>132</v>
      </c>
      <c r="U390" s="83" t="s">
        <v>124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:55" ht="29.25" thickBot="1">
      <c r="A391" s="3" t="s">
        <v>101</v>
      </c>
      <c r="B391" s="83">
        <v>2015</v>
      </c>
      <c r="C391" s="83">
        <v>3</v>
      </c>
      <c r="D391" s="83"/>
      <c r="E391" s="84" t="s">
        <v>86</v>
      </c>
      <c r="F391" s="84" t="s">
        <v>10</v>
      </c>
      <c r="G391" s="84" t="s">
        <v>84</v>
      </c>
      <c r="H391" s="85">
        <v>43798</v>
      </c>
      <c r="I391" s="86">
        <v>13122.31</v>
      </c>
      <c r="J391" s="86">
        <v>10306.969999999999</v>
      </c>
      <c r="K391" s="86">
        <v>2815.34</v>
      </c>
      <c r="N391" s="3" t="s">
        <v>101</v>
      </c>
      <c r="O391" s="83">
        <v>24</v>
      </c>
      <c r="P391" s="86">
        <v>1807.26</v>
      </c>
      <c r="Q391" s="84" t="s">
        <v>82</v>
      </c>
      <c r="R391" s="84" t="s">
        <v>10</v>
      </c>
      <c r="S391" s="84" t="s">
        <v>84</v>
      </c>
      <c r="T391" s="83" t="s">
        <v>149</v>
      </c>
      <c r="U391" s="83" t="s">
        <v>124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:55" ht="29.25" thickBot="1">
      <c r="A392" s="3" t="s">
        <v>101</v>
      </c>
      <c r="B392" s="83">
        <v>2015</v>
      </c>
      <c r="C392" s="83">
        <v>3</v>
      </c>
      <c r="D392" s="83"/>
      <c r="E392" s="84" t="s">
        <v>11</v>
      </c>
      <c r="F392" s="84" t="s">
        <v>10</v>
      </c>
      <c r="G392" s="84" t="s">
        <v>83</v>
      </c>
      <c r="H392" s="85">
        <v>42220</v>
      </c>
      <c r="I392" s="87">
        <v>851.49</v>
      </c>
      <c r="J392" s="87">
        <v>668.81</v>
      </c>
      <c r="K392" s="87">
        <v>182.68</v>
      </c>
      <c r="N392" s="3" t="s">
        <v>101</v>
      </c>
      <c r="O392" s="83">
        <v>24</v>
      </c>
      <c r="P392" s="86">
        <v>4072.82</v>
      </c>
      <c r="Q392" s="84" t="s">
        <v>82</v>
      </c>
      <c r="R392" s="84" t="s">
        <v>10</v>
      </c>
      <c r="S392" s="84" t="s">
        <v>10</v>
      </c>
      <c r="T392" s="83" t="s">
        <v>150</v>
      </c>
      <c r="U392" s="83" t="s">
        <v>124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:55" ht="29.25" thickBot="1">
      <c r="A393" s="3" t="s">
        <v>101</v>
      </c>
      <c r="B393" s="83">
        <v>2015</v>
      </c>
      <c r="C393" s="83">
        <v>3</v>
      </c>
      <c r="D393" s="83"/>
      <c r="E393" s="84" t="s">
        <v>11</v>
      </c>
      <c r="F393" s="84" t="s">
        <v>10</v>
      </c>
      <c r="G393" s="84" t="s">
        <v>84</v>
      </c>
      <c r="H393" s="85">
        <v>43798</v>
      </c>
      <c r="I393" s="86">
        <v>16255.29</v>
      </c>
      <c r="J393" s="86">
        <v>12767.78</v>
      </c>
      <c r="K393" s="86">
        <v>3487.51</v>
      </c>
      <c r="N393" s="3" t="s">
        <v>101</v>
      </c>
      <c r="O393" s="83">
        <v>24</v>
      </c>
      <c r="P393" s="87">
        <v>164.57</v>
      </c>
      <c r="Q393" s="84" t="s">
        <v>82</v>
      </c>
      <c r="R393" s="84" t="s">
        <v>10</v>
      </c>
      <c r="S393" s="84" t="s">
        <v>83</v>
      </c>
      <c r="T393" s="83" t="s">
        <v>150</v>
      </c>
      <c r="U393" s="83" t="s">
        <v>124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:55" ht="29.25" thickBot="1">
      <c r="A394" s="3" t="s">
        <v>101</v>
      </c>
      <c r="B394" s="83">
        <v>2015</v>
      </c>
      <c r="C394" s="83">
        <v>3</v>
      </c>
      <c r="D394" s="83"/>
      <c r="E394" s="84" t="s">
        <v>11</v>
      </c>
      <c r="F394" s="84" t="s">
        <v>108</v>
      </c>
      <c r="G394" s="84" t="s">
        <v>83</v>
      </c>
      <c r="H394" s="85">
        <v>42218</v>
      </c>
      <c r="I394" s="87">
        <v>453.7</v>
      </c>
      <c r="J394" s="87">
        <v>356.39</v>
      </c>
      <c r="K394" s="87">
        <v>97.31</v>
      </c>
      <c r="N394" s="3" t="s">
        <v>101</v>
      </c>
      <c r="O394" s="83">
        <v>24</v>
      </c>
      <c r="P394" s="86">
        <v>1871.84</v>
      </c>
      <c r="Q394" s="84" t="s">
        <v>82</v>
      </c>
      <c r="R394" s="84" t="s">
        <v>10</v>
      </c>
      <c r="S394" s="84" t="s">
        <v>84</v>
      </c>
      <c r="T394" s="83" t="s">
        <v>150</v>
      </c>
      <c r="U394" s="83" t="s">
        <v>124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:55" ht="29.25" thickBot="1">
      <c r="A395" s="3" t="s">
        <v>101</v>
      </c>
      <c r="B395" s="83">
        <v>2015</v>
      </c>
      <c r="C395" s="83">
        <v>3</v>
      </c>
      <c r="D395" s="83"/>
      <c r="E395" s="84" t="s">
        <v>11</v>
      </c>
      <c r="F395" s="84" t="s">
        <v>108</v>
      </c>
      <c r="G395" s="84" t="s">
        <v>84</v>
      </c>
      <c r="H395" s="85">
        <v>43798</v>
      </c>
      <c r="I395" s="86">
        <v>8823.9</v>
      </c>
      <c r="J395" s="86">
        <v>6931.31</v>
      </c>
      <c r="K395" s="86">
        <v>1892.59</v>
      </c>
      <c r="N395" s="3" t="s">
        <v>101</v>
      </c>
      <c r="O395" s="83">
        <v>24</v>
      </c>
      <c r="P395" s="86">
        <v>4072.82</v>
      </c>
      <c r="Q395" s="84" t="s">
        <v>82</v>
      </c>
      <c r="R395" s="84" t="s">
        <v>10</v>
      </c>
      <c r="S395" s="84" t="s">
        <v>10</v>
      </c>
      <c r="T395" s="83" t="s">
        <v>151</v>
      </c>
      <c r="U395" s="83" t="s">
        <v>124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:55" ht="29.25" thickBot="1">
      <c r="A396" s="3" t="s">
        <v>101</v>
      </c>
      <c r="B396" s="83">
        <v>2015</v>
      </c>
      <c r="C396" s="83">
        <v>4</v>
      </c>
      <c r="D396" s="83"/>
      <c r="E396" s="84" t="s">
        <v>86</v>
      </c>
      <c r="F396" s="84" t="s">
        <v>10</v>
      </c>
      <c r="G396" s="84" t="s">
        <v>10</v>
      </c>
      <c r="H396" s="85">
        <v>42135</v>
      </c>
      <c r="I396" s="86">
        <v>5888.69</v>
      </c>
      <c r="J396" s="87">
        <v>0</v>
      </c>
      <c r="K396" s="86">
        <v>5888.69</v>
      </c>
      <c r="N396" s="3" t="s">
        <v>101</v>
      </c>
      <c r="O396" s="83">
        <v>24</v>
      </c>
      <c r="P396" s="87">
        <v>136.75</v>
      </c>
      <c r="Q396" s="84" t="s">
        <v>82</v>
      </c>
      <c r="R396" s="84" t="s">
        <v>10</v>
      </c>
      <c r="S396" s="84" t="s">
        <v>83</v>
      </c>
      <c r="T396" s="83" t="s">
        <v>151</v>
      </c>
      <c r="U396" s="83" t="s">
        <v>124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:55" ht="29.25" thickBot="1">
      <c r="A397" s="3" t="s">
        <v>101</v>
      </c>
      <c r="B397" s="83">
        <v>2015</v>
      </c>
      <c r="C397" s="83">
        <v>4</v>
      </c>
      <c r="D397" s="83"/>
      <c r="E397" s="84" t="s">
        <v>11</v>
      </c>
      <c r="F397" s="84" t="s">
        <v>10</v>
      </c>
      <c r="G397" s="84" t="s">
        <v>10</v>
      </c>
      <c r="H397" s="85">
        <v>42135</v>
      </c>
      <c r="I397" s="86">
        <v>7294.64</v>
      </c>
      <c r="J397" s="87">
        <v>0</v>
      </c>
      <c r="K397" s="86">
        <v>7294.64</v>
      </c>
      <c r="N397" s="3" t="s">
        <v>101</v>
      </c>
      <c r="O397" s="83">
        <v>24</v>
      </c>
      <c r="P397" s="86">
        <v>1899.66</v>
      </c>
      <c r="Q397" s="84" t="s">
        <v>82</v>
      </c>
      <c r="R397" s="84" t="s">
        <v>10</v>
      </c>
      <c r="S397" s="84" t="s">
        <v>84</v>
      </c>
      <c r="T397" s="83" t="s">
        <v>151</v>
      </c>
      <c r="U397" s="83" t="s">
        <v>124</v>
      </c>
      <c r="AC397" s="11" t="str">
        <f t="shared" si="137"/>
        <v>M645044</v>
      </c>
      <c r="AD397" s="11" t="str">
        <f t="shared" si="138"/>
        <v>Contribuciones Seg. Social</v>
      </c>
      <c r="AE397" s="11" t="str">
        <f t="shared" si="139"/>
        <v>Declaración Jurada</v>
      </c>
      <c r="AF397" s="11" t="str">
        <f t="shared" si="140"/>
        <v>Declaración Jurada</v>
      </c>
      <c r="AG397" s="11">
        <f t="shared" si="141"/>
        <v>7294.64</v>
      </c>
      <c r="AH397" s="11">
        <f t="shared" si="142"/>
        <v>0</v>
      </c>
      <c r="AI397" s="11">
        <f t="shared" si="143"/>
        <v>7294.64</v>
      </c>
      <c r="AJ397" s="11">
        <f t="shared" si="144"/>
        <v>2015</v>
      </c>
      <c r="AK397" s="11">
        <f t="shared" si="145"/>
        <v>4</v>
      </c>
      <c r="AN397" s="11" t="str">
        <f t="shared" si="146"/>
        <v xml:space="preserve">2015/4 </v>
      </c>
      <c r="AO397" s="11" t="str">
        <f t="shared" si="147"/>
        <v>2015/4 Contribuciones Seg. Social</v>
      </c>
      <c r="AP397" s="11">
        <f t="shared" si="148"/>
        <v>7294.64</v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:55" ht="29.25" thickBot="1">
      <c r="A398" s="3" t="s">
        <v>101</v>
      </c>
      <c r="B398" s="83">
        <v>2015</v>
      </c>
      <c r="C398" s="83">
        <v>4</v>
      </c>
      <c r="D398" s="83"/>
      <c r="E398" s="84" t="s">
        <v>11</v>
      </c>
      <c r="F398" s="84" t="s">
        <v>10</v>
      </c>
      <c r="G398" s="84" t="s">
        <v>83</v>
      </c>
      <c r="H398" s="85">
        <v>42220</v>
      </c>
      <c r="I398" s="87">
        <v>612.75</v>
      </c>
      <c r="J398" s="87">
        <v>479.46</v>
      </c>
      <c r="K398" s="87">
        <v>133.29</v>
      </c>
      <c r="N398" s="3" t="s">
        <v>101</v>
      </c>
      <c r="O398" s="83">
        <v>24</v>
      </c>
      <c r="P398" s="86">
        <v>14119.33</v>
      </c>
      <c r="Q398" s="84" t="s">
        <v>102</v>
      </c>
      <c r="R398" s="84" t="s">
        <v>10</v>
      </c>
      <c r="S398" s="84" t="s">
        <v>10</v>
      </c>
      <c r="T398" s="83" t="s">
        <v>115</v>
      </c>
      <c r="U398" s="83" t="s">
        <v>124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:55" ht="29.25" thickBot="1">
      <c r="A399" s="3" t="s">
        <v>101</v>
      </c>
      <c r="B399" s="83">
        <v>2015</v>
      </c>
      <c r="C399" s="83">
        <v>4</v>
      </c>
      <c r="D399" s="83"/>
      <c r="E399" s="84" t="s">
        <v>11</v>
      </c>
      <c r="F399" s="84" t="s">
        <v>10</v>
      </c>
      <c r="G399" s="84" t="s">
        <v>84</v>
      </c>
      <c r="H399" s="85">
        <v>43798</v>
      </c>
      <c r="I399" s="86">
        <v>16153.98</v>
      </c>
      <c r="J399" s="86">
        <v>12639.95</v>
      </c>
      <c r="K399" s="86">
        <v>3514.03</v>
      </c>
      <c r="N399" s="3" t="s">
        <v>101</v>
      </c>
      <c r="O399" s="83">
        <v>24</v>
      </c>
      <c r="P399" s="87">
        <v>12.54</v>
      </c>
      <c r="Q399" s="84" t="s">
        <v>107</v>
      </c>
      <c r="R399" s="84" t="s">
        <v>10</v>
      </c>
      <c r="S399" s="84" t="s">
        <v>105</v>
      </c>
      <c r="T399" s="83" t="s">
        <v>115</v>
      </c>
      <c r="U399" s="83" t="s">
        <v>124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:55" ht="29.25" thickBot="1">
      <c r="A400" s="3" t="s">
        <v>101</v>
      </c>
      <c r="B400" s="83">
        <v>2015</v>
      </c>
      <c r="C400" s="83">
        <v>4</v>
      </c>
      <c r="D400" s="83"/>
      <c r="E400" s="84" t="s">
        <v>86</v>
      </c>
      <c r="F400" s="84" t="s">
        <v>10</v>
      </c>
      <c r="G400" s="84" t="s">
        <v>83</v>
      </c>
      <c r="H400" s="85">
        <v>42220</v>
      </c>
      <c r="I400" s="87">
        <v>494.65</v>
      </c>
      <c r="J400" s="87">
        <v>387.05</v>
      </c>
      <c r="K400" s="87">
        <v>107.6</v>
      </c>
      <c r="N400" s="3" t="s">
        <v>101</v>
      </c>
      <c r="O400" s="83">
        <v>24</v>
      </c>
      <c r="P400" s="86">
        <v>28156.880000000001</v>
      </c>
      <c r="Q400" s="84" t="s">
        <v>82</v>
      </c>
      <c r="R400" s="84" t="s">
        <v>10</v>
      </c>
      <c r="S400" s="84" t="s">
        <v>10</v>
      </c>
      <c r="T400" s="83" t="s">
        <v>152</v>
      </c>
      <c r="U400" s="83" t="s">
        <v>124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:55" ht="29.25" thickBot="1">
      <c r="A401" s="3" t="s">
        <v>101</v>
      </c>
      <c r="B401" s="83">
        <v>2015</v>
      </c>
      <c r="C401" s="83">
        <v>4</v>
      </c>
      <c r="D401" s="83"/>
      <c r="E401" s="84" t="s">
        <v>86</v>
      </c>
      <c r="F401" s="84" t="s">
        <v>10</v>
      </c>
      <c r="G401" s="84" t="s">
        <v>84</v>
      </c>
      <c r="H401" s="85">
        <v>43798</v>
      </c>
      <c r="I401" s="86">
        <v>13040.5</v>
      </c>
      <c r="J401" s="86">
        <v>10203.76</v>
      </c>
      <c r="K401" s="86">
        <v>2836.74</v>
      </c>
      <c r="N401" s="3" t="s">
        <v>101</v>
      </c>
      <c r="O401" s="83">
        <v>24</v>
      </c>
      <c r="P401" s="87">
        <v>373.6</v>
      </c>
      <c r="Q401" s="84" t="s">
        <v>82</v>
      </c>
      <c r="R401" s="84" t="s">
        <v>10</v>
      </c>
      <c r="S401" s="84" t="s">
        <v>83</v>
      </c>
      <c r="T401" s="83" t="s">
        <v>152</v>
      </c>
      <c r="U401" s="83" t="s">
        <v>124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:55" ht="29.25" thickBot="1">
      <c r="A402" s="3" t="s">
        <v>101</v>
      </c>
      <c r="B402" s="83">
        <v>2015</v>
      </c>
      <c r="C402" s="83">
        <v>5</v>
      </c>
      <c r="D402" s="83"/>
      <c r="E402" s="84" t="s">
        <v>86</v>
      </c>
      <c r="F402" s="84" t="s">
        <v>10</v>
      </c>
      <c r="G402" s="84" t="s">
        <v>10</v>
      </c>
      <c r="H402" s="85">
        <v>42165</v>
      </c>
      <c r="I402" s="86">
        <v>7799.43</v>
      </c>
      <c r="J402" s="87">
        <v>0</v>
      </c>
      <c r="K402" s="86">
        <v>7799.43</v>
      </c>
      <c r="N402" s="3" t="s">
        <v>101</v>
      </c>
      <c r="O402" s="83">
        <v>24</v>
      </c>
      <c r="P402" s="86">
        <v>1726.02</v>
      </c>
      <c r="Q402" s="84" t="s">
        <v>82</v>
      </c>
      <c r="R402" s="84" t="s">
        <v>10</v>
      </c>
      <c r="S402" s="84" t="s">
        <v>84</v>
      </c>
      <c r="T402" s="83" t="s">
        <v>152</v>
      </c>
      <c r="U402" s="83" t="s">
        <v>124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:55" ht="29.25" thickBot="1">
      <c r="A403" s="3" t="s">
        <v>101</v>
      </c>
      <c r="B403" s="83">
        <v>2015</v>
      </c>
      <c r="C403" s="83">
        <v>5</v>
      </c>
      <c r="D403" s="83"/>
      <c r="E403" s="84" t="s">
        <v>11</v>
      </c>
      <c r="F403" s="84" t="s">
        <v>10</v>
      </c>
      <c r="G403" s="84" t="s">
        <v>10</v>
      </c>
      <c r="H403" s="85">
        <v>42165</v>
      </c>
      <c r="I403" s="86">
        <v>9661.5400000000009</v>
      </c>
      <c r="J403" s="87">
        <v>0</v>
      </c>
      <c r="K403" s="86">
        <v>9661.5400000000009</v>
      </c>
      <c r="N403" s="3" t="s">
        <v>101</v>
      </c>
      <c r="O403" s="83">
        <v>24</v>
      </c>
      <c r="P403" s="87">
        <v>6.27</v>
      </c>
      <c r="Q403" s="84" t="s">
        <v>104</v>
      </c>
      <c r="R403" s="84" t="s">
        <v>10</v>
      </c>
      <c r="S403" s="84" t="s">
        <v>105</v>
      </c>
      <c r="T403" s="83" t="s">
        <v>116</v>
      </c>
      <c r="U403" s="83" t="s">
        <v>124</v>
      </c>
      <c r="AC403" s="11" t="str">
        <f t="shared" si="137"/>
        <v>M645044</v>
      </c>
      <c r="AD403" s="11" t="str">
        <f t="shared" si="138"/>
        <v>Contribuciones Seg. Social</v>
      </c>
      <c r="AE403" s="11" t="str">
        <f t="shared" si="139"/>
        <v>Declaración Jurada</v>
      </c>
      <c r="AF403" s="11" t="str">
        <f t="shared" si="140"/>
        <v>Declaración Jurada</v>
      </c>
      <c r="AG403" s="11">
        <f t="shared" si="141"/>
        <v>9661.5400000000009</v>
      </c>
      <c r="AH403" s="11">
        <f t="shared" si="142"/>
        <v>0</v>
      </c>
      <c r="AI403" s="11">
        <f t="shared" si="143"/>
        <v>9661.5400000000009</v>
      </c>
      <c r="AJ403" s="11">
        <f t="shared" si="144"/>
        <v>2015</v>
      </c>
      <c r="AK403" s="11">
        <f t="shared" si="145"/>
        <v>5</v>
      </c>
      <c r="AN403" s="11" t="str">
        <f t="shared" si="146"/>
        <v xml:space="preserve">2015/5 </v>
      </c>
      <c r="AO403" s="11" t="str">
        <f t="shared" si="147"/>
        <v>2015/5 Contribuciones Seg. Social</v>
      </c>
      <c r="AP403" s="11">
        <f t="shared" si="148"/>
        <v>9661.5400000000009</v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:55" ht="29.25" thickBot="1">
      <c r="A404" s="3" t="s">
        <v>101</v>
      </c>
      <c r="B404" s="83">
        <v>2015</v>
      </c>
      <c r="C404" s="83">
        <v>5</v>
      </c>
      <c r="D404" s="83"/>
      <c r="E404" s="84" t="s">
        <v>86</v>
      </c>
      <c r="F404" s="84" t="s">
        <v>10</v>
      </c>
      <c r="G404" s="84" t="s">
        <v>83</v>
      </c>
      <c r="H404" s="85">
        <v>42275</v>
      </c>
      <c r="I404" s="87">
        <v>842.34</v>
      </c>
      <c r="J404" s="87">
        <v>655.19000000000005</v>
      </c>
      <c r="K404" s="87">
        <v>187.15</v>
      </c>
      <c r="N404" s="3" t="s">
        <v>101</v>
      </c>
      <c r="O404" s="83">
        <v>24</v>
      </c>
      <c r="P404" s="87">
        <v>18.809999999999999</v>
      </c>
      <c r="Q404" s="84" t="s">
        <v>106</v>
      </c>
      <c r="R404" s="84" t="s">
        <v>10</v>
      </c>
      <c r="S404" s="84" t="s">
        <v>105</v>
      </c>
      <c r="T404" s="83" t="s">
        <v>137</v>
      </c>
      <c r="U404" s="83" t="s">
        <v>124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:55" ht="29.25" thickBot="1">
      <c r="A405" s="3" t="s">
        <v>101</v>
      </c>
      <c r="B405" s="83">
        <v>2015</v>
      </c>
      <c r="C405" s="83">
        <v>5</v>
      </c>
      <c r="D405" s="83"/>
      <c r="E405" s="84" t="s">
        <v>86</v>
      </c>
      <c r="F405" s="84" t="s">
        <v>10</v>
      </c>
      <c r="G405" s="84" t="s">
        <v>84</v>
      </c>
      <c r="H405" s="85">
        <v>43798</v>
      </c>
      <c r="I405" s="86">
        <v>16710.28</v>
      </c>
      <c r="J405" s="86">
        <v>12997.71</v>
      </c>
      <c r="K405" s="86">
        <v>3712.57</v>
      </c>
      <c r="N405" s="3" t="s">
        <v>101</v>
      </c>
      <c r="O405" s="83">
        <v>25</v>
      </c>
      <c r="P405" s="87">
        <v>669.19</v>
      </c>
      <c r="Q405" s="84" t="s">
        <v>103</v>
      </c>
      <c r="R405" s="84" t="s">
        <v>10</v>
      </c>
      <c r="S405" s="84" t="s">
        <v>10</v>
      </c>
      <c r="T405" s="83" t="s">
        <v>114</v>
      </c>
      <c r="U405" s="83" t="s">
        <v>124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:55" ht="29.25" thickBot="1">
      <c r="A406" s="3" t="s">
        <v>101</v>
      </c>
      <c r="B406" s="83">
        <v>2015</v>
      </c>
      <c r="C406" s="83">
        <v>5</v>
      </c>
      <c r="D406" s="83"/>
      <c r="E406" s="84" t="s">
        <v>11</v>
      </c>
      <c r="F406" s="84" t="s">
        <v>10</v>
      </c>
      <c r="G406" s="84" t="s">
        <v>83</v>
      </c>
      <c r="H406" s="85">
        <v>42275</v>
      </c>
      <c r="I406" s="86">
        <v>1043.45</v>
      </c>
      <c r="J406" s="87">
        <v>811.62</v>
      </c>
      <c r="K406" s="87">
        <v>231.83</v>
      </c>
      <c r="N406" s="3" t="s">
        <v>101</v>
      </c>
      <c r="O406" s="83">
        <v>25</v>
      </c>
      <c r="P406" s="86">
        <v>6544.22</v>
      </c>
      <c r="Q406" s="84" t="s">
        <v>11</v>
      </c>
      <c r="R406" s="84" t="s">
        <v>10</v>
      </c>
      <c r="S406" s="84" t="s">
        <v>84</v>
      </c>
      <c r="T406" s="83" t="s">
        <v>130</v>
      </c>
      <c r="U406" s="83" t="s">
        <v>124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>M645044</v>
      </c>
      <c r="AU406" s="11">
        <f t="shared" si="150"/>
        <v>25</v>
      </c>
      <c r="AV406" s="11">
        <f t="shared" si="151"/>
        <v>6544.22</v>
      </c>
      <c r="AW406" s="11" t="str">
        <f t="shared" si="152"/>
        <v>2013/10</v>
      </c>
      <c r="AX406" s="11" t="str">
        <f t="shared" si="153"/>
        <v>2013/10 Contribuciones Seg. Social</v>
      </c>
      <c r="AY406" s="11">
        <f t="shared" si="155"/>
        <v>11231.44</v>
      </c>
      <c r="AZ406" s="11">
        <f t="shared" si="154"/>
        <v>0.58266972000028494</v>
      </c>
      <c r="BA406" s="11" t="str">
        <f t="shared" si="157"/>
        <v>M645044 25</v>
      </c>
      <c r="BB406" s="11">
        <f>IFERROR(IF(AW406="","",VLOOKUP(AW406,SUSS!R:S,2,FALSE)),AY406*SUSS!$M$2)</f>
        <v>1347.7728</v>
      </c>
      <c r="BC406" s="11">
        <f t="shared" si="156"/>
        <v>785.30640000000005</v>
      </c>
    </row>
    <row r="407" spans="1:55" ht="29.25" thickBot="1">
      <c r="A407" s="3" t="s">
        <v>101</v>
      </c>
      <c r="B407" s="83">
        <v>2015</v>
      </c>
      <c r="C407" s="83">
        <v>5</v>
      </c>
      <c r="D407" s="83"/>
      <c r="E407" s="84" t="s">
        <v>11</v>
      </c>
      <c r="F407" s="84" t="s">
        <v>10</v>
      </c>
      <c r="G407" s="84" t="s">
        <v>84</v>
      </c>
      <c r="H407" s="85">
        <v>43798</v>
      </c>
      <c r="I407" s="86">
        <v>20699.849999999999</v>
      </c>
      <c r="J407" s="86">
        <v>16100.91</v>
      </c>
      <c r="K407" s="86">
        <v>4598.9399999999996</v>
      </c>
      <c r="N407" s="3" t="s">
        <v>101</v>
      </c>
      <c r="O407" s="83">
        <v>25</v>
      </c>
      <c r="P407" s="86">
        <v>10095.14</v>
      </c>
      <c r="Q407" s="84" t="s">
        <v>11</v>
      </c>
      <c r="R407" s="84" t="s">
        <v>10</v>
      </c>
      <c r="S407" s="84" t="s">
        <v>10</v>
      </c>
      <c r="T407" s="83" t="s">
        <v>144</v>
      </c>
      <c r="U407" s="83" t="s">
        <v>124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M645044</v>
      </c>
      <c r="AU407" s="11">
        <f t="shared" si="150"/>
        <v>25</v>
      </c>
      <c r="AV407" s="11">
        <f t="shared" si="151"/>
        <v>10095.14</v>
      </c>
      <c r="AW407" s="11" t="str">
        <f t="shared" si="152"/>
        <v>2013/11</v>
      </c>
      <c r="AX407" s="11" t="str">
        <f t="shared" si="153"/>
        <v>2013/11 Contribuciones Seg. Social</v>
      </c>
      <c r="AY407" s="11">
        <f t="shared" si="155"/>
        <v>10095.14</v>
      </c>
      <c r="AZ407" s="11">
        <f t="shared" si="154"/>
        <v>1</v>
      </c>
      <c r="BA407" s="11" t="str">
        <f t="shared" si="157"/>
        <v>M645044 25</v>
      </c>
      <c r="BB407" s="11">
        <f>IFERROR(IF(AW407="","",VLOOKUP(AW407,SUSS!R:S,2,FALSE)),AY407*SUSS!$M$2)</f>
        <v>1211.4168</v>
      </c>
      <c r="BC407" s="11">
        <f t="shared" si="156"/>
        <v>1211.4168</v>
      </c>
    </row>
    <row r="408" spans="1:55" ht="29.25" thickBot="1">
      <c r="A408" s="3" t="s">
        <v>101</v>
      </c>
      <c r="B408" s="83">
        <v>2015</v>
      </c>
      <c r="C408" s="83">
        <v>6</v>
      </c>
      <c r="D408" s="83"/>
      <c r="E408" s="84" t="s">
        <v>86</v>
      </c>
      <c r="F408" s="84" t="s">
        <v>10</v>
      </c>
      <c r="G408" s="84" t="s">
        <v>10</v>
      </c>
      <c r="H408" s="85">
        <v>42195</v>
      </c>
      <c r="I408" s="86">
        <v>10651.25</v>
      </c>
      <c r="J408" s="87">
        <v>0</v>
      </c>
      <c r="K408" s="86">
        <v>10651.25</v>
      </c>
      <c r="N408" s="3" t="s">
        <v>101</v>
      </c>
      <c r="O408" s="83">
        <v>25</v>
      </c>
      <c r="P408" s="87">
        <v>368.69</v>
      </c>
      <c r="Q408" s="84" t="s">
        <v>11</v>
      </c>
      <c r="R408" s="84" t="s">
        <v>10</v>
      </c>
      <c r="S408" s="84" t="s">
        <v>83</v>
      </c>
      <c r="T408" s="83" t="s">
        <v>144</v>
      </c>
      <c r="U408" s="83" t="s">
        <v>124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>M645044</v>
      </c>
      <c r="AU408" s="11">
        <f t="shared" si="150"/>
        <v>25</v>
      </c>
      <c r="AV408" s="11">
        <f t="shared" si="151"/>
        <v>368.69</v>
      </c>
      <c r="AW408" s="11" t="str">
        <f t="shared" si="152"/>
        <v>2013/11</v>
      </c>
      <c r="AX408" s="11" t="str">
        <f t="shared" si="153"/>
        <v>2013/11 Contribuciones Seg. Social</v>
      </c>
      <c r="AY408" s="11">
        <f t="shared" si="155"/>
        <v>10095.14</v>
      </c>
      <c r="AZ408" s="11">
        <f t="shared" si="154"/>
        <v>3.6521534124341018E-2</v>
      </c>
      <c r="BA408" s="11" t="str">
        <f t="shared" si="157"/>
        <v>M645044 25</v>
      </c>
      <c r="BB408" s="11">
        <f>IFERROR(IF(AW408="","",VLOOKUP(AW408,SUSS!R:S,2,FALSE)),AY408*SUSS!$M$2)</f>
        <v>1211.4168</v>
      </c>
      <c r="BC408" s="11">
        <f t="shared" si="156"/>
        <v>44.242799999999995</v>
      </c>
    </row>
    <row r="409" spans="1:55" ht="29.25" thickBot="1">
      <c r="A409" s="3" t="s">
        <v>101</v>
      </c>
      <c r="B409" s="83">
        <v>2015</v>
      </c>
      <c r="C409" s="83">
        <v>6</v>
      </c>
      <c r="D409" s="83"/>
      <c r="E409" s="84" t="s">
        <v>11</v>
      </c>
      <c r="F409" s="84" t="s">
        <v>10</v>
      </c>
      <c r="G409" s="84" t="s">
        <v>10</v>
      </c>
      <c r="H409" s="85">
        <v>42195</v>
      </c>
      <c r="I409" s="86">
        <v>12623.06</v>
      </c>
      <c r="J409" s="87">
        <v>0</v>
      </c>
      <c r="K409" s="86">
        <v>12623.06</v>
      </c>
      <c r="N409" s="3" t="s">
        <v>101</v>
      </c>
      <c r="O409" s="83">
        <v>25</v>
      </c>
      <c r="P409" s="86">
        <v>5389.3</v>
      </c>
      <c r="Q409" s="84" t="s">
        <v>11</v>
      </c>
      <c r="R409" s="84" t="s">
        <v>10</v>
      </c>
      <c r="S409" s="84" t="s">
        <v>84</v>
      </c>
      <c r="T409" s="83" t="s">
        <v>144</v>
      </c>
      <c r="U409" s="83" t="s">
        <v>124</v>
      </c>
      <c r="AC409" s="11" t="str">
        <f t="shared" si="137"/>
        <v>M645044</v>
      </c>
      <c r="AD409" s="11" t="str">
        <f t="shared" si="138"/>
        <v>Contribuciones Seg. Social</v>
      </c>
      <c r="AE409" s="11" t="str">
        <f t="shared" si="139"/>
        <v>Declaración Jurada</v>
      </c>
      <c r="AF409" s="11" t="str">
        <f t="shared" si="140"/>
        <v>Declaración Jurada</v>
      </c>
      <c r="AG409" s="11">
        <f t="shared" si="141"/>
        <v>12623.06</v>
      </c>
      <c r="AH409" s="11">
        <f t="shared" si="142"/>
        <v>0</v>
      </c>
      <c r="AI409" s="11">
        <f t="shared" si="143"/>
        <v>12623.06</v>
      </c>
      <c r="AJ409" s="11">
        <f t="shared" si="144"/>
        <v>2015</v>
      </c>
      <c r="AK409" s="11">
        <f t="shared" si="145"/>
        <v>6</v>
      </c>
      <c r="AN409" s="11" t="str">
        <f t="shared" si="146"/>
        <v xml:space="preserve">2015/6 </v>
      </c>
      <c r="AO409" s="11" t="str">
        <f t="shared" si="147"/>
        <v>2015/6 Contribuciones Seg. Social</v>
      </c>
      <c r="AP409" s="11">
        <f t="shared" si="148"/>
        <v>12623.06</v>
      </c>
      <c r="AT409" s="11" t="str">
        <f t="shared" si="149"/>
        <v>M645044</v>
      </c>
      <c r="AU409" s="11">
        <f t="shared" si="150"/>
        <v>25</v>
      </c>
      <c r="AV409" s="11">
        <f t="shared" si="151"/>
        <v>5389.3</v>
      </c>
      <c r="AW409" s="11" t="str">
        <f t="shared" si="152"/>
        <v>2013/11</v>
      </c>
      <c r="AX409" s="11" t="str">
        <f t="shared" si="153"/>
        <v>2013/11 Contribuciones Seg. Social</v>
      </c>
      <c r="AY409" s="11">
        <f t="shared" si="155"/>
        <v>10095.14</v>
      </c>
      <c r="AZ409" s="11">
        <f t="shared" si="154"/>
        <v>0.5338509421365133</v>
      </c>
      <c r="BA409" s="11" t="str">
        <f t="shared" si="157"/>
        <v>M645044 25</v>
      </c>
      <c r="BB409" s="11">
        <f>IFERROR(IF(AW409="","",VLOOKUP(AW409,SUSS!R:S,2,FALSE)),AY409*SUSS!$M$2)</f>
        <v>1211.4168</v>
      </c>
      <c r="BC409" s="11">
        <f t="shared" si="156"/>
        <v>646.71600000000012</v>
      </c>
    </row>
    <row r="410" spans="1:55" ht="29.25" thickBot="1">
      <c r="A410" s="3" t="s">
        <v>101</v>
      </c>
      <c r="B410" s="83">
        <v>2015</v>
      </c>
      <c r="C410" s="83">
        <v>6</v>
      </c>
      <c r="D410" s="83"/>
      <c r="E410" s="84" t="s">
        <v>86</v>
      </c>
      <c r="F410" s="84" t="s">
        <v>10</v>
      </c>
      <c r="G410" s="84" t="s">
        <v>83</v>
      </c>
      <c r="H410" s="85">
        <v>42304</v>
      </c>
      <c r="I410" s="86">
        <v>1139.68</v>
      </c>
      <c r="J410" s="87">
        <v>881.93</v>
      </c>
      <c r="K410" s="87">
        <v>257.75</v>
      </c>
      <c r="N410" s="3" t="s">
        <v>101</v>
      </c>
      <c r="O410" s="83">
        <v>25</v>
      </c>
      <c r="P410" s="86">
        <v>7124.26</v>
      </c>
      <c r="Q410" s="84" t="s">
        <v>86</v>
      </c>
      <c r="R410" s="84" t="s">
        <v>10</v>
      </c>
      <c r="S410" s="84" t="s">
        <v>10</v>
      </c>
      <c r="T410" s="83" t="s">
        <v>132</v>
      </c>
      <c r="U410" s="83" t="s">
        <v>124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:55" ht="29.25" thickBot="1">
      <c r="A411" s="3" t="s">
        <v>101</v>
      </c>
      <c r="B411" s="83">
        <v>2015</v>
      </c>
      <c r="C411" s="83">
        <v>6</v>
      </c>
      <c r="D411" s="83"/>
      <c r="E411" s="84" t="s">
        <v>86</v>
      </c>
      <c r="F411" s="84" t="s">
        <v>10</v>
      </c>
      <c r="G411" s="84" t="s">
        <v>84</v>
      </c>
      <c r="H411" s="85">
        <v>43798</v>
      </c>
      <c r="I411" s="86">
        <v>22408.45</v>
      </c>
      <c r="J411" s="86">
        <v>17340.57</v>
      </c>
      <c r="K411" s="86">
        <v>5067.88</v>
      </c>
      <c r="N411" s="3" t="s">
        <v>101</v>
      </c>
      <c r="O411" s="83">
        <v>25</v>
      </c>
      <c r="P411" s="86">
        <v>8980.32</v>
      </c>
      <c r="Q411" s="84" t="s">
        <v>86</v>
      </c>
      <c r="R411" s="84" t="s">
        <v>10</v>
      </c>
      <c r="S411" s="84" t="s">
        <v>83</v>
      </c>
      <c r="T411" s="83" t="s">
        <v>132</v>
      </c>
      <c r="U411" s="83" t="s">
        <v>124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:55" ht="29.25" thickBot="1">
      <c r="A412" s="3" t="s">
        <v>101</v>
      </c>
      <c r="B412" s="83">
        <v>2015</v>
      </c>
      <c r="C412" s="83">
        <v>6</v>
      </c>
      <c r="D412" s="83"/>
      <c r="E412" s="84" t="s">
        <v>11</v>
      </c>
      <c r="F412" s="84" t="s">
        <v>10</v>
      </c>
      <c r="G412" s="84" t="s">
        <v>83</v>
      </c>
      <c r="H412" s="85">
        <v>42304</v>
      </c>
      <c r="I412" s="86">
        <v>1350.67</v>
      </c>
      <c r="J412" s="86">
        <v>1045.2</v>
      </c>
      <c r="K412" s="87">
        <v>305.47000000000003</v>
      </c>
      <c r="N412" s="3" t="s">
        <v>101</v>
      </c>
      <c r="O412" s="83">
        <v>25</v>
      </c>
      <c r="P412" s="87">
        <v>151.6</v>
      </c>
      <c r="Q412" s="84" t="s">
        <v>86</v>
      </c>
      <c r="R412" s="84" t="s">
        <v>10</v>
      </c>
      <c r="S412" s="84" t="s">
        <v>84</v>
      </c>
      <c r="T412" s="83" t="s">
        <v>132</v>
      </c>
      <c r="U412" s="83" t="s">
        <v>124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:55" ht="29.25" thickBot="1">
      <c r="A413" s="3" t="s">
        <v>101</v>
      </c>
      <c r="B413" s="83">
        <v>2015</v>
      </c>
      <c r="C413" s="83">
        <v>6</v>
      </c>
      <c r="D413" s="83"/>
      <c r="E413" s="84" t="s">
        <v>11</v>
      </c>
      <c r="F413" s="84" t="s">
        <v>10</v>
      </c>
      <c r="G413" s="84" t="s">
        <v>84</v>
      </c>
      <c r="H413" s="85">
        <v>43798</v>
      </c>
      <c r="I413" s="86">
        <v>26556.81</v>
      </c>
      <c r="J413" s="86">
        <v>20550.75</v>
      </c>
      <c r="K413" s="86">
        <v>6006.06</v>
      </c>
      <c r="N413" s="3" t="s">
        <v>101</v>
      </c>
      <c r="O413" s="83">
        <v>25</v>
      </c>
      <c r="P413" s="86">
        <v>14119.33</v>
      </c>
      <c r="Q413" s="84" t="s">
        <v>102</v>
      </c>
      <c r="R413" s="84" t="s">
        <v>10</v>
      </c>
      <c r="S413" s="84" t="s">
        <v>10</v>
      </c>
      <c r="T413" s="83" t="s">
        <v>115</v>
      </c>
      <c r="U413" s="83" t="s">
        <v>124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:55" ht="29.25" thickBot="1">
      <c r="A414" s="3" t="s">
        <v>101</v>
      </c>
      <c r="B414" s="83">
        <v>2015</v>
      </c>
      <c r="C414" s="83">
        <v>7</v>
      </c>
      <c r="D414" s="83"/>
      <c r="E414" s="84" t="s">
        <v>86</v>
      </c>
      <c r="F414" s="84" t="s">
        <v>10</v>
      </c>
      <c r="G414" s="84" t="s">
        <v>10</v>
      </c>
      <c r="H414" s="85">
        <v>42227</v>
      </c>
      <c r="I414" s="86">
        <v>5178.6000000000004</v>
      </c>
      <c r="J414" s="87">
        <v>0</v>
      </c>
      <c r="K414" s="86">
        <v>5178.6000000000004</v>
      </c>
      <c r="N414" s="3" t="s">
        <v>101</v>
      </c>
      <c r="O414" s="83">
        <v>25</v>
      </c>
      <c r="P414" s="87">
        <v>12.54</v>
      </c>
      <c r="Q414" s="84" t="s">
        <v>107</v>
      </c>
      <c r="R414" s="84" t="s">
        <v>10</v>
      </c>
      <c r="S414" s="84" t="s">
        <v>105</v>
      </c>
      <c r="T414" s="83" t="s">
        <v>115</v>
      </c>
      <c r="U414" s="83" t="s">
        <v>124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:55" ht="29.25" thickBot="1">
      <c r="A415" s="3" t="s">
        <v>101</v>
      </c>
      <c r="B415" s="83">
        <v>2015</v>
      </c>
      <c r="C415" s="83">
        <v>7</v>
      </c>
      <c r="D415" s="83"/>
      <c r="E415" s="84" t="s">
        <v>11</v>
      </c>
      <c r="F415" s="84" t="s">
        <v>10</v>
      </c>
      <c r="G415" s="84" t="s">
        <v>10</v>
      </c>
      <c r="H415" s="85">
        <v>42227</v>
      </c>
      <c r="I415" s="86">
        <v>6415.01</v>
      </c>
      <c r="J415" s="87">
        <v>0</v>
      </c>
      <c r="K415" s="86">
        <v>6415.01</v>
      </c>
      <c r="N415" s="3" t="s">
        <v>101</v>
      </c>
      <c r="O415" s="83">
        <v>25</v>
      </c>
      <c r="P415" s="86">
        <v>4939.6000000000004</v>
      </c>
      <c r="Q415" s="84" t="s">
        <v>82</v>
      </c>
      <c r="R415" s="84" t="s">
        <v>10</v>
      </c>
      <c r="S415" s="84" t="s">
        <v>84</v>
      </c>
      <c r="T415" s="83" t="s">
        <v>152</v>
      </c>
      <c r="U415" s="83" t="s">
        <v>124</v>
      </c>
      <c r="AC415" s="11" t="str">
        <f t="shared" si="158"/>
        <v>M645044</v>
      </c>
      <c r="AD415" s="11" t="str">
        <f t="shared" si="159"/>
        <v>Contribuciones Seg. Social</v>
      </c>
      <c r="AE415" s="11" t="str">
        <f t="shared" si="160"/>
        <v>Declaración Jurada</v>
      </c>
      <c r="AF415" s="11" t="str">
        <f t="shared" si="161"/>
        <v>Declaración Jurada</v>
      </c>
      <c r="AG415" s="11">
        <f t="shared" si="162"/>
        <v>6415.01</v>
      </c>
      <c r="AH415" s="11">
        <f t="shared" si="163"/>
        <v>0</v>
      </c>
      <c r="AI415" s="11">
        <f t="shared" si="164"/>
        <v>6415.01</v>
      </c>
      <c r="AJ415" s="11">
        <f t="shared" si="165"/>
        <v>2015</v>
      </c>
      <c r="AK415" s="11">
        <f t="shared" si="166"/>
        <v>7</v>
      </c>
      <c r="AN415" s="11" t="str">
        <f t="shared" si="167"/>
        <v xml:space="preserve">2015/7 </v>
      </c>
      <c r="AO415" s="11" t="str">
        <f t="shared" si="168"/>
        <v>2015/7 Contribuciones Seg. Social</v>
      </c>
      <c r="AP415" s="11">
        <f t="shared" si="169"/>
        <v>6415.01</v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:55" ht="29.25" thickBot="1">
      <c r="A416" s="3" t="s">
        <v>101</v>
      </c>
      <c r="B416" s="83">
        <v>2015</v>
      </c>
      <c r="C416" s="83">
        <v>7</v>
      </c>
      <c r="D416" s="83"/>
      <c r="E416" s="84" t="s">
        <v>86</v>
      </c>
      <c r="F416" s="84" t="s">
        <v>10</v>
      </c>
      <c r="G416" s="84" t="s">
        <v>83</v>
      </c>
      <c r="H416" s="85">
        <v>42304</v>
      </c>
      <c r="I416" s="87">
        <v>393.57</v>
      </c>
      <c r="J416" s="87">
        <v>303.29000000000002</v>
      </c>
      <c r="K416" s="87">
        <v>90.28</v>
      </c>
      <c r="N416" s="3" t="s">
        <v>101</v>
      </c>
      <c r="O416" s="83">
        <v>25</v>
      </c>
      <c r="P416" s="86">
        <v>15065.2</v>
      </c>
      <c r="Q416" s="84" t="s">
        <v>82</v>
      </c>
      <c r="R416" s="84" t="s">
        <v>10</v>
      </c>
      <c r="S416" s="84" t="s">
        <v>10</v>
      </c>
      <c r="T416" s="83" t="s">
        <v>116</v>
      </c>
      <c r="U416" s="83" t="s">
        <v>124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:55" ht="29.25" thickBot="1">
      <c r="A417" s="3" t="s">
        <v>101</v>
      </c>
      <c r="B417" s="83">
        <v>2015</v>
      </c>
      <c r="C417" s="83">
        <v>7</v>
      </c>
      <c r="D417" s="83"/>
      <c r="E417" s="84" t="s">
        <v>86</v>
      </c>
      <c r="F417" s="84" t="s">
        <v>10</v>
      </c>
      <c r="G417" s="84" t="s">
        <v>84</v>
      </c>
      <c r="H417" s="85">
        <v>43798</v>
      </c>
      <c r="I417" s="86">
        <v>10894.91</v>
      </c>
      <c r="J417" s="86">
        <v>8395.89</v>
      </c>
      <c r="K417" s="86">
        <v>2499.02</v>
      </c>
      <c r="N417" s="3" t="s">
        <v>101</v>
      </c>
      <c r="O417" s="83">
        <v>25</v>
      </c>
      <c r="P417" s="87">
        <v>205.61</v>
      </c>
      <c r="Q417" s="84" t="s">
        <v>82</v>
      </c>
      <c r="R417" s="84" t="s">
        <v>10</v>
      </c>
      <c r="S417" s="84" t="s">
        <v>83</v>
      </c>
      <c r="T417" s="83" t="s">
        <v>116</v>
      </c>
      <c r="U417" s="83" t="s">
        <v>124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:55" ht="29.25" thickBot="1">
      <c r="A418" s="3" t="s">
        <v>101</v>
      </c>
      <c r="B418" s="83">
        <v>2015</v>
      </c>
      <c r="C418" s="83">
        <v>7</v>
      </c>
      <c r="D418" s="83"/>
      <c r="E418" s="84" t="s">
        <v>11</v>
      </c>
      <c r="F418" s="84" t="s">
        <v>10</v>
      </c>
      <c r="G418" s="84" t="s">
        <v>83</v>
      </c>
      <c r="H418" s="85">
        <v>42304</v>
      </c>
      <c r="I418" s="87">
        <v>487.54</v>
      </c>
      <c r="J418" s="87">
        <v>375.71</v>
      </c>
      <c r="K418" s="87">
        <v>111.83</v>
      </c>
      <c r="N418" s="3" t="s">
        <v>101</v>
      </c>
      <c r="O418" s="83">
        <v>25</v>
      </c>
      <c r="P418" s="86">
        <v>3560.69</v>
      </c>
      <c r="Q418" s="84" t="s">
        <v>82</v>
      </c>
      <c r="R418" s="84" t="s">
        <v>10</v>
      </c>
      <c r="S418" s="84" t="s">
        <v>84</v>
      </c>
      <c r="T418" s="83" t="s">
        <v>116</v>
      </c>
      <c r="U418" s="83" t="s">
        <v>124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:55" ht="29.25" thickBot="1">
      <c r="A419" s="3" t="s">
        <v>101</v>
      </c>
      <c r="B419" s="83">
        <v>2015</v>
      </c>
      <c r="C419" s="83">
        <v>7</v>
      </c>
      <c r="D419" s="83"/>
      <c r="E419" s="84" t="s">
        <v>11</v>
      </c>
      <c r="F419" s="84" t="s">
        <v>10</v>
      </c>
      <c r="G419" s="84" t="s">
        <v>84</v>
      </c>
      <c r="H419" s="85">
        <v>43798</v>
      </c>
      <c r="I419" s="86">
        <v>13496.11</v>
      </c>
      <c r="J419" s="86">
        <v>10400.43</v>
      </c>
      <c r="K419" s="86">
        <v>3095.68</v>
      </c>
      <c r="N419" s="3" t="s">
        <v>101</v>
      </c>
      <c r="O419" s="83">
        <v>25</v>
      </c>
      <c r="P419" s="87">
        <v>6.27</v>
      </c>
      <c r="Q419" s="84" t="s">
        <v>104</v>
      </c>
      <c r="R419" s="84" t="s">
        <v>10</v>
      </c>
      <c r="S419" s="84" t="s">
        <v>105</v>
      </c>
      <c r="T419" s="83" t="s">
        <v>116</v>
      </c>
      <c r="U419" s="83" t="s">
        <v>124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:55" ht="29.25" thickBot="1">
      <c r="A420" s="3" t="s">
        <v>101</v>
      </c>
      <c r="B420" s="83">
        <v>2015</v>
      </c>
      <c r="C420" s="83">
        <v>8</v>
      </c>
      <c r="D420" s="83"/>
      <c r="E420" s="84" t="s">
        <v>86</v>
      </c>
      <c r="F420" s="84" t="s">
        <v>10</v>
      </c>
      <c r="G420" s="84" t="s">
        <v>10</v>
      </c>
      <c r="H420" s="85">
        <v>42256</v>
      </c>
      <c r="I420" s="86">
        <v>5205.92</v>
      </c>
      <c r="J420" s="87">
        <v>0</v>
      </c>
      <c r="K420" s="86">
        <v>5205.92</v>
      </c>
      <c r="N420" s="3" t="s">
        <v>101</v>
      </c>
      <c r="O420" s="83">
        <v>25</v>
      </c>
      <c r="P420" s="86">
        <v>20511.12</v>
      </c>
      <c r="Q420" s="84" t="s">
        <v>82</v>
      </c>
      <c r="R420" s="84" t="s">
        <v>10</v>
      </c>
      <c r="S420" s="84" t="s">
        <v>10</v>
      </c>
      <c r="T420" s="83" t="s">
        <v>153</v>
      </c>
      <c r="U420" s="83" t="s">
        <v>124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:55" ht="29.25" thickBot="1">
      <c r="A421" s="3" t="s">
        <v>101</v>
      </c>
      <c r="B421" s="83">
        <v>2015</v>
      </c>
      <c r="C421" s="83">
        <v>8</v>
      </c>
      <c r="D421" s="83"/>
      <c r="E421" s="84" t="s">
        <v>11</v>
      </c>
      <c r="F421" s="84" t="s">
        <v>10</v>
      </c>
      <c r="G421" s="84" t="s">
        <v>10</v>
      </c>
      <c r="H421" s="85">
        <v>42256</v>
      </c>
      <c r="I421" s="86">
        <v>6225.88</v>
      </c>
      <c r="J421" s="87">
        <v>0</v>
      </c>
      <c r="K421" s="86">
        <v>6225.88</v>
      </c>
      <c r="N421" s="3" t="s">
        <v>101</v>
      </c>
      <c r="O421" s="83">
        <v>25</v>
      </c>
      <c r="P421" s="87">
        <v>18.809999999999999</v>
      </c>
      <c r="Q421" s="84" t="s">
        <v>106</v>
      </c>
      <c r="R421" s="84" t="s">
        <v>10</v>
      </c>
      <c r="S421" s="84" t="s">
        <v>105</v>
      </c>
      <c r="T421" s="83" t="s">
        <v>137</v>
      </c>
      <c r="U421" s="83" t="s">
        <v>124</v>
      </c>
      <c r="AC421" s="11" t="str">
        <f t="shared" si="158"/>
        <v>M645044</v>
      </c>
      <c r="AD421" s="11" t="str">
        <f t="shared" si="159"/>
        <v>Contribuciones Seg. Social</v>
      </c>
      <c r="AE421" s="11" t="str">
        <f t="shared" si="160"/>
        <v>Declaración Jurada</v>
      </c>
      <c r="AF421" s="11" t="str">
        <f t="shared" si="161"/>
        <v>Declaración Jurada</v>
      </c>
      <c r="AG421" s="11">
        <f t="shared" si="162"/>
        <v>6225.88</v>
      </c>
      <c r="AH421" s="11">
        <f t="shared" si="163"/>
        <v>0</v>
      </c>
      <c r="AI421" s="11">
        <f t="shared" si="164"/>
        <v>6225.88</v>
      </c>
      <c r="AJ421" s="11">
        <f t="shared" si="165"/>
        <v>2015</v>
      </c>
      <c r="AK421" s="11">
        <f t="shared" si="166"/>
        <v>8</v>
      </c>
      <c r="AN421" s="11" t="str">
        <f t="shared" si="167"/>
        <v xml:space="preserve">2015/8 </v>
      </c>
      <c r="AO421" s="11" t="str">
        <f t="shared" si="168"/>
        <v>2015/8 Contribuciones Seg. Social</v>
      </c>
      <c r="AP421" s="11">
        <f t="shared" si="169"/>
        <v>6225.88</v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:55" ht="29.25" thickBot="1">
      <c r="A422" s="3" t="s">
        <v>101</v>
      </c>
      <c r="B422" s="83">
        <v>2015</v>
      </c>
      <c r="C422" s="83">
        <v>8</v>
      </c>
      <c r="D422" s="83"/>
      <c r="E422" s="84" t="s">
        <v>86</v>
      </c>
      <c r="F422" s="84" t="s">
        <v>10</v>
      </c>
      <c r="G422" s="84" t="s">
        <v>83</v>
      </c>
      <c r="H422" s="85">
        <v>42354</v>
      </c>
      <c r="I422" s="87">
        <v>504.97</v>
      </c>
      <c r="J422" s="87">
        <v>386.74</v>
      </c>
      <c r="K422" s="87">
        <v>118.23</v>
      </c>
      <c r="N422" s="3" t="s">
        <v>101</v>
      </c>
      <c r="O422" s="83">
        <v>26</v>
      </c>
      <c r="P422" s="87">
        <v>669.19</v>
      </c>
      <c r="Q422" s="84" t="s">
        <v>103</v>
      </c>
      <c r="R422" s="84" t="s">
        <v>10</v>
      </c>
      <c r="S422" s="84" t="s">
        <v>10</v>
      </c>
      <c r="T422" s="83" t="s">
        <v>114</v>
      </c>
      <c r="U422" s="83" t="s">
        <v>124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:55" ht="29.25" thickBot="1">
      <c r="A423" s="3" t="s">
        <v>101</v>
      </c>
      <c r="B423" s="83">
        <v>2015</v>
      </c>
      <c r="C423" s="83">
        <v>8</v>
      </c>
      <c r="D423" s="83"/>
      <c r="E423" s="84" t="s">
        <v>86</v>
      </c>
      <c r="F423" s="84" t="s">
        <v>10</v>
      </c>
      <c r="G423" s="84" t="s">
        <v>84</v>
      </c>
      <c r="H423" s="85">
        <v>43798</v>
      </c>
      <c r="I423" s="86">
        <v>10612.27</v>
      </c>
      <c r="J423" s="86">
        <v>8127.54</v>
      </c>
      <c r="K423" s="86">
        <v>2484.73</v>
      </c>
      <c r="N423" s="3" t="s">
        <v>101</v>
      </c>
      <c r="O423" s="83">
        <v>26</v>
      </c>
      <c r="P423" s="86">
        <v>1813.37</v>
      </c>
      <c r="Q423" s="84" t="s">
        <v>11</v>
      </c>
      <c r="R423" s="84" t="s">
        <v>10</v>
      </c>
      <c r="S423" s="84" t="s">
        <v>84</v>
      </c>
      <c r="T423" s="83" t="s">
        <v>144</v>
      </c>
      <c r="U423" s="83" t="s">
        <v>124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M645044</v>
      </c>
      <c r="AU423" s="11">
        <f t="shared" si="171"/>
        <v>26</v>
      </c>
      <c r="AV423" s="11">
        <f t="shared" si="172"/>
        <v>1813.37</v>
      </c>
      <c r="AW423" s="11" t="str">
        <f t="shared" si="173"/>
        <v>2013/11</v>
      </c>
      <c r="AX423" s="11" t="str">
        <f t="shared" si="174"/>
        <v>2013/11 Contribuciones Seg. Social</v>
      </c>
      <c r="AY423" s="11">
        <f t="shared" si="155"/>
        <v>10095.14</v>
      </c>
      <c r="AZ423" s="11">
        <f t="shared" si="175"/>
        <v>0.17962801902697734</v>
      </c>
      <c r="BA423" s="11" t="str">
        <f t="shared" si="157"/>
        <v>M645044 26</v>
      </c>
      <c r="BB423" s="11">
        <f>IFERROR(IF(AW423="","",VLOOKUP(AW423,SUSS!R:S,2,FALSE)),AY423*SUSS!$M$2)</f>
        <v>1211.4168</v>
      </c>
      <c r="BC423" s="11">
        <f t="shared" si="156"/>
        <v>217.6044</v>
      </c>
    </row>
    <row r="424" spans="1:55" ht="29.25" thickBot="1">
      <c r="A424" s="3" t="s">
        <v>101</v>
      </c>
      <c r="B424" s="83">
        <v>2015</v>
      </c>
      <c r="C424" s="83">
        <v>8</v>
      </c>
      <c r="D424" s="83"/>
      <c r="E424" s="84" t="s">
        <v>11</v>
      </c>
      <c r="F424" s="84" t="s">
        <v>10</v>
      </c>
      <c r="G424" s="84" t="s">
        <v>83</v>
      </c>
      <c r="H424" s="85">
        <v>42354</v>
      </c>
      <c r="I424" s="87">
        <v>603.91</v>
      </c>
      <c r="J424" s="87">
        <v>462.51</v>
      </c>
      <c r="K424" s="87">
        <v>141.4</v>
      </c>
      <c r="N424" s="3" t="s">
        <v>101</v>
      </c>
      <c r="O424" s="83">
        <v>26</v>
      </c>
      <c r="P424" s="86">
        <v>15776.88</v>
      </c>
      <c r="Q424" s="84" t="s">
        <v>11</v>
      </c>
      <c r="R424" s="84" t="s">
        <v>10</v>
      </c>
      <c r="S424" s="84" t="s">
        <v>10</v>
      </c>
      <c r="T424" s="83" t="s">
        <v>132</v>
      </c>
      <c r="U424" s="83" t="s">
        <v>124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>M645044</v>
      </c>
      <c r="AU424" s="11">
        <f t="shared" si="171"/>
        <v>26</v>
      </c>
      <c r="AV424" s="11">
        <f t="shared" si="172"/>
        <v>15776.88</v>
      </c>
      <c r="AW424" s="11" t="str">
        <f t="shared" si="173"/>
        <v>2013/12</v>
      </c>
      <c r="AX424" s="11" t="str">
        <f t="shared" si="174"/>
        <v>2013/12 Contribuciones Seg. Social</v>
      </c>
      <c r="AY424" s="11">
        <f t="shared" si="155"/>
        <v>15776.88</v>
      </c>
      <c r="AZ424" s="11">
        <f t="shared" si="175"/>
        <v>1</v>
      </c>
      <c r="BA424" s="11" t="str">
        <f t="shared" si="157"/>
        <v>M645044 26</v>
      </c>
      <c r="BB424" s="11">
        <f>IFERROR(IF(AW424="","",VLOOKUP(AW424,SUSS!R:S,2,FALSE)),AY424*SUSS!$M$2)</f>
        <v>1893.2255999999998</v>
      </c>
      <c r="BC424" s="11">
        <f t="shared" si="156"/>
        <v>1893.2255999999998</v>
      </c>
    </row>
    <row r="425" spans="1:55" ht="29.25" thickBot="1">
      <c r="A425" s="3" t="s">
        <v>101</v>
      </c>
      <c r="B425" s="83">
        <v>2015</v>
      </c>
      <c r="C425" s="83">
        <v>8</v>
      </c>
      <c r="D425" s="83"/>
      <c r="E425" s="84" t="s">
        <v>11</v>
      </c>
      <c r="F425" s="84" t="s">
        <v>10</v>
      </c>
      <c r="G425" s="84" t="s">
        <v>84</v>
      </c>
      <c r="H425" s="85">
        <v>43798</v>
      </c>
      <c r="I425" s="86">
        <v>12691.46</v>
      </c>
      <c r="J425" s="86">
        <v>9719.92</v>
      </c>
      <c r="K425" s="86">
        <v>2971.54</v>
      </c>
      <c r="N425" s="3" t="s">
        <v>101</v>
      </c>
      <c r="O425" s="83">
        <v>26</v>
      </c>
      <c r="P425" s="86">
        <v>4807.1000000000004</v>
      </c>
      <c r="Q425" s="84" t="s">
        <v>11</v>
      </c>
      <c r="R425" s="84" t="s">
        <v>10</v>
      </c>
      <c r="S425" s="84" t="s">
        <v>83</v>
      </c>
      <c r="T425" s="83" t="s">
        <v>132</v>
      </c>
      <c r="U425" s="83" t="s">
        <v>124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M645044</v>
      </c>
      <c r="AU425" s="11">
        <f t="shared" si="171"/>
        <v>26</v>
      </c>
      <c r="AV425" s="11">
        <f t="shared" si="172"/>
        <v>4807.1000000000004</v>
      </c>
      <c r="AW425" s="11" t="str">
        <f t="shared" si="173"/>
        <v>2013/12</v>
      </c>
      <c r="AX425" s="11" t="str">
        <f t="shared" si="174"/>
        <v>2013/12 Contribuciones Seg. Social</v>
      </c>
      <c r="AY425" s="11">
        <f t="shared" si="155"/>
        <v>15776.88</v>
      </c>
      <c r="AZ425" s="11">
        <f t="shared" si="175"/>
        <v>0.30469268955585643</v>
      </c>
      <c r="BA425" s="11" t="str">
        <f t="shared" si="157"/>
        <v>M645044 26</v>
      </c>
      <c r="BB425" s="11">
        <f>IFERROR(IF(AW425="","",VLOOKUP(AW425,SUSS!R:S,2,FALSE)),AY425*SUSS!$M$2)</f>
        <v>1893.2255999999998</v>
      </c>
      <c r="BC425" s="11">
        <f t="shared" si="156"/>
        <v>576.85199999999998</v>
      </c>
    </row>
    <row r="426" spans="1:55" ht="29.25" thickBot="1">
      <c r="A426" s="3" t="s">
        <v>101</v>
      </c>
      <c r="B426" s="83">
        <v>2015</v>
      </c>
      <c r="C426" s="83">
        <v>9</v>
      </c>
      <c r="D426" s="83"/>
      <c r="E426" s="84" t="s">
        <v>86</v>
      </c>
      <c r="F426" s="84" t="s">
        <v>10</v>
      </c>
      <c r="G426" s="84" t="s">
        <v>10</v>
      </c>
      <c r="H426" s="85">
        <v>42286</v>
      </c>
      <c r="I426" s="86">
        <v>5025.92</v>
      </c>
      <c r="J426" s="87">
        <v>0</v>
      </c>
      <c r="K426" s="86">
        <v>5025.92</v>
      </c>
      <c r="N426" s="3" t="s">
        <v>101</v>
      </c>
      <c r="O426" s="83">
        <v>26</v>
      </c>
      <c r="P426" s="87">
        <v>414.61</v>
      </c>
      <c r="Q426" s="84" t="s">
        <v>86</v>
      </c>
      <c r="R426" s="84" t="s">
        <v>10</v>
      </c>
      <c r="S426" s="84" t="s">
        <v>84</v>
      </c>
      <c r="T426" s="83" t="s">
        <v>132</v>
      </c>
      <c r="U426" s="83" t="s">
        <v>124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:55" ht="29.25" thickBot="1">
      <c r="A427" s="3" t="s">
        <v>101</v>
      </c>
      <c r="B427" s="83">
        <v>2015</v>
      </c>
      <c r="C427" s="83">
        <v>9</v>
      </c>
      <c r="D427" s="83"/>
      <c r="E427" s="84" t="s">
        <v>11</v>
      </c>
      <c r="F427" s="84" t="s">
        <v>10</v>
      </c>
      <c r="G427" s="84" t="s">
        <v>10</v>
      </c>
      <c r="H427" s="85">
        <v>42286</v>
      </c>
      <c r="I427" s="86">
        <v>6225.88</v>
      </c>
      <c r="J427" s="87">
        <v>0</v>
      </c>
      <c r="K427" s="86">
        <v>6225.88</v>
      </c>
      <c r="N427" s="3" t="s">
        <v>101</v>
      </c>
      <c r="O427" s="83">
        <v>26</v>
      </c>
      <c r="P427" s="86">
        <v>6870.84</v>
      </c>
      <c r="Q427" s="84" t="s">
        <v>86</v>
      </c>
      <c r="R427" s="84" t="s">
        <v>10</v>
      </c>
      <c r="S427" s="84" t="s">
        <v>10</v>
      </c>
      <c r="T427" s="83" t="s">
        <v>154</v>
      </c>
      <c r="U427" s="83" t="s">
        <v>124</v>
      </c>
      <c r="AC427" s="11" t="str">
        <f t="shared" si="158"/>
        <v>M645044</v>
      </c>
      <c r="AD427" s="11" t="str">
        <f t="shared" si="159"/>
        <v>Contribuciones Seg. Social</v>
      </c>
      <c r="AE427" s="11" t="str">
        <f t="shared" si="160"/>
        <v>Declaración Jurada</v>
      </c>
      <c r="AF427" s="11" t="str">
        <f t="shared" si="161"/>
        <v>Declaración Jurada</v>
      </c>
      <c r="AG427" s="11">
        <f t="shared" si="162"/>
        <v>6225.88</v>
      </c>
      <c r="AH427" s="11">
        <f t="shared" si="163"/>
        <v>0</v>
      </c>
      <c r="AI427" s="11">
        <f t="shared" si="164"/>
        <v>6225.88</v>
      </c>
      <c r="AJ427" s="11">
        <f t="shared" si="165"/>
        <v>2015</v>
      </c>
      <c r="AK427" s="11">
        <f t="shared" si="166"/>
        <v>9</v>
      </c>
      <c r="AN427" s="11" t="str">
        <f t="shared" si="167"/>
        <v xml:space="preserve">2015/9 </v>
      </c>
      <c r="AO427" s="11" t="str">
        <f t="shared" si="168"/>
        <v>2015/9 Contribuciones Seg. Social</v>
      </c>
      <c r="AP427" s="11">
        <f t="shared" si="169"/>
        <v>6225.88</v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:55" ht="29.25" thickBot="1">
      <c r="A428" s="3" t="s">
        <v>101</v>
      </c>
      <c r="B428" s="83">
        <v>2015</v>
      </c>
      <c r="C428" s="83">
        <v>9</v>
      </c>
      <c r="D428" s="83"/>
      <c r="E428" s="84" t="s">
        <v>86</v>
      </c>
      <c r="F428" s="84" t="s">
        <v>10</v>
      </c>
      <c r="G428" s="84" t="s">
        <v>83</v>
      </c>
      <c r="H428" s="85">
        <v>42457</v>
      </c>
      <c r="I428" s="87">
        <v>849.38</v>
      </c>
      <c r="J428" s="87">
        <v>644.36</v>
      </c>
      <c r="K428" s="87">
        <v>205.02</v>
      </c>
      <c r="N428" s="3" t="s">
        <v>101</v>
      </c>
      <c r="O428" s="83">
        <v>26</v>
      </c>
      <c r="P428" s="86">
        <v>3228.77</v>
      </c>
      <c r="Q428" s="84" t="s">
        <v>86</v>
      </c>
      <c r="R428" s="84" t="s">
        <v>10</v>
      </c>
      <c r="S428" s="84" t="s">
        <v>83</v>
      </c>
      <c r="T428" s="83" t="s">
        <v>154</v>
      </c>
      <c r="U428" s="83" t="s">
        <v>124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:55" ht="29.25" thickBot="1">
      <c r="A429" s="3" t="s">
        <v>101</v>
      </c>
      <c r="B429" s="83">
        <v>2015</v>
      </c>
      <c r="C429" s="83">
        <v>9</v>
      </c>
      <c r="D429" s="83"/>
      <c r="E429" s="84" t="s">
        <v>86</v>
      </c>
      <c r="F429" s="84" t="s">
        <v>10</v>
      </c>
      <c r="G429" s="84" t="s">
        <v>84</v>
      </c>
      <c r="H429" s="85">
        <v>43798</v>
      </c>
      <c r="I429" s="86">
        <v>9561.81</v>
      </c>
      <c r="J429" s="86">
        <v>7253.87</v>
      </c>
      <c r="K429" s="86">
        <v>2307.94</v>
      </c>
      <c r="N429" s="3" t="s">
        <v>101</v>
      </c>
      <c r="O429" s="83">
        <v>26</v>
      </c>
      <c r="P429" s="87">
        <v>206.65</v>
      </c>
      <c r="Q429" s="84" t="s">
        <v>86</v>
      </c>
      <c r="R429" s="84" t="s">
        <v>10</v>
      </c>
      <c r="S429" s="84" t="s">
        <v>84</v>
      </c>
      <c r="T429" s="83" t="s">
        <v>154</v>
      </c>
      <c r="U429" s="83" t="s">
        <v>124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:55" ht="29.25" thickBot="1">
      <c r="A430" s="3" t="s">
        <v>101</v>
      </c>
      <c r="B430" s="83">
        <v>2015</v>
      </c>
      <c r="C430" s="83">
        <v>9</v>
      </c>
      <c r="D430" s="83"/>
      <c r="E430" s="84" t="s">
        <v>11</v>
      </c>
      <c r="F430" s="84" t="s">
        <v>10</v>
      </c>
      <c r="G430" s="84" t="s">
        <v>83</v>
      </c>
      <c r="H430" s="85">
        <v>42457</v>
      </c>
      <c r="I430" s="86">
        <v>1052.17</v>
      </c>
      <c r="J430" s="87">
        <v>798.21</v>
      </c>
      <c r="K430" s="87">
        <v>253.96</v>
      </c>
      <c r="N430" s="3" t="s">
        <v>101</v>
      </c>
      <c r="O430" s="83">
        <v>26</v>
      </c>
      <c r="P430" s="86">
        <v>5535.31</v>
      </c>
      <c r="Q430" s="84" t="s">
        <v>86</v>
      </c>
      <c r="R430" s="84" t="s">
        <v>10</v>
      </c>
      <c r="S430" s="84" t="s">
        <v>10</v>
      </c>
      <c r="T430" s="83" t="s">
        <v>155</v>
      </c>
      <c r="U430" s="83" t="s">
        <v>124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:55" ht="29.25" thickBot="1">
      <c r="A431" s="3" t="s">
        <v>101</v>
      </c>
      <c r="B431" s="83">
        <v>2015</v>
      </c>
      <c r="C431" s="83">
        <v>9</v>
      </c>
      <c r="D431" s="83"/>
      <c r="E431" s="84" t="s">
        <v>11</v>
      </c>
      <c r="F431" s="84" t="s">
        <v>10</v>
      </c>
      <c r="G431" s="84" t="s">
        <v>84</v>
      </c>
      <c r="H431" s="85">
        <v>43798</v>
      </c>
      <c r="I431" s="86">
        <v>11844.74</v>
      </c>
      <c r="J431" s="86">
        <v>8985.76</v>
      </c>
      <c r="K431" s="86">
        <v>2858.98</v>
      </c>
      <c r="N431" s="3" t="s">
        <v>101</v>
      </c>
      <c r="O431" s="83">
        <v>26</v>
      </c>
      <c r="P431" s="86">
        <v>14119.33</v>
      </c>
      <c r="Q431" s="84" t="s">
        <v>102</v>
      </c>
      <c r="R431" s="84" t="s">
        <v>10</v>
      </c>
      <c r="S431" s="84" t="s">
        <v>10</v>
      </c>
      <c r="T431" s="83" t="s">
        <v>115</v>
      </c>
      <c r="U431" s="83" t="s">
        <v>124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:55" ht="29.25" thickBot="1">
      <c r="A432" s="3" t="s">
        <v>101</v>
      </c>
      <c r="B432" s="83">
        <v>2015</v>
      </c>
      <c r="C432" s="83">
        <v>10</v>
      </c>
      <c r="D432" s="83"/>
      <c r="E432" s="84" t="s">
        <v>86</v>
      </c>
      <c r="F432" s="84" t="s">
        <v>10</v>
      </c>
      <c r="G432" s="84" t="s">
        <v>10</v>
      </c>
      <c r="H432" s="85">
        <v>42319</v>
      </c>
      <c r="I432" s="86">
        <v>3450.27</v>
      </c>
      <c r="J432" s="87">
        <v>0</v>
      </c>
      <c r="K432" s="86">
        <v>3450.27</v>
      </c>
      <c r="N432" s="3" t="s">
        <v>101</v>
      </c>
      <c r="O432" s="83">
        <v>26</v>
      </c>
      <c r="P432" s="87">
        <v>12.54</v>
      </c>
      <c r="Q432" s="84" t="s">
        <v>107</v>
      </c>
      <c r="R432" s="84" t="s">
        <v>10</v>
      </c>
      <c r="S432" s="84" t="s">
        <v>105</v>
      </c>
      <c r="T432" s="83" t="s">
        <v>115</v>
      </c>
      <c r="U432" s="83" t="s">
        <v>124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:55" ht="29.25" thickBot="1">
      <c r="A433" s="3" t="s">
        <v>101</v>
      </c>
      <c r="B433" s="83">
        <v>2015</v>
      </c>
      <c r="C433" s="83">
        <v>10</v>
      </c>
      <c r="D433" s="83"/>
      <c r="E433" s="84" t="s">
        <v>11</v>
      </c>
      <c r="F433" s="84" t="s">
        <v>10</v>
      </c>
      <c r="G433" s="84" t="s">
        <v>10</v>
      </c>
      <c r="H433" s="85">
        <v>42319</v>
      </c>
      <c r="I433" s="86">
        <v>4272.63</v>
      </c>
      <c r="J433" s="87">
        <v>0</v>
      </c>
      <c r="K433" s="86">
        <v>4272.63</v>
      </c>
      <c r="N433" s="3" t="s">
        <v>101</v>
      </c>
      <c r="O433" s="83">
        <v>26</v>
      </c>
      <c r="P433" s="87">
        <v>6.27</v>
      </c>
      <c r="Q433" s="84" t="s">
        <v>104</v>
      </c>
      <c r="R433" s="84" t="s">
        <v>10</v>
      </c>
      <c r="S433" s="84" t="s">
        <v>105</v>
      </c>
      <c r="T433" s="83" t="s">
        <v>116</v>
      </c>
      <c r="U433" s="83" t="s">
        <v>124</v>
      </c>
      <c r="AC433" s="11" t="str">
        <f t="shared" si="158"/>
        <v>M645044</v>
      </c>
      <c r="AD433" s="11" t="str">
        <f t="shared" si="159"/>
        <v>Contribuciones Seg. Social</v>
      </c>
      <c r="AE433" s="11" t="str">
        <f t="shared" si="160"/>
        <v>Declaración Jurada</v>
      </c>
      <c r="AF433" s="11" t="str">
        <f t="shared" si="161"/>
        <v>Declaración Jurada</v>
      </c>
      <c r="AG433" s="11">
        <f t="shared" si="162"/>
        <v>4272.63</v>
      </c>
      <c r="AH433" s="11">
        <f t="shared" si="163"/>
        <v>0</v>
      </c>
      <c r="AI433" s="11">
        <f t="shared" si="164"/>
        <v>4272.63</v>
      </c>
      <c r="AJ433" s="11">
        <f t="shared" si="165"/>
        <v>2015</v>
      </c>
      <c r="AK433" s="11">
        <f t="shared" si="166"/>
        <v>10</v>
      </c>
      <c r="AN433" s="11" t="str">
        <f t="shared" si="167"/>
        <v>2015/10</v>
      </c>
      <c r="AO433" s="11" t="str">
        <f t="shared" si="168"/>
        <v>2015/10 Contribuciones Seg. Social</v>
      </c>
      <c r="AP433" s="11">
        <f t="shared" si="169"/>
        <v>4272.63</v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:55" ht="29.25" thickBot="1">
      <c r="A434" s="3" t="s">
        <v>101</v>
      </c>
      <c r="B434" s="83">
        <v>2015</v>
      </c>
      <c r="C434" s="83">
        <v>10</v>
      </c>
      <c r="D434" s="83"/>
      <c r="E434" s="84" t="s">
        <v>86</v>
      </c>
      <c r="F434" s="84" t="s">
        <v>10</v>
      </c>
      <c r="G434" s="84" t="s">
        <v>83</v>
      </c>
      <c r="H434" s="85">
        <v>42523</v>
      </c>
      <c r="I434" s="87">
        <v>696.95</v>
      </c>
      <c r="J434" s="87">
        <v>524.37</v>
      </c>
      <c r="K434" s="87">
        <v>172.58</v>
      </c>
      <c r="N434" s="3" t="s">
        <v>101</v>
      </c>
      <c r="O434" s="83">
        <v>26</v>
      </c>
      <c r="P434" s="86">
        <v>32855.040000000001</v>
      </c>
      <c r="Q434" s="84" t="s">
        <v>82</v>
      </c>
      <c r="R434" s="84" t="s">
        <v>10</v>
      </c>
      <c r="S434" s="84" t="s">
        <v>10</v>
      </c>
      <c r="T434" s="83" t="s">
        <v>153</v>
      </c>
      <c r="U434" s="83" t="s">
        <v>124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:55" ht="29.25" thickBot="1">
      <c r="A435" s="3" t="s">
        <v>101</v>
      </c>
      <c r="B435" s="83">
        <v>2015</v>
      </c>
      <c r="C435" s="83">
        <v>10</v>
      </c>
      <c r="D435" s="83"/>
      <c r="E435" s="84" t="s">
        <v>86</v>
      </c>
      <c r="F435" s="84" t="s">
        <v>10</v>
      </c>
      <c r="G435" s="84" t="s">
        <v>84</v>
      </c>
      <c r="H435" s="85">
        <v>43798</v>
      </c>
      <c r="I435" s="86">
        <v>6269.72</v>
      </c>
      <c r="J435" s="86">
        <v>4717.17</v>
      </c>
      <c r="K435" s="86">
        <v>1552.55</v>
      </c>
      <c r="N435" s="3" t="s">
        <v>101</v>
      </c>
      <c r="O435" s="83">
        <v>26</v>
      </c>
      <c r="P435" s="87">
        <v>713.95</v>
      </c>
      <c r="Q435" s="84" t="s">
        <v>82</v>
      </c>
      <c r="R435" s="84" t="s">
        <v>10</v>
      </c>
      <c r="S435" s="84" t="s">
        <v>83</v>
      </c>
      <c r="T435" s="83" t="s">
        <v>153</v>
      </c>
      <c r="U435" s="83" t="s">
        <v>124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/>
      </c>
      <c r="AU435" s="11" t="str">
        <f t="shared" si="171"/>
        <v/>
      </c>
      <c r="AV435" s="11" t="str">
        <f t="shared" si="172"/>
        <v/>
      </c>
      <c r="AW435" s="11" t="str">
        <f t="shared" si="173"/>
        <v/>
      </c>
      <c r="AX435" s="11" t="str">
        <f t="shared" si="174"/>
        <v/>
      </c>
      <c r="AY435" s="11" t="str">
        <f t="shared" si="155"/>
        <v/>
      </c>
      <c r="AZ435" s="11" t="str">
        <f t="shared" si="175"/>
        <v/>
      </c>
      <c r="BA435" s="11" t="str">
        <f t="shared" si="157"/>
        <v xml:space="preserve"> </v>
      </c>
      <c r="BB435" s="11" t="str">
        <f>IFERROR(IF(AW435="","",VLOOKUP(AW435,SUSS!R:S,2,FALSE)),AY435*SUSS!$M$2)</f>
        <v/>
      </c>
      <c r="BC435" s="11" t="str">
        <f t="shared" si="156"/>
        <v/>
      </c>
    </row>
    <row r="436" spans="1:55" ht="29.25" thickBot="1">
      <c r="A436" s="3" t="s">
        <v>101</v>
      </c>
      <c r="B436" s="83">
        <v>2015</v>
      </c>
      <c r="C436" s="83">
        <v>10</v>
      </c>
      <c r="D436" s="83"/>
      <c r="E436" s="84" t="s">
        <v>11</v>
      </c>
      <c r="F436" s="84" t="s">
        <v>10</v>
      </c>
      <c r="G436" s="84" t="s">
        <v>83</v>
      </c>
      <c r="H436" s="85">
        <v>42492</v>
      </c>
      <c r="I436" s="87">
        <v>730.62</v>
      </c>
      <c r="J436" s="87">
        <v>550.5</v>
      </c>
      <c r="K436" s="87">
        <v>180.12</v>
      </c>
      <c r="N436" s="3" t="s">
        <v>101</v>
      </c>
      <c r="O436" s="83">
        <v>26</v>
      </c>
      <c r="P436" s="86">
        <v>10713.23</v>
      </c>
      <c r="Q436" s="84" t="s">
        <v>82</v>
      </c>
      <c r="R436" s="84" t="s">
        <v>10</v>
      </c>
      <c r="S436" s="84" t="s">
        <v>84</v>
      </c>
      <c r="T436" s="83" t="s">
        <v>153</v>
      </c>
      <c r="U436" s="83" t="s">
        <v>124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:55" ht="29.25" thickBot="1">
      <c r="A437" s="3" t="s">
        <v>101</v>
      </c>
      <c r="B437" s="83">
        <v>2015</v>
      </c>
      <c r="C437" s="83">
        <v>10</v>
      </c>
      <c r="D437" s="83"/>
      <c r="E437" s="84" t="s">
        <v>11</v>
      </c>
      <c r="F437" s="84" t="s">
        <v>10</v>
      </c>
      <c r="G437" s="84" t="s">
        <v>84</v>
      </c>
      <c r="H437" s="85">
        <v>43798</v>
      </c>
      <c r="I437" s="86">
        <v>7934.99</v>
      </c>
      <c r="J437" s="86">
        <v>5978.79</v>
      </c>
      <c r="K437" s="86">
        <v>1956.2</v>
      </c>
      <c r="N437" s="3" t="s">
        <v>101</v>
      </c>
      <c r="O437" s="83">
        <v>26</v>
      </c>
      <c r="P437" s="87">
        <v>18.809999999999999</v>
      </c>
      <c r="Q437" s="84" t="s">
        <v>106</v>
      </c>
      <c r="R437" s="84" t="s">
        <v>10</v>
      </c>
      <c r="S437" s="84" t="s">
        <v>105</v>
      </c>
      <c r="T437" s="83" t="s">
        <v>137</v>
      </c>
      <c r="U437" s="83" t="s">
        <v>124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:55" ht="29.25" thickBot="1">
      <c r="A438" s="3" t="s">
        <v>101</v>
      </c>
      <c r="B438" s="83">
        <v>2015</v>
      </c>
      <c r="C438" s="83">
        <v>11</v>
      </c>
      <c r="D438" s="83"/>
      <c r="E438" s="84" t="s">
        <v>86</v>
      </c>
      <c r="F438" s="84" t="s">
        <v>10</v>
      </c>
      <c r="G438" s="84" t="s">
        <v>10</v>
      </c>
      <c r="H438" s="85">
        <v>42349</v>
      </c>
      <c r="I438" s="86">
        <v>5465.15</v>
      </c>
      <c r="J438" s="87">
        <v>0</v>
      </c>
      <c r="K438" s="86">
        <v>5465.15</v>
      </c>
      <c r="N438" s="3" t="s">
        <v>101</v>
      </c>
      <c r="O438" s="83">
        <v>27</v>
      </c>
      <c r="P438" s="87">
        <v>669.19</v>
      </c>
      <c r="Q438" s="84" t="s">
        <v>103</v>
      </c>
      <c r="R438" s="84" t="s">
        <v>10</v>
      </c>
      <c r="S438" s="84" t="s">
        <v>10</v>
      </c>
      <c r="T438" s="83" t="s">
        <v>114</v>
      </c>
      <c r="U438" s="83" t="s">
        <v>124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:55" ht="29.25" thickBot="1">
      <c r="A439" s="3" t="s">
        <v>101</v>
      </c>
      <c r="B439" s="83">
        <v>2015</v>
      </c>
      <c r="C439" s="83">
        <v>11</v>
      </c>
      <c r="D439" s="83"/>
      <c r="E439" s="84" t="s">
        <v>11</v>
      </c>
      <c r="F439" s="84" t="s">
        <v>10</v>
      </c>
      <c r="G439" s="84" t="s">
        <v>10</v>
      </c>
      <c r="H439" s="85">
        <v>42349</v>
      </c>
      <c r="I439" s="86">
        <v>6769.97</v>
      </c>
      <c r="J439" s="87">
        <v>0</v>
      </c>
      <c r="K439" s="86">
        <v>6769.97</v>
      </c>
      <c r="N439" s="3" t="s">
        <v>101</v>
      </c>
      <c r="O439" s="83">
        <v>27</v>
      </c>
      <c r="P439" s="86">
        <v>6323.76</v>
      </c>
      <c r="Q439" s="84" t="s">
        <v>11</v>
      </c>
      <c r="R439" s="84" t="s">
        <v>10</v>
      </c>
      <c r="S439" s="84" t="s">
        <v>83</v>
      </c>
      <c r="T439" s="83" t="s">
        <v>132</v>
      </c>
      <c r="U439" s="83" t="s">
        <v>124</v>
      </c>
      <c r="AC439" s="11" t="str">
        <f t="shared" si="158"/>
        <v>M645044</v>
      </c>
      <c r="AD439" s="11" t="str">
        <f t="shared" si="159"/>
        <v>Contribuciones Seg. Social</v>
      </c>
      <c r="AE439" s="11" t="str">
        <f t="shared" si="160"/>
        <v>Declaración Jurada</v>
      </c>
      <c r="AF439" s="11" t="str">
        <f t="shared" si="161"/>
        <v>Declaración Jurada</v>
      </c>
      <c r="AG439" s="11">
        <f t="shared" si="162"/>
        <v>6769.97</v>
      </c>
      <c r="AH439" s="11">
        <f t="shared" si="163"/>
        <v>0</v>
      </c>
      <c r="AI439" s="11">
        <f t="shared" si="164"/>
        <v>6769.97</v>
      </c>
      <c r="AJ439" s="11">
        <f t="shared" si="165"/>
        <v>2015</v>
      </c>
      <c r="AK439" s="11">
        <f t="shared" si="166"/>
        <v>11</v>
      </c>
      <c r="AN439" s="11" t="str">
        <f t="shared" si="167"/>
        <v>2015/11</v>
      </c>
      <c r="AO439" s="11" t="str">
        <f t="shared" si="168"/>
        <v>2015/11 Contribuciones Seg. Social</v>
      </c>
      <c r="AP439" s="11">
        <f t="shared" si="169"/>
        <v>6769.97</v>
      </c>
      <c r="AT439" s="11" t="str">
        <f t="shared" si="170"/>
        <v>M645044</v>
      </c>
      <c r="AU439" s="11">
        <f t="shared" si="171"/>
        <v>27</v>
      </c>
      <c r="AV439" s="11">
        <f t="shared" si="172"/>
        <v>6323.76</v>
      </c>
      <c r="AW439" s="11" t="str">
        <f t="shared" si="173"/>
        <v>2013/12</v>
      </c>
      <c r="AX439" s="11" t="str">
        <f t="shared" si="174"/>
        <v>2013/12 Contribuciones Seg. Social</v>
      </c>
      <c r="AY439" s="11">
        <f t="shared" si="155"/>
        <v>15776.88</v>
      </c>
      <c r="AZ439" s="11">
        <f t="shared" si="175"/>
        <v>0.40082449761930117</v>
      </c>
      <c r="BA439" s="11" t="str">
        <f t="shared" si="157"/>
        <v>M645044 27</v>
      </c>
      <c r="BB439" s="11">
        <f>IFERROR(IF(AW439="","",VLOOKUP(AW439,SUSS!R:S,2,FALSE)),AY439*SUSS!$M$2)</f>
        <v>1893.2255999999998</v>
      </c>
      <c r="BC439" s="11">
        <f t="shared" si="156"/>
        <v>758.85119999999995</v>
      </c>
    </row>
    <row r="440" spans="1:55" ht="29.25" thickBot="1">
      <c r="A440" s="3" t="s">
        <v>101</v>
      </c>
      <c r="B440" s="83">
        <v>2015</v>
      </c>
      <c r="C440" s="83">
        <v>11</v>
      </c>
      <c r="D440" s="83"/>
      <c r="E440" s="84" t="s">
        <v>86</v>
      </c>
      <c r="F440" s="84" t="s">
        <v>10</v>
      </c>
      <c r="G440" s="84" t="s">
        <v>83</v>
      </c>
      <c r="H440" s="85">
        <v>42492</v>
      </c>
      <c r="I440" s="87">
        <v>770.59</v>
      </c>
      <c r="J440" s="87">
        <v>577.77</v>
      </c>
      <c r="K440" s="87">
        <v>192.82</v>
      </c>
      <c r="N440" s="3" t="s">
        <v>101</v>
      </c>
      <c r="O440" s="83">
        <v>27</v>
      </c>
      <c r="P440" s="87">
        <v>701.8</v>
      </c>
      <c r="Q440" s="84" t="s">
        <v>11</v>
      </c>
      <c r="R440" s="84" t="s">
        <v>10</v>
      </c>
      <c r="S440" s="84" t="s">
        <v>84</v>
      </c>
      <c r="T440" s="83" t="s">
        <v>132</v>
      </c>
      <c r="U440" s="83" t="s">
        <v>124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>M645044</v>
      </c>
      <c r="AU440" s="11">
        <f t="shared" si="171"/>
        <v>27</v>
      </c>
      <c r="AV440" s="11">
        <f t="shared" si="172"/>
        <v>701.8</v>
      </c>
      <c r="AW440" s="11" t="str">
        <f t="shared" si="173"/>
        <v>2013/12</v>
      </c>
      <c r="AX440" s="11" t="str">
        <f t="shared" si="174"/>
        <v>2013/12 Contribuciones Seg. Social</v>
      </c>
      <c r="AY440" s="11">
        <f t="shared" si="155"/>
        <v>15776.88</v>
      </c>
      <c r="AZ440" s="11">
        <f t="shared" si="175"/>
        <v>4.4482812824842427E-2</v>
      </c>
      <c r="BA440" s="11" t="str">
        <f t="shared" si="157"/>
        <v>M645044 27</v>
      </c>
      <c r="BB440" s="11">
        <f>IFERROR(IF(AW440="","",VLOOKUP(AW440,SUSS!R:S,2,FALSE)),AY440*SUSS!$M$2)</f>
        <v>1893.2255999999998</v>
      </c>
      <c r="BC440" s="11">
        <f t="shared" si="156"/>
        <v>84.215999999999994</v>
      </c>
    </row>
    <row r="441" spans="1:55" ht="29.25" thickBot="1">
      <c r="A441" s="3" t="s">
        <v>101</v>
      </c>
      <c r="B441" s="83">
        <v>2015</v>
      </c>
      <c r="C441" s="83">
        <v>11</v>
      </c>
      <c r="D441" s="83"/>
      <c r="E441" s="84" t="s">
        <v>86</v>
      </c>
      <c r="F441" s="84" t="s">
        <v>10</v>
      </c>
      <c r="G441" s="84" t="s">
        <v>84</v>
      </c>
      <c r="H441" s="85">
        <v>43798</v>
      </c>
      <c r="I441" s="86">
        <v>10149.69</v>
      </c>
      <c r="J441" s="86">
        <v>7609.94</v>
      </c>
      <c r="K441" s="86">
        <v>2539.75</v>
      </c>
      <c r="N441" s="3" t="s">
        <v>101</v>
      </c>
      <c r="O441" s="83">
        <v>27</v>
      </c>
      <c r="P441" s="86">
        <v>8361.89</v>
      </c>
      <c r="Q441" s="84" t="s">
        <v>11</v>
      </c>
      <c r="R441" s="84" t="s">
        <v>10</v>
      </c>
      <c r="S441" s="84" t="s">
        <v>10</v>
      </c>
      <c r="T441" s="83" t="s">
        <v>154</v>
      </c>
      <c r="U441" s="83" t="s">
        <v>124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M645044</v>
      </c>
      <c r="AU441" s="11">
        <f t="shared" si="171"/>
        <v>27</v>
      </c>
      <c r="AV441" s="11">
        <f t="shared" si="172"/>
        <v>8361.89</v>
      </c>
      <c r="AW441" s="11" t="str">
        <f t="shared" si="173"/>
        <v>2014/1</v>
      </c>
      <c r="AX441" s="11" t="str">
        <f t="shared" si="174"/>
        <v>2014/1 Contribuciones Seg. Social</v>
      </c>
      <c r="AY441" s="11">
        <f t="shared" si="155"/>
        <v>8361.89</v>
      </c>
      <c r="AZ441" s="11">
        <f t="shared" si="175"/>
        <v>1</v>
      </c>
      <c r="BA441" s="11" t="str">
        <f t="shared" si="157"/>
        <v>M645044 27</v>
      </c>
      <c r="BB441" s="11">
        <f>IFERROR(IF(AW441="","",VLOOKUP(AW441,SUSS!R:S,2,FALSE)),AY441*SUSS!$M$2)</f>
        <v>1003.4267999999998</v>
      </c>
      <c r="BC441" s="11">
        <f t="shared" si="156"/>
        <v>1003.4267999999998</v>
      </c>
    </row>
    <row r="442" spans="1:55" ht="29.25" thickBot="1">
      <c r="A442" s="3" t="s">
        <v>101</v>
      </c>
      <c r="B442" s="83">
        <v>2015</v>
      </c>
      <c r="C442" s="83">
        <v>11</v>
      </c>
      <c r="D442" s="83"/>
      <c r="E442" s="84" t="s">
        <v>11</v>
      </c>
      <c r="F442" s="84" t="s">
        <v>10</v>
      </c>
      <c r="G442" s="84" t="s">
        <v>83</v>
      </c>
      <c r="H442" s="85">
        <v>42492</v>
      </c>
      <c r="I442" s="87">
        <v>954.57</v>
      </c>
      <c r="J442" s="87">
        <v>715.71</v>
      </c>
      <c r="K442" s="87">
        <v>238.86</v>
      </c>
      <c r="N442" s="3" t="s">
        <v>101</v>
      </c>
      <c r="O442" s="83">
        <v>27</v>
      </c>
      <c r="P442" s="86">
        <v>3929.45</v>
      </c>
      <c r="Q442" s="84" t="s">
        <v>11</v>
      </c>
      <c r="R442" s="84" t="s">
        <v>10</v>
      </c>
      <c r="S442" s="84" t="s">
        <v>83</v>
      </c>
      <c r="T442" s="83" t="s">
        <v>154</v>
      </c>
      <c r="U442" s="83" t="s">
        <v>124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>M645044</v>
      </c>
      <c r="AU442" s="11">
        <f t="shared" si="171"/>
        <v>27</v>
      </c>
      <c r="AV442" s="11">
        <f t="shared" si="172"/>
        <v>3929.45</v>
      </c>
      <c r="AW442" s="11" t="str">
        <f t="shared" si="173"/>
        <v>2014/1</v>
      </c>
      <c r="AX442" s="11" t="str">
        <f t="shared" si="174"/>
        <v>2014/1 Contribuciones Seg. Social</v>
      </c>
      <c r="AY442" s="11">
        <f t="shared" si="155"/>
        <v>8361.89</v>
      </c>
      <c r="AZ442" s="11">
        <f t="shared" si="175"/>
        <v>0.46992366558278093</v>
      </c>
      <c r="BA442" s="11" t="str">
        <f t="shared" si="157"/>
        <v>M645044 27</v>
      </c>
      <c r="BB442" s="11">
        <f>IFERROR(IF(AW442="","",VLOOKUP(AW442,SUSS!R:S,2,FALSE)),AY442*SUSS!$M$2)</f>
        <v>1003.4267999999998</v>
      </c>
      <c r="BC442" s="11">
        <f t="shared" si="156"/>
        <v>471.53399999999993</v>
      </c>
    </row>
    <row r="443" spans="1:55" ht="29.25" thickBot="1">
      <c r="A443" s="3" t="s">
        <v>101</v>
      </c>
      <c r="B443" s="83">
        <v>2015</v>
      </c>
      <c r="C443" s="83">
        <v>11</v>
      </c>
      <c r="D443" s="83"/>
      <c r="E443" s="84" t="s">
        <v>11</v>
      </c>
      <c r="F443" s="84" t="s">
        <v>10</v>
      </c>
      <c r="G443" s="84" t="s">
        <v>84</v>
      </c>
      <c r="H443" s="85">
        <v>43798</v>
      </c>
      <c r="I443" s="86">
        <v>12572.96</v>
      </c>
      <c r="J443" s="86">
        <v>9426.84</v>
      </c>
      <c r="K443" s="86">
        <v>3146.12</v>
      </c>
      <c r="N443" s="3" t="s">
        <v>101</v>
      </c>
      <c r="O443" s="83">
        <v>27</v>
      </c>
      <c r="P443" s="87">
        <v>251.49</v>
      </c>
      <c r="Q443" s="84" t="s">
        <v>11</v>
      </c>
      <c r="R443" s="84" t="s">
        <v>10</v>
      </c>
      <c r="S443" s="84" t="s">
        <v>84</v>
      </c>
      <c r="T443" s="83" t="s">
        <v>154</v>
      </c>
      <c r="U443" s="83" t="s">
        <v>124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M645044</v>
      </c>
      <c r="AU443" s="11">
        <f t="shared" si="171"/>
        <v>27</v>
      </c>
      <c r="AV443" s="11">
        <f t="shared" si="172"/>
        <v>251.49</v>
      </c>
      <c r="AW443" s="11" t="str">
        <f t="shared" si="173"/>
        <v>2014/1</v>
      </c>
      <c r="AX443" s="11" t="str">
        <f t="shared" si="174"/>
        <v>2014/1 Contribuciones Seg. Social</v>
      </c>
      <c r="AY443" s="11">
        <f t="shared" si="155"/>
        <v>8361.89</v>
      </c>
      <c r="AZ443" s="11">
        <f t="shared" si="175"/>
        <v>3.0075736466277363E-2</v>
      </c>
      <c r="BA443" s="11" t="str">
        <f t="shared" si="157"/>
        <v>M645044 27</v>
      </c>
      <c r="BB443" s="11">
        <f>IFERROR(IF(AW443="","",VLOOKUP(AW443,SUSS!R:S,2,FALSE)),AY443*SUSS!$M$2)</f>
        <v>1003.4267999999998</v>
      </c>
      <c r="BC443" s="11">
        <f t="shared" si="156"/>
        <v>30.178799999999999</v>
      </c>
    </row>
    <row r="444" spans="1:55" ht="29.25" thickBot="1">
      <c r="A444" s="3" t="s">
        <v>101</v>
      </c>
      <c r="B444" s="83">
        <v>2015</v>
      </c>
      <c r="C444" s="83">
        <v>12</v>
      </c>
      <c r="D444" s="83"/>
      <c r="E444" s="84" t="s">
        <v>86</v>
      </c>
      <c r="F444" s="84" t="s">
        <v>10</v>
      </c>
      <c r="G444" s="84" t="s">
        <v>10</v>
      </c>
      <c r="H444" s="85">
        <v>42380</v>
      </c>
      <c r="I444" s="86">
        <v>8223.33</v>
      </c>
      <c r="J444" s="87">
        <v>0</v>
      </c>
      <c r="K444" s="86">
        <v>8223.33</v>
      </c>
      <c r="N444" s="3" t="s">
        <v>101</v>
      </c>
      <c r="O444" s="83">
        <v>27</v>
      </c>
      <c r="P444" s="86">
        <v>1427.35</v>
      </c>
      <c r="Q444" s="84" t="s">
        <v>86</v>
      </c>
      <c r="R444" s="84" t="s">
        <v>10</v>
      </c>
      <c r="S444" s="84" t="s">
        <v>10</v>
      </c>
      <c r="T444" s="83" t="s">
        <v>155</v>
      </c>
      <c r="U444" s="83" t="s">
        <v>124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:55" ht="29.25" thickBot="1">
      <c r="A445" s="3" t="s">
        <v>101</v>
      </c>
      <c r="B445" s="83">
        <v>2015</v>
      </c>
      <c r="C445" s="83">
        <v>12</v>
      </c>
      <c r="D445" s="83"/>
      <c r="E445" s="84" t="s">
        <v>11</v>
      </c>
      <c r="F445" s="84" t="s">
        <v>10</v>
      </c>
      <c r="G445" s="84" t="s">
        <v>10</v>
      </c>
      <c r="H445" s="85">
        <v>42380</v>
      </c>
      <c r="I445" s="86">
        <v>10186.700000000001</v>
      </c>
      <c r="J445" s="87">
        <v>0</v>
      </c>
      <c r="K445" s="86">
        <v>10186.700000000001</v>
      </c>
      <c r="N445" s="3" t="s">
        <v>101</v>
      </c>
      <c r="O445" s="83">
        <v>27</v>
      </c>
      <c r="P445" s="86">
        <v>2828.96</v>
      </c>
      <c r="Q445" s="84" t="s">
        <v>11</v>
      </c>
      <c r="R445" s="84" t="s">
        <v>10</v>
      </c>
      <c r="S445" s="84" t="s">
        <v>10</v>
      </c>
      <c r="T445" s="83" t="s">
        <v>155</v>
      </c>
      <c r="U445" s="83" t="s">
        <v>124</v>
      </c>
      <c r="AC445" s="11" t="str">
        <f t="shared" si="158"/>
        <v>M645044</v>
      </c>
      <c r="AD445" s="11" t="str">
        <f t="shared" si="159"/>
        <v>Contribuciones Seg. Social</v>
      </c>
      <c r="AE445" s="11" t="str">
        <f t="shared" si="160"/>
        <v>Declaración Jurada</v>
      </c>
      <c r="AF445" s="11" t="str">
        <f t="shared" si="161"/>
        <v>Declaración Jurada</v>
      </c>
      <c r="AG445" s="11">
        <f t="shared" si="162"/>
        <v>10186.700000000001</v>
      </c>
      <c r="AH445" s="11">
        <f t="shared" si="163"/>
        <v>0</v>
      </c>
      <c r="AI445" s="11">
        <f t="shared" si="164"/>
        <v>10186.700000000001</v>
      </c>
      <c r="AJ445" s="11">
        <f t="shared" si="165"/>
        <v>2015</v>
      </c>
      <c r="AK445" s="11">
        <f t="shared" si="166"/>
        <v>12</v>
      </c>
      <c r="AN445" s="11" t="str">
        <f t="shared" si="167"/>
        <v>2015/12</v>
      </c>
      <c r="AO445" s="11" t="str">
        <f t="shared" si="168"/>
        <v>2015/12 Contribuciones Seg. Social</v>
      </c>
      <c r="AP445" s="11">
        <f t="shared" si="169"/>
        <v>10186.700000000001</v>
      </c>
      <c r="AT445" s="11" t="str">
        <f t="shared" si="170"/>
        <v>M645044</v>
      </c>
      <c r="AU445" s="11">
        <f t="shared" si="171"/>
        <v>27</v>
      </c>
      <c r="AV445" s="11">
        <f t="shared" si="172"/>
        <v>2828.96</v>
      </c>
      <c r="AW445" s="11" t="str">
        <f t="shared" si="173"/>
        <v>2014/2</v>
      </c>
      <c r="AX445" s="11" t="str">
        <f t="shared" si="174"/>
        <v>2014/2 Contribuciones Seg. Social</v>
      </c>
      <c r="AY445" s="11">
        <f t="shared" si="155"/>
        <v>8631.1200000000008</v>
      </c>
      <c r="AZ445" s="11">
        <f t="shared" si="175"/>
        <v>0.32776279324120156</v>
      </c>
      <c r="BA445" s="11" t="str">
        <f t="shared" si="157"/>
        <v>M645044 27</v>
      </c>
      <c r="BB445" s="11">
        <f>IFERROR(IF(AW445="","",VLOOKUP(AW445,SUSS!R:S,2,FALSE)),AY445*SUSS!$M$2)</f>
        <v>1035.7344000000001</v>
      </c>
      <c r="BC445" s="11">
        <f t="shared" si="156"/>
        <v>339.47519999999997</v>
      </c>
    </row>
    <row r="446" spans="1:55" ht="29.25" thickBot="1">
      <c r="A446" s="3" t="s">
        <v>101</v>
      </c>
      <c r="B446" s="83">
        <v>2015</v>
      </c>
      <c r="C446" s="83">
        <v>12</v>
      </c>
      <c r="D446" s="83"/>
      <c r="E446" s="84" t="s">
        <v>86</v>
      </c>
      <c r="F446" s="84" t="s">
        <v>10</v>
      </c>
      <c r="G446" s="84" t="s">
        <v>83</v>
      </c>
      <c r="H446" s="85">
        <v>42492</v>
      </c>
      <c r="I446" s="87">
        <v>912.79</v>
      </c>
      <c r="J446" s="87">
        <v>680.9</v>
      </c>
      <c r="K446" s="87">
        <v>231.89</v>
      </c>
      <c r="N446" s="3" t="s">
        <v>101</v>
      </c>
      <c r="O446" s="83">
        <v>27</v>
      </c>
      <c r="P446" s="86">
        <v>3269.09</v>
      </c>
      <c r="Q446" s="84" t="s">
        <v>86</v>
      </c>
      <c r="R446" s="84" t="s">
        <v>10</v>
      </c>
      <c r="S446" s="84" t="s">
        <v>83</v>
      </c>
      <c r="T446" s="83" t="s">
        <v>155</v>
      </c>
      <c r="U446" s="83" t="s">
        <v>124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:55" ht="29.25" thickBot="1">
      <c r="A447" s="3" t="s">
        <v>101</v>
      </c>
      <c r="B447" s="83">
        <v>2015</v>
      </c>
      <c r="C447" s="83">
        <v>12</v>
      </c>
      <c r="D447" s="83"/>
      <c r="E447" s="84" t="s">
        <v>86</v>
      </c>
      <c r="F447" s="84" t="s">
        <v>10</v>
      </c>
      <c r="G447" s="84" t="s">
        <v>84</v>
      </c>
      <c r="H447" s="85">
        <v>43798</v>
      </c>
      <c r="I447" s="86">
        <v>15272.09</v>
      </c>
      <c r="J447" s="86">
        <v>11392.31</v>
      </c>
      <c r="K447" s="86">
        <v>3879.78</v>
      </c>
      <c r="N447" s="3" t="s">
        <v>101</v>
      </c>
      <c r="O447" s="83">
        <v>27</v>
      </c>
      <c r="P447" s="87">
        <v>212.24</v>
      </c>
      <c r="Q447" s="84" t="s">
        <v>86</v>
      </c>
      <c r="R447" s="84" t="s">
        <v>10</v>
      </c>
      <c r="S447" s="84" t="s">
        <v>84</v>
      </c>
      <c r="T447" s="83" t="s">
        <v>155</v>
      </c>
      <c r="U447" s="83" t="s">
        <v>124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:55" ht="29.25" thickBot="1">
      <c r="A448" s="3" t="s">
        <v>101</v>
      </c>
      <c r="B448" s="83">
        <v>2015</v>
      </c>
      <c r="C448" s="83">
        <v>12</v>
      </c>
      <c r="D448" s="83"/>
      <c r="E448" s="84" t="s">
        <v>11</v>
      </c>
      <c r="F448" s="84" t="s">
        <v>10</v>
      </c>
      <c r="G448" s="84" t="s">
        <v>83</v>
      </c>
      <c r="H448" s="85">
        <v>42492</v>
      </c>
      <c r="I448" s="86">
        <v>1130.72</v>
      </c>
      <c r="J448" s="87">
        <v>843.47</v>
      </c>
      <c r="K448" s="87">
        <v>287.25</v>
      </c>
      <c r="N448" s="3" t="s">
        <v>101</v>
      </c>
      <c r="O448" s="83">
        <v>27</v>
      </c>
      <c r="P448" s="86">
        <v>6911.78</v>
      </c>
      <c r="Q448" s="84" t="s">
        <v>86</v>
      </c>
      <c r="R448" s="84" t="s">
        <v>10</v>
      </c>
      <c r="S448" s="84" t="s">
        <v>10</v>
      </c>
      <c r="T448" s="83" t="s">
        <v>156</v>
      </c>
      <c r="U448" s="83" t="s">
        <v>124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:55" ht="29.25" thickBot="1">
      <c r="A449" s="3" t="s">
        <v>101</v>
      </c>
      <c r="B449" s="83">
        <v>2015</v>
      </c>
      <c r="C449" s="83">
        <v>12</v>
      </c>
      <c r="D449" s="83"/>
      <c r="E449" s="84" t="s">
        <v>11</v>
      </c>
      <c r="F449" s="84" t="s">
        <v>10</v>
      </c>
      <c r="G449" s="84" t="s">
        <v>84</v>
      </c>
      <c r="H449" s="85">
        <v>43798</v>
      </c>
      <c r="I449" s="86">
        <v>18918.400000000001</v>
      </c>
      <c r="J449" s="86">
        <v>14112.3</v>
      </c>
      <c r="K449" s="86">
        <v>4806.1000000000004</v>
      </c>
      <c r="N449" s="3" t="s">
        <v>101</v>
      </c>
      <c r="O449" s="83">
        <v>27</v>
      </c>
      <c r="P449" s="86">
        <v>3242.52</v>
      </c>
      <c r="Q449" s="84" t="s">
        <v>86</v>
      </c>
      <c r="R449" s="84" t="s">
        <v>10</v>
      </c>
      <c r="S449" s="84" t="s">
        <v>83</v>
      </c>
      <c r="T449" s="83" t="s">
        <v>156</v>
      </c>
      <c r="U449" s="83" t="s">
        <v>124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/>
      </c>
      <c r="AU449" s="11" t="str">
        <f t="shared" si="171"/>
        <v/>
      </c>
      <c r="AV449" s="11" t="str">
        <f t="shared" si="172"/>
        <v/>
      </c>
      <c r="AW449" s="11" t="str">
        <f t="shared" si="173"/>
        <v/>
      </c>
      <c r="AX449" s="11" t="str">
        <f t="shared" si="174"/>
        <v/>
      </c>
      <c r="AY449" s="11" t="str">
        <f t="shared" si="155"/>
        <v/>
      </c>
      <c r="AZ449" s="11" t="str">
        <f t="shared" si="175"/>
        <v/>
      </c>
      <c r="BA449" s="11" t="str">
        <f t="shared" si="157"/>
        <v xml:space="preserve"> </v>
      </c>
      <c r="BB449" s="11" t="str">
        <f>IFERROR(IF(AW449="","",VLOOKUP(AW449,SUSS!R:S,2,FALSE)),AY449*SUSS!$M$2)</f>
        <v/>
      </c>
      <c r="BC449" s="11" t="str">
        <f t="shared" si="156"/>
        <v/>
      </c>
    </row>
    <row r="450" spans="1:55" ht="29.25" thickBot="1">
      <c r="A450" s="3" t="s">
        <v>101</v>
      </c>
      <c r="B450" s="83">
        <v>2016</v>
      </c>
      <c r="C450" s="83">
        <v>1</v>
      </c>
      <c r="D450" s="83"/>
      <c r="E450" s="84" t="s">
        <v>86</v>
      </c>
      <c r="F450" s="84" t="s">
        <v>10</v>
      </c>
      <c r="G450" s="84" t="s">
        <v>10</v>
      </c>
      <c r="H450" s="85">
        <v>42412</v>
      </c>
      <c r="I450" s="86">
        <v>5735.6</v>
      </c>
      <c r="J450" s="87">
        <v>0</v>
      </c>
      <c r="K450" s="86">
        <v>5735.6</v>
      </c>
      <c r="N450" s="3" t="s">
        <v>101</v>
      </c>
      <c r="O450" s="83">
        <v>27</v>
      </c>
      <c r="P450" s="87">
        <v>213.37</v>
      </c>
      <c r="Q450" s="84" t="s">
        <v>86</v>
      </c>
      <c r="R450" s="84" t="s">
        <v>10</v>
      </c>
      <c r="S450" s="84" t="s">
        <v>84</v>
      </c>
      <c r="T450" s="83" t="s">
        <v>156</v>
      </c>
      <c r="U450" s="83" t="s">
        <v>124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:55" ht="29.25" thickBot="1">
      <c r="A451" s="3" t="s">
        <v>101</v>
      </c>
      <c r="B451" s="83">
        <v>2016</v>
      </c>
      <c r="C451" s="83">
        <v>1</v>
      </c>
      <c r="D451" s="83"/>
      <c r="E451" s="84" t="s">
        <v>11</v>
      </c>
      <c r="F451" s="84" t="s">
        <v>10</v>
      </c>
      <c r="G451" s="84" t="s">
        <v>10</v>
      </c>
      <c r="H451" s="85">
        <v>42412</v>
      </c>
      <c r="I451" s="86">
        <v>7105</v>
      </c>
      <c r="J451" s="87">
        <v>0</v>
      </c>
      <c r="K451" s="86">
        <v>7105</v>
      </c>
      <c r="N451" s="3" t="s">
        <v>101</v>
      </c>
      <c r="O451" s="83">
        <v>27</v>
      </c>
      <c r="P451" s="87">
        <v>979.83</v>
      </c>
      <c r="Q451" s="84" t="s">
        <v>86</v>
      </c>
      <c r="R451" s="84" t="s">
        <v>10</v>
      </c>
      <c r="S451" s="84" t="s">
        <v>10</v>
      </c>
      <c r="T451" s="83" t="s">
        <v>157</v>
      </c>
      <c r="U451" s="83" t="s">
        <v>124</v>
      </c>
      <c r="AC451" s="11" t="str">
        <f t="shared" si="158"/>
        <v>M645044</v>
      </c>
      <c r="AD451" s="11" t="str">
        <f t="shared" si="159"/>
        <v>Contribuciones Seg. Social</v>
      </c>
      <c r="AE451" s="11" t="str">
        <f t="shared" si="160"/>
        <v>Declaración Jurada</v>
      </c>
      <c r="AF451" s="11" t="str">
        <f t="shared" si="161"/>
        <v>Declaración Jurada</v>
      </c>
      <c r="AG451" s="11">
        <f t="shared" si="162"/>
        <v>7105</v>
      </c>
      <c r="AH451" s="11">
        <f t="shared" si="163"/>
        <v>0</v>
      </c>
      <c r="AI451" s="11">
        <f t="shared" si="164"/>
        <v>7105</v>
      </c>
      <c r="AJ451" s="11">
        <f t="shared" si="165"/>
        <v>2016</v>
      </c>
      <c r="AK451" s="11">
        <f t="shared" si="166"/>
        <v>1</v>
      </c>
      <c r="AN451" s="11" t="str">
        <f t="shared" si="167"/>
        <v xml:space="preserve">2016/1 </v>
      </c>
      <c r="AO451" s="11" t="str">
        <f t="shared" si="168"/>
        <v>2016/1 Contribuciones Seg. Social</v>
      </c>
      <c r="AP451" s="11">
        <f t="shared" si="169"/>
        <v>7105</v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:55" ht="29.25" thickBot="1">
      <c r="A452" s="3" t="s">
        <v>101</v>
      </c>
      <c r="B452" s="83">
        <v>2016</v>
      </c>
      <c r="C452" s="83">
        <v>1</v>
      </c>
      <c r="D452" s="83"/>
      <c r="E452" s="84" t="s">
        <v>86</v>
      </c>
      <c r="F452" s="84" t="s">
        <v>10</v>
      </c>
      <c r="G452" s="84" t="s">
        <v>83</v>
      </c>
      <c r="H452" s="85">
        <v>42521</v>
      </c>
      <c r="I452" s="87">
        <v>625.17999999999995</v>
      </c>
      <c r="J452" s="87">
        <v>544.15</v>
      </c>
      <c r="K452" s="87">
        <v>81.03</v>
      </c>
      <c r="N452" s="3" t="s">
        <v>101</v>
      </c>
      <c r="O452" s="83">
        <v>27</v>
      </c>
      <c r="P452" s="86">
        <v>14119.33</v>
      </c>
      <c r="Q452" s="84" t="s">
        <v>102</v>
      </c>
      <c r="R452" s="84" t="s">
        <v>10</v>
      </c>
      <c r="S452" s="84" t="s">
        <v>10</v>
      </c>
      <c r="T452" s="83" t="s">
        <v>115</v>
      </c>
      <c r="U452" s="83" t="s">
        <v>124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:55" ht="29.25" thickBot="1">
      <c r="A453" s="3" t="s">
        <v>101</v>
      </c>
      <c r="B453" s="83">
        <v>2016</v>
      </c>
      <c r="C453" s="83">
        <v>1</v>
      </c>
      <c r="D453" s="83"/>
      <c r="E453" s="84" t="s">
        <v>86</v>
      </c>
      <c r="F453" s="84" t="s">
        <v>10</v>
      </c>
      <c r="G453" s="84" t="s">
        <v>84</v>
      </c>
      <c r="H453" s="85">
        <v>43798</v>
      </c>
      <c r="I453" s="86">
        <v>10437.84</v>
      </c>
      <c r="J453" s="86">
        <v>9084.9699999999993</v>
      </c>
      <c r="K453" s="86">
        <v>1352.87</v>
      </c>
      <c r="N453" s="3" t="s">
        <v>101</v>
      </c>
      <c r="O453" s="83">
        <v>27</v>
      </c>
      <c r="P453" s="87">
        <v>12.54</v>
      </c>
      <c r="Q453" s="84" t="s">
        <v>107</v>
      </c>
      <c r="R453" s="84" t="s">
        <v>10</v>
      </c>
      <c r="S453" s="84" t="s">
        <v>105</v>
      </c>
      <c r="T453" s="83" t="s">
        <v>115</v>
      </c>
      <c r="U453" s="83" t="s">
        <v>124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:55" ht="29.25" thickBot="1">
      <c r="A454" s="3" t="s">
        <v>101</v>
      </c>
      <c r="B454" s="83">
        <v>2016</v>
      </c>
      <c r="C454" s="83">
        <v>1</v>
      </c>
      <c r="D454" s="83"/>
      <c r="E454" s="84" t="s">
        <v>11</v>
      </c>
      <c r="F454" s="84" t="s">
        <v>10</v>
      </c>
      <c r="G454" s="84" t="s">
        <v>83</v>
      </c>
      <c r="H454" s="85">
        <v>42521</v>
      </c>
      <c r="I454" s="87">
        <v>774.45</v>
      </c>
      <c r="J454" s="87">
        <v>674.07</v>
      </c>
      <c r="K454" s="87">
        <v>100.38</v>
      </c>
      <c r="N454" s="3" t="s">
        <v>101</v>
      </c>
      <c r="O454" s="83">
        <v>27</v>
      </c>
      <c r="P454" s="87">
        <v>6.27</v>
      </c>
      <c r="Q454" s="84" t="s">
        <v>104</v>
      </c>
      <c r="R454" s="84" t="s">
        <v>10</v>
      </c>
      <c r="S454" s="84" t="s">
        <v>105</v>
      </c>
      <c r="T454" s="83" t="s">
        <v>116</v>
      </c>
      <c r="U454" s="83" t="s">
        <v>124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:55" ht="29.25" thickBot="1">
      <c r="A455" s="3" t="s">
        <v>101</v>
      </c>
      <c r="B455" s="83">
        <v>2016</v>
      </c>
      <c r="C455" s="83">
        <v>1</v>
      </c>
      <c r="D455" s="83"/>
      <c r="E455" s="84" t="s">
        <v>11</v>
      </c>
      <c r="F455" s="84" t="s">
        <v>10</v>
      </c>
      <c r="G455" s="84" t="s">
        <v>84</v>
      </c>
      <c r="H455" s="85">
        <v>43798</v>
      </c>
      <c r="I455" s="86">
        <v>12929.92</v>
      </c>
      <c r="J455" s="86">
        <v>11254.05</v>
      </c>
      <c r="K455" s="86">
        <v>1675.87</v>
      </c>
      <c r="N455" s="3" t="s">
        <v>101</v>
      </c>
      <c r="O455" s="83">
        <v>27</v>
      </c>
      <c r="P455" s="86">
        <v>1914.36</v>
      </c>
      <c r="Q455" s="84" t="s">
        <v>82</v>
      </c>
      <c r="R455" s="84" t="s">
        <v>10</v>
      </c>
      <c r="S455" s="84" t="s">
        <v>84</v>
      </c>
      <c r="T455" s="83" t="s">
        <v>153</v>
      </c>
      <c r="U455" s="83" t="s">
        <v>124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:55" ht="29.25" thickBot="1">
      <c r="A456" s="3" t="s">
        <v>101</v>
      </c>
      <c r="B456" s="83">
        <v>2016</v>
      </c>
      <c r="C456" s="83">
        <v>2</v>
      </c>
      <c r="D456" s="83"/>
      <c r="E456" s="84" t="s">
        <v>86</v>
      </c>
      <c r="F456" s="84" t="s">
        <v>10</v>
      </c>
      <c r="G456" s="84" t="s">
        <v>10</v>
      </c>
      <c r="H456" s="85">
        <v>42438</v>
      </c>
      <c r="I456" s="86">
        <v>5168.6400000000003</v>
      </c>
      <c r="J456" s="87">
        <v>0</v>
      </c>
      <c r="K456" s="86">
        <v>5168.6400000000003</v>
      </c>
      <c r="N456" s="3" t="s">
        <v>101</v>
      </c>
      <c r="O456" s="83">
        <v>27</v>
      </c>
      <c r="P456" s="86">
        <v>39754.1</v>
      </c>
      <c r="Q456" s="84" t="s">
        <v>82</v>
      </c>
      <c r="R456" s="84" t="s">
        <v>10</v>
      </c>
      <c r="S456" s="84" t="s">
        <v>10</v>
      </c>
      <c r="T456" s="83" t="s">
        <v>158</v>
      </c>
      <c r="U456" s="83" t="s">
        <v>124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:55" ht="29.25" thickBot="1">
      <c r="A457" s="3" t="s">
        <v>101</v>
      </c>
      <c r="B457" s="83">
        <v>2016</v>
      </c>
      <c r="C457" s="83">
        <v>2</v>
      </c>
      <c r="D457" s="83"/>
      <c r="E457" s="84" t="s">
        <v>11</v>
      </c>
      <c r="F457" s="84" t="s">
        <v>10</v>
      </c>
      <c r="G457" s="84" t="s">
        <v>10</v>
      </c>
      <c r="H457" s="85">
        <v>42438</v>
      </c>
      <c r="I457" s="86">
        <v>1116.8900000000001</v>
      </c>
      <c r="J457" s="87">
        <v>0</v>
      </c>
      <c r="K457" s="86">
        <v>1116.8900000000001</v>
      </c>
      <c r="N457" s="3" t="s">
        <v>101</v>
      </c>
      <c r="O457" s="83">
        <v>27</v>
      </c>
      <c r="P457" s="87">
        <v>619.76</v>
      </c>
      <c r="Q457" s="84" t="s">
        <v>82</v>
      </c>
      <c r="R457" s="84" t="s">
        <v>10</v>
      </c>
      <c r="S457" s="84" t="s">
        <v>83</v>
      </c>
      <c r="T457" s="83" t="s">
        <v>158</v>
      </c>
      <c r="U457" s="83" t="s">
        <v>124</v>
      </c>
      <c r="AC457" s="11" t="str">
        <f t="shared" si="158"/>
        <v>M645044</v>
      </c>
      <c r="AD457" s="11" t="str">
        <f t="shared" si="159"/>
        <v>Contribuciones Seg. Social</v>
      </c>
      <c r="AE457" s="11" t="str">
        <f t="shared" si="160"/>
        <v>Declaración Jurada</v>
      </c>
      <c r="AF457" s="11" t="str">
        <f t="shared" si="161"/>
        <v>Declaración Jurada</v>
      </c>
      <c r="AG457" s="11">
        <f t="shared" si="162"/>
        <v>1116.8900000000001</v>
      </c>
      <c r="AH457" s="11">
        <f t="shared" si="163"/>
        <v>0</v>
      </c>
      <c r="AI457" s="11">
        <f t="shared" si="164"/>
        <v>1116.8900000000001</v>
      </c>
      <c r="AJ457" s="11">
        <f t="shared" si="165"/>
        <v>2016</v>
      </c>
      <c r="AK457" s="11">
        <f t="shared" si="166"/>
        <v>2</v>
      </c>
      <c r="AN457" s="11" t="str">
        <f t="shared" si="167"/>
        <v xml:space="preserve">2016/2 </v>
      </c>
      <c r="AO457" s="11" t="str">
        <f t="shared" si="168"/>
        <v>2016/2 Contribuciones Seg. Social</v>
      </c>
      <c r="AP457" s="11">
        <f t="shared" si="169"/>
        <v>1116.8900000000001</v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:55" ht="29.25" thickBot="1">
      <c r="A458" s="3" t="s">
        <v>101</v>
      </c>
      <c r="B458" s="83">
        <v>2016</v>
      </c>
      <c r="C458" s="83">
        <v>2</v>
      </c>
      <c r="D458" s="83"/>
      <c r="E458" s="84" t="s">
        <v>86</v>
      </c>
      <c r="F458" s="84" t="s">
        <v>10</v>
      </c>
      <c r="G458" s="84" t="s">
        <v>83</v>
      </c>
      <c r="H458" s="85">
        <v>42521</v>
      </c>
      <c r="I458" s="87">
        <v>423.83</v>
      </c>
      <c r="J458" s="87">
        <v>368.12</v>
      </c>
      <c r="K458" s="87">
        <v>55.71</v>
      </c>
      <c r="N458" s="3" t="s">
        <v>101</v>
      </c>
      <c r="O458" s="83">
        <v>27</v>
      </c>
      <c r="P458" s="86">
        <v>1994</v>
      </c>
      <c r="Q458" s="84" t="s">
        <v>82</v>
      </c>
      <c r="R458" s="84" t="s">
        <v>10</v>
      </c>
      <c r="S458" s="84" t="s">
        <v>84</v>
      </c>
      <c r="T458" s="83" t="s">
        <v>158</v>
      </c>
      <c r="U458" s="83" t="s">
        <v>124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:55" ht="29.25" thickBot="1">
      <c r="A459" s="3" t="s">
        <v>101</v>
      </c>
      <c r="B459" s="83">
        <v>2016</v>
      </c>
      <c r="C459" s="83">
        <v>2</v>
      </c>
      <c r="D459" s="83"/>
      <c r="E459" s="84" t="s">
        <v>86</v>
      </c>
      <c r="F459" s="84" t="s">
        <v>10</v>
      </c>
      <c r="G459" s="84" t="s">
        <v>84</v>
      </c>
      <c r="H459" s="85">
        <v>43798</v>
      </c>
      <c r="I459" s="86">
        <v>9406.06</v>
      </c>
      <c r="J459" s="86">
        <v>8169.61</v>
      </c>
      <c r="K459" s="86">
        <v>1236.45</v>
      </c>
      <c r="N459" s="3" t="s">
        <v>101</v>
      </c>
      <c r="O459" s="83">
        <v>27</v>
      </c>
      <c r="P459" s="87">
        <v>18.809999999999999</v>
      </c>
      <c r="Q459" s="84" t="s">
        <v>106</v>
      </c>
      <c r="R459" s="84" t="s">
        <v>10</v>
      </c>
      <c r="S459" s="84" t="s">
        <v>105</v>
      </c>
      <c r="T459" s="83" t="s">
        <v>137</v>
      </c>
      <c r="U459" s="83" t="s">
        <v>124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:55" ht="29.25" thickBot="1">
      <c r="A460" s="3" t="s">
        <v>101</v>
      </c>
      <c r="B460" s="83">
        <v>2016</v>
      </c>
      <c r="C460" s="83">
        <v>2</v>
      </c>
      <c r="D460" s="83"/>
      <c r="E460" s="84" t="s">
        <v>11</v>
      </c>
      <c r="F460" s="84" t="s">
        <v>10</v>
      </c>
      <c r="G460" s="84" t="s">
        <v>83</v>
      </c>
      <c r="H460" s="85">
        <v>42521</v>
      </c>
      <c r="I460" s="87">
        <v>91.58</v>
      </c>
      <c r="J460" s="87">
        <v>79.540000000000006</v>
      </c>
      <c r="K460" s="87">
        <v>12.04</v>
      </c>
      <c r="N460" s="3" t="s">
        <v>101</v>
      </c>
      <c r="O460" s="83">
        <v>28</v>
      </c>
      <c r="P460" s="87">
        <v>669.19</v>
      </c>
      <c r="Q460" s="84" t="s">
        <v>103</v>
      </c>
      <c r="R460" s="84" t="s">
        <v>10</v>
      </c>
      <c r="S460" s="84" t="s">
        <v>10</v>
      </c>
      <c r="T460" s="83" t="s">
        <v>114</v>
      </c>
      <c r="U460" s="83" t="s">
        <v>124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:55" ht="29.25" thickBot="1">
      <c r="A461" s="3" t="s">
        <v>101</v>
      </c>
      <c r="B461" s="83">
        <v>2016</v>
      </c>
      <c r="C461" s="83">
        <v>2</v>
      </c>
      <c r="D461" s="83"/>
      <c r="E461" s="84" t="s">
        <v>11</v>
      </c>
      <c r="F461" s="84" t="s">
        <v>10</v>
      </c>
      <c r="G461" s="84" t="s">
        <v>84</v>
      </c>
      <c r="H461" s="85">
        <v>43798</v>
      </c>
      <c r="I461" s="86">
        <v>2032.55</v>
      </c>
      <c r="J461" s="86">
        <v>1765.37</v>
      </c>
      <c r="K461" s="87">
        <v>267.18</v>
      </c>
      <c r="N461" s="3" t="s">
        <v>101</v>
      </c>
      <c r="O461" s="83">
        <v>28</v>
      </c>
      <c r="P461" s="86">
        <v>5802.16</v>
      </c>
      <c r="Q461" s="84" t="s">
        <v>11</v>
      </c>
      <c r="R461" s="84" t="s">
        <v>10</v>
      </c>
      <c r="S461" s="84" t="s">
        <v>10</v>
      </c>
      <c r="T461" s="83" t="s">
        <v>155</v>
      </c>
      <c r="U461" s="83" t="s">
        <v>124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M645044</v>
      </c>
      <c r="AU461" s="11">
        <f t="shared" si="171"/>
        <v>28</v>
      </c>
      <c r="AV461" s="11">
        <f t="shared" si="172"/>
        <v>5802.16</v>
      </c>
      <c r="AW461" s="11" t="str">
        <f t="shared" si="173"/>
        <v>2014/2</v>
      </c>
      <c r="AX461" s="11" t="str">
        <f t="shared" si="174"/>
        <v>2014/2 Contribuciones Seg. Social</v>
      </c>
      <c r="AY461" s="11">
        <f t="shared" si="176"/>
        <v>8631.1200000000008</v>
      </c>
      <c r="AZ461" s="11">
        <f t="shared" si="175"/>
        <v>0.67223720675879828</v>
      </c>
      <c r="BA461" s="11" t="str">
        <f t="shared" si="178"/>
        <v>M645044 28</v>
      </c>
      <c r="BB461" s="11">
        <f>IFERROR(IF(AW461="","",VLOOKUP(AW461,SUSS!R:S,2,FALSE)),AY461*SUSS!$M$2)</f>
        <v>1035.7344000000001</v>
      </c>
      <c r="BC461" s="11">
        <f t="shared" si="177"/>
        <v>696.25919999999996</v>
      </c>
    </row>
    <row r="462" spans="1:55" ht="29.25" thickBot="1">
      <c r="A462" s="3" t="s">
        <v>101</v>
      </c>
      <c r="B462" s="83">
        <v>2016</v>
      </c>
      <c r="C462" s="83">
        <v>5</v>
      </c>
      <c r="D462" s="83"/>
      <c r="E462" s="84" t="s">
        <v>86</v>
      </c>
      <c r="F462" s="84" t="s">
        <v>10</v>
      </c>
      <c r="G462" s="84" t="s">
        <v>10</v>
      </c>
      <c r="H462" s="85">
        <v>42530</v>
      </c>
      <c r="I462" s="86">
        <v>6561.32</v>
      </c>
      <c r="J462" s="87">
        <v>0</v>
      </c>
      <c r="K462" s="86">
        <v>6561.32</v>
      </c>
      <c r="N462" s="3" t="s">
        <v>101</v>
      </c>
      <c r="O462" s="83">
        <v>28</v>
      </c>
      <c r="P462" s="86">
        <v>4052.47</v>
      </c>
      <c r="Q462" s="84" t="s">
        <v>11</v>
      </c>
      <c r="R462" s="84" t="s">
        <v>10</v>
      </c>
      <c r="S462" s="84" t="s">
        <v>83</v>
      </c>
      <c r="T462" s="83" t="s">
        <v>155</v>
      </c>
      <c r="U462" s="83" t="s">
        <v>124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>M645044</v>
      </c>
      <c r="AU462" s="11">
        <f t="shared" si="171"/>
        <v>28</v>
      </c>
      <c r="AV462" s="11">
        <f t="shared" si="172"/>
        <v>4052.47</v>
      </c>
      <c r="AW462" s="11" t="str">
        <f t="shared" si="173"/>
        <v>2014/2</v>
      </c>
      <c r="AX462" s="11" t="str">
        <f t="shared" si="174"/>
        <v>2014/2 Contribuciones Seg. Social</v>
      </c>
      <c r="AY462" s="11">
        <f t="shared" si="176"/>
        <v>8631.1200000000008</v>
      </c>
      <c r="AZ462" s="11">
        <f t="shared" si="175"/>
        <v>0.46951844024877415</v>
      </c>
      <c r="BA462" s="11" t="str">
        <f t="shared" si="178"/>
        <v>M645044 28</v>
      </c>
      <c r="BB462" s="11">
        <f>IFERROR(IF(AW462="","",VLOOKUP(AW462,SUSS!R:S,2,FALSE)),AY462*SUSS!$M$2)</f>
        <v>1035.7344000000001</v>
      </c>
      <c r="BC462" s="11">
        <f t="shared" si="177"/>
        <v>486.29639999999995</v>
      </c>
    </row>
    <row r="463" spans="1:55" ht="29.25" thickBot="1">
      <c r="A463" s="3" t="s">
        <v>101</v>
      </c>
      <c r="B463" s="83">
        <v>2016</v>
      </c>
      <c r="C463" s="83">
        <v>5</v>
      </c>
      <c r="D463" s="83"/>
      <c r="E463" s="84" t="s">
        <v>86</v>
      </c>
      <c r="F463" s="84" t="s">
        <v>10</v>
      </c>
      <c r="G463" s="84" t="s">
        <v>105</v>
      </c>
      <c r="H463" s="85">
        <v>42530</v>
      </c>
      <c r="I463" s="87">
        <v>400</v>
      </c>
      <c r="J463" s="87">
        <v>0</v>
      </c>
      <c r="K463" s="87">
        <v>400</v>
      </c>
      <c r="N463" s="3" t="s">
        <v>101</v>
      </c>
      <c r="O463" s="83">
        <v>28</v>
      </c>
      <c r="P463" s="87">
        <v>263.08999999999997</v>
      </c>
      <c r="Q463" s="84" t="s">
        <v>11</v>
      </c>
      <c r="R463" s="84" t="s">
        <v>10</v>
      </c>
      <c r="S463" s="84" t="s">
        <v>84</v>
      </c>
      <c r="T463" s="83" t="s">
        <v>155</v>
      </c>
      <c r="U463" s="83" t="s">
        <v>124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M645044</v>
      </c>
      <c r="AU463" s="11">
        <f t="shared" si="171"/>
        <v>28</v>
      </c>
      <c r="AV463" s="11">
        <f t="shared" si="172"/>
        <v>263.08999999999997</v>
      </c>
      <c r="AW463" s="11" t="str">
        <f t="shared" si="173"/>
        <v>2014/2</v>
      </c>
      <c r="AX463" s="11" t="str">
        <f t="shared" si="174"/>
        <v>2014/2 Contribuciones Seg. Social</v>
      </c>
      <c r="AY463" s="11">
        <f t="shared" si="176"/>
        <v>8631.1200000000008</v>
      </c>
      <c r="AZ463" s="11">
        <f t="shared" si="175"/>
        <v>3.0481559751225792E-2</v>
      </c>
      <c r="BA463" s="11" t="str">
        <f t="shared" si="178"/>
        <v>M645044 28</v>
      </c>
      <c r="BB463" s="11">
        <f>IFERROR(IF(AW463="","",VLOOKUP(AW463,SUSS!R:S,2,FALSE)),AY463*SUSS!$M$2)</f>
        <v>1035.7344000000001</v>
      </c>
      <c r="BC463" s="11">
        <f t="shared" si="177"/>
        <v>31.570799999999995</v>
      </c>
    </row>
    <row r="464" spans="1:55" ht="29.25" thickBot="1">
      <c r="A464" s="3" t="s">
        <v>101</v>
      </c>
      <c r="B464" s="83">
        <v>2016</v>
      </c>
      <c r="C464" s="83">
        <v>5</v>
      </c>
      <c r="D464" s="83"/>
      <c r="E464" s="84" t="s">
        <v>11</v>
      </c>
      <c r="F464" s="84" t="s">
        <v>10</v>
      </c>
      <c r="G464" s="84" t="s">
        <v>10</v>
      </c>
      <c r="H464" s="85">
        <v>42530</v>
      </c>
      <c r="I464" s="86">
        <v>8127.88</v>
      </c>
      <c r="J464" s="87">
        <v>0</v>
      </c>
      <c r="K464" s="86">
        <v>8127.88</v>
      </c>
      <c r="N464" s="3" t="s">
        <v>101</v>
      </c>
      <c r="O464" s="83">
        <v>28</v>
      </c>
      <c r="P464" s="86">
        <v>8568.07</v>
      </c>
      <c r="Q464" s="84" t="s">
        <v>11</v>
      </c>
      <c r="R464" s="84" t="s">
        <v>10</v>
      </c>
      <c r="S464" s="84" t="s">
        <v>10</v>
      </c>
      <c r="T464" s="83" t="s">
        <v>156</v>
      </c>
      <c r="U464" s="83" t="s">
        <v>124</v>
      </c>
      <c r="AC464" s="11" t="str">
        <f t="shared" si="158"/>
        <v>M645044</v>
      </c>
      <c r="AD464" s="11" t="str">
        <f t="shared" si="159"/>
        <v>Contribuciones Seg. Social</v>
      </c>
      <c r="AE464" s="11" t="str">
        <f t="shared" si="160"/>
        <v>Declaración Jurada</v>
      </c>
      <c r="AF464" s="11" t="str">
        <f t="shared" si="161"/>
        <v>Declaración Jurada</v>
      </c>
      <c r="AG464" s="11">
        <f t="shared" si="162"/>
        <v>8127.88</v>
      </c>
      <c r="AH464" s="11">
        <f t="shared" si="163"/>
        <v>0</v>
      </c>
      <c r="AI464" s="11">
        <f t="shared" si="164"/>
        <v>8127.88</v>
      </c>
      <c r="AJ464" s="11">
        <f t="shared" si="165"/>
        <v>2016</v>
      </c>
      <c r="AK464" s="11">
        <f t="shared" si="166"/>
        <v>5</v>
      </c>
      <c r="AN464" s="11" t="str">
        <f t="shared" si="167"/>
        <v xml:space="preserve">2016/5 </v>
      </c>
      <c r="AO464" s="11" t="str">
        <f t="shared" si="168"/>
        <v>2016/5 Contribuciones Seg. Social</v>
      </c>
      <c r="AP464" s="11">
        <f t="shared" si="169"/>
        <v>8127.88</v>
      </c>
      <c r="AT464" s="11" t="str">
        <f t="shared" si="170"/>
        <v>M645044</v>
      </c>
      <c r="AU464" s="11">
        <f t="shared" si="171"/>
        <v>28</v>
      </c>
      <c r="AV464" s="11">
        <f t="shared" si="172"/>
        <v>8568.07</v>
      </c>
      <c r="AW464" s="11" t="str">
        <f t="shared" si="173"/>
        <v>2014/3</v>
      </c>
      <c r="AX464" s="11" t="str">
        <f t="shared" si="174"/>
        <v>2014/3 Contribuciones Seg. Social</v>
      </c>
      <c r="AY464" s="11">
        <f t="shared" si="176"/>
        <v>8568.07</v>
      </c>
      <c r="AZ464" s="11">
        <f t="shared" si="175"/>
        <v>1</v>
      </c>
      <c r="BA464" s="11" t="str">
        <f t="shared" si="178"/>
        <v>M645044 28</v>
      </c>
      <c r="BB464" s="11">
        <f>IFERROR(IF(AW464="","",VLOOKUP(AW464,SUSS!R:S,2,FALSE)),AY464*SUSS!$M$2)</f>
        <v>1028.1684</v>
      </c>
      <c r="BC464" s="11">
        <f t="shared" si="177"/>
        <v>1028.1684</v>
      </c>
    </row>
    <row r="465" spans="1:55" ht="29.25" thickBot="1">
      <c r="A465" s="3" t="s">
        <v>101</v>
      </c>
      <c r="B465" s="83">
        <v>2016</v>
      </c>
      <c r="C465" s="83">
        <v>5</v>
      </c>
      <c r="D465" s="83"/>
      <c r="E465" s="84" t="s">
        <v>86</v>
      </c>
      <c r="F465" s="84" t="s">
        <v>10</v>
      </c>
      <c r="G465" s="84" t="s">
        <v>83</v>
      </c>
      <c r="H465" s="85">
        <v>42667</v>
      </c>
      <c r="I465" s="87">
        <v>885.78</v>
      </c>
      <c r="J465" s="87">
        <v>760.16</v>
      </c>
      <c r="K465" s="87">
        <v>125.62</v>
      </c>
      <c r="N465" s="3" t="s">
        <v>101</v>
      </c>
      <c r="O465" s="83">
        <v>28</v>
      </c>
      <c r="P465" s="86">
        <v>3711.56</v>
      </c>
      <c r="Q465" s="84" t="s">
        <v>11</v>
      </c>
      <c r="R465" s="84" t="s">
        <v>10</v>
      </c>
      <c r="S465" s="84" t="s">
        <v>83</v>
      </c>
      <c r="T465" s="83" t="s">
        <v>156</v>
      </c>
      <c r="U465" s="83" t="s">
        <v>124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M645044</v>
      </c>
      <c r="AU465" s="11">
        <f t="shared" si="171"/>
        <v>28</v>
      </c>
      <c r="AV465" s="11">
        <f t="shared" si="172"/>
        <v>3711.56</v>
      </c>
      <c r="AW465" s="11" t="str">
        <f t="shared" si="173"/>
        <v>2014/3</v>
      </c>
      <c r="AX465" s="11" t="str">
        <f t="shared" si="174"/>
        <v>2014/3 Contribuciones Seg. Social</v>
      </c>
      <c r="AY465" s="11">
        <f t="shared" si="176"/>
        <v>8568.07</v>
      </c>
      <c r="AZ465" s="11">
        <f t="shared" si="175"/>
        <v>0.43318506968313752</v>
      </c>
      <c r="BA465" s="11" t="str">
        <f t="shared" si="178"/>
        <v>M645044 28</v>
      </c>
      <c r="BB465" s="11">
        <f>IFERROR(IF(AW465="","",VLOOKUP(AW465,SUSS!R:S,2,FALSE)),AY465*SUSS!$M$2)</f>
        <v>1028.1684</v>
      </c>
      <c r="BC465" s="11">
        <f t="shared" si="177"/>
        <v>445.38720000000001</v>
      </c>
    </row>
    <row r="466" spans="1:55" ht="29.25" thickBot="1">
      <c r="A466" s="3" t="s">
        <v>101</v>
      </c>
      <c r="B466" s="83">
        <v>2016</v>
      </c>
      <c r="C466" s="83">
        <v>5</v>
      </c>
      <c r="D466" s="83"/>
      <c r="E466" s="84" t="s">
        <v>86</v>
      </c>
      <c r="F466" s="84" t="s">
        <v>10</v>
      </c>
      <c r="G466" s="84" t="s">
        <v>84</v>
      </c>
      <c r="H466" s="85">
        <v>43798</v>
      </c>
      <c r="I466" s="86">
        <v>10680.74</v>
      </c>
      <c r="J466" s="86">
        <v>9166.0300000000007</v>
      </c>
      <c r="K466" s="86">
        <v>1514.71</v>
      </c>
      <c r="N466" s="3" t="s">
        <v>101</v>
      </c>
      <c r="O466" s="83">
        <v>28</v>
      </c>
      <c r="P466" s="86">
        <v>6862.36</v>
      </c>
      <c r="Q466" s="84" t="s">
        <v>86</v>
      </c>
      <c r="R466" s="84" t="s">
        <v>10</v>
      </c>
      <c r="S466" s="84" t="s">
        <v>10</v>
      </c>
      <c r="T466" s="83" t="s">
        <v>157</v>
      </c>
      <c r="U466" s="83" t="s">
        <v>124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:55" ht="29.25" thickBot="1">
      <c r="A467" s="3" t="s">
        <v>101</v>
      </c>
      <c r="B467" s="83">
        <v>2016</v>
      </c>
      <c r="C467" s="83">
        <v>5</v>
      </c>
      <c r="D467" s="83"/>
      <c r="E467" s="84" t="s">
        <v>11</v>
      </c>
      <c r="F467" s="84" t="s">
        <v>10</v>
      </c>
      <c r="G467" s="84" t="s">
        <v>83</v>
      </c>
      <c r="H467" s="85">
        <v>42667</v>
      </c>
      <c r="I467" s="86">
        <v>1097.26</v>
      </c>
      <c r="J467" s="87">
        <v>941.65</v>
      </c>
      <c r="K467" s="87">
        <v>155.61000000000001</v>
      </c>
      <c r="N467" s="3" t="s">
        <v>101</v>
      </c>
      <c r="O467" s="83">
        <v>28</v>
      </c>
      <c r="P467" s="86">
        <v>3675.65</v>
      </c>
      <c r="Q467" s="84" t="s">
        <v>86</v>
      </c>
      <c r="R467" s="84" t="s">
        <v>10</v>
      </c>
      <c r="S467" s="84" t="s">
        <v>83</v>
      </c>
      <c r="T467" s="83" t="s">
        <v>157</v>
      </c>
      <c r="U467" s="83" t="s">
        <v>124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:55" ht="29.25" thickBot="1">
      <c r="A468" s="3" t="s">
        <v>101</v>
      </c>
      <c r="B468" s="83">
        <v>2016</v>
      </c>
      <c r="C468" s="83">
        <v>5</v>
      </c>
      <c r="D468" s="83"/>
      <c r="E468" s="84" t="s">
        <v>11</v>
      </c>
      <c r="F468" s="84" t="s">
        <v>10</v>
      </c>
      <c r="G468" s="84" t="s">
        <v>84</v>
      </c>
      <c r="H468" s="85">
        <v>43798</v>
      </c>
      <c r="I468" s="86">
        <v>13230.83</v>
      </c>
      <c r="J468" s="86">
        <v>11354.47</v>
      </c>
      <c r="K468" s="86">
        <v>1876.36</v>
      </c>
      <c r="N468" s="3" t="s">
        <v>101</v>
      </c>
      <c r="O468" s="83">
        <v>28</v>
      </c>
      <c r="P468" s="87">
        <v>245.45</v>
      </c>
      <c r="Q468" s="84" t="s">
        <v>86</v>
      </c>
      <c r="R468" s="84" t="s">
        <v>10</v>
      </c>
      <c r="S468" s="84" t="s">
        <v>84</v>
      </c>
      <c r="T468" s="83" t="s">
        <v>157</v>
      </c>
      <c r="U468" s="83" t="s">
        <v>124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:55" ht="29.25" thickBot="1">
      <c r="A469" s="3" t="s">
        <v>101</v>
      </c>
      <c r="B469" s="83">
        <v>2016</v>
      </c>
      <c r="C469" s="83">
        <v>6</v>
      </c>
      <c r="D469" s="83"/>
      <c r="E469" s="84" t="s">
        <v>86</v>
      </c>
      <c r="F469" s="84" t="s">
        <v>10</v>
      </c>
      <c r="G469" s="84" t="s">
        <v>10</v>
      </c>
      <c r="H469" s="85">
        <v>42563</v>
      </c>
      <c r="I469" s="86">
        <v>9872.7099999999991</v>
      </c>
      <c r="J469" s="87">
        <v>0</v>
      </c>
      <c r="K469" s="86">
        <v>9872.7099999999991</v>
      </c>
      <c r="N469" s="3" t="s">
        <v>101</v>
      </c>
      <c r="O469" s="83">
        <v>28</v>
      </c>
      <c r="P469" s="86">
        <v>5472.72</v>
      </c>
      <c r="Q469" s="84" t="s">
        <v>86</v>
      </c>
      <c r="R469" s="84" t="s">
        <v>10</v>
      </c>
      <c r="S469" s="84" t="s">
        <v>10</v>
      </c>
      <c r="T469" s="83" t="s">
        <v>159</v>
      </c>
      <c r="U469" s="83" t="s">
        <v>124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/>
      </c>
      <c r="AU469" s="11" t="str">
        <f t="shared" si="171"/>
        <v/>
      </c>
      <c r="AV469" s="11" t="str">
        <f t="shared" si="172"/>
        <v/>
      </c>
      <c r="AW469" s="11" t="str">
        <f t="shared" si="173"/>
        <v/>
      </c>
      <c r="AX469" s="11" t="str">
        <f t="shared" si="174"/>
        <v/>
      </c>
      <c r="AY469" s="11" t="str">
        <f t="shared" si="176"/>
        <v/>
      </c>
      <c r="AZ469" s="11" t="str">
        <f t="shared" si="175"/>
        <v/>
      </c>
      <c r="BA469" s="11" t="str">
        <f t="shared" si="178"/>
        <v xml:space="preserve"> </v>
      </c>
      <c r="BB469" s="11" t="str">
        <f>IFERROR(IF(AW469="","",VLOOKUP(AW469,SUSS!R:S,2,FALSE)),AY469*SUSS!$M$2)</f>
        <v/>
      </c>
      <c r="BC469" s="11" t="str">
        <f t="shared" si="177"/>
        <v/>
      </c>
    </row>
    <row r="470" spans="1:55" ht="29.25" thickBot="1">
      <c r="A470" s="3" t="s">
        <v>101</v>
      </c>
      <c r="B470" s="83">
        <v>2016</v>
      </c>
      <c r="C470" s="83">
        <v>6</v>
      </c>
      <c r="D470" s="83"/>
      <c r="E470" s="84" t="s">
        <v>86</v>
      </c>
      <c r="F470" s="84" t="s">
        <v>10</v>
      </c>
      <c r="G470" s="84" t="s">
        <v>105</v>
      </c>
      <c r="H470" s="85">
        <v>42563</v>
      </c>
      <c r="I470" s="87">
        <v>400</v>
      </c>
      <c r="J470" s="87">
        <v>0</v>
      </c>
      <c r="K470" s="87">
        <v>400</v>
      </c>
      <c r="N470" s="3" t="s">
        <v>101</v>
      </c>
      <c r="O470" s="83">
        <v>28</v>
      </c>
      <c r="P470" s="86">
        <v>14119.33</v>
      </c>
      <c r="Q470" s="84" t="s">
        <v>102</v>
      </c>
      <c r="R470" s="84" t="s">
        <v>10</v>
      </c>
      <c r="S470" s="84" t="s">
        <v>10</v>
      </c>
      <c r="T470" s="83" t="s">
        <v>115</v>
      </c>
      <c r="U470" s="83" t="s">
        <v>124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:55" ht="29.25" thickBot="1">
      <c r="A471" s="3" t="s">
        <v>101</v>
      </c>
      <c r="B471" s="83">
        <v>2016</v>
      </c>
      <c r="C471" s="83">
        <v>6</v>
      </c>
      <c r="D471" s="83"/>
      <c r="E471" s="84" t="s">
        <v>11</v>
      </c>
      <c r="F471" s="84" t="s">
        <v>10</v>
      </c>
      <c r="G471" s="84" t="s">
        <v>10</v>
      </c>
      <c r="H471" s="85">
        <v>42563</v>
      </c>
      <c r="I471" s="86">
        <v>12229.88</v>
      </c>
      <c r="J471" s="87">
        <v>0</v>
      </c>
      <c r="K471" s="86">
        <v>12229.88</v>
      </c>
      <c r="N471" s="3" t="s">
        <v>101</v>
      </c>
      <c r="O471" s="83">
        <v>28</v>
      </c>
      <c r="P471" s="87">
        <v>12.54</v>
      </c>
      <c r="Q471" s="84" t="s">
        <v>107</v>
      </c>
      <c r="R471" s="84" t="s">
        <v>10</v>
      </c>
      <c r="S471" s="84" t="s">
        <v>105</v>
      </c>
      <c r="T471" s="83" t="s">
        <v>115</v>
      </c>
      <c r="U471" s="83" t="s">
        <v>124</v>
      </c>
      <c r="AC471" s="11" t="str">
        <f t="shared" si="158"/>
        <v>M645044</v>
      </c>
      <c r="AD471" s="11" t="str">
        <f t="shared" si="159"/>
        <v>Contribuciones Seg. Social</v>
      </c>
      <c r="AE471" s="11" t="str">
        <f t="shared" si="160"/>
        <v>Declaración Jurada</v>
      </c>
      <c r="AF471" s="11" t="str">
        <f t="shared" si="161"/>
        <v>Declaración Jurada</v>
      </c>
      <c r="AG471" s="11">
        <f t="shared" si="162"/>
        <v>12229.88</v>
      </c>
      <c r="AH471" s="11">
        <f t="shared" si="163"/>
        <v>0</v>
      </c>
      <c r="AI471" s="11">
        <f t="shared" si="164"/>
        <v>12229.88</v>
      </c>
      <c r="AJ471" s="11">
        <f t="shared" si="165"/>
        <v>2016</v>
      </c>
      <c r="AK471" s="11">
        <f t="shared" si="166"/>
        <v>6</v>
      </c>
      <c r="AN471" s="11" t="str">
        <f t="shared" si="167"/>
        <v xml:space="preserve">2016/6 </v>
      </c>
      <c r="AO471" s="11" t="str">
        <f t="shared" si="168"/>
        <v>2016/6 Contribuciones Seg. Social</v>
      </c>
      <c r="AP471" s="11">
        <f t="shared" si="169"/>
        <v>12229.88</v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:55" ht="29.25" thickBot="1">
      <c r="A472" s="3" t="s">
        <v>101</v>
      </c>
      <c r="B472" s="83">
        <v>2016</v>
      </c>
      <c r="C472" s="83">
        <v>6</v>
      </c>
      <c r="D472" s="83"/>
      <c r="E472" s="84" t="s">
        <v>86</v>
      </c>
      <c r="F472" s="84" t="s">
        <v>10</v>
      </c>
      <c r="G472" s="84" t="s">
        <v>83</v>
      </c>
      <c r="H472" s="85">
        <v>42667</v>
      </c>
      <c r="I472" s="86">
        <v>1007.02</v>
      </c>
      <c r="J472" s="87">
        <v>861.48</v>
      </c>
      <c r="K472" s="87">
        <v>145.54</v>
      </c>
      <c r="N472" s="3" t="s">
        <v>101</v>
      </c>
      <c r="O472" s="83">
        <v>28</v>
      </c>
      <c r="P472" s="87">
        <v>6.27</v>
      </c>
      <c r="Q472" s="84" t="s">
        <v>104</v>
      </c>
      <c r="R472" s="84" t="s">
        <v>10</v>
      </c>
      <c r="S472" s="84" t="s">
        <v>105</v>
      </c>
      <c r="T472" s="83" t="s">
        <v>116</v>
      </c>
      <c r="U472" s="83" t="s">
        <v>124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:55" ht="29.25" thickBot="1">
      <c r="A473" s="3" t="s">
        <v>101</v>
      </c>
      <c r="B473" s="83">
        <v>2016</v>
      </c>
      <c r="C473" s="83">
        <v>6</v>
      </c>
      <c r="D473" s="83"/>
      <c r="E473" s="84" t="s">
        <v>86</v>
      </c>
      <c r="F473" s="84" t="s">
        <v>10</v>
      </c>
      <c r="G473" s="84" t="s">
        <v>84</v>
      </c>
      <c r="H473" s="85">
        <v>43798</v>
      </c>
      <c r="I473" s="86">
        <v>16071.13</v>
      </c>
      <c r="J473" s="86">
        <v>13748.49</v>
      </c>
      <c r="K473" s="86">
        <v>2322.64</v>
      </c>
      <c r="N473" s="3" t="s">
        <v>101</v>
      </c>
      <c r="O473" s="83">
        <v>28</v>
      </c>
      <c r="P473" s="86">
        <v>7324.76</v>
      </c>
      <c r="Q473" s="84" t="s">
        <v>82</v>
      </c>
      <c r="R473" s="84" t="s">
        <v>10</v>
      </c>
      <c r="S473" s="84" t="s">
        <v>84</v>
      </c>
      <c r="T473" s="83" t="s">
        <v>158</v>
      </c>
      <c r="U473" s="83" t="s">
        <v>124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/>
      </c>
      <c r="AU473" s="11" t="str">
        <f t="shared" si="171"/>
        <v/>
      </c>
      <c r="AV473" s="11" t="str">
        <f t="shared" si="172"/>
        <v/>
      </c>
      <c r="AW473" s="11" t="str">
        <f t="shared" si="173"/>
        <v/>
      </c>
      <c r="AX473" s="11" t="str">
        <f t="shared" si="174"/>
        <v/>
      </c>
      <c r="AY473" s="11" t="str">
        <f t="shared" si="176"/>
        <v/>
      </c>
      <c r="AZ473" s="11" t="str">
        <f t="shared" si="175"/>
        <v/>
      </c>
      <c r="BA473" s="11" t="str">
        <f t="shared" si="178"/>
        <v xml:space="preserve"> </v>
      </c>
      <c r="BB473" s="11" t="str">
        <f>IFERROR(IF(AW473="","",VLOOKUP(AW473,SUSS!R:S,2,FALSE)),AY473*SUSS!$M$2)</f>
        <v/>
      </c>
      <c r="BC473" s="11" t="str">
        <f t="shared" si="177"/>
        <v/>
      </c>
    </row>
    <row r="474" spans="1:55" ht="29.25" thickBot="1">
      <c r="A474" s="3" t="s">
        <v>101</v>
      </c>
      <c r="B474" s="83">
        <v>2016</v>
      </c>
      <c r="C474" s="83">
        <v>6</v>
      </c>
      <c r="D474" s="83"/>
      <c r="E474" s="84" t="s">
        <v>11</v>
      </c>
      <c r="F474" s="84" t="s">
        <v>10</v>
      </c>
      <c r="G474" s="84" t="s">
        <v>83</v>
      </c>
      <c r="H474" s="85">
        <v>42667</v>
      </c>
      <c r="I474" s="86">
        <v>1247.45</v>
      </c>
      <c r="J474" s="86">
        <v>1067.17</v>
      </c>
      <c r="K474" s="87">
        <v>180.28</v>
      </c>
      <c r="N474" s="3" t="s">
        <v>101</v>
      </c>
      <c r="O474" s="83">
        <v>28</v>
      </c>
      <c r="P474" s="86">
        <v>36957.46</v>
      </c>
      <c r="Q474" s="84" t="s">
        <v>82</v>
      </c>
      <c r="R474" s="84" t="s">
        <v>10</v>
      </c>
      <c r="S474" s="84" t="s">
        <v>10</v>
      </c>
      <c r="T474" s="83" t="s">
        <v>160</v>
      </c>
      <c r="U474" s="83" t="s">
        <v>124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:55" ht="29.25" thickBot="1">
      <c r="A475" s="3" t="s">
        <v>101</v>
      </c>
      <c r="B475" s="83">
        <v>2016</v>
      </c>
      <c r="C475" s="83">
        <v>6</v>
      </c>
      <c r="D475" s="83"/>
      <c r="E475" s="84" t="s">
        <v>11</v>
      </c>
      <c r="F475" s="84" t="s">
        <v>10</v>
      </c>
      <c r="G475" s="84" t="s">
        <v>84</v>
      </c>
      <c r="H475" s="85">
        <v>43798</v>
      </c>
      <c r="I475" s="86">
        <v>19908.21</v>
      </c>
      <c r="J475" s="86">
        <v>17031.02</v>
      </c>
      <c r="K475" s="86">
        <v>2877.19</v>
      </c>
      <c r="N475" s="3" t="s">
        <v>101</v>
      </c>
      <c r="O475" s="83">
        <v>28</v>
      </c>
      <c r="P475" s="87">
        <v>18.809999999999999</v>
      </c>
      <c r="Q475" s="84" t="s">
        <v>106</v>
      </c>
      <c r="R475" s="84" t="s">
        <v>10</v>
      </c>
      <c r="S475" s="84" t="s">
        <v>105</v>
      </c>
      <c r="T475" s="83" t="s">
        <v>137</v>
      </c>
      <c r="U475" s="83" t="s">
        <v>124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:55" ht="29.25" thickBot="1">
      <c r="A476" s="3" t="s">
        <v>101</v>
      </c>
      <c r="B476" s="83">
        <v>2016</v>
      </c>
      <c r="C476" s="83">
        <v>7</v>
      </c>
      <c r="D476" s="83"/>
      <c r="E476" s="84" t="s">
        <v>86</v>
      </c>
      <c r="F476" s="84" t="s">
        <v>10</v>
      </c>
      <c r="G476" s="84" t="s">
        <v>10</v>
      </c>
      <c r="H476" s="85">
        <v>42592</v>
      </c>
      <c r="I476" s="86">
        <v>6683.16</v>
      </c>
      <c r="J476" s="87">
        <v>0</v>
      </c>
      <c r="K476" s="86">
        <v>6683.16</v>
      </c>
      <c r="N476" s="3" t="s">
        <v>101</v>
      </c>
      <c r="O476" s="83">
        <v>29</v>
      </c>
      <c r="P476" s="87">
        <v>669.19</v>
      </c>
      <c r="Q476" s="84" t="s">
        <v>103</v>
      </c>
      <c r="R476" s="84" t="s">
        <v>10</v>
      </c>
      <c r="S476" s="84" t="s">
        <v>10</v>
      </c>
      <c r="T476" s="83" t="s">
        <v>114</v>
      </c>
      <c r="U476" s="83" t="s">
        <v>124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:55" ht="29.25" thickBot="1">
      <c r="A477" s="3" t="s">
        <v>101</v>
      </c>
      <c r="B477" s="83">
        <v>2016</v>
      </c>
      <c r="C477" s="83">
        <v>7</v>
      </c>
      <c r="D477" s="83"/>
      <c r="E477" s="84" t="s">
        <v>86</v>
      </c>
      <c r="F477" s="84" t="s">
        <v>10</v>
      </c>
      <c r="G477" s="84" t="s">
        <v>105</v>
      </c>
      <c r="H477" s="85">
        <v>42592</v>
      </c>
      <c r="I477" s="87">
        <v>400</v>
      </c>
      <c r="J477" s="87">
        <v>0</v>
      </c>
      <c r="K477" s="87">
        <v>400</v>
      </c>
      <c r="N477" s="3" t="s">
        <v>101</v>
      </c>
      <c r="O477" s="83">
        <v>29</v>
      </c>
      <c r="P477" s="87">
        <v>307.97000000000003</v>
      </c>
      <c r="Q477" s="84" t="s">
        <v>11</v>
      </c>
      <c r="R477" s="84" t="s">
        <v>10</v>
      </c>
      <c r="S477" s="84" t="s">
        <v>83</v>
      </c>
      <c r="T477" s="83" t="s">
        <v>156</v>
      </c>
      <c r="U477" s="83" t="s">
        <v>124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M645044</v>
      </c>
      <c r="AU477" s="11">
        <f t="shared" si="171"/>
        <v>29</v>
      </c>
      <c r="AV477" s="11">
        <f t="shared" si="172"/>
        <v>307.97000000000003</v>
      </c>
      <c r="AW477" s="11" t="str">
        <f t="shared" si="173"/>
        <v>2014/3</v>
      </c>
      <c r="AX477" s="11" t="str">
        <f t="shared" si="174"/>
        <v>2014/3 Contribuciones Seg. Social</v>
      </c>
      <c r="AY477" s="11">
        <f t="shared" si="176"/>
        <v>8568.07</v>
      </c>
      <c r="AZ477" s="11">
        <f t="shared" si="175"/>
        <v>3.5943917358284894E-2</v>
      </c>
      <c r="BA477" s="11" t="str">
        <f t="shared" si="178"/>
        <v>M645044 29</v>
      </c>
      <c r="BB477" s="11">
        <f>IFERROR(IF(AW477="","",VLOOKUP(AW477,SUSS!R:S,2,FALSE)),AY477*SUSS!$M$2)</f>
        <v>1028.1684</v>
      </c>
      <c r="BC477" s="11">
        <f t="shared" si="177"/>
        <v>36.956400000000009</v>
      </c>
    </row>
    <row r="478" spans="1:55" ht="29.25" thickBot="1">
      <c r="A478" s="3" t="s">
        <v>101</v>
      </c>
      <c r="B478" s="83">
        <v>2016</v>
      </c>
      <c r="C478" s="83">
        <v>7</v>
      </c>
      <c r="D478" s="83"/>
      <c r="E478" s="84" t="s">
        <v>11</v>
      </c>
      <c r="F478" s="84" t="s">
        <v>10</v>
      </c>
      <c r="G478" s="84" t="s">
        <v>10</v>
      </c>
      <c r="H478" s="85">
        <v>42592</v>
      </c>
      <c r="I478" s="86">
        <v>8278.7900000000009</v>
      </c>
      <c r="J478" s="87">
        <v>0</v>
      </c>
      <c r="K478" s="86">
        <v>8278.7900000000009</v>
      </c>
      <c r="N478" s="3" t="s">
        <v>101</v>
      </c>
      <c r="O478" s="83">
        <v>29</v>
      </c>
      <c r="P478" s="87">
        <v>264.5</v>
      </c>
      <c r="Q478" s="84" t="s">
        <v>11</v>
      </c>
      <c r="R478" s="84" t="s">
        <v>10</v>
      </c>
      <c r="S478" s="84" t="s">
        <v>84</v>
      </c>
      <c r="T478" s="83" t="s">
        <v>156</v>
      </c>
      <c r="U478" s="83" t="s">
        <v>124</v>
      </c>
      <c r="AC478" s="11" t="str">
        <f t="shared" ref="AC478:AC541" si="179">IF($E478=$AD$1,IF($G478=$AE$1,A478,""),"")</f>
        <v>M645044</v>
      </c>
      <c r="AD478" s="11" t="str">
        <f t="shared" ref="AD478:AD541" si="180">IF($E478=$AD$1,IF($G478=$AE$1,E478,""),"")</f>
        <v>Contribuciones Seg. Social</v>
      </c>
      <c r="AE478" s="11" t="str">
        <f t="shared" ref="AE478:AE541" si="181">IF($E478=$AD$1,IF($G478=$AE$1,F478,""),"")</f>
        <v>Declaración Jurada</v>
      </c>
      <c r="AF478" s="11" t="str">
        <f t="shared" ref="AF478:AF541" si="182">IF($E478=$AD$1,IF($G478=$AE$1,G478,""),"")</f>
        <v>Declaración Jurada</v>
      </c>
      <c r="AG478" s="11">
        <f t="shared" ref="AG478:AG541" si="183">IF($E478=$AD$1,IF($G478=$AE$1,I478,""),"")</f>
        <v>8278.7900000000009</v>
      </c>
      <c r="AH478" s="11">
        <f t="shared" ref="AH478:AH541" si="184">IF($E478=$AD$1,IF($G478=$AE$1,J478,""),"")</f>
        <v>0</v>
      </c>
      <c r="AI478" s="11">
        <f t="shared" ref="AI478:AI541" si="185">IF($E478=$AD$1,IF($G478=$AE$1,K478,""),"")</f>
        <v>8278.7900000000009</v>
      </c>
      <c r="AJ478" s="11">
        <f t="shared" ref="AJ478:AJ541" si="186">IF($E478=$AD$1,IF($G478=$AE$1,B478,""),"")</f>
        <v>2016</v>
      </c>
      <c r="AK478" s="11">
        <f t="shared" ref="AK478:AK541" si="187">IF($E478=$AD$1,IF($G478=$AE$1,C478,""),"")</f>
        <v>7</v>
      </c>
      <c r="AN478" s="11" t="str">
        <f t="shared" ref="AN478:AN541" si="188">LEFT(AO478,7)</f>
        <v xml:space="preserve">2016/7 </v>
      </c>
      <c r="AO478" s="11" t="str">
        <f t="shared" ref="AO478:AO541" si="189">IF(AF478=$AE$1,AJ478&amp;"/"&amp;AK478&amp;" "&amp;AD478,"")</f>
        <v>2016/7 Contribuciones Seg. Social</v>
      </c>
      <c r="AP478" s="11">
        <f t="shared" ref="AP478:AP541" si="190">IF(AO478&lt;&gt;"",AI478,"")</f>
        <v>8278.7900000000009</v>
      </c>
      <c r="AT478" s="11" t="str">
        <f t="shared" ref="AT478:AT541" si="191">IF($Q478=$AD$1,N478,"")</f>
        <v>M645044</v>
      </c>
      <c r="AU478" s="11">
        <f t="shared" ref="AU478:AU541" si="192">IF($Q478=$AD$1,O478,"")</f>
        <v>29</v>
      </c>
      <c r="AV478" s="11">
        <f t="shared" ref="AV478:AV541" si="193">IF($Q478=$AD$1,P478,"")</f>
        <v>264.5</v>
      </c>
      <c r="AW478" s="11" t="str">
        <f t="shared" ref="AW478:AW541" si="194">IF($Q478=$AD$1,T478,"")</f>
        <v>2014/3</v>
      </c>
      <c r="AX478" s="11" t="str">
        <f t="shared" ref="AX478:AX541" si="195">IF(AW478&lt;&gt;"",AW478&amp;" "&amp;$AD$1,"")</f>
        <v>2014/3 Contribuciones Seg. Social</v>
      </c>
      <c r="AY478" s="11">
        <f t="shared" si="176"/>
        <v>8568.07</v>
      </c>
      <c r="AZ478" s="11">
        <f t="shared" ref="AZ478:AZ541" si="196">IF(AY478="","",AV478/AY478)</f>
        <v>3.0870429396585231E-2</v>
      </c>
      <c r="BA478" s="11" t="str">
        <f t="shared" si="178"/>
        <v>M645044 29</v>
      </c>
      <c r="BB478" s="11">
        <f>IFERROR(IF(AW478="","",VLOOKUP(AW478,SUSS!R:S,2,FALSE)),AY478*SUSS!$M$2)</f>
        <v>1028.1684</v>
      </c>
      <c r="BC478" s="11">
        <f t="shared" si="177"/>
        <v>31.740000000000002</v>
      </c>
    </row>
    <row r="479" spans="1:55" ht="29.25" thickBot="1">
      <c r="A479" s="3" t="s">
        <v>101</v>
      </c>
      <c r="B479" s="83">
        <v>2016</v>
      </c>
      <c r="C479" s="83">
        <v>7</v>
      </c>
      <c r="D479" s="83"/>
      <c r="E479" s="84" t="s">
        <v>86</v>
      </c>
      <c r="F479" s="84" t="s">
        <v>10</v>
      </c>
      <c r="G479" s="84" t="s">
        <v>83</v>
      </c>
      <c r="H479" s="85">
        <v>42667</v>
      </c>
      <c r="I479" s="87">
        <v>494.55</v>
      </c>
      <c r="J479" s="87">
        <v>421.9</v>
      </c>
      <c r="K479" s="87">
        <v>72.650000000000006</v>
      </c>
      <c r="N479" s="3" t="s">
        <v>101</v>
      </c>
      <c r="O479" s="83">
        <v>29</v>
      </c>
      <c r="P479" s="86">
        <v>9720.64</v>
      </c>
      <c r="Q479" s="84" t="s">
        <v>11</v>
      </c>
      <c r="R479" s="84" t="s">
        <v>10</v>
      </c>
      <c r="S479" s="84" t="s">
        <v>10</v>
      </c>
      <c r="T479" s="83" t="s">
        <v>157</v>
      </c>
      <c r="U479" s="83" t="s">
        <v>124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M645044</v>
      </c>
      <c r="AU479" s="11">
        <f t="shared" si="192"/>
        <v>29</v>
      </c>
      <c r="AV479" s="11">
        <f t="shared" si="193"/>
        <v>9720.64</v>
      </c>
      <c r="AW479" s="11" t="str">
        <f t="shared" si="194"/>
        <v>2014/4</v>
      </c>
      <c r="AX479" s="11" t="str">
        <f t="shared" si="195"/>
        <v>2014/4 Contribuciones Seg. Social</v>
      </c>
      <c r="AY479" s="11">
        <f t="shared" si="176"/>
        <v>9720.64</v>
      </c>
      <c r="AZ479" s="11">
        <f t="shared" si="196"/>
        <v>1</v>
      </c>
      <c r="BA479" s="11" t="str">
        <f t="shared" si="178"/>
        <v>M645044 29</v>
      </c>
      <c r="BB479" s="11">
        <f>IFERROR(IF(AW479="","",VLOOKUP(AW479,SUSS!R:S,2,FALSE)),AY479*SUSS!$M$2)</f>
        <v>1166.4767999999999</v>
      </c>
      <c r="BC479" s="11">
        <f t="shared" si="177"/>
        <v>1166.4767999999999</v>
      </c>
    </row>
    <row r="480" spans="1:55" ht="29.25" thickBot="1">
      <c r="A480" s="3" t="s">
        <v>101</v>
      </c>
      <c r="B480" s="83">
        <v>2016</v>
      </c>
      <c r="C480" s="83">
        <v>7</v>
      </c>
      <c r="D480" s="83"/>
      <c r="E480" s="84" t="s">
        <v>86</v>
      </c>
      <c r="F480" s="84" t="s">
        <v>10</v>
      </c>
      <c r="G480" s="84" t="s">
        <v>84</v>
      </c>
      <c r="H480" s="85">
        <v>43798</v>
      </c>
      <c r="I480" s="86">
        <v>10879.07</v>
      </c>
      <c r="J480" s="86">
        <v>9280.93</v>
      </c>
      <c r="K480" s="86">
        <v>1598.14</v>
      </c>
      <c r="N480" s="3" t="s">
        <v>101</v>
      </c>
      <c r="O480" s="83">
        <v>29</v>
      </c>
      <c r="P480" s="86">
        <v>4556.08</v>
      </c>
      <c r="Q480" s="84" t="s">
        <v>11</v>
      </c>
      <c r="R480" s="84" t="s">
        <v>10</v>
      </c>
      <c r="S480" s="84" t="s">
        <v>83</v>
      </c>
      <c r="T480" s="83" t="s">
        <v>157</v>
      </c>
      <c r="U480" s="83" t="s">
        <v>124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>M645044</v>
      </c>
      <c r="AU480" s="11">
        <f t="shared" si="192"/>
        <v>29</v>
      </c>
      <c r="AV480" s="11">
        <f t="shared" si="193"/>
        <v>4556.08</v>
      </c>
      <c r="AW480" s="11" t="str">
        <f t="shared" si="194"/>
        <v>2014/4</v>
      </c>
      <c r="AX480" s="11" t="str">
        <f t="shared" si="195"/>
        <v>2014/4 Contribuciones Seg. Social</v>
      </c>
      <c r="AY480" s="11">
        <f t="shared" si="176"/>
        <v>9720.64</v>
      </c>
      <c r="AZ480" s="11">
        <f t="shared" si="196"/>
        <v>0.46870164927412189</v>
      </c>
      <c r="BA480" s="11" t="str">
        <f t="shared" si="178"/>
        <v>M645044 29</v>
      </c>
      <c r="BB480" s="11">
        <f>IFERROR(IF(AW480="","",VLOOKUP(AW480,SUSS!R:S,2,FALSE)),AY480*SUSS!$M$2)</f>
        <v>1166.4767999999999</v>
      </c>
      <c r="BC480" s="11">
        <f t="shared" si="177"/>
        <v>546.7296</v>
      </c>
    </row>
    <row r="481" spans="1:55" ht="29.25" thickBot="1">
      <c r="A481" s="3" t="s">
        <v>101</v>
      </c>
      <c r="B481" s="83">
        <v>2016</v>
      </c>
      <c r="C481" s="83">
        <v>7</v>
      </c>
      <c r="D481" s="83"/>
      <c r="E481" s="84" t="s">
        <v>11</v>
      </c>
      <c r="F481" s="84" t="s">
        <v>10</v>
      </c>
      <c r="G481" s="84" t="s">
        <v>83</v>
      </c>
      <c r="H481" s="85">
        <v>42667</v>
      </c>
      <c r="I481" s="87">
        <v>612.63</v>
      </c>
      <c r="J481" s="87">
        <v>522.63</v>
      </c>
      <c r="K481" s="87">
        <v>90</v>
      </c>
      <c r="N481" s="3" t="s">
        <v>101</v>
      </c>
      <c r="O481" s="83">
        <v>29</v>
      </c>
      <c r="P481" s="87">
        <v>304.24</v>
      </c>
      <c r="Q481" s="84" t="s">
        <v>11</v>
      </c>
      <c r="R481" s="84" t="s">
        <v>10</v>
      </c>
      <c r="S481" s="84" t="s">
        <v>84</v>
      </c>
      <c r="T481" s="83" t="s">
        <v>157</v>
      </c>
      <c r="U481" s="83" t="s">
        <v>124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M645044</v>
      </c>
      <c r="AU481" s="11">
        <f t="shared" si="192"/>
        <v>29</v>
      </c>
      <c r="AV481" s="11">
        <f t="shared" si="193"/>
        <v>304.24</v>
      </c>
      <c r="AW481" s="11" t="str">
        <f t="shared" si="194"/>
        <v>2014/4</v>
      </c>
      <c r="AX481" s="11" t="str">
        <f t="shared" si="195"/>
        <v>2014/4 Contribuciones Seg. Social</v>
      </c>
      <c r="AY481" s="11">
        <f t="shared" si="176"/>
        <v>9720.64</v>
      </c>
      <c r="AZ481" s="11">
        <f t="shared" si="196"/>
        <v>3.1298350725878131E-2</v>
      </c>
      <c r="BA481" s="11" t="str">
        <f t="shared" si="178"/>
        <v>M645044 29</v>
      </c>
      <c r="BB481" s="11">
        <f>IFERROR(IF(AW481="","",VLOOKUP(AW481,SUSS!R:S,2,FALSE)),AY481*SUSS!$M$2)</f>
        <v>1166.4767999999999</v>
      </c>
      <c r="BC481" s="11">
        <f t="shared" si="177"/>
        <v>36.508799999999994</v>
      </c>
    </row>
    <row r="482" spans="1:55" ht="29.25" thickBot="1">
      <c r="A482" s="3" t="s">
        <v>101</v>
      </c>
      <c r="B482" s="83">
        <v>2016</v>
      </c>
      <c r="C482" s="83">
        <v>7</v>
      </c>
      <c r="D482" s="83"/>
      <c r="E482" s="84" t="s">
        <v>11</v>
      </c>
      <c r="F482" s="84" t="s">
        <v>10</v>
      </c>
      <c r="G482" s="84" t="s">
        <v>84</v>
      </c>
      <c r="H482" s="85">
        <v>43798</v>
      </c>
      <c r="I482" s="86">
        <v>13476.49</v>
      </c>
      <c r="J482" s="86">
        <v>11496.79</v>
      </c>
      <c r="K482" s="86">
        <v>1979.7</v>
      </c>
      <c r="N482" s="3" t="s">
        <v>101</v>
      </c>
      <c r="O482" s="83">
        <v>29</v>
      </c>
      <c r="P482" s="86">
        <v>1503.4</v>
      </c>
      <c r="Q482" s="84" t="s">
        <v>86</v>
      </c>
      <c r="R482" s="84" t="s">
        <v>10</v>
      </c>
      <c r="S482" s="84" t="s">
        <v>10</v>
      </c>
      <c r="T482" s="83" t="s">
        <v>159</v>
      </c>
      <c r="U482" s="83" t="s">
        <v>124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:55" ht="29.25" thickBot="1">
      <c r="A483" s="3" t="s">
        <v>101</v>
      </c>
      <c r="B483" s="83">
        <v>2016</v>
      </c>
      <c r="C483" s="83">
        <v>8</v>
      </c>
      <c r="D483" s="83"/>
      <c r="E483" s="84" t="s">
        <v>86</v>
      </c>
      <c r="F483" s="84" t="s">
        <v>10</v>
      </c>
      <c r="G483" s="84" t="s">
        <v>10</v>
      </c>
      <c r="H483" s="85">
        <v>42622</v>
      </c>
      <c r="I483" s="86">
        <v>6681.25</v>
      </c>
      <c r="J483" s="87">
        <v>0</v>
      </c>
      <c r="K483" s="86">
        <v>6681.25</v>
      </c>
      <c r="N483" s="3" t="s">
        <v>101</v>
      </c>
      <c r="O483" s="83">
        <v>29</v>
      </c>
      <c r="P483" s="86">
        <v>7243.92</v>
      </c>
      <c r="Q483" s="84" t="s">
        <v>11</v>
      </c>
      <c r="R483" s="84" t="s">
        <v>10</v>
      </c>
      <c r="S483" s="84" t="s">
        <v>10</v>
      </c>
      <c r="T483" s="83" t="s">
        <v>159</v>
      </c>
      <c r="U483" s="83" t="s">
        <v>124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M645044</v>
      </c>
      <c r="AU483" s="11">
        <f t="shared" si="192"/>
        <v>29</v>
      </c>
      <c r="AV483" s="11">
        <f t="shared" si="193"/>
        <v>7243.92</v>
      </c>
      <c r="AW483" s="11" t="str">
        <f t="shared" si="194"/>
        <v>2014/5</v>
      </c>
      <c r="AX483" s="11" t="str">
        <f t="shared" si="195"/>
        <v>2014/5 Contribuciones Seg. Social</v>
      </c>
      <c r="AY483" s="11">
        <f t="shared" si="176"/>
        <v>8641.7000000000007</v>
      </c>
      <c r="AZ483" s="11">
        <f t="shared" si="196"/>
        <v>0.83825173287663302</v>
      </c>
      <c r="BA483" s="11" t="str">
        <f t="shared" si="178"/>
        <v>M645044 29</v>
      </c>
      <c r="BB483" s="11">
        <f>IFERROR(IF(AW483="","",VLOOKUP(AW483,SUSS!R:S,2,FALSE)),AY483*SUSS!$M$2)</f>
        <v>1037.0040000000001</v>
      </c>
      <c r="BC483" s="11">
        <f t="shared" si="177"/>
        <v>869.27040000000011</v>
      </c>
    </row>
    <row r="484" spans="1:55" ht="29.25" thickBot="1">
      <c r="A484" s="3" t="s">
        <v>101</v>
      </c>
      <c r="B484" s="83">
        <v>2016</v>
      </c>
      <c r="C484" s="83">
        <v>8</v>
      </c>
      <c r="D484" s="83"/>
      <c r="E484" s="84" t="s">
        <v>86</v>
      </c>
      <c r="F484" s="84" t="s">
        <v>10</v>
      </c>
      <c r="G484" s="84" t="s">
        <v>105</v>
      </c>
      <c r="H484" s="85">
        <v>42622</v>
      </c>
      <c r="I484" s="87">
        <v>400</v>
      </c>
      <c r="J484" s="87">
        <v>0</v>
      </c>
      <c r="K484" s="87">
        <v>400</v>
      </c>
      <c r="N484" s="3" t="s">
        <v>101</v>
      </c>
      <c r="O484" s="83">
        <v>29</v>
      </c>
      <c r="P484" s="86">
        <v>3266.44</v>
      </c>
      <c r="Q484" s="84" t="s">
        <v>86</v>
      </c>
      <c r="R484" s="84" t="s">
        <v>10</v>
      </c>
      <c r="S484" s="84" t="s">
        <v>83</v>
      </c>
      <c r="T484" s="83" t="s">
        <v>159</v>
      </c>
      <c r="U484" s="83" t="s">
        <v>124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:55" ht="29.25" thickBot="1">
      <c r="A485" s="3" t="s">
        <v>101</v>
      </c>
      <c r="B485" s="83">
        <v>2016</v>
      </c>
      <c r="C485" s="83">
        <v>8</v>
      </c>
      <c r="D485" s="83"/>
      <c r="E485" s="84" t="s">
        <v>11</v>
      </c>
      <c r="F485" s="84" t="s">
        <v>10</v>
      </c>
      <c r="G485" s="84" t="s">
        <v>10</v>
      </c>
      <c r="H485" s="85">
        <v>42622</v>
      </c>
      <c r="I485" s="86">
        <v>8276.42</v>
      </c>
      <c r="J485" s="87">
        <v>0</v>
      </c>
      <c r="K485" s="86">
        <v>8276.42</v>
      </c>
      <c r="N485" s="3" t="s">
        <v>101</v>
      </c>
      <c r="O485" s="83">
        <v>29</v>
      </c>
      <c r="P485" s="87">
        <v>221.62</v>
      </c>
      <c r="Q485" s="84" t="s">
        <v>86</v>
      </c>
      <c r="R485" s="84" t="s">
        <v>10</v>
      </c>
      <c r="S485" s="84" t="s">
        <v>84</v>
      </c>
      <c r="T485" s="83" t="s">
        <v>159</v>
      </c>
      <c r="U485" s="83" t="s">
        <v>124</v>
      </c>
      <c r="AC485" s="11" t="str">
        <f t="shared" si="179"/>
        <v>M645044</v>
      </c>
      <c r="AD485" s="11" t="str">
        <f t="shared" si="180"/>
        <v>Contribuciones Seg. Social</v>
      </c>
      <c r="AE485" s="11" t="str">
        <f t="shared" si="181"/>
        <v>Declaración Jurada</v>
      </c>
      <c r="AF485" s="11" t="str">
        <f t="shared" si="182"/>
        <v>Declaración Jurada</v>
      </c>
      <c r="AG485" s="11">
        <f t="shared" si="183"/>
        <v>8276.42</v>
      </c>
      <c r="AH485" s="11">
        <f t="shared" si="184"/>
        <v>0</v>
      </c>
      <c r="AI485" s="11">
        <f t="shared" si="185"/>
        <v>8276.42</v>
      </c>
      <c r="AJ485" s="11">
        <f t="shared" si="186"/>
        <v>2016</v>
      </c>
      <c r="AK485" s="11">
        <f t="shared" si="187"/>
        <v>8</v>
      </c>
      <c r="AN485" s="11" t="str">
        <f t="shared" si="188"/>
        <v xml:space="preserve">2016/8 </v>
      </c>
      <c r="AO485" s="11" t="str">
        <f t="shared" si="189"/>
        <v>2016/8 Contribuciones Seg. Social</v>
      </c>
      <c r="AP485" s="11">
        <f t="shared" si="190"/>
        <v>8276.42</v>
      </c>
      <c r="AT485" s="11" t="str">
        <f t="shared" si="191"/>
        <v/>
      </c>
      <c r="AU485" s="11" t="str">
        <f t="shared" si="192"/>
        <v/>
      </c>
      <c r="AV485" s="11" t="str">
        <f t="shared" si="193"/>
        <v/>
      </c>
      <c r="AW485" s="11" t="str">
        <f t="shared" si="194"/>
        <v/>
      </c>
      <c r="AX485" s="11" t="str">
        <f t="shared" si="195"/>
        <v/>
      </c>
      <c r="AY485" s="11" t="str">
        <f t="shared" si="176"/>
        <v/>
      </c>
      <c r="AZ485" s="11" t="str">
        <f t="shared" si="196"/>
        <v/>
      </c>
      <c r="BA485" s="11" t="str">
        <f t="shared" si="178"/>
        <v xml:space="preserve"> </v>
      </c>
      <c r="BB485" s="11" t="str">
        <f>IFERROR(IF(AW485="","",VLOOKUP(AW485,SUSS!R:S,2,FALSE)),AY485*SUSS!$M$2)</f>
        <v/>
      </c>
      <c r="BC485" s="11" t="str">
        <f t="shared" si="177"/>
        <v/>
      </c>
    </row>
    <row r="486" spans="1:55" ht="29.25" thickBot="1">
      <c r="A486" s="3" t="s">
        <v>101</v>
      </c>
      <c r="B486" s="83">
        <v>2016</v>
      </c>
      <c r="C486" s="83">
        <v>8</v>
      </c>
      <c r="D486" s="83"/>
      <c r="E486" s="84" t="s">
        <v>86</v>
      </c>
      <c r="F486" s="84" t="s">
        <v>10</v>
      </c>
      <c r="G486" s="84" t="s">
        <v>83</v>
      </c>
      <c r="H486" s="85">
        <v>42795</v>
      </c>
      <c r="I486" s="86">
        <v>1135.81</v>
      </c>
      <c r="J486" s="87">
        <v>961.45</v>
      </c>
      <c r="K486" s="87">
        <v>174.36</v>
      </c>
      <c r="N486" s="3" t="s">
        <v>101</v>
      </c>
      <c r="O486" s="83">
        <v>29</v>
      </c>
      <c r="P486" s="86">
        <v>10949.31</v>
      </c>
      <c r="Q486" s="84" t="s">
        <v>86</v>
      </c>
      <c r="R486" s="84" t="s">
        <v>10</v>
      </c>
      <c r="S486" s="84" t="s">
        <v>10</v>
      </c>
      <c r="T486" s="83" t="s">
        <v>161</v>
      </c>
      <c r="U486" s="83" t="s">
        <v>124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:55" ht="29.25" thickBot="1">
      <c r="A487" s="3" t="s">
        <v>101</v>
      </c>
      <c r="B487" s="83">
        <v>2016</v>
      </c>
      <c r="C487" s="83">
        <v>8</v>
      </c>
      <c r="D487" s="83"/>
      <c r="E487" s="84" t="s">
        <v>86</v>
      </c>
      <c r="F487" s="84" t="s">
        <v>10</v>
      </c>
      <c r="G487" s="84" t="s">
        <v>84</v>
      </c>
      <c r="H487" s="85">
        <v>43798</v>
      </c>
      <c r="I487" s="86">
        <v>9744.6</v>
      </c>
      <c r="J487" s="86">
        <v>8248.65</v>
      </c>
      <c r="K487" s="86">
        <v>1495.95</v>
      </c>
      <c r="N487" s="3" t="s">
        <v>101</v>
      </c>
      <c r="O487" s="83">
        <v>29</v>
      </c>
      <c r="P487" s="87">
        <v>315.41000000000003</v>
      </c>
      <c r="Q487" s="84" t="s">
        <v>86</v>
      </c>
      <c r="R487" s="84" t="s">
        <v>10</v>
      </c>
      <c r="S487" s="84" t="s">
        <v>83</v>
      </c>
      <c r="T487" s="83" t="s">
        <v>161</v>
      </c>
      <c r="U487" s="83" t="s">
        <v>124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:55" ht="29.25" thickBot="1">
      <c r="A488" s="3" t="s">
        <v>101</v>
      </c>
      <c r="B488" s="83">
        <v>2016</v>
      </c>
      <c r="C488" s="83">
        <v>8</v>
      </c>
      <c r="D488" s="83"/>
      <c r="E488" s="84" t="s">
        <v>11</v>
      </c>
      <c r="F488" s="84" t="s">
        <v>10</v>
      </c>
      <c r="G488" s="84" t="s">
        <v>83</v>
      </c>
      <c r="H488" s="85">
        <v>42795</v>
      </c>
      <c r="I488" s="86">
        <v>1406.99</v>
      </c>
      <c r="J488" s="86">
        <v>1191</v>
      </c>
      <c r="K488" s="87">
        <v>215.99</v>
      </c>
      <c r="N488" s="3" t="s">
        <v>101</v>
      </c>
      <c r="O488" s="83">
        <v>29</v>
      </c>
      <c r="P488" s="86">
        <v>14119.33</v>
      </c>
      <c r="Q488" s="84" t="s">
        <v>102</v>
      </c>
      <c r="R488" s="84" t="s">
        <v>10</v>
      </c>
      <c r="S488" s="84" t="s">
        <v>10</v>
      </c>
      <c r="T488" s="83" t="s">
        <v>115</v>
      </c>
      <c r="U488" s="83" t="s">
        <v>124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:55" ht="29.25" thickBot="1">
      <c r="A489" s="3" t="s">
        <v>101</v>
      </c>
      <c r="B489" s="83">
        <v>2016</v>
      </c>
      <c r="C489" s="83">
        <v>8</v>
      </c>
      <c r="D489" s="83"/>
      <c r="E489" s="84" t="s">
        <v>11</v>
      </c>
      <c r="F489" s="84" t="s">
        <v>10</v>
      </c>
      <c r="G489" s="84" t="s">
        <v>84</v>
      </c>
      <c r="H489" s="85">
        <v>43798</v>
      </c>
      <c r="I489" s="86">
        <v>12071.16</v>
      </c>
      <c r="J489" s="86">
        <v>10218.049999999999</v>
      </c>
      <c r="K489" s="86">
        <v>1853.11</v>
      </c>
      <c r="N489" s="3" t="s">
        <v>101</v>
      </c>
      <c r="O489" s="83">
        <v>29</v>
      </c>
      <c r="P489" s="87">
        <v>1.29</v>
      </c>
      <c r="Q489" s="84" t="s">
        <v>107</v>
      </c>
      <c r="R489" s="84" t="s">
        <v>10</v>
      </c>
      <c r="S489" s="84" t="s">
        <v>105</v>
      </c>
      <c r="T489" s="83" t="s">
        <v>115</v>
      </c>
      <c r="U489" s="83" t="s">
        <v>124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/>
      </c>
      <c r="AU489" s="11" t="str">
        <f t="shared" si="192"/>
        <v/>
      </c>
      <c r="AV489" s="11" t="str">
        <f t="shared" si="193"/>
        <v/>
      </c>
      <c r="AW489" s="11" t="str">
        <f t="shared" si="194"/>
        <v/>
      </c>
      <c r="AX489" s="11" t="str">
        <f t="shared" si="195"/>
        <v/>
      </c>
      <c r="AY489" s="11" t="str">
        <f t="shared" si="176"/>
        <v/>
      </c>
      <c r="AZ489" s="11" t="str">
        <f t="shared" si="196"/>
        <v/>
      </c>
      <c r="BA489" s="11" t="str">
        <f t="shared" si="178"/>
        <v xml:space="preserve"> </v>
      </c>
      <c r="BB489" s="11" t="str">
        <f>IFERROR(IF(AW489="","",VLOOKUP(AW489,SUSS!R:S,2,FALSE)),AY489*SUSS!$M$2)</f>
        <v/>
      </c>
      <c r="BC489" s="11" t="str">
        <f t="shared" si="177"/>
        <v/>
      </c>
    </row>
    <row r="490" spans="1:55" ht="29.25" thickBot="1">
      <c r="A490" s="3" t="s">
        <v>101</v>
      </c>
      <c r="B490" s="83">
        <v>2016</v>
      </c>
      <c r="C490" s="83">
        <v>9</v>
      </c>
      <c r="D490" s="83"/>
      <c r="E490" s="84" t="s">
        <v>86</v>
      </c>
      <c r="F490" s="84" t="s">
        <v>10</v>
      </c>
      <c r="G490" s="84" t="s">
        <v>10</v>
      </c>
      <c r="H490" s="85">
        <v>42655</v>
      </c>
      <c r="I490" s="86">
        <v>6581.81</v>
      </c>
      <c r="J490" s="87">
        <v>0</v>
      </c>
      <c r="K490" s="86">
        <v>6581.81</v>
      </c>
      <c r="N490" s="3" t="s">
        <v>101</v>
      </c>
      <c r="O490" s="83">
        <v>29</v>
      </c>
      <c r="P490" s="87">
        <v>6.27</v>
      </c>
      <c r="Q490" s="84" t="s">
        <v>104</v>
      </c>
      <c r="R490" s="84" t="s">
        <v>10</v>
      </c>
      <c r="S490" s="84" t="s">
        <v>105</v>
      </c>
      <c r="T490" s="83" t="s">
        <v>116</v>
      </c>
      <c r="U490" s="83" t="s">
        <v>124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:55" ht="29.25" thickBot="1">
      <c r="A491" s="3" t="s">
        <v>101</v>
      </c>
      <c r="B491" s="83">
        <v>2016</v>
      </c>
      <c r="C491" s="83">
        <v>9</v>
      </c>
      <c r="D491" s="83"/>
      <c r="E491" s="84" t="s">
        <v>86</v>
      </c>
      <c r="F491" s="84" t="s">
        <v>10</v>
      </c>
      <c r="G491" s="84" t="s">
        <v>105</v>
      </c>
      <c r="H491" s="85">
        <v>42655</v>
      </c>
      <c r="I491" s="87">
        <v>400</v>
      </c>
      <c r="J491" s="87">
        <v>0</v>
      </c>
      <c r="K491" s="87">
        <v>400</v>
      </c>
      <c r="N491" s="3" t="s">
        <v>101</v>
      </c>
      <c r="O491" s="83">
        <v>29</v>
      </c>
      <c r="P491" s="86">
        <v>3037.74</v>
      </c>
      <c r="Q491" s="84" t="s">
        <v>82</v>
      </c>
      <c r="R491" s="84" t="s">
        <v>10</v>
      </c>
      <c r="S491" s="84" t="s">
        <v>10</v>
      </c>
      <c r="T491" s="83" t="s">
        <v>160</v>
      </c>
      <c r="U491" s="83" t="s">
        <v>124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:55" ht="29.25" thickBot="1">
      <c r="A492" s="3" t="s">
        <v>101</v>
      </c>
      <c r="B492" s="83">
        <v>2016</v>
      </c>
      <c r="C492" s="83">
        <v>9</v>
      </c>
      <c r="D492" s="83"/>
      <c r="E492" s="84" t="s">
        <v>11</v>
      </c>
      <c r="F492" s="84" t="s">
        <v>10</v>
      </c>
      <c r="G492" s="84" t="s">
        <v>10</v>
      </c>
      <c r="H492" s="85">
        <v>42655</v>
      </c>
      <c r="I492" s="86">
        <v>8153.24</v>
      </c>
      <c r="J492" s="87">
        <v>0</v>
      </c>
      <c r="K492" s="86">
        <v>8153.24</v>
      </c>
      <c r="N492" s="3" t="s">
        <v>101</v>
      </c>
      <c r="O492" s="83">
        <v>29</v>
      </c>
      <c r="P492" s="86">
        <v>1066.6600000000001</v>
      </c>
      <c r="Q492" s="84" t="s">
        <v>82</v>
      </c>
      <c r="R492" s="84" t="s">
        <v>10</v>
      </c>
      <c r="S492" s="84" t="s">
        <v>83</v>
      </c>
      <c r="T492" s="83" t="s">
        <v>160</v>
      </c>
      <c r="U492" s="83" t="s">
        <v>124</v>
      </c>
      <c r="AC492" s="11" t="str">
        <f t="shared" si="179"/>
        <v>M645044</v>
      </c>
      <c r="AD492" s="11" t="str">
        <f t="shared" si="180"/>
        <v>Contribuciones Seg. Social</v>
      </c>
      <c r="AE492" s="11" t="str">
        <f t="shared" si="181"/>
        <v>Declaración Jurada</v>
      </c>
      <c r="AF492" s="11" t="str">
        <f t="shared" si="182"/>
        <v>Declaración Jurada</v>
      </c>
      <c r="AG492" s="11">
        <f t="shared" si="183"/>
        <v>8153.24</v>
      </c>
      <c r="AH492" s="11">
        <f t="shared" si="184"/>
        <v>0</v>
      </c>
      <c r="AI492" s="11">
        <f t="shared" si="185"/>
        <v>8153.24</v>
      </c>
      <c r="AJ492" s="11">
        <f t="shared" si="186"/>
        <v>2016</v>
      </c>
      <c r="AK492" s="11">
        <f t="shared" si="187"/>
        <v>9</v>
      </c>
      <c r="AN492" s="11" t="str">
        <f t="shared" si="188"/>
        <v xml:space="preserve">2016/9 </v>
      </c>
      <c r="AO492" s="11" t="str">
        <f t="shared" si="189"/>
        <v>2016/9 Contribuciones Seg. Social</v>
      </c>
      <c r="AP492" s="11">
        <f t="shared" si="190"/>
        <v>8153.24</v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:55" ht="29.25" thickBot="1">
      <c r="A493" s="3" t="s">
        <v>101</v>
      </c>
      <c r="B493" s="83">
        <v>2016</v>
      </c>
      <c r="C493" s="83">
        <v>9</v>
      </c>
      <c r="D493" s="83"/>
      <c r="E493" s="84" t="s">
        <v>86</v>
      </c>
      <c r="F493" s="84" t="s">
        <v>10</v>
      </c>
      <c r="G493" s="84" t="s">
        <v>83</v>
      </c>
      <c r="H493" s="85">
        <v>42795</v>
      </c>
      <c r="I493" s="87">
        <v>901.71</v>
      </c>
      <c r="J493" s="87">
        <v>760.42</v>
      </c>
      <c r="K493" s="87">
        <v>141.29</v>
      </c>
      <c r="N493" s="3" t="s">
        <v>101</v>
      </c>
      <c r="O493" s="83">
        <v>29</v>
      </c>
      <c r="P493" s="86">
        <v>8932.14</v>
      </c>
      <c r="Q493" s="84" t="s">
        <v>82</v>
      </c>
      <c r="R493" s="84" t="s">
        <v>10</v>
      </c>
      <c r="S493" s="84" t="s">
        <v>84</v>
      </c>
      <c r="T493" s="83" t="s">
        <v>160</v>
      </c>
      <c r="U493" s="83" t="s">
        <v>124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/>
      </c>
      <c r="AU493" s="11" t="str">
        <f t="shared" si="192"/>
        <v/>
      </c>
      <c r="AV493" s="11" t="str">
        <f t="shared" si="193"/>
        <v/>
      </c>
      <c r="AW493" s="11" t="str">
        <f t="shared" si="194"/>
        <v/>
      </c>
      <c r="AX493" s="11" t="str">
        <f t="shared" si="195"/>
        <v/>
      </c>
      <c r="AY493" s="11" t="str">
        <f t="shared" si="176"/>
        <v/>
      </c>
      <c r="AZ493" s="11" t="str">
        <f t="shared" si="196"/>
        <v/>
      </c>
      <c r="BA493" s="11" t="str">
        <f t="shared" si="178"/>
        <v xml:space="preserve"> </v>
      </c>
      <c r="BB493" s="11" t="str">
        <f>IFERROR(IF(AW493="","",VLOOKUP(AW493,SUSS!R:S,2,FALSE)),AY493*SUSS!$M$2)</f>
        <v/>
      </c>
      <c r="BC493" s="11" t="str">
        <f t="shared" si="177"/>
        <v/>
      </c>
    </row>
    <row r="494" spans="1:55" ht="29.25" thickBot="1">
      <c r="A494" s="3" t="s">
        <v>101</v>
      </c>
      <c r="B494" s="83">
        <v>2016</v>
      </c>
      <c r="C494" s="83">
        <v>9</v>
      </c>
      <c r="D494" s="83"/>
      <c r="E494" s="84" t="s">
        <v>86</v>
      </c>
      <c r="F494" s="84" t="s">
        <v>10</v>
      </c>
      <c r="G494" s="84" t="s">
        <v>84</v>
      </c>
      <c r="H494" s="85">
        <v>43798</v>
      </c>
      <c r="I494" s="86">
        <v>9599.57</v>
      </c>
      <c r="J494" s="86">
        <v>8095.41</v>
      </c>
      <c r="K494" s="86">
        <v>1504.16</v>
      </c>
      <c r="N494" s="3" t="s">
        <v>101</v>
      </c>
      <c r="O494" s="83">
        <v>29</v>
      </c>
      <c r="P494" s="86">
        <v>31245.68</v>
      </c>
      <c r="Q494" s="84" t="s">
        <v>82</v>
      </c>
      <c r="R494" s="84" t="s">
        <v>10</v>
      </c>
      <c r="S494" s="84" t="s">
        <v>10</v>
      </c>
      <c r="T494" s="83" t="s">
        <v>162</v>
      </c>
      <c r="U494" s="83" t="s">
        <v>124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:55" ht="29.25" thickBot="1">
      <c r="A495" s="3" t="s">
        <v>101</v>
      </c>
      <c r="B495" s="83">
        <v>2016</v>
      </c>
      <c r="C495" s="83">
        <v>9</v>
      </c>
      <c r="D495" s="83"/>
      <c r="E495" s="84" t="s">
        <v>11</v>
      </c>
      <c r="F495" s="84" t="s">
        <v>10</v>
      </c>
      <c r="G495" s="84" t="s">
        <v>83</v>
      </c>
      <c r="H495" s="85">
        <v>42795</v>
      </c>
      <c r="I495" s="86">
        <v>1116.99</v>
      </c>
      <c r="J495" s="87">
        <v>941.97</v>
      </c>
      <c r="K495" s="87">
        <v>175.02</v>
      </c>
      <c r="N495" s="3" t="s">
        <v>101</v>
      </c>
      <c r="O495" s="83">
        <v>29</v>
      </c>
      <c r="P495" s="87">
        <v>18.809999999999999</v>
      </c>
      <c r="Q495" s="84" t="s">
        <v>106</v>
      </c>
      <c r="R495" s="84" t="s">
        <v>10</v>
      </c>
      <c r="S495" s="84" t="s">
        <v>105</v>
      </c>
      <c r="T495" s="83" t="s">
        <v>137</v>
      </c>
      <c r="U495" s="83" t="s">
        <v>124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:55" ht="29.25" thickBot="1">
      <c r="A496" s="3" t="s">
        <v>101</v>
      </c>
      <c r="B496" s="83">
        <v>2016</v>
      </c>
      <c r="C496" s="83">
        <v>9</v>
      </c>
      <c r="D496" s="83"/>
      <c r="E496" s="84" t="s">
        <v>11</v>
      </c>
      <c r="F496" s="84" t="s">
        <v>10</v>
      </c>
      <c r="G496" s="84" t="s">
        <v>84</v>
      </c>
      <c r="H496" s="85">
        <v>43798</v>
      </c>
      <c r="I496" s="86">
        <v>11891.5</v>
      </c>
      <c r="J496" s="86">
        <v>10028.209999999999</v>
      </c>
      <c r="K496" s="86">
        <v>1863.29</v>
      </c>
      <c r="N496" s="3" t="s">
        <v>101</v>
      </c>
      <c r="O496" s="83">
        <v>29</v>
      </c>
      <c r="P496" s="87">
        <v>11.25</v>
      </c>
      <c r="Q496" s="84" t="s">
        <v>107</v>
      </c>
      <c r="R496" s="84" t="s">
        <v>10</v>
      </c>
      <c r="S496" s="84" t="s">
        <v>105</v>
      </c>
      <c r="T496" s="83" t="s">
        <v>163</v>
      </c>
      <c r="U496" s="83" t="s">
        <v>124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:55" ht="29.25" thickBot="1">
      <c r="A497" s="3" t="s">
        <v>101</v>
      </c>
      <c r="B497" s="83">
        <v>2016</v>
      </c>
      <c r="C497" s="83">
        <v>10</v>
      </c>
      <c r="D497" s="83"/>
      <c r="E497" s="84" t="s">
        <v>86</v>
      </c>
      <c r="F497" s="84" t="s">
        <v>10</v>
      </c>
      <c r="G497" s="84" t="s">
        <v>10</v>
      </c>
      <c r="H497" s="85">
        <v>42683</v>
      </c>
      <c r="I497" s="86">
        <v>6602.3</v>
      </c>
      <c r="J497" s="87">
        <v>0</v>
      </c>
      <c r="K497" s="86">
        <v>6602.3</v>
      </c>
      <c r="N497" s="3" t="s">
        <v>101</v>
      </c>
      <c r="O497" s="83">
        <v>30</v>
      </c>
      <c r="P497" s="87">
        <v>669.19</v>
      </c>
      <c r="Q497" s="84" t="s">
        <v>103</v>
      </c>
      <c r="R497" s="84" t="s">
        <v>10</v>
      </c>
      <c r="S497" s="84" t="s">
        <v>10</v>
      </c>
      <c r="T497" s="83" t="s">
        <v>114</v>
      </c>
      <c r="U497" s="83" t="s">
        <v>124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:55" ht="29.25" thickBot="1">
      <c r="A498" s="3" t="s">
        <v>101</v>
      </c>
      <c r="B498" s="83">
        <v>2016</v>
      </c>
      <c r="C498" s="83">
        <v>10</v>
      </c>
      <c r="D498" s="83"/>
      <c r="E498" s="84" t="s">
        <v>11</v>
      </c>
      <c r="F498" s="84" t="s">
        <v>10</v>
      </c>
      <c r="G498" s="84" t="s">
        <v>10</v>
      </c>
      <c r="H498" s="85">
        <v>42683</v>
      </c>
      <c r="I498" s="86">
        <v>2660.67</v>
      </c>
      <c r="J498" s="87">
        <v>0</v>
      </c>
      <c r="K498" s="86">
        <v>2660.67</v>
      </c>
      <c r="N498" s="3" t="s">
        <v>101</v>
      </c>
      <c r="O498" s="83">
        <v>30</v>
      </c>
      <c r="P498" s="86">
        <v>1397.78</v>
      </c>
      <c r="Q498" s="84" t="s">
        <v>11</v>
      </c>
      <c r="R498" s="84" t="s">
        <v>10</v>
      </c>
      <c r="S498" s="84" t="s">
        <v>10</v>
      </c>
      <c r="T498" s="83" t="s">
        <v>159</v>
      </c>
      <c r="U498" s="83" t="s">
        <v>124</v>
      </c>
      <c r="AC498" s="11" t="str">
        <f t="shared" si="179"/>
        <v>M645044</v>
      </c>
      <c r="AD498" s="11" t="str">
        <f t="shared" si="180"/>
        <v>Contribuciones Seg. Social</v>
      </c>
      <c r="AE498" s="11" t="str">
        <f t="shared" si="181"/>
        <v>Declaración Jurada</v>
      </c>
      <c r="AF498" s="11" t="str">
        <f t="shared" si="182"/>
        <v>Declaración Jurada</v>
      </c>
      <c r="AG498" s="11">
        <f t="shared" si="183"/>
        <v>2660.67</v>
      </c>
      <c r="AH498" s="11">
        <f t="shared" si="184"/>
        <v>0</v>
      </c>
      <c r="AI498" s="11">
        <f t="shared" si="185"/>
        <v>2660.67</v>
      </c>
      <c r="AJ498" s="11">
        <f t="shared" si="186"/>
        <v>2016</v>
      </c>
      <c r="AK498" s="11">
        <f t="shared" si="187"/>
        <v>10</v>
      </c>
      <c r="AN498" s="11" t="str">
        <f t="shared" si="188"/>
        <v>2016/10</v>
      </c>
      <c r="AO498" s="11" t="str">
        <f t="shared" si="189"/>
        <v>2016/10 Contribuciones Seg. Social</v>
      </c>
      <c r="AP498" s="11">
        <f t="shared" si="190"/>
        <v>2660.67</v>
      </c>
      <c r="AT498" s="11" t="str">
        <f t="shared" si="191"/>
        <v>M645044</v>
      </c>
      <c r="AU498" s="11">
        <f t="shared" si="192"/>
        <v>30</v>
      </c>
      <c r="AV498" s="11">
        <f t="shared" si="193"/>
        <v>1397.78</v>
      </c>
      <c r="AW498" s="11" t="str">
        <f t="shared" si="194"/>
        <v>2014/5</v>
      </c>
      <c r="AX498" s="11" t="str">
        <f t="shared" si="195"/>
        <v>2014/5 Contribuciones Seg. Social</v>
      </c>
      <c r="AY498" s="11">
        <f t="shared" si="176"/>
        <v>8641.7000000000007</v>
      </c>
      <c r="AZ498" s="11">
        <f t="shared" si="196"/>
        <v>0.1617482671233669</v>
      </c>
      <c r="BA498" s="11" t="str">
        <f t="shared" si="178"/>
        <v>M645044 30</v>
      </c>
      <c r="BB498" s="11">
        <f>IFERROR(IF(AW498="","",VLOOKUP(AW498,SUSS!R:S,2,FALSE)),AY498*SUSS!$M$2)</f>
        <v>1037.0040000000001</v>
      </c>
      <c r="BC498" s="11">
        <f t="shared" si="177"/>
        <v>167.7336</v>
      </c>
    </row>
    <row r="499" spans="1:55" ht="29.25" thickBot="1">
      <c r="A499" s="3" t="s">
        <v>101</v>
      </c>
      <c r="B499" s="83">
        <v>2016</v>
      </c>
      <c r="C499" s="83">
        <v>10</v>
      </c>
      <c r="D499" s="83"/>
      <c r="E499" s="84" t="s">
        <v>11</v>
      </c>
      <c r="F499" s="84" t="s">
        <v>108</v>
      </c>
      <c r="G499" s="84" t="s">
        <v>109</v>
      </c>
      <c r="H499" s="85">
        <v>42683</v>
      </c>
      <c r="I499" s="86">
        <v>2778.89</v>
      </c>
      <c r="J499" s="87">
        <v>0</v>
      </c>
      <c r="K499" s="86">
        <v>2778.89</v>
      </c>
      <c r="N499" s="3" t="s">
        <v>101</v>
      </c>
      <c r="O499" s="83">
        <v>30</v>
      </c>
      <c r="P499" s="86">
        <v>4046.32</v>
      </c>
      <c r="Q499" s="84" t="s">
        <v>11</v>
      </c>
      <c r="R499" s="84" t="s">
        <v>10</v>
      </c>
      <c r="S499" s="84" t="s">
        <v>83</v>
      </c>
      <c r="T499" s="83" t="s">
        <v>159</v>
      </c>
      <c r="U499" s="83" t="s">
        <v>124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M645044</v>
      </c>
      <c r="AU499" s="11">
        <f t="shared" si="192"/>
        <v>30</v>
      </c>
      <c r="AV499" s="11">
        <f t="shared" si="193"/>
        <v>4046.32</v>
      </c>
      <c r="AW499" s="11" t="str">
        <f t="shared" si="194"/>
        <v>2014/5</v>
      </c>
      <c r="AX499" s="11" t="str">
        <f t="shared" si="195"/>
        <v>2014/5 Contribuciones Seg. Social</v>
      </c>
      <c r="AY499" s="11">
        <f t="shared" si="176"/>
        <v>8641.7000000000007</v>
      </c>
      <c r="AZ499" s="11">
        <f t="shared" si="196"/>
        <v>0.468231945103394</v>
      </c>
      <c r="BA499" s="11" t="str">
        <f t="shared" si="178"/>
        <v>M645044 30</v>
      </c>
      <c r="BB499" s="11">
        <f>IFERROR(IF(AW499="","",VLOOKUP(AW499,SUSS!R:S,2,FALSE)),AY499*SUSS!$M$2)</f>
        <v>1037.0040000000001</v>
      </c>
      <c r="BC499" s="11">
        <f t="shared" si="177"/>
        <v>485.55840000000006</v>
      </c>
    </row>
    <row r="500" spans="1:55" ht="29.25" thickBot="1">
      <c r="A500" s="3" t="s">
        <v>101</v>
      </c>
      <c r="B500" s="83">
        <v>2016</v>
      </c>
      <c r="C500" s="83">
        <v>10</v>
      </c>
      <c r="D500" s="83"/>
      <c r="E500" s="84" t="s">
        <v>86</v>
      </c>
      <c r="F500" s="84" t="s">
        <v>10</v>
      </c>
      <c r="G500" s="84" t="s">
        <v>83</v>
      </c>
      <c r="H500" s="85">
        <v>43798</v>
      </c>
      <c r="I500" s="86">
        <v>8186.85</v>
      </c>
      <c r="J500" s="86">
        <v>6536.27</v>
      </c>
      <c r="K500" s="86">
        <v>1650.58</v>
      </c>
      <c r="N500" s="3" t="s">
        <v>101</v>
      </c>
      <c r="O500" s="83">
        <v>30</v>
      </c>
      <c r="P500" s="87">
        <v>274.52999999999997</v>
      </c>
      <c r="Q500" s="84" t="s">
        <v>11</v>
      </c>
      <c r="R500" s="84" t="s">
        <v>10</v>
      </c>
      <c r="S500" s="84" t="s">
        <v>84</v>
      </c>
      <c r="T500" s="83" t="s">
        <v>159</v>
      </c>
      <c r="U500" s="83" t="s">
        <v>124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>M645044</v>
      </c>
      <c r="AU500" s="11">
        <f t="shared" si="192"/>
        <v>30</v>
      </c>
      <c r="AV500" s="11">
        <f t="shared" si="193"/>
        <v>274.52999999999997</v>
      </c>
      <c r="AW500" s="11" t="str">
        <f t="shared" si="194"/>
        <v>2014/5</v>
      </c>
      <c r="AX500" s="11" t="str">
        <f t="shared" si="195"/>
        <v>2014/5 Contribuciones Seg. Social</v>
      </c>
      <c r="AY500" s="11">
        <f t="shared" si="176"/>
        <v>8641.7000000000007</v>
      </c>
      <c r="AZ500" s="11">
        <f t="shared" si="196"/>
        <v>3.1768054896605988E-2</v>
      </c>
      <c r="BA500" s="11" t="str">
        <f t="shared" si="178"/>
        <v>M645044 30</v>
      </c>
      <c r="BB500" s="11">
        <f>IFERROR(IF(AW500="","",VLOOKUP(AW500,SUSS!R:S,2,FALSE)),AY500*SUSS!$M$2)</f>
        <v>1037.0040000000001</v>
      </c>
      <c r="BC500" s="11">
        <f t="shared" si="177"/>
        <v>32.943600000000004</v>
      </c>
    </row>
    <row r="501" spans="1:55" ht="29.25" thickBot="1">
      <c r="A501" s="3" t="s">
        <v>101</v>
      </c>
      <c r="B501" s="83">
        <v>2016</v>
      </c>
      <c r="C501" s="83">
        <v>10</v>
      </c>
      <c r="D501" s="83"/>
      <c r="E501" s="84" t="s">
        <v>11</v>
      </c>
      <c r="F501" s="84" t="s">
        <v>10</v>
      </c>
      <c r="G501" s="84" t="s">
        <v>83</v>
      </c>
      <c r="H501" s="85">
        <v>42795</v>
      </c>
      <c r="I501" s="87">
        <v>292.67</v>
      </c>
      <c r="J501" s="87">
        <v>246.02</v>
      </c>
      <c r="K501" s="87">
        <v>46.65</v>
      </c>
      <c r="N501" s="3" t="s">
        <v>101</v>
      </c>
      <c r="O501" s="83">
        <v>30</v>
      </c>
      <c r="P501" s="86">
        <v>13558.4</v>
      </c>
      <c r="Q501" s="84" t="s">
        <v>11</v>
      </c>
      <c r="R501" s="84" t="s">
        <v>10</v>
      </c>
      <c r="S501" s="84" t="s">
        <v>10</v>
      </c>
      <c r="T501" s="83" t="s">
        <v>161</v>
      </c>
      <c r="U501" s="83" t="s">
        <v>124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M645044</v>
      </c>
      <c r="AU501" s="11">
        <f t="shared" si="192"/>
        <v>30</v>
      </c>
      <c r="AV501" s="11">
        <f t="shared" si="193"/>
        <v>13558.4</v>
      </c>
      <c r="AW501" s="11" t="str">
        <f t="shared" si="194"/>
        <v>2014/6</v>
      </c>
      <c r="AX501" s="11" t="str">
        <f t="shared" si="195"/>
        <v>2014/6 Contribuciones Seg. Social</v>
      </c>
      <c r="AY501" s="11">
        <f t="shared" si="176"/>
        <v>13558.4</v>
      </c>
      <c r="AZ501" s="11">
        <f t="shared" si="196"/>
        <v>1</v>
      </c>
      <c r="BA501" s="11" t="str">
        <f t="shared" si="178"/>
        <v>M645044 30</v>
      </c>
      <c r="BB501" s="11">
        <f>IFERROR(IF(AW501="","",VLOOKUP(AW501,SUSS!R:S,2,FALSE)),AY501*SUSS!$M$2)</f>
        <v>1627.0079999999998</v>
      </c>
      <c r="BC501" s="11">
        <f t="shared" si="177"/>
        <v>1627.0079999999998</v>
      </c>
    </row>
    <row r="502" spans="1:55" ht="29.25" thickBot="1">
      <c r="A502" s="3" t="s">
        <v>101</v>
      </c>
      <c r="B502" s="83">
        <v>2016</v>
      </c>
      <c r="C502" s="83">
        <v>10</v>
      </c>
      <c r="D502" s="83"/>
      <c r="E502" s="84" t="s">
        <v>11</v>
      </c>
      <c r="F502" s="84" t="s">
        <v>10</v>
      </c>
      <c r="G502" s="84" t="s">
        <v>84</v>
      </c>
      <c r="H502" s="85">
        <v>43798</v>
      </c>
      <c r="I502" s="86">
        <v>3880.59</v>
      </c>
      <c r="J502" s="86">
        <v>3262.07</v>
      </c>
      <c r="K502" s="87">
        <v>618.52</v>
      </c>
      <c r="N502" s="3" t="s">
        <v>101</v>
      </c>
      <c r="O502" s="83">
        <v>30</v>
      </c>
      <c r="P502" s="86">
        <v>3120.32</v>
      </c>
      <c r="Q502" s="84" t="s">
        <v>11</v>
      </c>
      <c r="R502" s="84" t="s">
        <v>10</v>
      </c>
      <c r="S502" s="84" t="s">
        <v>83</v>
      </c>
      <c r="T502" s="83" t="s">
        <v>161</v>
      </c>
      <c r="U502" s="83" t="s">
        <v>124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M645044</v>
      </c>
      <c r="AU502" s="11">
        <f t="shared" si="192"/>
        <v>30</v>
      </c>
      <c r="AV502" s="11">
        <f t="shared" si="193"/>
        <v>3120.32</v>
      </c>
      <c r="AW502" s="11" t="str">
        <f t="shared" si="194"/>
        <v>2014/6</v>
      </c>
      <c r="AX502" s="11" t="str">
        <f t="shared" si="195"/>
        <v>2014/6 Contribuciones Seg. Social</v>
      </c>
      <c r="AY502" s="11">
        <f t="shared" si="176"/>
        <v>13558.4</v>
      </c>
      <c r="AZ502" s="11">
        <f t="shared" si="196"/>
        <v>0.23013924946896391</v>
      </c>
      <c r="BA502" s="11" t="str">
        <f t="shared" si="178"/>
        <v>M645044 30</v>
      </c>
      <c r="BB502" s="11">
        <f>IFERROR(IF(AW502="","",VLOOKUP(AW502,SUSS!R:S,2,FALSE)),AY502*SUSS!$M$2)</f>
        <v>1627.0079999999998</v>
      </c>
      <c r="BC502" s="11">
        <f t="shared" si="177"/>
        <v>374.4384</v>
      </c>
    </row>
    <row r="503" spans="1:55" ht="29.25" thickBot="1">
      <c r="A503" s="3" t="s">
        <v>101</v>
      </c>
      <c r="B503" s="83">
        <v>2016</v>
      </c>
      <c r="C503" s="83">
        <v>10</v>
      </c>
      <c r="D503" s="83"/>
      <c r="E503" s="84" t="s">
        <v>11</v>
      </c>
      <c r="F503" s="84" t="s">
        <v>108</v>
      </c>
      <c r="G503" s="84" t="s">
        <v>83</v>
      </c>
      <c r="H503" s="85">
        <v>42982</v>
      </c>
      <c r="I503" s="87">
        <v>822.55</v>
      </c>
      <c r="J503" s="87">
        <v>686.41</v>
      </c>
      <c r="K503" s="87">
        <v>136.13999999999999</v>
      </c>
      <c r="N503" s="3" t="s">
        <v>101</v>
      </c>
      <c r="O503" s="83">
        <v>30</v>
      </c>
      <c r="P503" s="86">
        <v>4806.62</v>
      </c>
      <c r="Q503" s="84" t="s">
        <v>86</v>
      </c>
      <c r="R503" s="84" t="s">
        <v>10</v>
      </c>
      <c r="S503" s="84" t="s">
        <v>83</v>
      </c>
      <c r="T503" s="83" t="s">
        <v>161</v>
      </c>
      <c r="U503" s="83" t="s">
        <v>124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:55" ht="29.25" thickBot="1">
      <c r="A504" s="3" t="s">
        <v>101</v>
      </c>
      <c r="B504" s="83">
        <v>2016</v>
      </c>
      <c r="C504" s="83">
        <v>10</v>
      </c>
      <c r="D504" s="83"/>
      <c r="E504" s="84" t="s">
        <v>11</v>
      </c>
      <c r="F504" s="84" t="s">
        <v>108</v>
      </c>
      <c r="G504" s="84" t="s">
        <v>84</v>
      </c>
      <c r="H504" s="85">
        <v>43798</v>
      </c>
      <c r="I504" s="86">
        <v>3374.96</v>
      </c>
      <c r="J504" s="86">
        <v>2816.38</v>
      </c>
      <c r="K504" s="87">
        <v>558.58000000000004</v>
      </c>
      <c r="N504" s="3" t="s">
        <v>101</v>
      </c>
      <c r="O504" s="83">
        <v>30</v>
      </c>
      <c r="P504" s="87">
        <v>352.63</v>
      </c>
      <c r="Q504" s="84" t="s">
        <v>86</v>
      </c>
      <c r="R504" s="84" t="s">
        <v>10</v>
      </c>
      <c r="S504" s="84" t="s">
        <v>84</v>
      </c>
      <c r="T504" s="83" t="s">
        <v>161</v>
      </c>
      <c r="U504" s="83" t="s">
        <v>124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:55" ht="29.25" thickBot="1">
      <c r="A505" s="3" t="s">
        <v>101</v>
      </c>
      <c r="B505" s="83">
        <v>2016</v>
      </c>
      <c r="C505" s="83">
        <v>11</v>
      </c>
      <c r="D505" s="83"/>
      <c r="E505" s="84" t="s">
        <v>86</v>
      </c>
      <c r="F505" s="84" t="s">
        <v>10</v>
      </c>
      <c r="G505" s="84" t="s">
        <v>10</v>
      </c>
      <c r="H505" s="85">
        <v>42717</v>
      </c>
      <c r="I505" s="86">
        <v>6602.3</v>
      </c>
      <c r="J505" s="87">
        <v>0</v>
      </c>
      <c r="K505" s="86">
        <v>6602.3</v>
      </c>
      <c r="N505" s="3" t="s">
        <v>101</v>
      </c>
      <c r="O505" s="83">
        <v>30</v>
      </c>
      <c r="P505" s="86">
        <v>1846.76</v>
      </c>
      <c r="Q505" s="84" t="s">
        <v>86</v>
      </c>
      <c r="R505" s="84" t="s">
        <v>10</v>
      </c>
      <c r="S505" s="84" t="s">
        <v>10</v>
      </c>
      <c r="T505" s="83" t="s">
        <v>164</v>
      </c>
      <c r="U505" s="83" t="s">
        <v>124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:55" ht="29.25" thickBot="1">
      <c r="A506" s="3" t="s">
        <v>101</v>
      </c>
      <c r="B506" s="83">
        <v>2016</v>
      </c>
      <c r="C506" s="83">
        <v>11</v>
      </c>
      <c r="D506" s="83"/>
      <c r="E506" s="84" t="s">
        <v>11</v>
      </c>
      <c r="F506" s="84" t="s">
        <v>10</v>
      </c>
      <c r="G506" s="84" t="s">
        <v>10</v>
      </c>
      <c r="H506" s="85">
        <v>42717</v>
      </c>
      <c r="I506" s="86">
        <v>8178.61</v>
      </c>
      <c r="J506" s="87">
        <v>0</v>
      </c>
      <c r="K506" s="86">
        <v>8178.61</v>
      </c>
      <c r="N506" s="3" t="s">
        <v>101</v>
      </c>
      <c r="O506" s="83">
        <v>30</v>
      </c>
      <c r="P506" s="86">
        <v>9250.17</v>
      </c>
      <c r="Q506" s="84" t="s">
        <v>86</v>
      </c>
      <c r="R506" s="84" t="s">
        <v>10</v>
      </c>
      <c r="S506" s="84" t="s">
        <v>10</v>
      </c>
      <c r="T506" s="83" t="s">
        <v>164</v>
      </c>
      <c r="U506" s="83" t="s">
        <v>124</v>
      </c>
      <c r="AC506" s="11" t="str">
        <f t="shared" si="179"/>
        <v>M645044</v>
      </c>
      <c r="AD506" s="11" t="str">
        <f t="shared" si="180"/>
        <v>Contribuciones Seg. Social</v>
      </c>
      <c r="AE506" s="11" t="str">
        <f t="shared" si="181"/>
        <v>Declaración Jurada</v>
      </c>
      <c r="AF506" s="11" t="str">
        <f t="shared" si="182"/>
        <v>Declaración Jurada</v>
      </c>
      <c r="AG506" s="11">
        <f t="shared" si="183"/>
        <v>8178.61</v>
      </c>
      <c r="AH506" s="11">
        <f t="shared" si="184"/>
        <v>0</v>
      </c>
      <c r="AI506" s="11">
        <f t="shared" si="185"/>
        <v>8178.61</v>
      </c>
      <c r="AJ506" s="11">
        <f t="shared" si="186"/>
        <v>2016</v>
      </c>
      <c r="AK506" s="11">
        <f t="shared" si="187"/>
        <v>11</v>
      </c>
      <c r="AN506" s="11" t="str">
        <f t="shared" si="188"/>
        <v>2016/11</v>
      </c>
      <c r="AO506" s="11" t="str">
        <f t="shared" si="189"/>
        <v>2016/11 Contribuciones Seg. Social</v>
      </c>
      <c r="AP506" s="11">
        <f t="shared" si="190"/>
        <v>8178.61</v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:55" ht="29.25" thickBot="1">
      <c r="A507" s="3" t="s">
        <v>101</v>
      </c>
      <c r="B507" s="83">
        <v>2016</v>
      </c>
      <c r="C507" s="83">
        <v>11</v>
      </c>
      <c r="D507" s="83"/>
      <c r="E507" s="84" t="s">
        <v>11</v>
      </c>
      <c r="F507" s="84" t="s">
        <v>108</v>
      </c>
      <c r="G507" s="84" t="s">
        <v>109</v>
      </c>
      <c r="H507" s="85">
        <v>42717</v>
      </c>
      <c r="I507" s="86">
        <v>4434.2700000000004</v>
      </c>
      <c r="J507" s="87">
        <v>0</v>
      </c>
      <c r="K507" s="86">
        <v>4434.2700000000004</v>
      </c>
      <c r="N507" s="3" t="s">
        <v>101</v>
      </c>
      <c r="O507" s="83">
        <v>30</v>
      </c>
      <c r="P507" s="86">
        <v>14119.33</v>
      </c>
      <c r="Q507" s="84" t="s">
        <v>102</v>
      </c>
      <c r="R507" s="84" t="s">
        <v>10</v>
      </c>
      <c r="S507" s="84" t="s">
        <v>10</v>
      </c>
      <c r="T507" s="83" t="s">
        <v>115</v>
      </c>
      <c r="U507" s="83" t="s">
        <v>124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:55" ht="29.25" thickBot="1">
      <c r="A508" s="3" t="s">
        <v>101</v>
      </c>
      <c r="B508" s="83">
        <v>2016</v>
      </c>
      <c r="C508" s="83">
        <v>11</v>
      </c>
      <c r="D508" s="83"/>
      <c r="E508" s="84" t="s">
        <v>86</v>
      </c>
      <c r="F508" s="84" t="s">
        <v>10</v>
      </c>
      <c r="G508" s="84" t="s">
        <v>83</v>
      </c>
      <c r="H508" s="85">
        <v>42888</v>
      </c>
      <c r="I508" s="86">
        <v>1122.3900000000001</v>
      </c>
      <c r="J508" s="87">
        <v>936.21</v>
      </c>
      <c r="K508" s="87">
        <v>186.18</v>
      </c>
      <c r="N508" s="3" t="s">
        <v>101</v>
      </c>
      <c r="O508" s="83">
        <v>30</v>
      </c>
      <c r="P508" s="87">
        <v>6.27</v>
      </c>
      <c r="Q508" s="84" t="s">
        <v>104</v>
      </c>
      <c r="R508" s="84" t="s">
        <v>10</v>
      </c>
      <c r="S508" s="84" t="s">
        <v>105</v>
      </c>
      <c r="T508" s="83" t="s">
        <v>116</v>
      </c>
      <c r="U508" s="83" t="s">
        <v>124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:55" ht="29.25" thickBot="1">
      <c r="A509" s="3" t="s">
        <v>101</v>
      </c>
      <c r="B509" s="83">
        <v>2016</v>
      </c>
      <c r="C509" s="83">
        <v>11</v>
      </c>
      <c r="D509" s="83"/>
      <c r="E509" s="84" t="s">
        <v>86</v>
      </c>
      <c r="F509" s="84" t="s">
        <v>10</v>
      </c>
      <c r="G509" s="84" t="s">
        <v>84</v>
      </c>
      <c r="H509" s="85">
        <v>43798</v>
      </c>
      <c r="I509" s="86">
        <v>8828.3799999999992</v>
      </c>
      <c r="J509" s="86">
        <v>7363.98</v>
      </c>
      <c r="K509" s="86">
        <v>1464.4</v>
      </c>
      <c r="N509" s="3" t="s">
        <v>101</v>
      </c>
      <c r="O509" s="83">
        <v>30</v>
      </c>
      <c r="P509" s="86">
        <v>33413.31</v>
      </c>
      <c r="Q509" s="84" t="s">
        <v>82</v>
      </c>
      <c r="R509" s="84" t="s">
        <v>10</v>
      </c>
      <c r="S509" s="84" t="s">
        <v>10</v>
      </c>
      <c r="T509" s="83" t="s">
        <v>162</v>
      </c>
      <c r="U509" s="83" t="s">
        <v>124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:55" ht="29.25" thickBot="1">
      <c r="A510" s="3" t="s">
        <v>101</v>
      </c>
      <c r="B510" s="83">
        <v>2016</v>
      </c>
      <c r="C510" s="83">
        <v>11</v>
      </c>
      <c r="D510" s="83"/>
      <c r="E510" s="84" t="s">
        <v>11</v>
      </c>
      <c r="F510" s="84" t="s">
        <v>10</v>
      </c>
      <c r="G510" s="84" t="s">
        <v>83</v>
      </c>
      <c r="H510" s="85">
        <v>42888</v>
      </c>
      <c r="I510" s="86">
        <v>1390.36</v>
      </c>
      <c r="J510" s="86">
        <v>1159.74</v>
      </c>
      <c r="K510" s="87">
        <v>230.62</v>
      </c>
      <c r="N510" s="3" t="s">
        <v>101</v>
      </c>
      <c r="O510" s="83">
        <v>30</v>
      </c>
      <c r="P510" s="86">
        <v>1439.72</v>
      </c>
      <c r="Q510" s="84" t="s">
        <v>82</v>
      </c>
      <c r="R510" s="84" t="s">
        <v>10</v>
      </c>
      <c r="S510" s="84" t="s">
        <v>83</v>
      </c>
      <c r="T510" s="83" t="s">
        <v>162</v>
      </c>
      <c r="U510" s="83" t="s">
        <v>124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:55" ht="29.25" thickBot="1">
      <c r="A511" s="3" t="s">
        <v>101</v>
      </c>
      <c r="B511" s="83">
        <v>2016</v>
      </c>
      <c r="C511" s="83">
        <v>11</v>
      </c>
      <c r="D511" s="83"/>
      <c r="E511" s="84" t="s">
        <v>11</v>
      </c>
      <c r="F511" s="84" t="s">
        <v>10</v>
      </c>
      <c r="G511" s="84" t="s">
        <v>84</v>
      </c>
      <c r="H511" s="85">
        <v>43798</v>
      </c>
      <c r="I511" s="86">
        <v>10936.16</v>
      </c>
      <c r="J511" s="86">
        <v>9122.1299999999992</v>
      </c>
      <c r="K511" s="86">
        <v>1814.03</v>
      </c>
      <c r="N511" s="3" t="s">
        <v>101</v>
      </c>
      <c r="O511" s="83">
        <v>30</v>
      </c>
      <c r="P511" s="86">
        <v>9429.19</v>
      </c>
      <c r="Q511" s="84" t="s">
        <v>82</v>
      </c>
      <c r="R511" s="84" t="s">
        <v>10</v>
      </c>
      <c r="S511" s="84" t="s">
        <v>84</v>
      </c>
      <c r="T511" s="83" t="s">
        <v>162</v>
      </c>
      <c r="U511" s="83" t="s">
        <v>124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:55" ht="29.25" thickBot="1">
      <c r="A512" s="3" t="s">
        <v>101</v>
      </c>
      <c r="B512" s="83">
        <v>2016</v>
      </c>
      <c r="C512" s="83">
        <v>11</v>
      </c>
      <c r="D512" s="83"/>
      <c r="E512" s="84" t="s">
        <v>11</v>
      </c>
      <c r="F512" s="84" t="s">
        <v>108</v>
      </c>
      <c r="G512" s="84" t="s">
        <v>83</v>
      </c>
      <c r="H512" s="85">
        <v>43199</v>
      </c>
      <c r="I512" s="86">
        <v>2115.15</v>
      </c>
      <c r="J512" s="86">
        <v>1738.74</v>
      </c>
      <c r="K512" s="87">
        <v>376.41</v>
      </c>
      <c r="N512" s="3" t="s">
        <v>101</v>
      </c>
      <c r="O512" s="83">
        <v>30</v>
      </c>
      <c r="P512" s="87">
        <v>18.809999999999999</v>
      </c>
      <c r="Q512" s="84" t="s">
        <v>106</v>
      </c>
      <c r="R512" s="84" t="s">
        <v>10</v>
      </c>
      <c r="S512" s="84" t="s">
        <v>105</v>
      </c>
      <c r="T512" s="83" t="s">
        <v>137</v>
      </c>
      <c r="U512" s="83" t="s">
        <v>124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:55" ht="29.25" thickBot="1">
      <c r="A513" s="3" t="s">
        <v>101</v>
      </c>
      <c r="B513" s="83">
        <v>2016</v>
      </c>
      <c r="C513" s="83">
        <v>11</v>
      </c>
      <c r="D513" s="83"/>
      <c r="E513" s="84" t="s">
        <v>11</v>
      </c>
      <c r="F513" s="84" t="s">
        <v>108</v>
      </c>
      <c r="G513" s="84" t="s">
        <v>84</v>
      </c>
      <c r="H513" s="85">
        <v>43798</v>
      </c>
      <c r="I513" s="86">
        <v>4114.26</v>
      </c>
      <c r="J513" s="86">
        <v>3382.1</v>
      </c>
      <c r="K513" s="87">
        <v>732.16</v>
      </c>
      <c r="N513" s="3" t="s">
        <v>101</v>
      </c>
      <c r="O513" s="83">
        <v>30</v>
      </c>
      <c r="P513" s="87">
        <v>12.54</v>
      </c>
      <c r="Q513" s="84" t="s">
        <v>107</v>
      </c>
      <c r="R513" s="84" t="s">
        <v>10</v>
      </c>
      <c r="S513" s="84" t="s">
        <v>105</v>
      </c>
      <c r="T513" s="83" t="s">
        <v>163</v>
      </c>
      <c r="U513" s="83" t="s">
        <v>124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:55" ht="29.25" thickBot="1">
      <c r="A514" s="3" t="s">
        <v>101</v>
      </c>
      <c r="B514" s="83">
        <v>2016</v>
      </c>
      <c r="C514" s="83">
        <v>12</v>
      </c>
      <c r="D514" s="83"/>
      <c r="E514" s="84" t="s">
        <v>86</v>
      </c>
      <c r="F514" s="84" t="s">
        <v>10</v>
      </c>
      <c r="G514" s="84" t="s">
        <v>10</v>
      </c>
      <c r="H514" s="85">
        <v>42746</v>
      </c>
      <c r="I514" s="86">
        <v>10024.34</v>
      </c>
      <c r="J514" s="87">
        <v>0</v>
      </c>
      <c r="K514" s="86">
        <v>10024.34</v>
      </c>
      <c r="N514" s="3" t="s">
        <v>101</v>
      </c>
      <c r="O514" s="83">
        <v>31</v>
      </c>
      <c r="P514" s="87">
        <v>669.19</v>
      </c>
      <c r="Q514" s="84" t="s">
        <v>103</v>
      </c>
      <c r="R514" s="84" t="s">
        <v>10</v>
      </c>
      <c r="S514" s="84" t="s">
        <v>10</v>
      </c>
      <c r="T514" s="83" t="s">
        <v>114</v>
      </c>
      <c r="U514" s="83" t="s">
        <v>124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:55" ht="29.25" thickBot="1">
      <c r="A515" s="3" t="s">
        <v>101</v>
      </c>
      <c r="B515" s="83">
        <v>2016</v>
      </c>
      <c r="C515" s="83">
        <v>12</v>
      </c>
      <c r="D515" s="83"/>
      <c r="E515" s="84" t="s">
        <v>11</v>
      </c>
      <c r="F515" s="84" t="s">
        <v>10</v>
      </c>
      <c r="G515" s="84" t="s">
        <v>10</v>
      </c>
      <c r="H515" s="85">
        <v>42746</v>
      </c>
      <c r="I515" s="86">
        <v>11679.36</v>
      </c>
      <c r="J515" s="87">
        <v>0</v>
      </c>
      <c r="K515" s="86">
        <v>11679.36</v>
      </c>
      <c r="N515" s="3" t="s">
        <v>101</v>
      </c>
      <c r="O515" s="83">
        <v>31</v>
      </c>
      <c r="P515" s="86">
        <v>3222.22</v>
      </c>
      <c r="Q515" s="84" t="s">
        <v>11</v>
      </c>
      <c r="R515" s="84" t="s">
        <v>10</v>
      </c>
      <c r="S515" s="84" t="s">
        <v>83</v>
      </c>
      <c r="T515" s="83" t="s">
        <v>161</v>
      </c>
      <c r="U515" s="83" t="s">
        <v>124</v>
      </c>
      <c r="AC515" s="11" t="str">
        <f t="shared" si="179"/>
        <v>M645044</v>
      </c>
      <c r="AD515" s="11" t="str">
        <f t="shared" si="180"/>
        <v>Contribuciones Seg. Social</v>
      </c>
      <c r="AE515" s="11" t="str">
        <f t="shared" si="181"/>
        <v>Declaración Jurada</v>
      </c>
      <c r="AF515" s="11" t="str">
        <f t="shared" si="182"/>
        <v>Declaración Jurada</v>
      </c>
      <c r="AG515" s="11">
        <f t="shared" si="183"/>
        <v>11679.36</v>
      </c>
      <c r="AH515" s="11">
        <f t="shared" si="184"/>
        <v>0</v>
      </c>
      <c r="AI515" s="11">
        <f t="shared" si="185"/>
        <v>11679.36</v>
      </c>
      <c r="AJ515" s="11">
        <f t="shared" si="186"/>
        <v>2016</v>
      </c>
      <c r="AK515" s="11">
        <f t="shared" si="187"/>
        <v>12</v>
      </c>
      <c r="AN515" s="11" t="str">
        <f t="shared" si="188"/>
        <v>2016/12</v>
      </c>
      <c r="AO515" s="11" t="str">
        <f t="shared" si="189"/>
        <v>2016/12 Contribuciones Seg. Social</v>
      </c>
      <c r="AP515" s="11">
        <f t="shared" si="190"/>
        <v>11679.36</v>
      </c>
      <c r="AT515" s="11" t="str">
        <f t="shared" si="191"/>
        <v>M645044</v>
      </c>
      <c r="AU515" s="11">
        <f t="shared" si="192"/>
        <v>31</v>
      </c>
      <c r="AV515" s="11">
        <f t="shared" si="193"/>
        <v>3222.22</v>
      </c>
      <c r="AW515" s="11" t="str">
        <f t="shared" si="194"/>
        <v>2014/6</v>
      </c>
      <c r="AX515" s="11" t="str">
        <f t="shared" si="195"/>
        <v>2014/6 Contribuciones Seg. Social</v>
      </c>
      <c r="AY515" s="11">
        <f t="shared" si="176"/>
        <v>13558.4</v>
      </c>
      <c r="AZ515" s="11">
        <f t="shared" si="196"/>
        <v>0.23765488553221617</v>
      </c>
      <c r="BA515" s="11" t="str">
        <f t="shared" si="178"/>
        <v>M645044 31</v>
      </c>
      <c r="BB515" s="11">
        <f>IFERROR(IF(AW515="","",VLOOKUP(AW515,SUSS!R:S,2,FALSE)),AY515*SUSS!$M$2)</f>
        <v>1627.0079999999998</v>
      </c>
      <c r="BC515" s="11">
        <f t="shared" si="177"/>
        <v>386.6663999999999</v>
      </c>
    </row>
    <row r="516" spans="1:55" ht="29.25" thickBot="1">
      <c r="A516" s="3" t="s">
        <v>101</v>
      </c>
      <c r="B516" s="83">
        <v>2016</v>
      </c>
      <c r="C516" s="83">
        <v>12</v>
      </c>
      <c r="D516" s="83"/>
      <c r="E516" s="84" t="s">
        <v>11</v>
      </c>
      <c r="F516" s="84" t="s">
        <v>108</v>
      </c>
      <c r="G516" s="84" t="s">
        <v>109</v>
      </c>
      <c r="H516" s="85">
        <v>42746</v>
      </c>
      <c r="I516" s="86">
        <v>6511.11</v>
      </c>
      <c r="J516" s="87">
        <v>0</v>
      </c>
      <c r="K516" s="86">
        <v>6511.11</v>
      </c>
      <c r="N516" s="3" t="s">
        <v>101</v>
      </c>
      <c r="O516" s="83">
        <v>31</v>
      </c>
      <c r="P516" s="87">
        <v>436.66</v>
      </c>
      <c r="Q516" s="84" t="s">
        <v>11</v>
      </c>
      <c r="R516" s="84" t="s">
        <v>10</v>
      </c>
      <c r="S516" s="84" t="s">
        <v>84</v>
      </c>
      <c r="T516" s="83" t="s">
        <v>161</v>
      </c>
      <c r="U516" s="83" t="s">
        <v>124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>M645044</v>
      </c>
      <c r="AU516" s="11">
        <f t="shared" si="192"/>
        <v>31</v>
      </c>
      <c r="AV516" s="11">
        <f t="shared" si="193"/>
        <v>436.66</v>
      </c>
      <c r="AW516" s="11" t="str">
        <f t="shared" si="194"/>
        <v>2014/6</v>
      </c>
      <c r="AX516" s="11" t="str">
        <f t="shared" si="195"/>
        <v>2014/6 Contribuciones Seg. Social</v>
      </c>
      <c r="AY516" s="11">
        <f t="shared" ref="AY516:AY579" si="197">VLOOKUP(AX516,AO:AP,2,FALSE)</f>
        <v>13558.4</v>
      </c>
      <c r="AZ516" s="11">
        <f t="shared" si="196"/>
        <v>3.2205864998819923E-2</v>
      </c>
      <c r="BA516" s="11" t="str">
        <f t="shared" si="178"/>
        <v>M645044 31</v>
      </c>
      <c r="BB516" s="11">
        <f>IFERROR(IF(AW516="","",VLOOKUP(AW516,SUSS!R:S,2,FALSE)),AY516*SUSS!$M$2)</f>
        <v>1627.0079999999998</v>
      </c>
      <c r="BC516" s="11">
        <f t="shared" si="177"/>
        <v>52.3992</v>
      </c>
    </row>
    <row r="517" spans="1:55" ht="29.25" thickBot="1">
      <c r="A517" s="3" t="s">
        <v>101</v>
      </c>
      <c r="B517" s="83">
        <v>2016</v>
      </c>
      <c r="C517" s="83">
        <v>12</v>
      </c>
      <c r="D517" s="83"/>
      <c r="E517" s="84" t="s">
        <v>86</v>
      </c>
      <c r="F517" s="84" t="s">
        <v>10</v>
      </c>
      <c r="G517" s="84" t="s">
        <v>83</v>
      </c>
      <c r="H517" s="85">
        <v>42888</v>
      </c>
      <c r="I517" s="86">
        <v>1423.46</v>
      </c>
      <c r="J517" s="86">
        <v>1182.8800000000001</v>
      </c>
      <c r="K517" s="87">
        <v>240.58</v>
      </c>
      <c r="N517" s="3" t="s">
        <v>101</v>
      </c>
      <c r="O517" s="83">
        <v>31</v>
      </c>
      <c r="P517" s="86">
        <v>4365.8999999999996</v>
      </c>
      <c r="Q517" s="84" t="s">
        <v>86</v>
      </c>
      <c r="R517" s="84" t="s">
        <v>10</v>
      </c>
      <c r="S517" s="84" t="s">
        <v>10</v>
      </c>
      <c r="T517" s="83" t="s">
        <v>164</v>
      </c>
      <c r="U517" s="83" t="s">
        <v>124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:55" ht="29.25" thickBot="1">
      <c r="A518" s="3" t="s">
        <v>101</v>
      </c>
      <c r="B518" s="83">
        <v>2016</v>
      </c>
      <c r="C518" s="83">
        <v>12</v>
      </c>
      <c r="D518" s="83"/>
      <c r="E518" s="84" t="s">
        <v>86</v>
      </c>
      <c r="F518" s="84" t="s">
        <v>10</v>
      </c>
      <c r="G518" s="84" t="s">
        <v>84</v>
      </c>
      <c r="H518" s="85">
        <v>43798</v>
      </c>
      <c r="I518" s="86">
        <v>13404.21</v>
      </c>
      <c r="J518" s="86">
        <v>11138.71</v>
      </c>
      <c r="K518" s="86">
        <v>2265.5</v>
      </c>
      <c r="N518" s="3" t="s">
        <v>101</v>
      </c>
      <c r="O518" s="83">
        <v>31</v>
      </c>
      <c r="P518" s="86">
        <v>11458.7</v>
      </c>
      <c r="Q518" s="84" t="s">
        <v>11</v>
      </c>
      <c r="R518" s="84" t="s">
        <v>10</v>
      </c>
      <c r="S518" s="84" t="s">
        <v>10</v>
      </c>
      <c r="T518" s="83" t="s">
        <v>164</v>
      </c>
      <c r="U518" s="83" t="s">
        <v>124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M645044</v>
      </c>
      <c r="AU518" s="11">
        <f t="shared" si="192"/>
        <v>31</v>
      </c>
      <c r="AV518" s="11">
        <f t="shared" si="193"/>
        <v>11458.7</v>
      </c>
      <c r="AW518" s="11" t="str">
        <f t="shared" si="194"/>
        <v>2014/7</v>
      </c>
      <c r="AX518" s="11" t="str">
        <f t="shared" si="195"/>
        <v>2014/7 Contribuciones Seg. Social</v>
      </c>
      <c r="AY518" s="11">
        <f t="shared" si="197"/>
        <v>11458.7</v>
      </c>
      <c r="AZ518" s="11">
        <f t="shared" si="196"/>
        <v>1</v>
      </c>
      <c r="BA518" s="11" t="str">
        <f t="shared" si="178"/>
        <v>M645044 31</v>
      </c>
      <c r="BB518" s="11">
        <f>IFERROR(IF(AW518="","",VLOOKUP(AW518,SUSS!R:S,2,FALSE)),AY518*SUSS!$M$2)</f>
        <v>1375.0440000000001</v>
      </c>
      <c r="BC518" s="11">
        <f t="shared" si="198"/>
        <v>1375.0440000000001</v>
      </c>
    </row>
    <row r="519" spans="1:55" ht="29.25" thickBot="1">
      <c r="A519" s="3" t="s">
        <v>101</v>
      </c>
      <c r="B519" s="83">
        <v>2016</v>
      </c>
      <c r="C519" s="83">
        <v>12</v>
      </c>
      <c r="D519" s="83"/>
      <c r="E519" s="84" t="s">
        <v>11</v>
      </c>
      <c r="F519" s="84" t="s">
        <v>10</v>
      </c>
      <c r="G519" s="84" t="s">
        <v>83</v>
      </c>
      <c r="H519" s="85">
        <v>42888</v>
      </c>
      <c r="I519" s="86">
        <v>1658.47</v>
      </c>
      <c r="J519" s="86">
        <v>1378.17</v>
      </c>
      <c r="K519" s="87">
        <v>280.3</v>
      </c>
      <c r="N519" s="3" t="s">
        <v>101</v>
      </c>
      <c r="O519" s="83">
        <v>31</v>
      </c>
      <c r="P519" s="86">
        <v>5729.35</v>
      </c>
      <c r="Q519" s="84" t="s">
        <v>11</v>
      </c>
      <c r="R519" s="84" t="s">
        <v>10</v>
      </c>
      <c r="S519" s="84" t="s">
        <v>83</v>
      </c>
      <c r="T519" s="83" t="s">
        <v>164</v>
      </c>
      <c r="U519" s="83" t="s">
        <v>124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M645044</v>
      </c>
      <c r="AU519" s="11">
        <f t="shared" si="192"/>
        <v>31</v>
      </c>
      <c r="AV519" s="11">
        <f t="shared" si="193"/>
        <v>5729.35</v>
      </c>
      <c r="AW519" s="11" t="str">
        <f t="shared" si="194"/>
        <v>2014/7</v>
      </c>
      <c r="AX519" s="11" t="str">
        <f t="shared" si="195"/>
        <v>2014/7 Contribuciones Seg. Social</v>
      </c>
      <c r="AY519" s="11">
        <f t="shared" si="197"/>
        <v>11458.7</v>
      </c>
      <c r="AZ519" s="11">
        <f t="shared" si="196"/>
        <v>0.5</v>
      </c>
      <c r="BA519" s="11" t="str">
        <f t="shared" si="178"/>
        <v>M645044 31</v>
      </c>
      <c r="BB519" s="11">
        <f>IFERROR(IF(AW519="","",VLOOKUP(AW519,SUSS!R:S,2,FALSE)),AY519*SUSS!$M$2)</f>
        <v>1375.0440000000001</v>
      </c>
      <c r="BC519" s="11">
        <f t="shared" si="198"/>
        <v>687.52200000000005</v>
      </c>
    </row>
    <row r="520" spans="1:55" ht="29.25" thickBot="1">
      <c r="A520" s="3" t="s">
        <v>101</v>
      </c>
      <c r="B520" s="83">
        <v>2016</v>
      </c>
      <c r="C520" s="83">
        <v>12</v>
      </c>
      <c r="D520" s="83"/>
      <c r="E520" s="84" t="s">
        <v>11</v>
      </c>
      <c r="F520" s="84" t="s">
        <v>10</v>
      </c>
      <c r="G520" s="84" t="s">
        <v>84</v>
      </c>
      <c r="H520" s="85">
        <v>43798</v>
      </c>
      <c r="I520" s="86">
        <v>15617.25</v>
      </c>
      <c r="J520" s="86">
        <v>12977.71</v>
      </c>
      <c r="K520" s="86">
        <v>2639.54</v>
      </c>
      <c r="N520" s="3" t="s">
        <v>101</v>
      </c>
      <c r="O520" s="83">
        <v>31</v>
      </c>
      <c r="P520" s="87">
        <v>379.24</v>
      </c>
      <c r="Q520" s="84" t="s">
        <v>86</v>
      </c>
      <c r="R520" s="84" t="s">
        <v>10</v>
      </c>
      <c r="S520" s="84" t="s">
        <v>83</v>
      </c>
      <c r="T520" s="83" t="s">
        <v>164</v>
      </c>
      <c r="U520" s="83" t="s">
        <v>124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:55" ht="29.25" thickBot="1">
      <c r="A521" s="3" t="s">
        <v>101</v>
      </c>
      <c r="B521" s="83">
        <v>2016</v>
      </c>
      <c r="C521" s="83">
        <v>12</v>
      </c>
      <c r="D521" s="83"/>
      <c r="E521" s="84" t="s">
        <v>11</v>
      </c>
      <c r="F521" s="84" t="s">
        <v>108</v>
      </c>
      <c r="G521" s="84" t="s">
        <v>83</v>
      </c>
      <c r="H521" s="85">
        <v>43199</v>
      </c>
      <c r="I521" s="86">
        <v>2923.49</v>
      </c>
      <c r="J521" s="86">
        <v>2392.65</v>
      </c>
      <c r="K521" s="87">
        <v>530.84</v>
      </c>
      <c r="N521" s="3" t="s">
        <v>101</v>
      </c>
      <c r="O521" s="83">
        <v>31</v>
      </c>
      <c r="P521" s="86">
        <v>4625.09</v>
      </c>
      <c r="Q521" s="84" t="s">
        <v>86</v>
      </c>
      <c r="R521" s="84" t="s">
        <v>10</v>
      </c>
      <c r="S521" s="84" t="s">
        <v>83</v>
      </c>
      <c r="T521" s="83" t="s">
        <v>164</v>
      </c>
      <c r="U521" s="83" t="s">
        <v>124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:55" ht="29.25" thickBot="1">
      <c r="A522" s="3" t="s">
        <v>101</v>
      </c>
      <c r="B522" s="83">
        <v>2016</v>
      </c>
      <c r="C522" s="83">
        <v>12</v>
      </c>
      <c r="D522" s="83"/>
      <c r="E522" s="84" t="s">
        <v>11</v>
      </c>
      <c r="F522" s="84" t="s">
        <v>108</v>
      </c>
      <c r="G522" s="84" t="s">
        <v>84</v>
      </c>
      <c r="H522" s="85">
        <v>43798</v>
      </c>
      <c r="I522" s="86">
        <v>6041.22</v>
      </c>
      <c r="J522" s="86">
        <v>4944.28</v>
      </c>
      <c r="K522" s="86">
        <v>1096.94</v>
      </c>
      <c r="N522" s="3" t="s">
        <v>101</v>
      </c>
      <c r="O522" s="83">
        <v>31</v>
      </c>
      <c r="P522" s="86">
        <v>2727.09</v>
      </c>
      <c r="Q522" s="84" t="s">
        <v>86</v>
      </c>
      <c r="R522" s="84" t="s">
        <v>10</v>
      </c>
      <c r="S522" s="84" t="s">
        <v>84</v>
      </c>
      <c r="T522" s="83" t="s">
        <v>164</v>
      </c>
      <c r="U522" s="83" t="s">
        <v>124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:55" ht="29.25" thickBot="1">
      <c r="A523" s="3" t="s">
        <v>101</v>
      </c>
      <c r="B523" s="83">
        <v>2017</v>
      </c>
      <c r="C523" s="83">
        <v>1</v>
      </c>
      <c r="D523" s="83"/>
      <c r="E523" s="84" t="s">
        <v>86</v>
      </c>
      <c r="F523" s="84" t="s">
        <v>10</v>
      </c>
      <c r="G523" s="84" t="s">
        <v>10</v>
      </c>
      <c r="H523" s="85">
        <v>42775</v>
      </c>
      <c r="I523" s="86">
        <v>7110.32</v>
      </c>
      <c r="J523" s="87">
        <v>0</v>
      </c>
      <c r="K523" s="86">
        <v>7110.32</v>
      </c>
      <c r="N523" s="3" t="s">
        <v>101</v>
      </c>
      <c r="O523" s="83">
        <v>31</v>
      </c>
      <c r="P523" s="86">
        <v>1550.42</v>
      </c>
      <c r="Q523" s="84" t="s">
        <v>11</v>
      </c>
      <c r="R523" s="84" t="s">
        <v>10</v>
      </c>
      <c r="S523" s="84" t="s">
        <v>10</v>
      </c>
      <c r="T523" s="83" t="s">
        <v>165</v>
      </c>
      <c r="U523" s="83" t="s">
        <v>124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M645044</v>
      </c>
      <c r="AU523" s="11">
        <f t="shared" si="192"/>
        <v>31</v>
      </c>
      <c r="AV523" s="11">
        <f t="shared" si="193"/>
        <v>1550.42</v>
      </c>
      <c r="AW523" s="11" t="str">
        <f t="shared" si="194"/>
        <v>2014/8</v>
      </c>
      <c r="AX523" s="11" t="str">
        <f t="shared" si="195"/>
        <v>2014/8 Contribuciones Seg. Social</v>
      </c>
      <c r="AY523" s="11">
        <f t="shared" si="197"/>
        <v>8668.06</v>
      </c>
      <c r="AZ523" s="11">
        <f t="shared" si="196"/>
        <v>0.17886585925801163</v>
      </c>
      <c r="BA523" s="11" t="str">
        <f t="shared" si="199"/>
        <v>M645044 31</v>
      </c>
      <c r="BB523" s="11">
        <f>IFERROR(IF(AW523="","",VLOOKUP(AW523,SUSS!R:S,2,FALSE)),AY523*SUSS!$M$2)</f>
        <v>1040.1671999999999</v>
      </c>
      <c r="BC523" s="11">
        <f t="shared" si="198"/>
        <v>186.0504</v>
      </c>
    </row>
    <row r="524" spans="1:55" ht="29.25" thickBot="1">
      <c r="A524" s="3" t="s">
        <v>101</v>
      </c>
      <c r="B524" s="83">
        <v>2017</v>
      </c>
      <c r="C524" s="83">
        <v>1</v>
      </c>
      <c r="D524" s="83"/>
      <c r="E524" s="84" t="s">
        <v>11</v>
      </c>
      <c r="F524" s="84" t="s">
        <v>10</v>
      </c>
      <c r="G524" s="84" t="s">
        <v>10</v>
      </c>
      <c r="H524" s="85">
        <v>42775</v>
      </c>
      <c r="I524" s="86">
        <v>8249.61</v>
      </c>
      <c r="J524" s="87">
        <v>0</v>
      </c>
      <c r="K524" s="86">
        <v>8249.61</v>
      </c>
      <c r="N524" s="3" t="s">
        <v>101</v>
      </c>
      <c r="O524" s="83">
        <v>31</v>
      </c>
      <c r="P524" s="86">
        <v>4158.8599999999997</v>
      </c>
      <c r="Q524" s="84" t="s">
        <v>86</v>
      </c>
      <c r="R524" s="84" t="s">
        <v>10</v>
      </c>
      <c r="S524" s="84" t="s">
        <v>10</v>
      </c>
      <c r="T524" s="83" t="s">
        <v>166</v>
      </c>
      <c r="U524" s="83" t="s">
        <v>124</v>
      </c>
      <c r="AC524" s="11" t="str">
        <f t="shared" si="179"/>
        <v>M645044</v>
      </c>
      <c r="AD524" s="11" t="str">
        <f t="shared" si="180"/>
        <v>Contribuciones Seg. Social</v>
      </c>
      <c r="AE524" s="11" t="str">
        <f t="shared" si="181"/>
        <v>Declaración Jurada</v>
      </c>
      <c r="AF524" s="11" t="str">
        <f t="shared" si="182"/>
        <v>Declaración Jurada</v>
      </c>
      <c r="AG524" s="11">
        <f t="shared" si="183"/>
        <v>8249.61</v>
      </c>
      <c r="AH524" s="11">
        <f t="shared" si="184"/>
        <v>0</v>
      </c>
      <c r="AI524" s="11">
        <f t="shared" si="185"/>
        <v>8249.61</v>
      </c>
      <c r="AJ524" s="11">
        <f t="shared" si="186"/>
        <v>2017</v>
      </c>
      <c r="AK524" s="11">
        <f t="shared" si="187"/>
        <v>1</v>
      </c>
      <c r="AN524" s="11" t="str">
        <f t="shared" si="188"/>
        <v xml:space="preserve">2017/1 </v>
      </c>
      <c r="AO524" s="11" t="str">
        <f t="shared" si="189"/>
        <v>2017/1 Contribuciones Seg. Social</v>
      </c>
      <c r="AP524" s="11">
        <f t="shared" si="190"/>
        <v>8249.61</v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:55" ht="29.25" thickBot="1">
      <c r="A525" s="3" t="s">
        <v>101</v>
      </c>
      <c r="B525" s="83">
        <v>2017</v>
      </c>
      <c r="C525" s="83">
        <v>1</v>
      </c>
      <c r="D525" s="83"/>
      <c r="E525" s="84" t="s">
        <v>11</v>
      </c>
      <c r="F525" s="84" t="s">
        <v>108</v>
      </c>
      <c r="G525" s="84" t="s">
        <v>109</v>
      </c>
      <c r="H525" s="85">
        <v>42775</v>
      </c>
      <c r="I525" s="86">
        <v>4607.9799999999996</v>
      </c>
      <c r="J525" s="87">
        <v>0</v>
      </c>
      <c r="K525" s="86">
        <v>4607.9799999999996</v>
      </c>
      <c r="N525" s="3" t="s">
        <v>101</v>
      </c>
      <c r="O525" s="83">
        <v>31</v>
      </c>
      <c r="P525" s="86">
        <v>14119.33</v>
      </c>
      <c r="Q525" s="84" t="s">
        <v>102</v>
      </c>
      <c r="R525" s="84" t="s">
        <v>10</v>
      </c>
      <c r="S525" s="84" t="s">
        <v>10</v>
      </c>
      <c r="T525" s="83" t="s">
        <v>115</v>
      </c>
      <c r="U525" s="83" t="s">
        <v>124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:55" ht="29.25" thickBot="1">
      <c r="A526" s="3" t="s">
        <v>101</v>
      </c>
      <c r="B526" s="83">
        <v>2017</v>
      </c>
      <c r="C526" s="83">
        <v>1</v>
      </c>
      <c r="D526" s="83"/>
      <c r="E526" s="84" t="s">
        <v>86</v>
      </c>
      <c r="F526" s="84" t="s">
        <v>10</v>
      </c>
      <c r="G526" s="84" t="s">
        <v>83</v>
      </c>
      <c r="H526" s="85">
        <v>42888</v>
      </c>
      <c r="I526" s="87">
        <v>810.58</v>
      </c>
      <c r="J526" s="87">
        <v>670.94</v>
      </c>
      <c r="K526" s="87">
        <v>139.63999999999999</v>
      </c>
      <c r="N526" s="3" t="s">
        <v>101</v>
      </c>
      <c r="O526" s="83">
        <v>31</v>
      </c>
      <c r="P526" s="87">
        <v>6.27</v>
      </c>
      <c r="Q526" s="84" t="s">
        <v>104</v>
      </c>
      <c r="R526" s="84" t="s">
        <v>10</v>
      </c>
      <c r="S526" s="84" t="s">
        <v>105</v>
      </c>
      <c r="T526" s="83" t="s">
        <v>116</v>
      </c>
      <c r="U526" s="83" t="s">
        <v>124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:55" ht="29.25" thickBot="1">
      <c r="A527" s="3" t="s">
        <v>101</v>
      </c>
      <c r="B527" s="83">
        <v>2017</v>
      </c>
      <c r="C527" s="83">
        <v>1</v>
      </c>
      <c r="D527" s="83"/>
      <c r="E527" s="84" t="s">
        <v>86</v>
      </c>
      <c r="F527" s="84" t="s">
        <v>10</v>
      </c>
      <c r="G527" s="84" t="s">
        <v>84</v>
      </c>
      <c r="H527" s="85">
        <v>43798</v>
      </c>
      <c r="I527" s="86">
        <v>9507.68</v>
      </c>
      <c r="J527" s="86">
        <v>7869.74</v>
      </c>
      <c r="K527" s="86">
        <v>1637.94</v>
      </c>
      <c r="N527" s="3" t="s">
        <v>101</v>
      </c>
      <c r="O527" s="83">
        <v>31</v>
      </c>
      <c r="P527" s="86">
        <v>5295.84</v>
      </c>
      <c r="Q527" s="84" t="s">
        <v>82</v>
      </c>
      <c r="R527" s="84" t="s">
        <v>10</v>
      </c>
      <c r="S527" s="84" t="s">
        <v>84</v>
      </c>
      <c r="T527" s="83" t="s">
        <v>162</v>
      </c>
      <c r="U527" s="83" t="s">
        <v>124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/>
      </c>
      <c r="AU527" s="11" t="str">
        <f t="shared" si="192"/>
        <v/>
      </c>
      <c r="AV527" s="11" t="str">
        <f t="shared" si="193"/>
        <v/>
      </c>
      <c r="AW527" s="11" t="str">
        <f t="shared" si="194"/>
        <v/>
      </c>
      <c r="AX527" s="11" t="str">
        <f t="shared" si="195"/>
        <v/>
      </c>
      <c r="AY527" s="11" t="str">
        <f t="shared" si="197"/>
        <v/>
      </c>
      <c r="AZ527" s="11" t="str">
        <f t="shared" si="196"/>
        <v/>
      </c>
      <c r="BA527" s="11" t="str">
        <f t="shared" si="199"/>
        <v xml:space="preserve"> </v>
      </c>
      <c r="BB527" s="11" t="str">
        <f>IFERROR(IF(AW527="","",VLOOKUP(AW527,SUSS!R:S,2,FALSE)),AY527*SUSS!$M$2)</f>
        <v/>
      </c>
      <c r="BC527" s="11" t="str">
        <f t="shared" si="198"/>
        <v/>
      </c>
    </row>
    <row r="528" spans="1:55" ht="29.25" thickBot="1">
      <c r="A528" s="3" t="s">
        <v>101</v>
      </c>
      <c r="B528" s="83">
        <v>2017</v>
      </c>
      <c r="C528" s="83">
        <v>1</v>
      </c>
      <c r="D528" s="83"/>
      <c r="E528" s="84" t="s">
        <v>11</v>
      </c>
      <c r="F528" s="84" t="s">
        <v>10</v>
      </c>
      <c r="G528" s="84" t="s">
        <v>83</v>
      </c>
      <c r="H528" s="85">
        <v>42888</v>
      </c>
      <c r="I528" s="87">
        <v>940.46</v>
      </c>
      <c r="J528" s="87">
        <v>778.44</v>
      </c>
      <c r="K528" s="87">
        <v>162.02000000000001</v>
      </c>
      <c r="N528" s="3" t="s">
        <v>101</v>
      </c>
      <c r="O528" s="83">
        <v>31</v>
      </c>
      <c r="P528" s="87">
        <v>18.809999999999999</v>
      </c>
      <c r="Q528" s="84" t="s">
        <v>106</v>
      </c>
      <c r="R528" s="84" t="s">
        <v>10</v>
      </c>
      <c r="S528" s="84" t="s">
        <v>105</v>
      </c>
      <c r="T528" s="83" t="s">
        <v>137</v>
      </c>
      <c r="U528" s="83" t="s">
        <v>124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:55" ht="29.25" thickBot="1">
      <c r="A529" s="3" t="s">
        <v>101</v>
      </c>
      <c r="B529" s="83">
        <v>2017</v>
      </c>
      <c r="C529" s="83">
        <v>1</v>
      </c>
      <c r="D529" s="83"/>
      <c r="E529" s="84" t="s">
        <v>11</v>
      </c>
      <c r="F529" s="84" t="s">
        <v>10</v>
      </c>
      <c r="G529" s="84" t="s">
        <v>84</v>
      </c>
      <c r="H529" s="85">
        <v>43798</v>
      </c>
      <c r="I529" s="86">
        <v>11031.1</v>
      </c>
      <c r="J529" s="86">
        <v>9130.7199999999993</v>
      </c>
      <c r="K529" s="86">
        <v>1900.38</v>
      </c>
      <c r="N529" s="3" t="s">
        <v>101</v>
      </c>
      <c r="O529" s="83">
        <v>31</v>
      </c>
      <c r="P529" s="87">
        <v>400</v>
      </c>
      <c r="Q529" s="84" t="s">
        <v>82</v>
      </c>
      <c r="R529" s="84" t="s">
        <v>10</v>
      </c>
      <c r="S529" s="84" t="s">
        <v>105</v>
      </c>
      <c r="T529" s="83" t="s">
        <v>87</v>
      </c>
      <c r="U529" s="83" t="s">
        <v>124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:55" ht="29.25" thickBot="1">
      <c r="A530" s="3" t="s">
        <v>101</v>
      </c>
      <c r="B530" s="83">
        <v>2017</v>
      </c>
      <c r="C530" s="83">
        <v>1</v>
      </c>
      <c r="D530" s="83"/>
      <c r="E530" s="84" t="s">
        <v>11</v>
      </c>
      <c r="F530" s="84" t="s">
        <v>108</v>
      </c>
      <c r="G530" s="84" t="s">
        <v>83</v>
      </c>
      <c r="H530" s="85">
        <v>43199</v>
      </c>
      <c r="I530" s="86">
        <v>1935.35</v>
      </c>
      <c r="J530" s="86">
        <v>1576.38</v>
      </c>
      <c r="K530" s="87">
        <v>358.97</v>
      </c>
      <c r="N530" s="3" t="s">
        <v>101</v>
      </c>
      <c r="O530" s="83">
        <v>31</v>
      </c>
      <c r="P530" s="87">
        <v>400</v>
      </c>
      <c r="Q530" s="84" t="s">
        <v>82</v>
      </c>
      <c r="R530" s="84" t="s">
        <v>10</v>
      </c>
      <c r="S530" s="84" t="s">
        <v>105</v>
      </c>
      <c r="T530" s="83" t="s">
        <v>167</v>
      </c>
      <c r="U530" s="83" t="s">
        <v>124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:55" ht="29.25" thickBot="1">
      <c r="A531" s="3" t="s">
        <v>101</v>
      </c>
      <c r="B531" s="83">
        <v>2017</v>
      </c>
      <c r="C531" s="83">
        <v>1</v>
      </c>
      <c r="D531" s="83"/>
      <c r="E531" s="84" t="s">
        <v>11</v>
      </c>
      <c r="F531" s="84" t="s">
        <v>108</v>
      </c>
      <c r="G531" s="84" t="s">
        <v>84</v>
      </c>
      <c r="H531" s="85">
        <v>43798</v>
      </c>
      <c r="I531" s="86">
        <v>4275.4399999999996</v>
      </c>
      <c r="J531" s="86">
        <v>3482.42</v>
      </c>
      <c r="K531" s="87">
        <v>793.02</v>
      </c>
      <c r="N531" s="3" t="s">
        <v>101</v>
      </c>
      <c r="O531" s="83">
        <v>31</v>
      </c>
      <c r="P531" s="87">
        <v>910.3</v>
      </c>
      <c r="Q531" s="84" t="s">
        <v>82</v>
      </c>
      <c r="R531" s="84" t="s">
        <v>10</v>
      </c>
      <c r="S531" s="84" t="s">
        <v>10</v>
      </c>
      <c r="T531" s="83" t="s">
        <v>168</v>
      </c>
      <c r="U531" s="83" t="s">
        <v>124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:55" ht="29.25" thickBot="1">
      <c r="A532" s="3" t="s">
        <v>101</v>
      </c>
      <c r="B532" s="83">
        <v>2017</v>
      </c>
      <c r="C532" s="83">
        <v>2</v>
      </c>
      <c r="D532" s="83"/>
      <c r="E532" s="84" t="s">
        <v>86</v>
      </c>
      <c r="F532" s="84" t="s">
        <v>10</v>
      </c>
      <c r="G532" s="84" t="s">
        <v>10</v>
      </c>
      <c r="H532" s="85">
        <v>42803</v>
      </c>
      <c r="I532" s="86">
        <v>7167.29</v>
      </c>
      <c r="J532" s="87">
        <v>0</v>
      </c>
      <c r="K532" s="86">
        <v>7167.29</v>
      </c>
      <c r="N532" s="3" t="s">
        <v>101</v>
      </c>
      <c r="O532" s="83">
        <v>31</v>
      </c>
      <c r="P532" s="87">
        <v>22.77</v>
      </c>
      <c r="Q532" s="84" t="s">
        <v>82</v>
      </c>
      <c r="R532" s="84" t="s">
        <v>10</v>
      </c>
      <c r="S532" s="84" t="s">
        <v>83</v>
      </c>
      <c r="T532" s="83" t="s">
        <v>168</v>
      </c>
      <c r="U532" s="83" t="s">
        <v>124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:55" ht="29.25" thickBot="1">
      <c r="A533" s="3" t="s">
        <v>101</v>
      </c>
      <c r="B533" s="83">
        <v>2017</v>
      </c>
      <c r="C533" s="83">
        <v>2</v>
      </c>
      <c r="D533" s="83"/>
      <c r="E533" s="84" t="s">
        <v>11</v>
      </c>
      <c r="F533" s="84" t="s">
        <v>10</v>
      </c>
      <c r="G533" s="84" t="s">
        <v>10</v>
      </c>
      <c r="H533" s="85">
        <v>42803</v>
      </c>
      <c r="I533" s="86">
        <v>8878.52</v>
      </c>
      <c r="J533" s="87">
        <v>0</v>
      </c>
      <c r="K533" s="86">
        <v>8878.52</v>
      </c>
      <c r="N533" s="3" t="s">
        <v>101</v>
      </c>
      <c r="O533" s="83">
        <v>31</v>
      </c>
      <c r="P533" s="87">
        <v>204.81</v>
      </c>
      <c r="Q533" s="84" t="s">
        <v>82</v>
      </c>
      <c r="R533" s="84" t="s">
        <v>10</v>
      </c>
      <c r="S533" s="84" t="s">
        <v>84</v>
      </c>
      <c r="T533" s="83" t="s">
        <v>168</v>
      </c>
      <c r="U533" s="83" t="s">
        <v>124</v>
      </c>
      <c r="AC533" s="11" t="str">
        <f t="shared" si="179"/>
        <v>M645044</v>
      </c>
      <c r="AD533" s="11" t="str">
        <f t="shared" si="180"/>
        <v>Contribuciones Seg. Social</v>
      </c>
      <c r="AE533" s="11" t="str">
        <f t="shared" si="181"/>
        <v>Declaración Jurada</v>
      </c>
      <c r="AF533" s="11" t="str">
        <f t="shared" si="182"/>
        <v>Declaración Jurada</v>
      </c>
      <c r="AG533" s="11">
        <f t="shared" si="183"/>
        <v>8878.52</v>
      </c>
      <c r="AH533" s="11">
        <f t="shared" si="184"/>
        <v>0</v>
      </c>
      <c r="AI533" s="11">
        <f t="shared" si="185"/>
        <v>8878.52</v>
      </c>
      <c r="AJ533" s="11">
        <f t="shared" si="186"/>
        <v>2017</v>
      </c>
      <c r="AK533" s="11">
        <f t="shared" si="187"/>
        <v>2</v>
      </c>
      <c r="AN533" s="11" t="str">
        <f t="shared" si="188"/>
        <v xml:space="preserve">2017/2 </v>
      </c>
      <c r="AO533" s="11" t="str">
        <f t="shared" si="189"/>
        <v>2017/2 Contribuciones Seg. Social</v>
      </c>
      <c r="AP533" s="11">
        <f t="shared" si="190"/>
        <v>8878.52</v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:55" ht="29.25" thickBot="1">
      <c r="A534" s="3" t="s">
        <v>101</v>
      </c>
      <c r="B534" s="83">
        <v>2017</v>
      </c>
      <c r="C534" s="83">
        <v>2</v>
      </c>
      <c r="D534" s="83"/>
      <c r="E534" s="84" t="s">
        <v>11</v>
      </c>
      <c r="F534" s="84" t="s">
        <v>108</v>
      </c>
      <c r="G534" s="84" t="s">
        <v>109</v>
      </c>
      <c r="H534" s="85">
        <v>42803</v>
      </c>
      <c r="I534" s="86">
        <v>4813.75</v>
      </c>
      <c r="J534" s="87">
        <v>0</v>
      </c>
      <c r="K534" s="86">
        <v>4813.75</v>
      </c>
      <c r="N534" s="3" t="s">
        <v>101</v>
      </c>
      <c r="O534" s="83">
        <v>31</v>
      </c>
      <c r="P534" s="87">
        <v>400</v>
      </c>
      <c r="Q534" s="84" t="s">
        <v>82</v>
      </c>
      <c r="R534" s="84" t="s">
        <v>10</v>
      </c>
      <c r="S534" s="84" t="s">
        <v>105</v>
      </c>
      <c r="T534" s="83" t="s">
        <v>92</v>
      </c>
      <c r="U534" s="83" t="s">
        <v>124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:55" ht="29.25" thickBot="1">
      <c r="A535" s="3" t="s">
        <v>101</v>
      </c>
      <c r="B535" s="83">
        <v>2017</v>
      </c>
      <c r="C535" s="83">
        <v>2</v>
      </c>
      <c r="D535" s="83"/>
      <c r="E535" s="84" t="s">
        <v>86</v>
      </c>
      <c r="F535" s="84" t="s">
        <v>10</v>
      </c>
      <c r="G535" s="84" t="s">
        <v>83</v>
      </c>
      <c r="H535" s="85">
        <v>42982</v>
      </c>
      <c r="I535" s="86">
        <v>1261.44</v>
      </c>
      <c r="J535" s="86">
        <v>1034.6400000000001</v>
      </c>
      <c r="K535" s="87">
        <v>226.8</v>
      </c>
      <c r="N535" s="3" t="s">
        <v>101</v>
      </c>
      <c r="O535" s="83">
        <v>31</v>
      </c>
      <c r="P535" s="87">
        <v>400</v>
      </c>
      <c r="Q535" s="84" t="s">
        <v>82</v>
      </c>
      <c r="R535" s="84" t="s">
        <v>10</v>
      </c>
      <c r="S535" s="84" t="s">
        <v>105</v>
      </c>
      <c r="T535" s="83" t="s">
        <v>93</v>
      </c>
      <c r="U535" s="83" t="s">
        <v>124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:55" ht="29.25" thickBot="1">
      <c r="A536" s="3" t="s">
        <v>101</v>
      </c>
      <c r="B536" s="83">
        <v>2017</v>
      </c>
      <c r="C536" s="83">
        <v>2</v>
      </c>
      <c r="D536" s="83"/>
      <c r="E536" s="84" t="s">
        <v>86</v>
      </c>
      <c r="F536" s="84" t="s">
        <v>10</v>
      </c>
      <c r="G536" s="84" t="s">
        <v>84</v>
      </c>
      <c r="H536" s="85">
        <v>43798</v>
      </c>
      <c r="I536" s="86">
        <v>8704.67</v>
      </c>
      <c r="J536" s="86">
        <v>7139.64</v>
      </c>
      <c r="K536" s="86">
        <v>1565.03</v>
      </c>
      <c r="N536" s="3" t="s">
        <v>101</v>
      </c>
      <c r="O536" s="83">
        <v>31</v>
      </c>
      <c r="P536" s="87">
        <v>400</v>
      </c>
      <c r="Q536" s="84" t="s">
        <v>82</v>
      </c>
      <c r="R536" s="84" t="s">
        <v>10</v>
      </c>
      <c r="S536" s="84" t="s">
        <v>105</v>
      </c>
      <c r="T536" s="83" t="s">
        <v>94</v>
      </c>
      <c r="U536" s="83" t="s">
        <v>124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:55" ht="29.25" thickBot="1">
      <c r="A537" s="3" t="s">
        <v>101</v>
      </c>
      <c r="B537" s="83">
        <v>2017</v>
      </c>
      <c r="C537" s="83">
        <v>2</v>
      </c>
      <c r="D537" s="83"/>
      <c r="E537" s="84" t="s">
        <v>11</v>
      </c>
      <c r="F537" s="84" t="s">
        <v>10</v>
      </c>
      <c r="G537" s="84" t="s">
        <v>83</v>
      </c>
      <c r="H537" s="85">
        <v>42982</v>
      </c>
      <c r="I537" s="86">
        <v>1562.62</v>
      </c>
      <c r="J537" s="86">
        <v>1281.67</v>
      </c>
      <c r="K537" s="87">
        <v>280.95</v>
      </c>
      <c r="N537" s="3" t="s">
        <v>101</v>
      </c>
      <c r="O537" s="83">
        <v>31</v>
      </c>
      <c r="P537" s="87">
        <v>400</v>
      </c>
      <c r="Q537" s="84" t="s">
        <v>82</v>
      </c>
      <c r="R537" s="84" t="s">
        <v>10</v>
      </c>
      <c r="S537" s="84" t="s">
        <v>105</v>
      </c>
      <c r="T537" s="83" t="s">
        <v>95</v>
      </c>
      <c r="U537" s="83" t="s">
        <v>124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:55" ht="29.25" thickBot="1">
      <c r="A538" s="3" t="s">
        <v>101</v>
      </c>
      <c r="B538" s="83">
        <v>2017</v>
      </c>
      <c r="C538" s="83">
        <v>2</v>
      </c>
      <c r="D538" s="83"/>
      <c r="E538" s="84" t="s">
        <v>11</v>
      </c>
      <c r="F538" s="84" t="s">
        <v>10</v>
      </c>
      <c r="G538" s="84" t="s">
        <v>84</v>
      </c>
      <c r="H538" s="85">
        <v>43798</v>
      </c>
      <c r="I538" s="86">
        <v>10782.96</v>
      </c>
      <c r="J538" s="86">
        <v>8844.2800000000007</v>
      </c>
      <c r="K538" s="86">
        <v>1938.68</v>
      </c>
      <c r="N538" s="3" t="s">
        <v>101</v>
      </c>
      <c r="O538" s="83">
        <v>31</v>
      </c>
      <c r="P538" s="86">
        <v>16955.599999999999</v>
      </c>
      <c r="Q538" s="84" t="s">
        <v>82</v>
      </c>
      <c r="R538" s="84" t="s">
        <v>10</v>
      </c>
      <c r="S538" s="84" t="s">
        <v>10</v>
      </c>
      <c r="T538" s="83" t="s">
        <v>169</v>
      </c>
      <c r="U538" s="83" t="s">
        <v>124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:55" ht="29.25" thickBot="1">
      <c r="A539" s="3" t="s">
        <v>101</v>
      </c>
      <c r="B539" s="83">
        <v>2017</v>
      </c>
      <c r="C539" s="83">
        <v>2</v>
      </c>
      <c r="D539" s="83"/>
      <c r="E539" s="84" t="s">
        <v>11</v>
      </c>
      <c r="F539" s="84" t="s">
        <v>108</v>
      </c>
      <c r="G539" s="84" t="s">
        <v>83</v>
      </c>
      <c r="H539" s="85">
        <v>43199</v>
      </c>
      <c r="I539" s="86">
        <v>1877.36</v>
      </c>
      <c r="J539" s="86">
        <v>1521.21</v>
      </c>
      <c r="K539" s="87">
        <v>356.15</v>
      </c>
      <c r="N539" s="3" t="s">
        <v>101</v>
      </c>
      <c r="O539" s="83">
        <v>31</v>
      </c>
      <c r="P539" s="87">
        <v>656.4</v>
      </c>
      <c r="Q539" s="84" t="s">
        <v>82</v>
      </c>
      <c r="R539" s="84" t="s">
        <v>10</v>
      </c>
      <c r="S539" s="84" t="s">
        <v>83</v>
      </c>
      <c r="T539" s="83" t="s">
        <v>169</v>
      </c>
      <c r="U539" s="83" t="s">
        <v>124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/>
      </c>
      <c r="AU539" s="11" t="str">
        <f t="shared" si="192"/>
        <v/>
      </c>
      <c r="AV539" s="11" t="str">
        <f t="shared" si="193"/>
        <v/>
      </c>
      <c r="AW539" s="11" t="str">
        <f t="shared" si="194"/>
        <v/>
      </c>
      <c r="AX539" s="11" t="str">
        <f t="shared" si="195"/>
        <v/>
      </c>
      <c r="AY539" s="11" t="str">
        <f t="shared" si="197"/>
        <v/>
      </c>
      <c r="AZ539" s="11" t="str">
        <f t="shared" si="196"/>
        <v/>
      </c>
      <c r="BA539" s="11" t="str">
        <f t="shared" si="199"/>
        <v xml:space="preserve"> </v>
      </c>
      <c r="BB539" s="11" t="str">
        <f>IFERROR(IF(AW539="","",VLOOKUP(AW539,SUSS!R:S,2,FALSE)),AY539*SUSS!$M$2)</f>
        <v/>
      </c>
      <c r="BC539" s="11" t="str">
        <f t="shared" si="198"/>
        <v/>
      </c>
    </row>
    <row r="540" spans="1:55" ht="29.25" thickBot="1">
      <c r="A540" s="3" t="s">
        <v>101</v>
      </c>
      <c r="B540" s="83">
        <v>2017</v>
      </c>
      <c r="C540" s="83">
        <v>2</v>
      </c>
      <c r="D540" s="83"/>
      <c r="E540" s="84" t="s">
        <v>11</v>
      </c>
      <c r="F540" s="84" t="s">
        <v>108</v>
      </c>
      <c r="G540" s="84" t="s">
        <v>84</v>
      </c>
      <c r="H540" s="85">
        <v>43798</v>
      </c>
      <c r="I540" s="86">
        <v>4466.3599999999997</v>
      </c>
      <c r="J540" s="86">
        <v>3619.07</v>
      </c>
      <c r="K540" s="87">
        <v>847.29</v>
      </c>
      <c r="N540" s="3" t="s">
        <v>101</v>
      </c>
      <c r="O540" s="83">
        <v>31</v>
      </c>
      <c r="P540" s="86">
        <v>3582.5</v>
      </c>
      <c r="Q540" s="84" t="s">
        <v>82</v>
      </c>
      <c r="R540" s="84" t="s">
        <v>10</v>
      </c>
      <c r="S540" s="84" t="s">
        <v>84</v>
      </c>
      <c r="T540" s="83" t="s">
        <v>169</v>
      </c>
      <c r="U540" s="83" t="s">
        <v>124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:55" ht="29.25" thickBot="1">
      <c r="A541" s="3" t="s">
        <v>101</v>
      </c>
      <c r="B541" s="83">
        <v>2017</v>
      </c>
      <c r="C541" s="83">
        <v>3</v>
      </c>
      <c r="D541" s="83"/>
      <c r="E541" s="84" t="s">
        <v>86</v>
      </c>
      <c r="F541" s="84" t="s">
        <v>10</v>
      </c>
      <c r="G541" s="84" t="s">
        <v>10</v>
      </c>
      <c r="H541" s="85">
        <v>42836</v>
      </c>
      <c r="I541" s="86">
        <v>7210.23</v>
      </c>
      <c r="J541" s="87">
        <v>0</v>
      </c>
      <c r="K541" s="86">
        <v>7210.23</v>
      </c>
      <c r="N541" s="3" t="s">
        <v>101</v>
      </c>
      <c r="O541" s="83">
        <v>31</v>
      </c>
      <c r="P541" s="86">
        <v>6881.02</v>
      </c>
      <c r="Q541" s="84" t="s">
        <v>82</v>
      </c>
      <c r="R541" s="84" t="s">
        <v>10</v>
      </c>
      <c r="S541" s="84" t="s">
        <v>10</v>
      </c>
      <c r="T541" s="83" t="s">
        <v>170</v>
      </c>
      <c r="U541" s="83" t="s">
        <v>124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:55" ht="29.25" thickBot="1">
      <c r="A542" s="3" t="s">
        <v>101</v>
      </c>
      <c r="B542" s="83">
        <v>2017</v>
      </c>
      <c r="C542" s="83">
        <v>3</v>
      </c>
      <c r="D542" s="83"/>
      <c r="E542" s="84" t="s">
        <v>86</v>
      </c>
      <c r="F542" s="84" t="s">
        <v>10</v>
      </c>
      <c r="G542" s="84" t="s">
        <v>105</v>
      </c>
      <c r="H542" s="85">
        <v>42836</v>
      </c>
      <c r="I542" s="87">
        <v>400</v>
      </c>
      <c r="J542" s="87">
        <v>0</v>
      </c>
      <c r="K542" s="87">
        <v>400</v>
      </c>
      <c r="N542" s="3" t="s">
        <v>101</v>
      </c>
      <c r="O542" s="83">
        <v>31</v>
      </c>
      <c r="P542" s="87">
        <v>182.33</v>
      </c>
      <c r="Q542" s="84" t="s">
        <v>82</v>
      </c>
      <c r="R542" s="84" t="s">
        <v>10</v>
      </c>
      <c r="S542" s="84" t="s">
        <v>83</v>
      </c>
      <c r="T542" s="83" t="s">
        <v>170</v>
      </c>
      <c r="U542" s="83" t="s">
        <v>124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:55" ht="29.25" thickBot="1">
      <c r="A543" s="3" t="s">
        <v>101</v>
      </c>
      <c r="B543" s="83">
        <v>2017</v>
      </c>
      <c r="C543" s="83">
        <v>3</v>
      </c>
      <c r="D543" s="83"/>
      <c r="E543" s="84" t="s">
        <v>11</v>
      </c>
      <c r="F543" s="84" t="s">
        <v>10</v>
      </c>
      <c r="G543" s="84" t="s">
        <v>10</v>
      </c>
      <c r="H543" s="85">
        <v>42836</v>
      </c>
      <c r="I543" s="86">
        <v>8931.7099999999991</v>
      </c>
      <c r="J543" s="87">
        <v>0</v>
      </c>
      <c r="K543" s="86">
        <v>8931.7099999999991</v>
      </c>
      <c r="N543" s="3" t="s">
        <v>101</v>
      </c>
      <c r="O543" s="83">
        <v>31</v>
      </c>
      <c r="P543" s="86">
        <v>1537.93</v>
      </c>
      <c r="Q543" s="84" t="s">
        <v>82</v>
      </c>
      <c r="R543" s="84" t="s">
        <v>10</v>
      </c>
      <c r="S543" s="84" t="s">
        <v>84</v>
      </c>
      <c r="T543" s="83" t="s">
        <v>170</v>
      </c>
      <c r="U543" s="83" t="s">
        <v>124</v>
      </c>
      <c r="AC543" s="11" t="str">
        <f t="shared" si="200"/>
        <v>M645044</v>
      </c>
      <c r="AD543" s="11" t="str">
        <f t="shared" si="201"/>
        <v>Contribuciones Seg. Social</v>
      </c>
      <c r="AE543" s="11" t="str">
        <f t="shared" si="202"/>
        <v>Declaración Jurada</v>
      </c>
      <c r="AF543" s="11" t="str">
        <f t="shared" si="203"/>
        <v>Declaración Jurada</v>
      </c>
      <c r="AG543" s="11">
        <f t="shared" si="204"/>
        <v>8931.7099999999991</v>
      </c>
      <c r="AH543" s="11">
        <f t="shared" si="205"/>
        <v>0</v>
      </c>
      <c r="AI543" s="11">
        <f t="shared" si="206"/>
        <v>8931.7099999999991</v>
      </c>
      <c r="AJ543" s="11">
        <f t="shared" si="207"/>
        <v>2017</v>
      </c>
      <c r="AK543" s="11">
        <f t="shared" si="208"/>
        <v>3</v>
      </c>
      <c r="AN543" s="11" t="str">
        <f t="shared" si="209"/>
        <v xml:space="preserve">2017/3 </v>
      </c>
      <c r="AO543" s="11" t="str">
        <f t="shared" si="210"/>
        <v>2017/3 Contribuciones Seg. Social</v>
      </c>
      <c r="AP543" s="11">
        <f t="shared" si="211"/>
        <v>8931.7099999999991</v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:55" ht="29.25" thickBot="1">
      <c r="A544" s="3" t="s">
        <v>101</v>
      </c>
      <c r="B544" s="83">
        <v>2017</v>
      </c>
      <c r="C544" s="83">
        <v>3</v>
      </c>
      <c r="D544" s="83"/>
      <c r="E544" s="84" t="s">
        <v>11</v>
      </c>
      <c r="F544" s="84" t="s">
        <v>108</v>
      </c>
      <c r="G544" s="84" t="s">
        <v>109</v>
      </c>
      <c r="H544" s="85">
        <v>42836</v>
      </c>
      <c r="I544" s="86">
        <v>4842.58</v>
      </c>
      <c r="J544" s="87">
        <v>0</v>
      </c>
      <c r="K544" s="86">
        <v>4842.58</v>
      </c>
      <c r="N544" s="3" t="s">
        <v>101</v>
      </c>
      <c r="O544" s="83">
        <v>31</v>
      </c>
      <c r="P544" s="87">
        <v>12.54</v>
      </c>
      <c r="Q544" s="84" t="s">
        <v>107</v>
      </c>
      <c r="R544" s="84" t="s">
        <v>10</v>
      </c>
      <c r="S544" s="84" t="s">
        <v>105</v>
      </c>
      <c r="T544" s="83" t="s">
        <v>163</v>
      </c>
      <c r="U544" s="83" t="s">
        <v>124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:55" ht="29.25" thickBot="1">
      <c r="A545" s="3" t="s">
        <v>101</v>
      </c>
      <c r="B545" s="83">
        <v>2017</v>
      </c>
      <c r="C545" s="83">
        <v>3</v>
      </c>
      <c r="D545" s="83"/>
      <c r="E545" s="84" t="s">
        <v>86</v>
      </c>
      <c r="F545" s="84" t="s">
        <v>10</v>
      </c>
      <c r="G545" s="84" t="s">
        <v>83</v>
      </c>
      <c r="H545" s="85">
        <v>42982</v>
      </c>
      <c r="I545" s="86">
        <v>1038.27</v>
      </c>
      <c r="J545" s="87">
        <v>847.2</v>
      </c>
      <c r="K545" s="87">
        <v>191.07</v>
      </c>
      <c r="N545" s="3" t="s">
        <v>101</v>
      </c>
      <c r="O545" s="83">
        <v>31</v>
      </c>
      <c r="P545" s="86">
        <v>5652.72</v>
      </c>
      <c r="Q545" s="84" t="s">
        <v>82</v>
      </c>
      <c r="R545" s="84" t="s">
        <v>10</v>
      </c>
      <c r="S545" s="84" t="s">
        <v>10</v>
      </c>
      <c r="T545" s="83" t="s">
        <v>171</v>
      </c>
      <c r="U545" s="83" t="s">
        <v>124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:55" ht="29.25" thickBot="1">
      <c r="A546" s="3" t="s">
        <v>101</v>
      </c>
      <c r="B546" s="83">
        <v>2017</v>
      </c>
      <c r="C546" s="83">
        <v>3</v>
      </c>
      <c r="D546" s="83"/>
      <c r="E546" s="84" t="s">
        <v>86</v>
      </c>
      <c r="F546" s="84" t="s">
        <v>10</v>
      </c>
      <c r="G546" s="84" t="s">
        <v>84</v>
      </c>
      <c r="H546" s="85">
        <v>43798</v>
      </c>
      <c r="I546" s="86">
        <v>8756.82</v>
      </c>
      <c r="J546" s="86">
        <v>7145.33</v>
      </c>
      <c r="K546" s="86">
        <v>1611.49</v>
      </c>
      <c r="N546" s="3" t="s">
        <v>101</v>
      </c>
      <c r="O546" s="83">
        <v>32</v>
      </c>
      <c r="P546" s="87">
        <v>669.19</v>
      </c>
      <c r="Q546" s="84" t="s">
        <v>103</v>
      </c>
      <c r="R546" s="84" t="s">
        <v>10</v>
      </c>
      <c r="S546" s="84" t="s">
        <v>10</v>
      </c>
      <c r="T546" s="83" t="s">
        <v>114</v>
      </c>
      <c r="U546" s="83" t="s">
        <v>124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:55" ht="29.25" thickBot="1">
      <c r="A547" s="3" t="s">
        <v>101</v>
      </c>
      <c r="B547" s="83">
        <v>2017</v>
      </c>
      <c r="C547" s="83">
        <v>3</v>
      </c>
      <c r="D547" s="83"/>
      <c r="E547" s="84" t="s">
        <v>11</v>
      </c>
      <c r="F547" s="84" t="s">
        <v>10</v>
      </c>
      <c r="G547" s="84" t="s">
        <v>83</v>
      </c>
      <c r="H547" s="85">
        <v>42982</v>
      </c>
      <c r="I547" s="86">
        <v>1286.17</v>
      </c>
      <c r="J547" s="86">
        <v>1049.48</v>
      </c>
      <c r="K547" s="87">
        <v>236.69</v>
      </c>
      <c r="N547" s="3" t="s">
        <v>101</v>
      </c>
      <c r="O547" s="83">
        <v>32</v>
      </c>
      <c r="P547" s="86">
        <v>7117.64</v>
      </c>
      <c r="Q547" s="84" t="s">
        <v>11</v>
      </c>
      <c r="R547" s="84" t="s">
        <v>10</v>
      </c>
      <c r="S547" s="84" t="s">
        <v>10</v>
      </c>
      <c r="T547" s="83" t="s">
        <v>165</v>
      </c>
      <c r="U547" s="83" t="s">
        <v>124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M645044</v>
      </c>
      <c r="AU547" s="11">
        <f t="shared" si="213"/>
        <v>32</v>
      </c>
      <c r="AV547" s="11">
        <f t="shared" si="214"/>
        <v>7117.64</v>
      </c>
      <c r="AW547" s="11" t="str">
        <f t="shared" si="215"/>
        <v>2014/8</v>
      </c>
      <c r="AX547" s="11" t="str">
        <f t="shared" si="216"/>
        <v>2014/8 Contribuciones Seg. Social</v>
      </c>
      <c r="AY547" s="11">
        <f t="shared" si="197"/>
        <v>8668.06</v>
      </c>
      <c r="AZ547" s="11">
        <f t="shared" si="217"/>
        <v>0.82113414074198854</v>
      </c>
      <c r="BA547" s="11" t="str">
        <f t="shared" si="199"/>
        <v>M645044 32</v>
      </c>
      <c r="BB547" s="11">
        <f>IFERROR(IF(AW547="","",VLOOKUP(AW547,SUSS!R:S,2,FALSE)),AY547*SUSS!$M$2)</f>
        <v>1040.1671999999999</v>
      </c>
      <c r="BC547" s="11">
        <f t="shared" si="198"/>
        <v>854.11680000000001</v>
      </c>
    </row>
    <row r="548" spans="1:55" ht="29.25" thickBot="1">
      <c r="A548" s="3" t="s">
        <v>101</v>
      </c>
      <c r="B548" s="83">
        <v>2017</v>
      </c>
      <c r="C548" s="83">
        <v>3</v>
      </c>
      <c r="D548" s="83"/>
      <c r="E548" s="84" t="s">
        <v>11</v>
      </c>
      <c r="F548" s="84" t="s">
        <v>10</v>
      </c>
      <c r="G548" s="84" t="s">
        <v>84</v>
      </c>
      <c r="H548" s="85">
        <v>43798</v>
      </c>
      <c r="I548" s="86">
        <v>10847.56</v>
      </c>
      <c r="J548" s="86">
        <v>8851.32</v>
      </c>
      <c r="K548" s="86">
        <v>1996.24</v>
      </c>
      <c r="N548" s="3" t="s">
        <v>101</v>
      </c>
      <c r="O548" s="83">
        <v>32</v>
      </c>
      <c r="P548" s="86">
        <v>4334.03</v>
      </c>
      <c r="Q548" s="84" t="s">
        <v>11</v>
      </c>
      <c r="R548" s="84" t="s">
        <v>10</v>
      </c>
      <c r="S548" s="84" t="s">
        <v>83</v>
      </c>
      <c r="T548" s="83" t="s">
        <v>165</v>
      </c>
      <c r="U548" s="83" t="s">
        <v>124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M645044</v>
      </c>
      <c r="AU548" s="11">
        <f t="shared" si="213"/>
        <v>32</v>
      </c>
      <c r="AV548" s="11">
        <f t="shared" si="214"/>
        <v>4334.03</v>
      </c>
      <c r="AW548" s="11" t="str">
        <f t="shared" si="215"/>
        <v>2014/8</v>
      </c>
      <c r="AX548" s="11" t="str">
        <f t="shared" si="216"/>
        <v>2014/8 Contribuciones Seg. Social</v>
      </c>
      <c r="AY548" s="11">
        <f t="shared" si="197"/>
        <v>8668.06</v>
      </c>
      <c r="AZ548" s="11">
        <f t="shared" si="217"/>
        <v>0.5</v>
      </c>
      <c r="BA548" s="11" t="str">
        <f t="shared" si="199"/>
        <v>M645044 32</v>
      </c>
      <c r="BB548" s="11">
        <f>IFERROR(IF(AW548="","",VLOOKUP(AW548,SUSS!R:S,2,FALSE)),AY548*SUSS!$M$2)</f>
        <v>1040.1671999999999</v>
      </c>
      <c r="BC548" s="11">
        <f t="shared" si="198"/>
        <v>520.08359999999993</v>
      </c>
    </row>
    <row r="549" spans="1:55" ht="29.25" thickBot="1">
      <c r="A549" s="3" t="s">
        <v>101</v>
      </c>
      <c r="B549" s="83">
        <v>2017</v>
      </c>
      <c r="C549" s="83">
        <v>3</v>
      </c>
      <c r="D549" s="83"/>
      <c r="E549" s="84" t="s">
        <v>11</v>
      </c>
      <c r="F549" s="84" t="s">
        <v>108</v>
      </c>
      <c r="G549" s="84" t="s">
        <v>83</v>
      </c>
      <c r="H549" s="85">
        <v>43199</v>
      </c>
      <c r="I549" s="86">
        <v>1738.49</v>
      </c>
      <c r="J549" s="86">
        <v>1400.74</v>
      </c>
      <c r="K549" s="87">
        <v>337.75</v>
      </c>
      <c r="N549" s="3" t="s">
        <v>101</v>
      </c>
      <c r="O549" s="83">
        <v>32</v>
      </c>
      <c r="P549" s="86">
        <v>3316.84</v>
      </c>
      <c r="Q549" s="84" t="s">
        <v>86</v>
      </c>
      <c r="R549" s="84" t="s">
        <v>10</v>
      </c>
      <c r="S549" s="84" t="s">
        <v>10</v>
      </c>
      <c r="T549" s="83" t="s">
        <v>166</v>
      </c>
      <c r="U549" s="83" t="s">
        <v>124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:55" ht="29.25" thickBot="1">
      <c r="A550" s="3" t="s">
        <v>101</v>
      </c>
      <c r="B550" s="83">
        <v>2017</v>
      </c>
      <c r="C550" s="83">
        <v>3</v>
      </c>
      <c r="D550" s="83"/>
      <c r="E550" s="84" t="s">
        <v>11</v>
      </c>
      <c r="F550" s="84" t="s">
        <v>108</v>
      </c>
      <c r="G550" s="84" t="s">
        <v>84</v>
      </c>
      <c r="H550" s="85">
        <v>43798</v>
      </c>
      <c r="I550" s="86">
        <v>4493.1099999999997</v>
      </c>
      <c r="J550" s="86">
        <v>3620.21</v>
      </c>
      <c r="K550" s="87">
        <v>872.9</v>
      </c>
      <c r="N550" s="3" t="s">
        <v>101</v>
      </c>
      <c r="O550" s="83">
        <v>32</v>
      </c>
      <c r="P550" s="86">
        <v>9260.52</v>
      </c>
      <c r="Q550" s="84" t="s">
        <v>11</v>
      </c>
      <c r="R550" s="84" t="s">
        <v>10</v>
      </c>
      <c r="S550" s="84" t="s">
        <v>10</v>
      </c>
      <c r="T550" s="83" t="s">
        <v>166</v>
      </c>
      <c r="U550" s="83" t="s">
        <v>124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>M645044</v>
      </c>
      <c r="AU550" s="11">
        <f t="shared" si="213"/>
        <v>32</v>
      </c>
      <c r="AV550" s="11">
        <f t="shared" si="214"/>
        <v>9260.52</v>
      </c>
      <c r="AW550" s="11" t="str">
        <f t="shared" si="215"/>
        <v>2014/9</v>
      </c>
      <c r="AX550" s="11" t="str">
        <f t="shared" si="216"/>
        <v>2014/9 Contribuciones Seg. Social</v>
      </c>
      <c r="AY550" s="11">
        <f t="shared" si="197"/>
        <v>9260.52</v>
      </c>
      <c r="AZ550" s="11">
        <f t="shared" si="217"/>
        <v>1</v>
      </c>
      <c r="BA550" s="11" t="str">
        <f t="shared" si="199"/>
        <v>M645044 32</v>
      </c>
      <c r="BB550" s="11">
        <f>IFERROR(IF(AW550="","",VLOOKUP(AW550,SUSS!R:S,2,FALSE)),AY550*SUSS!$M$2)</f>
        <v>1111.2624000000001</v>
      </c>
      <c r="BC550" s="11">
        <f t="shared" si="198"/>
        <v>1111.2624000000001</v>
      </c>
    </row>
    <row r="551" spans="1:55" ht="29.25" thickBot="1">
      <c r="A551" s="3" t="s">
        <v>101</v>
      </c>
      <c r="B551" s="83">
        <v>2017</v>
      </c>
      <c r="C551" s="83">
        <v>4</v>
      </c>
      <c r="D551" s="83"/>
      <c r="E551" s="84" t="s">
        <v>86</v>
      </c>
      <c r="F551" s="84" t="s">
        <v>10</v>
      </c>
      <c r="G551" s="84" t="s">
        <v>10</v>
      </c>
      <c r="H551" s="85">
        <v>42865</v>
      </c>
      <c r="I551" s="86">
        <v>8280.06</v>
      </c>
      <c r="J551" s="87">
        <v>0</v>
      </c>
      <c r="K551" s="86">
        <v>8280.06</v>
      </c>
      <c r="N551" s="3" t="s">
        <v>101</v>
      </c>
      <c r="O551" s="83">
        <v>32</v>
      </c>
      <c r="P551" s="87">
        <v>210.49</v>
      </c>
      <c r="Q551" s="84" t="s">
        <v>86</v>
      </c>
      <c r="R551" s="84" t="s">
        <v>10</v>
      </c>
      <c r="S551" s="84" t="s">
        <v>83</v>
      </c>
      <c r="T551" s="83" t="s">
        <v>166</v>
      </c>
      <c r="U551" s="83" t="s">
        <v>124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/>
      </c>
      <c r="AU551" s="11" t="str">
        <f t="shared" si="213"/>
        <v/>
      </c>
      <c r="AV551" s="11" t="str">
        <f t="shared" si="214"/>
        <v/>
      </c>
      <c r="AW551" s="11" t="str">
        <f t="shared" si="215"/>
        <v/>
      </c>
      <c r="AX551" s="11" t="str">
        <f t="shared" si="216"/>
        <v/>
      </c>
      <c r="AY551" s="11" t="str">
        <f t="shared" si="197"/>
        <v/>
      </c>
      <c r="AZ551" s="11" t="str">
        <f t="shared" si="217"/>
        <v/>
      </c>
      <c r="BA551" s="11" t="str">
        <f t="shared" si="199"/>
        <v xml:space="preserve"> </v>
      </c>
      <c r="BB551" s="11" t="str">
        <f>IFERROR(IF(AW551="","",VLOOKUP(AW551,SUSS!R:S,2,FALSE)),AY551*SUSS!$M$2)</f>
        <v/>
      </c>
      <c r="BC551" s="11" t="str">
        <f t="shared" si="198"/>
        <v/>
      </c>
    </row>
    <row r="552" spans="1:55" ht="29.25" thickBot="1">
      <c r="A552" s="3" t="s">
        <v>101</v>
      </c>
      <c r="B552" s="83">
        <v>2017</v>
      </c>
      <c r="C552" s="83">
        <v>4</v>
      </c>
      <c r="D552" s="83"/>
      <c r="E552" s="84" t="s">
        <v>86</v>
      </c>
      <c r="F552" s="84" t="s">
        <v>10</v>
      </c>
      <c r="G552" s="84" t="s">
        <v>105</v>
      </c>
      <c r="H552" s="85">
        <v>42865</v>
      </c>
      <c r="I552" s="87">
        <v>400</v>
      </c>
      <c r="J552" s="87">
        <v>0</v>
      </c>
      <c r="K552" s="87">
        <v>400</v>
      </c>
      <c r="N552" s="3" t="s">
        <v>101</v>
      </c>
      <c r="O552" s="83">
        <v>32</v>
      </c>
      <c r="P552" s="86">
        <v>3527.36</v>
      </c>
      <c r="Q552" s="84" t="s">
        <v>86</v>
      </c>
      <c r="R552" s="84" t="s">
        <v>10</v>
      </c>
      <c r="S552" s="84" t="s">
        <v>84</v>
      </c>
      <c r="T552" s="83" t="s">
        <v>166</v>
      </c>
      <c r="U552" s="83" t="s">
        <v>124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:55" ht="29.25" thickBot="1">
      <c r="A553" s="3" t="s">
        <v>101</v>
      </c>
      <c r="B553" s="83">
        <v>2017</v>
      </c>
      <c r="C553" s="83">
        <v>4</v>
      </c>
      <c r="D553" s="83"/>
      <c r="E553" s="84" t="s">
        <v>11</v>
      </c>
      <c r="F553" s="84" t="s">
        <v>10</v>
      </c>
      <c r="G553" s="84" t="s">
        <v>10</v>
      </c>
      <c r="H553" s="85">
        <v>42865</v>
      </c>
      <c r="I553" s="86">
        <v>10256.98</v>
      </c>
      <c r="J553" s="87">
        <v>0</v>
      </c>
      <c r="K553" s="86">
        <v>10256.98</v>
      </c>
      <c r="N553" s="3" t="s">
        <v>101</v>
      </c>
      <c r="O553" s="83">
        <v>32</v>
      </c>
      <c r="P553" s="86">
        <v>1685.16</v>
      </c>
      <c r="Q553" s="84" t="s">
        <v>11</v>
      </c>
      <c r="R553" s="84" t="s">
        <v>108</v>
      </c>
      <c r="S553" s="84" t="s">
        <v>109</v>
      </c>
      <c r="T553" s="83" t="s">
        <v>166</v>
      </c>
      <c r="U553" s="83" t="s">
        <v>124</v>
      </c>
      <c r="AC553" s="11" t="str">
        <f t="shared" si="200"/>
        <v>M645044</v>
      </c>
      <c r="AD553" s="11" t="str">
        <f t="shared" si="201"/>
        <v>Contribuciones Seg. Social</v>
      </c>
      <c r="AE553" s="11" t="str">
        <f t="shared" si="202"/>
        <v>Declaración Jurada</v>
      </c>
      <c r="AF553" s="11" t="str">
        <f t="shared" si="203"/>
        <v>Declaración Jurada</v>
      </c>
      <c r="AG553" s="11">
        <f t="shared" si="204"/>
        <v>10256.98</v>
      </c>
      <c r="AH553" s="11">
        <f t="shared" si="205"/>
        <v>0</v>
      </c>
      <c r="AI553" s="11">
        <f t="shared" si="206"/>
        <v>10256.98</v>
      </c>
      <c r="AJ553" s="11">
        <f t="shared" si="207"/>
        <v>2017</v>
      </c>
      <c r="AK553" s="11">
        <f t="shared" si="208"/>
        <v>4</v>
      </c>
      <c r="AN553" s="11" t="str">
        <f t="shared" si="209"/>
        <v xml:space="preserve">2017/4 </v>
      </c>
      <c r="AO553" s="11" t="str">
        <f t="shared" si="210"/>
        <v>2017/4 Contribuciones Seg. Social</v>
      </c>
      <c r="AP553" s="11">
        <f t="shared" si="211"/>
        <v>10256.98</v>
      </c>
      <c r="AT553" s="11" t="str">
        <f t="shared" si="212"/>
        <v>M645044</v>
      </c>
      <c r="AU553" s="11">
        <f t="shared" si="213"/>
        <v>32</v>
      </c>
      <c r="AV553" s="11">
        <f t="shared" si="214"/>
        <v>1685.16</v>
      </c>
      <c r="AW553" s="11" t="str">
        <f t="shared" si="215"/>
        <v>2014/9</v>
      </c>
      <c r="AX553" s="11" t="str">
        <f t="shared" si="216"/>
        <v>2014/9 Contribuciones Seg. Social</v>
      </c>
      <c r="AY553" s="11">
        <f t="shared" si="197"/>
        <v>9260.52</v>
      </c>
      <c r="AZ553" s="11">
        <f t="shared" si="217"/>
        <v>0.18197250262404271</v>
      </c>
      <c r="BA553" s="11" t="str">
        <f t="shared" si="199"/>
        <v>M645044 32</v>
      </c>
      <c r="BB553" s="11">
        <f>IFERROR(IF(AW553="","",VLOOKUP(AW553,SUSS!R:S,2,FALSE)),AY553*SUSS!$M$2)</f>
        <v>1111.2624000000001</v>
      </c>
      <c r="BC553" s="11">
        <f t="shared" si="198"/>
        <v>202.21920000000003</v>
      </c>
    </row>
    <row r="554" spans="1:55" ht="29.25" thickBot="1">
      <c r="A554" s="3" t="s">
        <v>101</v>
      </c>
      <c r="B554" s="83">
        <v>2017</v>
      </c>
      <c r="C554" s="83">
        <v>4</v>
      </c>
      <c r="D554" s="83"/>
      <c r="E554" s="84" t="s">
        <v>11</v>
      </c>
      <c r="F554" s="84" t="s">
        <v>108</v>
      </c>
      <c r="G554" s="84" t="s">
        <v>109</v>
      </c>
      <c r="H554" s="85">
        <v>42865</v>
      </c>
      <c r="I554" s="86">
        <v>5561.11</v>
      </c>
      <c r="J554" s="87">
        <v>0</v>
      </c>
      <c r="K554" s="86">
        <v>5561.11</v>
      </c>
      <c r="N554" s="3" t="s">
        <v>101</v>
      </c>
      <c r="O554" s="83">
        <v>32</v>
      </c>
      <c r="P554" s="86">
        <v>7506.01</v>
      </c>
      <c r="Q554" s="84" t="s">
        <v>86</v>
      </c>
      <c r="R554" s="84" t="s">
        <v>10</v>
      </c>
      <c r="S554" s="84" t="s">
        <v>10</v>
      </c>
      <c r="T554" s="83" t="s">
        <v>135</v>
      </c>
      <c r="U554" s="83" t="s">
        <v>124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:55" ht="29.25" thickBot="1">
      <c r="A555" s="3" t="s">
        <v>101</v>
      </c>
      <c r="B555" s="83">
        <v>2017</v>
      </c>
      <c r="C555" s="83">
        <v>4</v>
      </c>
      <c r="D555" s="83"/>
      <c r="E555" s="84" t="s">
        <v>86</v>
      </c>
      <c r="F555" s="84" t="s">
        <v>10</v>
      </c>
      <c r="G555" s="84" t="s">
        <v>83</v>
      </c>
      <c r="H555" s="85">
        <v>42982</v>
      </c>
      <c r="I555" s="87">
        <v>952.21</v>
      </c>
      <c r="J555" s="87">
        <v>773.16</v>
      </c>
      <c r="K555" s="87">
        <v>179.05</v>
      </c>
      <c r="N555" s="3" t="s">
        <v>101</v>
      </c>
      <c r="O555" s="83">
        <v>32</v>
      </c>
      <c r="P555" s="87">
        <v>166.46</v>
      </c>
      <c r="Q555" s="84" t="s">
        <v>86</v>
      </c>
      <c r="R555" s="84" t="s">
        <v>10</v>
      </c>
      <c r="S555" s="84" t="s">
        <v>83</v>
      </c>
      <c r="T555" s="83" t="s">
        <v>135</v>
      </c>
      <c r="U555" s="83" t="s">
        <v>124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:55" ht="29.25" thickBot="1">
      <c r="A556" s="3" t="s">
        <v>101</v>
      </c>
      <c r="B556" s="83">
        <v>2017</v>
      </c>
      <c r="C556" s="83">
        <v>4</v>
      </c>
      <c r="D556" s="83"/>
      <c r="E556" s="84" t="s">
        <v>86</v>
      </c>
      <c r="F556" s="84" t="s">
        <v>10</v>
      </c>
      <c r="G556" s="84" t="s">
        <v>84</v>
      </c>
      <c r="H556" s="85">
        <v>43798</v>
      </c>
      <c r="I556" s="86">
        <v>10056.129999999999</v>
      </c>
      <c r="J556" s="86">
        <v>8165.17</v>
      </c>
      <c r="K556" s="86">
        <v>1890.96</v>
      </c>
      <c r="N556" s="3" t="s">
        <v>101</v>
      </c>
      <c r="O556" s="83">
        <v>32</v>
      </c>
      <c r="P556" s="86">
        <v>1529.02</v>
      </c>
      <c r="Q556" s="84" t="s">
        <v>86</v>
      </c>
      <c r="R556" s="84" t="s">
        <v>10</v>
      </c>
      <c r="S556" s="84" t="s">
        <v>84</v>
      </c>
      <c r="T556" s="83" t="s">
        <v>135</v>
      </c>
      <c r="U556" s="83" t="s">
        <v>124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:55" ht="29.25" thickBot="1">
      <c r="A557" s="3" t="s">
        <v>101</v>
      </c>
      <c r="B557" s="83">
        <v>2017</v>
      </c>
      <c r="C557" s="83">
        <v>4</v>
      </c>
      <c r="D557" s="83"/>
      <c r="E557" s="84" t="s">
        <v>11</v>
      </c>
      <c r="F557" s="84" t="s">
        <v>10</v>
      </c>
      <c r="G557" s="84" t="s">
        <v>83</v>
      </c>
      <c r="H557" s="85">
        <v>42982</v>
      </c>
      <c r="I557" s="86">
        <v>1179.55</v>
      </c>
      <c r="J557" s="87">
        <v>957.75</v>
      </c>
      <c r="K557" s="87">
        <v>221.8</v>
      </c>
      <c r="N557" s="3" t="s">
        <v>101</v>
      </c>
      <c r="O557" s="83">
        <v>32</v>
      </c>
      <c r="P557" s="86">
        <v>14119.33</v>
      </c>
      <c r="Q557" s="84" t="s">
        <v>102</v>
      </c>
      <c r="R557" s="84" t="s">
        <v>10</v>
      </c>
      <c r="S557" s="84" t="s">
        <v>10</v>
      </c>
      <c r="T557" s="83" t="s">
        <v>115</v>
      </c>
      <c r="U557" s="83" t="s">
        <v>124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:55" ht="29.25" thickBot="1">
      <c r="A558" s="3" t="s">
        <v>101</v>
      </c>
      <c r="B558" s="83">
        <v>2017</v>
      </c>
      <c r="C558" s="83">
        <v>4</v>
      </c>
      <c r="D558" s="83"/>
      <c r="E558" s="84" t="s">
        <v>11</v>
      </c>
      <c r="F558" s="84" t="s">
        <v>10</v>
      </c>
      <c r="G558" s="84" t="s">
        <v>84</v>
      </c>
      <c r="H558" s="85">
        <v>43798</v>
      </c>
      <c r="I558" s="86">
        <v>12457.1</v>
      </c>
      <c r="J558" s="86">
        <v>10114.66</v>
      </c>
      <c r="K558" s="86">
        <v>2342.44</v>
      </c>
      <c r="N558" s="3" t="s">
        <v>101</v>
      </c>
      <c r="O558" s="83">
        <v>32</v>
      </c>
      <c r="P558" s="87">
        <v>6.27</v>
      </c>
      <c r="Q558" s="84" t="s">
        <v>104</v>
      </c>
      <c r="R558" s="84" t="s">
        <v>10</v>
      </c>
      <c r="S558" s="84" t="s">
        <v>105</v>
      </c>
      <c r="T558" s="83" t="s">
        <v>116</v>
      </c>
      <c r="U558" s="83" t="s">
        <v>124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:55" ht="29.25" thickBot="1">
      <c r="A559" s="3" t="s">
        <v>101</v>
      </c>
      <c r="B559" s="83">
        <v>2017</v>
      </c>
      <c r="C559" s="83">
        <v>4</v>
      </c>
      <c r="D559" s="83"/>
      <c r="E559" s="84" t="s">
        <v>11</v>
      </c>
      <c r="F559" s="84" t="s">
        <v>108</v>
      </c>
      <c r="G559" s="84" t="s">
        <v>83</v>
      </c>
      <c r="H559" s="85">
        <v>43199</v>
      </c>
      <c r="I559" s="86">
        <v>1835.17</v>
      </c>
      <c r="J559" s="86">
        <v>1470.42</v>
      </c>
      <c r="K559" s="87">
        <v>364.75</v>
      </c>
      <c r="N559" s="3" t="s">
        <v>101</v>
      </c>
      <c r="O559" s="83">
        <v>32</v>
      </c>
      <c r="P559" s="87">
        <v>18.809999999999999</v>
      </c>
      <c r="Q559" s="84" t="s">
        <v>106</v>
      </c>
      <c r="R559" s="84" t="s">
        <v>10</v>
      </c>
      <c r="S559" s="84" t="s">
        <v>105</v>
      </c>
      <c r="T559" s="83" t="s">
        <v>137</v>
      </c>
      <c r="U559" s="83" t="s">
        <v>124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:55" ht="29.25" thickBot="1">
      <c r="A560" s="3" t="s">
        <v>101</v>
      </c>
      <c r="B560" s="83">
        <v>2017</v>
      </c>
      <c r="C560" s="83">
        <v>4</v>
      </c>
      <c r="D560" s="83"/>
      <c r="E560" s="84" t="s">
        <v>11</v>
      </c>
      <c r="F560" s="84" t="s">
        <v>108</v>
      </c>
      <c r="G560" s="84" t="s">
        <v>84</v>
      </c>
      <c r="H560" s="85">
        <v>43798</v>
      </c>
      <c r="I560" s="86">
        <v>5159.78</v>
      </c>
      <c r="J560" s="86">
        <v>4134.25</v>
      </c>
      <c r="K560" s="86">
        <v>1025.53</v>
      </c>
      <c r="N560" s="3" t="s">
        <v>101</v>
      </c>
      <c r="O560" s="83">
        <v>32</v>
      </c>
      <c r="P560" s="87">
        <v>12.54</v>
      </c>
      <c r="Q560" s="84" t="s">
        <v>107</v>
      </c>
      <c r="R560" s="84" t="s">
        <v>10</v>
      </c>
      <c r="S560" s="84" t="s">
        <v>105</v>
      </c>
      <c r="T560" s="83" t="s">
        <v>163</v>
      </c>
      <c r="U560" s="83" t="s">
        <v>124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:55" ht="29.25" thickBot="1">
      <c r="A561" s="3" t="s">
        <v>101</v>
      </c>
      <c r="B561" s="83">
        <v>2017</v>
      </c>
      <c r="C561" s="83">
        <v>5</v>
      </c>
      <c r="D561" s="83"/>
      <c r="E561" s="84" t="s">
        <v>86</v>
      </c>
      <c r="F561" s="84" t="s">
        <v>10</v>
      </c>
      <c r="G561" s="84" t="s">
        <v>10</v>
      </c>
      <c r="H561" s="85">
        <v>42895</v>
      </c>
      <c r="I561" s="86">
        <v>7793.13</v>
      </c>
      <c r="J561" s="87">
        <v>0</v>
      </c>
      <c r="K561" s="86">
        <v>7793.13</v>
      </c>
      <c r="N561" s="3" t="s">
        <v>101</v>
      </c>
      <c r="O561" s="83">
        <v>32</v>
      </c>
      <c r="P561" s="86">
        <v>24460.9</v>
      </c>
      <c r="Q561" s="84" t="s">
        <v>82</v>
      </c>
      <c r="R561" s="84" t="s">
        <v>10</v>
      </c>
      <c r="S561" s="84" t="s">
        <v>10</v>
      </c>
      <c r="T561" s="83" t="s">
        <v>171</v>
      </c>
      <c r="U561" s="83" t="s">
        <v>124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:55" ht="29.25" thickBot="1">
      <c r="A562" s="3" t="s">
        <v>101</v>
      </c>
      <c r="B562" s="83">
        <v>2017</v>
      </c>
      <c r="C562" s="83">
        <v>5</v>
      </c>
      <c r="D562" s="83"/>
      <c r="E562" s="84" t="s">
        <v>86</v>
      </c>
      <c r="F562" s="84" t="s">
        <v>10</v>
      </c>
      <c r="G562" s="84" t="s">
        <v>105</v>
      </c>
      <c r="H562" s="85">
        <v>42895</v>
      </c>
      <c r="I562" s="87">
        <v>400</v>
      </c>
      <c r="J562" s="87">
        <v>0</v>
      </c>
      <c r="K562" s="87">
        <v>400</v>
      </c>
      <c r="N562" s="3" t="s">
        <v>101</v>
      </c>
      <c r="O562" s="83">
        <v>32</v>
      </c>
      <c r="P562" s="87">
        <v>518.82000000000005</v>
      </c>
      <c r="Q562" s="84" t="s">
        <v>82</v>
      </c>
      <c r="R562" s="84" t="s">
        <v>10</v>
      </c>
      <c r="S562" s="84" t="s">
        <v>83</v>
      </c>
      <c r="T562" s="83" t="s">
        <v>171</v>
      </c>
      <c r="U562" s="83" t="s">
        <v>124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:55" ht="29.25" thickBot="1">
      <c r="A563" s="3" t="s">
        <v>101</v>
      </c>
      <c r="B563" s="83">
        <v>2017</v>
      </c>
      <c r="C563" s="83">
        <v>5</v>
      </c>
      <c r="D563" s="83"/>
      <c r="E563" s="84" t="s">
        <v>11</v>
      </c>
      <c r="F563" s="84" t="s">
        <v>10</v>
      </c>
      <c r="G563" s="84" t="s">
        <v>10</v>
      </c>
      <c r="H563" s="85">
        <v>42895</v>
      </c>
      <c r="I563" s="86">
        <v>9653.77</v>
      </c>
      <c r="J563" s="87">
        <v>0</v>
      </c>
      <c r="K563" s="86">
        <v>9653.77</v>
      </c>
      <c r="N563" s="3" t="s">
        <v>101</v>
      </c>
      <c r="O563" s="83">
        <v>32</v>
      </c>
      <c r="P563" s="86">
        <v>2492.54</v>
      </c>
      <c r="Q563" s="84" t="s">
        <v>82</v>
      </c>
      <c r="R563" s="84" t="s">
        <v>10</v>
      </c>
      <c r="S563" s="84" t="s">
        <v>84</v>
      </c>
      <c r="T563" s="83" t="s">
        <v>171</v>
      </c>
      <c r="U563" s="83" t="s">
        <v>124</v>
      </c>
      <c r="AC563" s="11" t="str">
        <f t="shared" si="200"/>
        <v>M645044</v>
      </c>
      <c r="AD563" s="11" t="str">
        <f t="shared" si="201"/>
        <v>Contribuciones Seg. Social</v>
      </c>
      <c r="AE563" s="11" t="str">
        <f t="shared" si="202"/>
        <v>Declaración Jurada</v>
      </c>
      <c r="AF563" s="11" t="str">
        <f t="shared" si="203"/>
        <v>Declaración Jurada</v>
      </c>
      <c r="AG563" s="11">
        <f t="shared" si="204"/>
        <v>9653.77</v>
      </c>
      <c r="AH563" s="11">
        <f t="shared" si="205"/>
        <v>0</v>
      </c>
      <c r="AI563" s="11">
        <f t="shared" si="206"/>
        <v>9653.77</v>
      </c>
      <c r="AJ563" s="11">
        <f t="shared" si="207"/>
        <v>2017</v>
      </c>
      <c r="AK563" s="11">
        <f t="shared" si="208"/>
        <v>5</v>
      </c>
      <c r="AN563" s="11" t="str">
        <f t="shared" si="209"/>
        <v xml:space="preserve">2017/5 </v>
      </c>
      <c r="AO563" s="11" t="str">
        <f t="shared" si="210"/>
        <v>2017/5 Contribuciones Seg. Social</v>
      </c>
      <c r="AP563" s="11">
        <f t="shared" si="211"/>
        <v>9653.77</v>
      </c>
      <c r="AT563" s="11" t="str">
        <f t="shared" si="212"/>
        <v/>
      </c>
      <c r="AU563" s="11" t="str">
        <f t="shared" si="213"/>
        <v/>
      </c>
      <c r="AV563" s="11" t="str">
        <f t="shared" si="214"/>
        <v/>
      </c>
      <c r="AW563" s="11" t="str">
        <f t="shared" si="215"/>
        <v/>
      </c>
      <c r="AX563" s="11" t="str">
        <f t="shared" si="216"/>
        <v/>
      </c>
      <c r="AY563" s="11" t="str">
        <f t="shared" si="197"/>
        <v/>
      </c>
      <c r="AZ563" s="11" t="str">
        <f t="shared" si="217"/>
        <v/>
      </c>
      <c r="BA563" s="11" t="str">
        <f t="shared" si="199"/>
        <v xml:space="preserve"> </v>
      </c>
      <c r="BB563" s="11" t="str">
        <f>IFERROR(IF(AW563="","",VLOOKUP(AW563,SUSS!R:S,2,FALSE)),AY563*SUSS!$M$2)</f>
        <v/>
      </c>
      <c r="BC563" s="11" t="str">
        <f t="shared" si="198"/>
        <v/>
      </c>
    </row>
    <row r="564" spans="1:55" ht="29.25" thickBot="1">
      <c r="A564" s="3" t="s">
        <v>101</v>
      </c>
      <c r="B564" s="83">
        <v>2017</v>
      </c>
      <c r="C564" s="83">
        <v>5</v>
      </c>
      <c r="D564" s="83"/>
      <c r="E564" s="84" t="s">
        <v>11</v>
      </c>
      <c r="F564" s="84" t="s">
        <v>108</v>
      </c>
      <c r="G564" s="84" t="s">
        <v>109</v>
      </c>
      <c r="H564" s="85">
        <v>42895</v>
      </c>
      <c r="I564" s="86">
        <v>5234.07</v>
      </c>
      <c r="J564" s="87">
        <v>0</v>
      </c>
      <c r="K564" s="86">
        <v>5234.07</v>
      </c>
      <c r="N564" s="3" t="s">
        <v>101</v>
      </c>
      <c r="O564" s="83">
        <v>32</v>
      </c>
      <c r="P564" s="86">
        <v>16809.96</v>
      </c>
      <c r="Q564" s="84" t="s">
        <v>82</v>
      </c>
      <c r="R564" s="84" t="s">
        <v>10</v>
      </c>
      <c r="S564" s="84" t="s">
        <v>10</v>
      </c>
      <c r="T564" s="83" t="s">
        <v>172</v>
      </c>
      <c r="U564" s="83" t="s">
        <v>124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:55" ht="29.25" thickBot="1">
      <c r="A565" s="3" t="s">
        <v>101</v>
      </c>
      <c r="B565" s="83">
        <v>2017</v>
      </c>
      <c r="C565" s="83">
        <v>5</v>
      </c>
      <c r="D565" s="83"/>
      <c r="E565" s="84" t="s">
        <v>86</v>
      </c>
      <c r="F565" s="84" t="s">
        <v>10</v>
      </c>
      <c r="G565" s="84" t="s">
        <v>83</v>
      </c>
      <c r="H565" s="85">
        <v>42982</v>
      </c>
      <c r="I565" s="87">
        <v>670.21</v>
      </c>
      <c r="J565" s="87">
        <v>541.37</v>
      </c>
      <c r="K565" s="87">
        <v>128.84</v>
      </c>
      <c r="N565" s="3" t="s">
        <v>101</v>
      </c>
      <c r="O565" s="83">
        <v>33</v>
      </c>
      <c r="P565" s="87">
        <v>669.19</v>
      </c>
      <c r="Q565" s="84" t="s">
        <v>103</v>
      </c>
      <c r="R565" s="84" t="s">
        <v>10</v>
      </c>
      <c r="S565" s="84" t="s">
        <v>10</v>
      </c>
      <c r="T565" s="83" t="s">
        <v>114</v>
      </c>
      <c r="U565" s="83" t="s">
        <v>124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:55" ht="29.25" thickBot="1">
      <c r="A566" s="3" t="s">
        <v>101</v>
      </c>
      <c r="B566" s="83">
        <v>2017</v>
      </c>
      <c r="C566" s="83">
        <v>5</v>
      </c>
      <c r="D566" s="83"/>
      <c r="E566" s="84" t="s">
        <v>86</v>
      </c>
      <c r="F566" s="84" t="s">
        <v>10</v>
      </c>
      <c r="G566" s="84" t="s">
        <v>84</v>
      </c>
      <c r="H566" s="85">
        <v>43798</v>
      </c>
      <c r="I566" s="86">
        <v>9464.76</v>
      </c>
      <c r="J566" s="86">
        <v>7645.31</v>
      </c>
      <c r="K566" s="86">
        <v>1819.45</v>
      </c>
      <c r="N566" s="3" t="s">
        <v>101</v>
      </c>
      <c r="O566" s="83">
        <v>33</v>
      </c>
      <c r="P566" s="87">
        <v>260.74</v>
      </c>
      <c r="Q566" s="84" t="s">
        <v>11</v>
      </c>
      <c r="R566" s="84" t="s">
        <v>10</v>
      </c>
      <c r="S566" s="84" t="s">
        <v>83</v>
      </c>
      <c r="T566" s="83" t="s">
        <v>166</v>
      </c>
      <c r="U566" s="83" t="s">
        <v>124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M645044</v>
      </c>
      <c r="AU566" s="11">
        <f t="shared" si="213"/>
        <v>33</v>
      </c>
      <c r="AV566" s="11">
        <f t="shared" si="214"/>
        <v>260.74</v>
      </c>
      <c r="AW566" s="11" t="str">
        <f t="shared" si="215"/>
        <v>2014/9</v>
      </c>
      <c r="AX566" s="11" t="str">
        <f t="shared" si="216"/>
        <v>2014/9 Contribuciones Seg. Social</v>
      </c>
      <c r="AY566" s="11">
        <f t="shared" si="197"/>
        <v>9260.52</v>
      </c>
      <c r="AZ566" s="11">
        <f t="shared" si="217"/>
        <v>2.8156086267293844E-2</v>
      </c>
      <c r="BA566" s="11" t="str">
        <f t="shared" si="199"/>
        <v>M645044 33</v>
      </c>
      <c r="BB566" s="11">
        <f>IFERROR(IF(AW566="","",VLOOKUP(AW566,SUSS!R:S,2,FALSE)),AY566*SUSS!$M$2)</f>
        <v>1111.2624000000001</v>
      </c>
      <c r="BC566" s="11">
        <f t="shared" si="198"/>
        <v>31.288799999999998</v>
      </c>
    </row>
    <row r="567" spans="1:55" ht="29.25" thickBot="1">
      <c r="A567" s="3" t="s">
        <v>101</v>
      </c>
      <c r="B567" s="83">
        <v>2017</v>
      </c>
      <c r="C567" s="83">
        <v>5</v>
      </c>
      <c r="D567" s="83"/>
      <c r="E567" s="84" t="s">
        <v>11</v>
      </c>
      <c r="F567" s="84" t="s">
        <v>10</v>
      </c>
      <c r="G567" s="84" t="s">
        <v>83</v>
      </c>
      <c r="H567" s="85">
        <v>42982</v>
      </c>
      <c r="I567" s="87">
        <v>830.22</v>
      </c>
      <c r="J567" s="87">
        <v>670.62</v>
      </c>
      <c r="K567" s="87">
        <v>159.6</v>
      </c>
      <c r="N567" s="3" t="s">
        <v>101</v>
      </c>
      <c r="O567" s="83">
        <v>33</v>
      </c>
      <c r="P567" s="86">
        <v>4369.5200000000004</v>
      </c>
      <c r="Q567" s="84" t="s">
        <v>11</v>
      </c>
      <c r="R567" s="84" t="s">
        <v>10</v>
      </c>
      <c r="S567" s="84" t="s">
        <v>84</v>
      </c>
      <c r="T567" s="83" t="s">
        <v>166</v>
      </c>
      <c r="U567" s="83" t="s">
        <v>124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M645044</v>
      </c>
      <c r="AU567" s="11">
        <f t="shared" si="213"/>
        <v>33</v>
      </c>
      <c r="AV567" s="11">
        <f t="shared" si="214"/>
        <v>4369.5200000000004</v>
      </c>
      <c r="AW567" s="11" t="str">
        <f t="shared" si="215"/>
        <v>2014/9</v>
      </c>
      <c r="AX567" s="11" t="str">
        <f t="shared" si="216"/>
        <v>2014/9 Contribuciones Seg. Social</v>
      </c>
      <c r="AY567" s="11">
        <f t="shared" si="197"/>
        <v>9260.52</v>
      </c>
      <c r="AZ567" s="11">
        <f t="shared" si="217"/>
        <v>0.47184391373270618</v>
      </c>
      <c r="BA567" s="11" t="str">
        <f t="shared" si="199"/>
        <v>M645044 33</v>
      </c>
      <c r="BB567" s="11">
        <f>IFERROR(IF(AW567="","",VLOOKUP(AW567,SUSS!R:S,2,FALSE)),AY567*SUSS!$M$2)</f>
        <v>1111.2624000000001</v>
      </c>
      <c r="BC567" s="11">
        <f t="shared" si="198"/>
        <v>524.34240000000011</v>
      </c>
    </row>
    <row r="568" spans="1:55" ht="29.25" thickBot="1">
      <c r="A568" s="3" t="s">
        <v>101</v>
      </c>
      <c r="B568" s="83">
        <v>2017</v>
      </c>
      <c r="C568" s="83">
        <v>5</v>
      </c>
      <c r="D568" s="83"/>
      <c r="E568" s="84" t="s">
        <v>11</v>
      </c>
      <c r="F568" s="84" t="s">
        <v>10</v>
      </c>
      <c r="G568" s="84" t="s">
        <v>84</v>
      </c>
      <c r="H568" s="85">
        <v>43798</v>
      </c>
      <c r="I568" s="86">
        <v>11724.5</v>
      </c>
      <c r="J568" s="86">
        <v>9470.65</v>
      </c>
      <c r="K568" s="86">
        <v>2253.85</v>
      </c>
      <c r="N568" s="3" t="s">
        <v>101</v>
      </c>
      <c r="O568" s="83">
        <v>33</v>
      </c>
      <c r="P568" s="86">
        <v>3335.71</v>
      </c>
      <c r="Q568" s="84" t="s">
        <v>11</v>
      </c>
      <c r="R568" s="84" t="s">
        <v>108</v>
      </c>
      <c r="S568" s="84" t="s">
        <v>109</v>
      </c>
      <c r="T568" s="83" t="s">
        <v>166</v>
      </c>
      <c r="U568" s="83" t="s">
        <v>124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>M645044</v>
      </c>
      <c r="AU568" s="11">
        <f t="shared" si="213"/>
        <v>33</v>
      </c>
      <c r="AV568" s="11">
        <f t="shared" si="214"/>
        <v>3335.71</v>
      </c>
      <c r="AW568" s="11" t="str">
        <f t="shared" si="215"/>
        <v>2014/9</v>
      </c>
      <c r="AX568" s="11" t="str">
        <f t="shared" si="216"/>
        <v>2014/9 Contribuciones Seg. Social</v>
      </c>
      <c r="AY568" s="11">
        <f t="shared" si="197"/>
        <v>9260.52</v>
      </c>
      <c r="AZ568" s="11">
        <f t="shared" si="217"/>
        <v>0.36020763412853707</v>
      </c>
      <c r="BA568" s="11" t="str">
        <f t="shared" si="199"/>
        <v>M645044 33</v>
      </c>
      <c r="BB568" s="11">
        <f>IFERROR(IF(AW568="","",VLOOKUP(AW568,SUSS!R:S,2,FALSE)),AY568*SUSS!$M$2)</f>
        <v>1111.2624000000001</v>
      </c>
      <c r="BC568" s="11">
        <f t="shared" si="198"/>
        <v>400.28520000000003</v>
      </c>
    </row>
    <row r="569" spans="1:55" ht="29.25" thickBot="1">
      <c r="A569" s="3" t="s">
        <v>101</v>
      </c>
      <c r="B569" s="83">
        <v>2017</v>
      </c>
      <c r="C569" s="83">
        <v>5</v>
      </c>
      <c r="D569" s="83"/>
      <c r="E569" s="84" t="s">
        <v>11</v>
      </c>
      <c r="F569" s="84" t="s">
        <v>108</v>
      </c>
      <c r="G569" s="84" t="s">
        <v>83</v>
      </c>
      <c r="H569" s="85">
        <v>43199</v>
      </c>
      <c r="I569" s="86">
        <v>1570.22</v>
      </c>
      <c r="J569" s="86">
        <v>1250.51</v>
      </c>
      <c r="K569" s="87">
        <v>319.70999999999998</v>
      </c>
      <c r="N569" s="3" t="s">
        <v>101</v>
      </c>
      <c r="O569" s="83">
        <v>33</v>
      </c>
      <c r="P569" s="87">
        <v>295.99</v>
      </c>
      <c r="Q569" s="84" t="s">
        <v>11</v>
      </c>
      <c r="R569" s="84" t="s">
        <v>108</v>
      </c>
      <c r="S569" s="84" t="s">
        <v>83</v>
      </c>
      <c r="T569" s="83" t="s">
        <v>166</v>
      </c>
      <c r="U569" s="83" t="s">
        <v>124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M645044</v>
      </c>
      <c r="AU569" s="11">
        <f t="shared" si="213"/>
        <v>33</v>
      </c>
      <c r="AV569" s="11">
        <f t="shared" si="214"/>
        <v>295.99</v>
      </c>
      <c r="AW569" s="11" t="str">
        <f t="shared" si="215"/>
        <v>2014/9</v>
      </c>
      <c r="AX569" s="11" t="str">
        <f t="shared" si="216"/>
        <v>2014/9 Contribuciones Seg. Social</v>
      </c>
      <c r="AY569" s="11">
        <f t="shared" si="197"/>
        <v>9260.52</v>
      </c>
      <c r="AZ569" s="11">
        <f t="shared" si="217"/>
        <v>3.1962567976744287E-2</v>
      </c>
      <c r="BA569" s="11" t="str">
        <f t="shared" si="199"/>
        <v>M645044 33</v>
      </c>
      <c r="BB569" s="11">
        <f>IFERROR(IF(AW569="","",VLOOKUP(AW569,SUSS!R:S,2,FALSE)),AY569*SUSS!$M$2)</f>
        <v>1111.2624000000001</v>
      </c>
      <c r="BC569" s="11">
        <f t="shared" si="198"/>
        <v>35.518800000000006</v>
      </c>
    </row>
    <row r="570" spans="1:55" ht="29.25" thickBot="1">
      <c r="A570" s="3" t="s">
        <v>101</v>
      </c>
      <c r="B570" s="83">
        <v>2017</v>
      </c>
      <c r="C570" s="83">
        <v>5</v>
      </c>
      <c r="D570" s="83"/>
      <c r="E570" s="84" t="s">
        <v>11</v>
      </c>
      <c r="F570" s="84" t="s">
        <v>108</v>
      </c>
      <c r="G570" s="84" t="s">
        <v>84</v>
      </c>
      <c r="H570" s="85">
        <v>43798</v>
      </c>
      <c r="I570" s="86">
        <v>4856.34</v>
      </c>
      <c r="J570" s="86">
        <v>3867.54</v>
      </c>
      <c r="K570" s="87">
        <v>988.8</v>
      </c>
      <c r="N570" s="3" t="s">
        <v>101</v>
      </c>
      <c r="O570" s="83">
        <v>33</v>
      </c>
      <c r="P570" s="86">
        <v>2214.44</v>
      </c>
      <c r="Q570" s="84" t="s">
        <v>11</v>
      </c>
      <c r="R570" s="84" t="s">
        <v>108</v>
      </c>
      <c r="S570" s="84" t="s">
        <v>84</v>
      </c>
      <c r="T570" s="83" t="s">
        <v>166</v>
      </c>
      <c r="U570" s="83" t="s">
        <v>124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>M645044</v>
      </c>
      <c r="AU570" s="11">
        <f t="shared" si="213"/>
        <v>33</v>
      </c>
      <c r="AV570" s="11">
        <f t="shared" si="214"/>
        <v>2214.44</v>
      </c>
      <c r="AW570" s="11" t="str">
        <f t="shared" si="215"/>
        <v>2014/9</v>
      </c>
      <c r="AX570" s="11" t="str">
        <f t="shared" si="216"/>
        <v>2014/9 Contribuciones Seg. Social</v>
      </c>
      <c r="AY570" s="11">
        <f t="shared" si="197"/>
        <v>9260.52</v>
      </c>
      <c r="AZ570" s="11">
        <f t="shared" si="217"/>
        <v>0.23912696047306198</v>
      </c>
      <c r="BA570" s="11" t="str">
        <f t="shared" si="199"/>
        <v>M645044 33</v>
      </c>
      <c r="BB570" s="11">
        <f>IFERROR(IF(AW570="","",VLOOKUP(AW570,SUSS!R:S,2,FALSE)),AY570*SUSS!$M$2)</f>
        <v>1111.2624000000001</v>
      </c>
      <c r="BC570" s="11">
        <f t="shared" si="198"/>
        <v>265.7328</v>
      </c>
    </row>
    <row r="571" spans="1:55" ht="29.25" thickBot="1">
      <c r="A571" s="3" t="s">
        <v>101</v>
      </c>
      <c r="B571" s="83">
        <v>2017</v>
      </c>
      <c r="C571" s="83">
        <v>6</v>
      </c>
      <c r="D571" s="83"/>
      <c r="E571" s="84" t="s">
        <v>86</v>
      </c>
      <c r="F571" s="84" t="s">
        <v>10</v>
      </c>
      <c r="G571" s="84" t="s">
        <v>10</v>
      </c>
      <c r="H571" s="85">
        <v>42927</v>
      </c>
      <c r="I571" s="86">
        <v>11488.82</v>
      </c>
      <c r="J571" s="87">
        <v>0</v>
      </c>
      <c r="K571" s="86">
        <v>11488.82</v>
      </c>
      <c r="N571" s="3" t="s">
        <v>101</v>
      </c>
      <c r="O571" s="83">
        <v>33</v>
      </c>
      <c r="P571" s="86">
        <v>9298.06</v>
      </c>
      <c r="Q571" s="84" t="s">
        <v>11</v>
      </c>
      <c r="R571" s="84" t="s">
        <v>10</v>
      </c>
      <c r="S571" s="84" t="s">
        <v>10</v>
      </c>
      <c r="T571" s="83" t="s">
        <v>135</v>
      </c>
      <c r="U571" s="83" t="s">
        <v>124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M645044</v>
      </c>
      <c r="AU571" s="11">
        <f t="shared" si="213"/>
        <v>33</v>
      </c>
      <c r="AV571" s="11">
        <f t="shared" si="214"/>
        <v>9298.06</v>
      </c>
      <c r="AW571" s="11" t="str">
        <f t="shared" si="215"/>
        <v>2014/10</v>
      </c>
      <c r="AX571" s="11" t="str">
        <f t="shared" si="216"/>
        <v>2014/10 Contribuciones Seg. Social</v>
      </c>
      <c r="AY571" s="11">
        <f t="shared" si="197"/>
        <v>9298.06</v>
      </c>
      <c r="AZ571" s="11">
        <f t="shared" si="217"/>
        <v>1</v>
      </c>
      <c r="BA571" s="11" t="str">
        <f t="shared" si="199"/>
        <v>M645044 33</v>
      </c>
      <c r="BB571" s="11">
        <f>IFERROR(IF(AW571="","",VLOOKUP(AW571,SUSS!R:S,2,FALSE)),AY571*SUSS!$M$2)</f>
        <v>1115.7672</v>
      </c>
      <c r="BC571" s="11">
        <f t="shared" si="198"/>
        <v>1115.7672</v>
      </c>
    </row>
    <row r="572" spans="1:55" ht="29.25" thickBot="1">
      <c r="A572" s="3" t="s">
        <v>101</v>
      </c>
      <c r="B572" s="83">
        <v>2017</v>
      </c>
      <c r="C572" s="83">
        <v>6</v>
      </c>
      <c r="D572" s="83"/>
      <c r="E572" s="84" t="s">
        <v>11</v>
      </c>
      <c r="F572" s="84" t="s">
        <v>10</v>
      </c>
      <c r="G572" s="84" t="s">
        <v>10</v>
      </c>
      <c r="H572" s="85">
        <v>42927</v>
      </c>
      <c r="I572" s="86">
        <v>14231.81</v>
      </c>
      <c r="J572" s="87">
        <v>0</v>
      </c>
      <c r="K572" s="86">
        <v>14231.81</v>
      </c>
      <c r="N572" s="3" t="s">
        <v>101</v>
      </c>
      <c r="O572" s="83">
        <v>33</v>
      </c>
      <c r="P572" s="86">
        <v>2057.5300000000002</v>
      </c>
      <c r="Q572" s="84" t="s">
        <v>86</v>
      </c>
      <c r="R572" s="84" t="s">
        <v>10</v>
      </c>
      <c r="S572" s="84" t="s">
        <v>84</v>
      </c>
      <c r="T572" s="83" t="s">
        <v>135</v>
      </c>
      <c r="U572" s="83" t="s">
        <v>124</v>
      </c>
      <c r="AC572" s="11" t="str">
        <f t="shared" si="200"/>
        <v>M645044</v>
      </c>
      <c r="AD572" s="11" t="str">
        <f t="shared" si="201"/>
        <v>Contribuciones Seg. Social</v>
      </c>
      <c r="AE572" s="11" t="str">
        <f t="shared" si="202"/>
        <v>Declaración Jurada</v>
      </c>
      <c r="AF572" s="11" t="str">
        <f t="shared" si="203"/>
        <v>Declaración Jurada</v>
      </c>
      <c r="AG572" s="11">
        <f t="shared" si="204"/>
        <v>14231.81</v>
      </c>
      <c r="AH572" s="11">
        <f t="shared" si="205"/>
        <v>0</v>
      </c>
      <c r="AI572" s="11">
        <f t="shared" si="206"/>
        <v>14231.81</v>
      </c>
      <c r="AJ572" s="11">
        <f t="shared" si="207"/>
        <v>2017</v>
      </c>
      <c r="AK572" s="11">
        <f t="shared" si="208"/>
        <v>6</v>
      </c>
      <c r="AN572" s="11" t="str">
        <f t="shared" si="209"/>
        <v xml:space="preserve">2017/6 </v>
      </c>
      <c r="AO572" s="11" t="str">
        <f t="shared" si="210"/>
        <v>2017/6 Contribuciones Seg. Social</v>
      </c>
      <c r="AP572" s="11">
        <f t="shared" si="211"/>
        <v>14231.81</v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:55" ht="29.25" thickBot="1">
      <c r="A573" s="3" t="s">
        <v>101</v>
      </c>
      <c r="B573" s="83">
        <v>2017</v>
      </c>
      <c r="C573" s="83">
        <v>6</v>
      </c>
      <c r="D573" s="83"/>
      <c r="E573" s="84" t="s">
        <v>86</v>
      </c>
      <c r="F573" s="84" t="s">
        <v>10</v>
      </c>
      <c r="G573" s="84" t="s">
        <v>83</v>
      </c>
      <c r="H573" s="85">
        <v>42982</v>
      </c>
      <c r="I573" s="87">
        <v>620.4</v>
      </c>
      <c r="J573" s="87">
        <v>498.13</v>
      </c>
      <c r="K573" s="87">
        <v>122.27</v>
      </c>
      <c r="N573" s="3" t="s">
        <v>101</v>
      </c>
      <c r="O573" s="83">
        <v>33</v>
      </c>
      <c r="P573" s="86">
        <v>2622.89</v>
      </c>
      <c r="Q573" s="84" t="s">
        <v>11</v>
      </c>
      <c r="R573" s="84" t="s">
        <v>108</v>
      </c>
      <c r="S573" s="84" t="s">
        <v>109</v>
      </c>
      <c r="T573" s="83" t="s">
        <v>135</v>
      </c>
      <c r="U573" s="83" t="s">
        <v>124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>M645044</v>
      </c>
      <c r="AU573" s="11">
        <f t="shared" si="213"/>
        <v>33</v>
      </c>
      <c r="AV573" s="11">
        <f t="shared" si="214"/>
        <v>2622.89</v>
      </c>
      <c r="AW573" s="11" t="str">
        <f t="shared" si="215"/>
        <v>2014/10</v>
      </c>
      <c r="AX573" s="11" t="str">
        <f t="shared" si="216"/>
        <v>2014/10 Contribuciones Seg. Social</v>
      </c>
      <c r="AY573" s="11">
        <f t="shared" si="197"/>
        <v>9298.06</v>
      </c>
      <c r="AZ573" s="11">
        <f t="shared" si="217"/>
        <v>0.28209002738205602</v>
      </c>
      <c r="BA573" s="11" t="str">
        <f t="shared" si="199"/>
        <v>M645044 33</v>
      </c>
      <c r="BB573" s="11">
        <f>IFERROR(IF(AW573="","",VLOOKUP(AW573,SUSS!R:S,2,FALSE)),AY573*SUSS!$M$2)</f>
        <v>1115.7672</v>
      </c>
      <c r="BC573" s="11">
        <f t="shared" si="198"/>
        <v>314.74679999999995</v>
      </c>
    </row>
    <row r="574" spans="1:55" ht="29.25" thickBot="1">
      <c r="A574" s="3" t="s">
        <v>101</v>
      </c>
      <c r="B574" s="83">
        <v>2017</v>
      </c>
      <c r="C574" s="83">
        <v>6</v>
      </c>
      <c r="D574" s="83"/>
      <c r="E574" s="84" t="s">
        <v>86</v>
      </c>
      <c r="F574" s="84" t="s">
        <v>10</v>
      </c>
      <c r="G574" s="84" t="s">
        <v>84</v>
      </c>
      <c r="H574" s="85">
        <v>43798</v>
      </c>
      <c r="I574" s="86">
        <v>13953.17</v>
      </c>
      <c r="J574" s="86">
        <v>11203.24</v>
      </c>
      <c r="K574" s="86">
        <v>2749.93</v>
      </c>
      <c r="N574" s="3" t="s">
        <v>101</v>
      </c>
      <c r="O574" s="83">
        <v>33</v>
      </c>
      <c r="P574" s="86">
        <v>7556.6</v>
      </c>
      <c r="Q574" s="84" t="s">
        <v>86</v>
      </c>
      <c r="R574" s="84" t="s">
        <v>10</v>
      </c>
      <c r="S574" s="84" t="s">
        <v>10</v>
      </c>
      <c r="T574" s="83" t="s">
        <v>136</v>
      </c>
      <c r="U574" s="83" t="s">
        <v>124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:55" ht="29.25" thickBot="1">
      <c r="A575" s="3" t="s">
        <v>101</v>
      </c>
      <c r="B575" s="83">
        <v>2017</v>
      </c>
      <c r="C575" s="83">
        <v>6</v>
      </c>
      <c r="D575" s="83"/>
      <c r="E575" s="84" t="s">
        <v>11</v>
      </c>
      <c r="F575" s="84" t="s">
        <v>10</v>
      </c>
      <c r="G575" s="84" t="s">
        <v>83</v>
      </c>
      <c r="H575" s="85">
        <v>42982</v>
      </c>
      <c r="I575" s="87">
        <v>768.52</v>
      </c>
      <c r="J575" s="87">
        <v>617.05999999999995</v>
      </c>
      <c r="K575" s="87">
        <v>151.46</v>
      </c>
      <c r="N575" s="3" t="s">
        <v>101</v>
      </c>
      <c r="O575" s="83">
        <v>33</v>
      </c>
      <c r="P575" s="87">
        <v>166.92</v>
      </c>
      <c r="Q575" s="84" t="s">
        <v>86</v>
      </c>
      <c r="R575" s="84" t="s">
        <v>10</v>
      </c>
      <c r="S575" s="84" t="s">
        <v>83</v>
      </c>
      <c r="T575" s="83" t="s">
        <v>136</v>
      </c>
      <c r="U575" s="83" t="s">
        <v>124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/>
      </c>
      <c r="AU575" s="11" t="str">
        <f t="shared" si="213"/>
        <v/>
      </c>
      <c r="AV575" s="11" t="str">
        <f t="shared" si="214"/>
        <v/>
      </c>
      <c r="AW575" s="11" t="str">
        <f t="shared" si="215"/>
        <v/>
      </c>
      <c r="AX575" s="11" t="str">
        <f t="shared" si="216"/>
        <v/>
      </c>
      <c r="AY575" s="11" t="str">
        <f t="shared" si="197"/>
        <v/>
      </c>
      <c r="AZ575" s="11" t="str">
        <f t="shared" si="217"/>
        <v/>
      </c>
      <c r="BA575" s="11" t="str">
        <f t="shared" si="199"/>
        <v xml:space="preserve"> </v>
      </c>
      <c r="BB575" s="11" t="str">
        <f>IFERROR(IF(AW575="","",VLOOKUP(AW575,SUSS!R:S,2,FALSE)),AY575*SUSS!$M$2)</f>
        <v/>
      </c>
      <c r="BC575" s="11" t="str">
        <f t="shared" si="198"/>
        <v/>
      </c>
    </row>
    <row r="576" spans="1:55" ht="29.25" thickBot="1">
      <c r="A576" s="3" t="s">
        <v>101</v>
      </c>
      <c r="B576" s="83">
        <v>2017</v>
      </c>
      <c r="C576" s="83">
        <v>6</v>
      </c>
      <c r="D576" s="83"/>
      <c r="E576" s="84" t="s">
        <v>11</v>
      </c>
      <c r="F576" s="84" t="s">
        <v>10</v>
      </c>
      <c r="G576" s="84" t="s">
        <v>84</v>
      </c>
      <c r="H576" s="85">
        <v>43798</v>
      </c>
      <c r="I576" s="86">
        <v>17284.53</v>
      </c>
      <c r="J576" s="86">
        <v>13878.04</v>
      </c>
      <c r="K576" s="86">
        <v>3406.49</v>
      </c>
      <c r="N576" s="3" t="s">
        <v>101</v>
      </c>
      <c r="O576" s="83">
        <v>33</v>
      </c>
      <c r="P576" s="86">
        <v>3611.38</v>
      </c>
      <c r="Q576" s="84" t="s">
        <v>86</v>
      </c>
      <c r="R576" s="84" t="s">
        <v>10</v>
      </c>
      <c r="S576" s="84" t="s">
        <v>84</v>
      </c>
      <c r="T576" s="83" t="s">
        <v>136</v>
      </c>
      <c r="U576" s="83" t="s">
        <v>124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:55" ht="29.25" thickBot="1">
      <c r="A577" s="3" t="s">
        <v>101</v>
      </c>
      <c r="B577" s="83">
        <v>2017</v>
      </c>
      <c r="C577" s="83">
        <v>7</v>
      </c>
      <c r="D577" s="83"/>
      <c r="E577" s="84" t="s">
        <v>86</v>
      </c>
      <c r="F577" s="84" t="s">
        <v>10</v>
      </c>
      <c r="G577" s="84" t="s">
        <v>10</v>
      </c>
      <c r="H577" s="85">
        <v>42956</v>
      </c>
      <c r="I577" s="86">
        <v>8444.35</v>
      </c>
      <c r="J577" s="87">
        <v>0</v>
      </c>
      <c r="K577" s="86">
        <v>8444.35</v>
      </c>
      <c r="N577" s="3" t="s">
        <v>101</v>
      </c>
      <c r="O577" s="83">
        <v>33</v>
      </c>
      <c r="P577" s="86">
        <v>2863.75</v>
      </c>
      <c r="Q577" s="84" t="s">
        <v>86</v>
      </c>
      <c r="R577" s="84" t="s">
        <v>10</v>
      </c>
      <c r="S577" s="84" t="s">
        <v>10</v>
      </c>
      <c r="T577" s="83" t="s">
        <v>139</v>
      </c>
      <c r="U577" s="83" t="s">
        <v>124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:55" ht="29.25" thickBot="1">
      <c r="A578" s="3" t="s">
        <v>101</v>
      </c>
      <c r="B578" s="83">
        <v>2017</v>
      </c>
      <c r="C578" s="83">
        <v>7</v>
      </c>
      <c r="D578" s="83"/>
      <c r="E578" s="84" t="s">
        <v>86</v>
      </c>
      <c r="F578" s="84" t="s">
        <v>10</v>
      </c>
      <c r="G578" s="84" t="s">
        <v>105</v>
      </c>
      <c r="H578" s="85">
        <v>42956</v>
      </c>
      <c r="I578" s="87">
        <v>400</v>
      </c>
      <c r="J578" s="87">
        <v>0</v>
      </c>
      <c r="K578" s="87">
        <v>400</v>
      </c>
      <c r="N578" s="3" t="s">
        <v>101</v>
      </c>
      <c r="O578" s="83">
        <v>33</v>
      </c>
      <c r="P578" s="86">
        <v>14119.33</v>
      </c>
      <c r="Q578" s="84" t="s">
        <v>102</v>
      </c>
      <c r="R578" s="84" t="s">
        <v>10</v>
      </c>
      <c r="S578" s="84" t="s">
        <v>10</v>
      </c>
      <c r="T578" s="83" t="s">
        <v>115</v>
      </c>
      <c r="U578" s="83" t="s">
        <v>124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:55" ht="29.25" thickBot="1">
      <c r="A579" s="3" t="s">
        <v>101</v>
      </c>
      <c r="B579" s="83">
        <v>2017</v>
      </c>
      <c r="C579" s="83">
        <v>7</v>
      </c>
      <c r="D579" s="83"/>
      <c r="E579" s="84" t="s">
        <v>11</v>
      </c>
      <c r="F579" s="84" t="s">
        <v>10</v>
      </c>
      <c r="G579" s="84" t="s">
        <v>10</v>
      </c>
      <c r="H579" s="85">
        <v>42956</v>
      </c>
      <c r="I579" s="86">
        <v>10460.48</v>
      </c>
      <c r="J579" s="87">
        <v>0</v>
      </c>
      <c r="K579" s="86">
        <v>10460.48</v>
      </c>
      <c r="N579" s="3" t="s">
        <v>101</v>
      </c>
      <c r="O579" s="83">
        <v>33</v>
      </c>
      <c r="P579" s="87">
        <v>6.27</v>
      </c>
      <c r="Q579" s="84" t="s">
        <v>104</v>
      </c>
      <c r="R579" s="84" t="s">
        <v>10</v>
      </c>
      <c r="S579" s="84" t="s">
        <v>105</v>
      </c>
      <c r="T579" s="83" t="s">
        <v>116</v>
      </c>
      <c r="U579" s="83" t="s">
        <v>124</v>
      </c>
      <c r="AC579" s="11" t="str">
        <f t="shared" si="200"/>
        <v>M645044</v>
      </c>
      <c r="AD579" s="11" t="str">
        <f t="shared" si="201"/>
        <v>Contribuciones Seg. Social</v>
      </c>
      <c r="AE579" s="11" t="str">
        <f t="shared" si="202"/>
        <v>Declaración Jurada</v>
      </c>
      <c r="AF579" s="11" t="str">
        <f t="shared" si="203"/>
        <v>Declaración Jurada</v>
      </c>
      <c r="AG579" s="11">
        <f t="shared" si="204"/>
        <v>10460.48</v>
      </c>
      <c r="AH579" s="11">
        <f t="shared" si="205"/>
        <v>0</v>
      </c>
      <c r="AI579" s="11">
        <f t="shared" si="206"/>
        <v>10460.48</v>
      </c>
      <c r="AJ579" s="11">
        <f t="shared" si="207"/>
        <v>2017</v>
      </c>
      <c r="AK579" s="11">
        <f t="shared" si="208"/>
        <v>7</v>
      </c>
      <c r="AN579" s="11" t="str">
        <f t="shared" si="209"/>
        <v xml:space="preserve">2017/7 </v>
      </c>
      <c r="AO579" s="11" t="str">
        <f t="shared" si="210"/>
        <v>2017/7 Contribuciones Seg. Social</v>
      </c>
      <c r="AP579" s="11">
        <f t="shared" si="211"/>
        <v>10460.48</v>
      </c>
      <c r="AT579" s="11" t="str">
        <f t="shared" si="212"/>
        <v/>
      </c>
      <c r="AU579" s="11" t="str">
        <f t="shared" si="213"/>
        <v/>
      </c>
      <c r="AV579" s="11" t="str">
        <f t="shared" si="214"/>
        <v/>
      </c>
      <c r="AW579" s="11" t="str">
        <f t="shared" si="215"/>
        <v/>
      </c>
      <c r="AX579" s="11" t="str">
        <f t="shared" si="216"/>
        <v/>
      </c>
      <c r="AY579" s="11" t="str">
        <f t="shared" si="197"/>
        <v/>
      </c>
      <c r="AZ579" s="11" t="str">
        <f t="shared" si="217"/>
        <v/>
      </c>
      <c r="BA579" s="11" t="str">
        <f t="shared" si="199"/>
        <v xml:space="preserve"> </v>
      </c>
      <c r="BB579" s="11" t="str">
        <f>IFERROR(IF(AW579="","",VLOOKUP(AW579,SUSS!R:S,2,FALSE)),AY579*SUSS!$M$2)</f>
        <v/>
      </c>
      <c r="BC579" s="11" t="str">
        <f t="shared" si="198"/>
        <v/>
      </c>
    </row>
    <row r="580" spans="1:55" ht="29.25" thickBot="1">
      <c r="A580" s="3" t="s">
        <v>101</v>
      </c>
      <c r="B580" s="83">
        <v>2017</v>
      </c>
      <c r="C580" s="83">
        <v>7</v>
      </c>
      <c r="D580" s="83"/>
      <c r="E580" s="84" t="s">
        <v>86</v>
      </c>
      <c r="F580" s="84" t="s">
        <v>10</v>
      </c>
      <c r="G580" s="84" t="s">
        <v>83</v>
      </c>
      <c r="H580" s="85">
        <v>43199</v>
      </c>
      <c r="I580" s="86">
        <v>2026.64</v>
      </c>
      <c r="J580" s="86">
        <v>1592.79</v>
      </c>
      <c r="K580" s="87">
        <v>433.85</v>
      </c>
      <c r="N580" s="3" t="s">
        <v>101</v>
      </c>
      <c r="O580" s="83">
        <v>33</v>
      </c>
      <c r="P580" s="87">
        <v>18.809999999999999</v>
      </c>
      <c r="Q580" s="84" t="s">
        <v>106</v>
      </c>
      <c r="R580" s="84" t="s">
        <v>10</v>
      </c>
      <c r="S580" s="84" t="s">
        <v>105</v>
      </c>
      <c r="T580" s="83" t="s">
        <v>137</v>
      </c>
      <c r="U580" s="83" t="s">
        <v>124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:55" ht="29.25" thickBot="1">
      <c r="A581" s="3" t="s">
        <v>101</v>
      </c>
      <c r="B581" s="83">
        <v>2017</v>
      </c>
      <c r="C581" s="83">
        <v>7</v>
      </c>
      <c r="D581" s="83"/>
      <c r="E581" s="84" t="s">
        <v>86</v>
      </c>
      <c r="F581" s="84" t="s">
        <v>10</v>
      </c>
      <c r="G581" s="84" t="s">
        <v>84</v>
      </c>
      <c r="H581" s="85">
        <v>43798</v>
      </c>
      <c r="I581" s="86">
        <v>7834.95</v>
      </c>
      <c r="J581" s="86">
        <v>6157.71</v>
      </c>
      <c r="K581" s="86">
        <v>1677.24</v>
      </c>
      <c r="N581" s="3" t="s">
        <v>101</v>
      </c>
      <c r="O581" s="83">
        <v>33</v>
      </c>
      <c r="P581" s="87">
        <v>12.54</v>
      </c>
      <c r="Q581" s="84" t="s">
        <v>107</v>
      </c>
      <c r="R581" s="84" t="s">
        <v>10</v>
      </c>
      <c r="S581" s="84" t="s">
        <v>105</v>
      </c>
      <c r="T581" s="83" t="s">
        <v>163</v>
      </c>
      <c r="U581" s="83" t="s">
        <v>124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:55" ht="29.25" thickBot="1">
      <c r="A582" s="3" t="s">
        <v>101</v>
      </c>
      <c r="B582" s="83">
        <v>2017</v>
      </c>
      <c r="C582" s="83">
        <v>7</v>
      </c>
      <c r="D582" s="83"/>
      <c r="E582" s="84" t="s">
        <v>11</v>
      </c>
      <c r="F582" s="84" t="s">
        <v>10</v>
      </c>
      <c r="G582" s="84" t="s">
        <v>83</v>
      </c>
      <c r="H582" s="85">
        <v>43798</v>
      </c>
      <c r="I582" s="86">
        <v>10146.67</v>
      </c>
      <c r="J582" s="86">
        <v>7531.55</v>
      </c>
      <c r="K582" s="86">
        <v>2615.12</v>
      </c>
      <c r="N582" s="3" t="s">
        <v>101</v>
      </c>
      <c r="O582" s="83">
        <v>33</v>
      </c>
      <c r="P582" s="86">
        <v>9548.7900000000009</v>
      </c>
      <c r="Q582" s="84" t="s">
        <v>82</v>
      </c>
      <c r="R582" s="84" t="s">
        <v>10</v>
      </c>
      <c r="S582" s="84" t="s">
        <v>10</v>
      </c>
      <c r="T582" s="83" t="s">
        <v>172</v>
      </c>
      <c r="U582" s="83" t="s">
        <v>124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:55" ht="29.25" thickBot="1">
      <c r="A583" s="3" t="s">
        <v>101</v>
      </c>
      <c r="B583" s="83">
        <v>2017</v>
      </c>
      <c r="C583" s="83">
        <v>8</v>
      </c>
      <c r="D583" s="83"/>
      <c r="E583" s="84" t="s">
        <v>86</v>
      </c>
      <c r="F583" s="84" t="s">
        <v>10</v>
      </c>
      <c r="G583" s="84" t="s">
        <v>10</v>
      </c>
      <c r="H583" s="85">
        <v>42989</v>
      </c>
      <c r="I583" s="86">
        <v>8444.42</v>
      </c>
      <c r="J583" s="87">
        <v>0</v>
      </c>
      <c r="K583" s="86">
        <v>8444.42</v>
      </c>
      <c r="N583" s="3" t="s">
        <v>101</v>
      </c>
      <c r="O583" s="83">
        <v>33</v>
      </c>
      <c r="P583" s="87">
        <v>370.3</v>
      </c>
      <c r="Q583" s="84" t="s">
        <v>82</v>
      </c>
      <c r="R583" s="84" t="s">
        <v>10</v>
      </c>
      <c r="S583" s="84" t="s">
        <v>83</v>
      </c>
      <c r="T583" s="83" t="s">
        <v>172</v>
      </c>
      <c r="U583" s="83" t="s">
        <v>124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:55" ht="29.25" thickBot="1">
      <c r="A584" s="3" t="s">
        <v>101</v>
      </c>
      <c r="B584" s="83">
        <v>2017</v>
      </c>
      <c r="C584" s="83">
        <v>8</v>
      </c>
      <c r="D584" s="83"/>
      <c r="E584" s="84" t="s">
        <v>86</v>
      </c>
      <c r="F584" s="84" t="s">
        <v>10</v>
      </c>
      <c r="G584" s="84" t="s">
        <v>105</v>
      </c>
      <c r="H584" s="85">
        <v>42989</v>
      </c>
      <c r="I584" s="87">
        <v>400</v>
      </c>
      <c r="J584" s="87">
        <v>0</v>
      </c>
      <c r="K584" s="87">
        <v>400</v>
      </c>
      <c r="N584" s="3" t="s">
        <v>101</v>
      </c>
      <c r="O584" s="83">
        <v>33</v>
      </c>
      <c r="P584" s="86">
        <v>2265.58</v>
      </c>
      <c r="Q584" s="84" t="s">
        <v>82</v>
      </c>
      <c r="R584" s="84" t="s">
        <v>10</v>
      </c>
      <c r="S584" s="84" t="s">
        <v>84</v>
      </c>
      <c r="T584" s="83" t="s">
        <v>172</v>
      </c>
      <c r="U584" s="83" t="s">
        <v>124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:55" ht="29.25" thickBot="1">
      <c r="A585" s="3" t="s">
        <v>101</v>
      </c>
      <c r="B585" s="83">
        <v>2017</v>
      </c>
      <c r="C585" s="83">
        <v>8</v>
      </c>
      <c r="D585" s="83"/>
      <c r="E585" s="84" t="s">
        <v>11</v>
      </c>
      <c r="F585" s="84" t="s">
        <v>10</v>
      </c>
      <c r="G585" s="84" t="s">
        <v>10</v>
      </c>
      <c r="H585" s="85">
        <v>42989</v>
      </c>
      <c r="I585" s="86">
        <v>10460.57</v>
      </c>
      <c r="J585" s="87">
        <v>0</v>
      </c>
      <c r="K585" s="86">
        <v>10460.57</v>
      </c>
      <c r="N585" s="3" t="s">
        <v>101</v>
      </c>
      <c r="O585" s="83">
        <v>33</v>
      </c>
      <c r="P585" s="86">
        <v>9648.1299999999992</v>
      </c>
      <c r="Q585" s="84" t="s">
        <v>82</v>
      </c>
      <c r="R585" s="84" t="s">
        <v>10</v>
      </c>
      <c r="S585" s="84" t="s">
        <v>10</v>
      </c>
      <c r="T585" s="83" t="s">
        <v>173</v>
      </c>
      <c r="U585" s="83" t="s">
        <v>124</v>
      </c>
      <c r="AC585" s="11" t="str">
        <f t="shared" si="200"/>
        <v>M645044</v>
      </c>
      <c r="AD585" s="11" t="str">
        <f t="shared" si="201"/>
        <v>Contribuciones Seg. Social</v>
      </c>
      <c r="AE585" s="11" t="str">
        <f t="shared" si="202"/>
        <v>Declaración Jurada</v>
      </c>
      <c r="AF585" s="11" t="str">
        <f t="shared" si="203"/>
        <v>Declaración Jurada</v>
      </c>
      <c r="AG585" s="11">
        <f t="shared" si="204"/>
        <v>10460.57</v>
      </c>
      <c r="AH585" s="11">
        <f t="shared" si="205"/>
        <v>0</v>
      </c>
      <c r="AI585" s="11">
        <f t="shared" si="206"/>
        <v>10460.57</v>
      </c>
      <c r="AJ585" s="11">
        <f t="shared" si="207"/>
        <v>2017</v>
      </c>
      <c r="AK585" s="11">
        <f t="shared" si="208"/>
        <v>8</v>
      </c>
      <c r="AN585" s="11" t="str">
        <f t="shared" si="209"/>
        <v xml:space="preserve">2017/8 </v>
      </c>
      <c r="AO585" s="11" t="str">
        <f t="shared" si="210"/>
        <v>2017/8 Contribuciones Seg. Social</v>
      </c>
      <c r="AP585" s="11">
        <f t="shared" si="211"/>
        <v>10460.57</v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:55" ht="29.25" thickBot="1">
      <c r="A586" s="3" t="s">
        <v>101</v>
      </c>
      <c r="B586" s="83">
        <v>2017</v>
      </c>
      <c r="C586" s="83">
        <v>8</v>
      </c>
      <c r="D586" s="83"/>
      <c r="E586" s="84" t="s">
        <v>11</v>
      </c>
      <c r="F586" s="84" t="s">
        <v>10</v>
      </c>
      <c r="G586" s="84" t="s">
        <v>83</v>
      </c>
      <c r="H586" s="85">
        <v>43199</v>
      </c>
      <c r="I586" s="86">
        <v>2186.2600000000002</v>
      </c>
      <c r="J586" s="86">
        <v>1705.48</v>
      </c>
      <c r="K586" s="87">
        <v>480.78</v>
      </c>
      <c r="N586" s="3" t="s">
        <v>101</v>
      </c>
      <c r="O586" s="83">
        <v>33</v>
      </c>
      <c r="P586" s="87">
        <v>105.62</v>
      </c>
      <c r="Q586" s="84" t="s">
        <v>82</v>
      </c>
      <c r="R586" s="84" t="s">
        <v>10</v>
      </c>
      <c r="S586" s="84" t="s">
        <v>83</v>
      </c>
      <c r="T586" s="83" t="s">
        <v>173</v>
      </c>
      <c r="U586" s="83" t="s">
        <v>124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:55" ht="29.25" thickBot="1">
      <c r="A587" s="3" t="s">
        <v>101</v>
      </c>
      <c r="B587" s="83">
        <v>2017</v>
      </c>
      <c r="C587" s="83">
        <v>8</v>
      </c>
      <c r="D587" s="83"/>
      <c r="E587" s="84" t="s">
        <v>11</v>
      </c>
      <c r="F587" s="84" t="s">
        <v>10</v>
      </c>
      <c r="G587" s="84" t="s">
        <v>84</v>
      </c>
      <c r="H587" s="85">
        <v>43798</v>
      </c>
      <c r="I587" s="86">
        <v>9705.67</v>
      </c>
      <c r="J587" s="86">
        <v>7571.31</v>
      </c>
      <c r="K587" s="86">
        <v>2134.36</v>
      </c>
      <c r="N587" s="3" t="s">
        <v>101</v>
      </c>
      <c r="O587" s="83">
        <v>33</v>
      </c>
      <c r="P587" s="87">
        <v>859.19</v>
      </c>
      <c r="Q587" s="84" t="s">
        <v>82</v>
      </c>
      <c r="R587" s="84" t="s">
        <v>10</v>
      </c>
      <c r="S587" s="84" t="s">
        <v>84</v>
      </c>
      <c r="T587" s="83" t="s">
        <v>173</v>
      </c>
      <c r="U587" s="83" t="s">
        <v>124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:55" ht="29.25" thickBot="1">
      <c r="A588" s="3" t="s">
        <v>101</v>
      </c>
      <c r="B588" s="83">
        <v>2017</v>
      </c>
      <c r="C588" s="83">
        <v>8</v>
      </c>
      <c r="D588" s="83"/>
      <c r="E588" s="84" t="s">
        <v>86</v>
      </c>
      <c r="F588" s="84" t="s">
        <v>10</v>
      </c>
      <c r="G588" s="84" t="s">
        <v>83</v>
      </c>
      <c r="H588" s="85">
        <v>43199</v>
      </c>
      <c r="I588" s="86">
        <v>1764.88</v>
      </c>
      <c r="J588" s="86">
        <v>1376.77</v>
      </c>
      <c r="K588" s="87">
        <v>388.11</v>
      </c>
      <c r="N588" s="3" t="s">
        <v>101</v>
      </c>
      <c r="O588" s="83">
        <v>33</v>
      </c>
      <c r="P588" s="86">
        <v>7856.95</v>
      </c>
      <c r="Q588" s="84" t="s">
        <v>82</v>
      </c>
      <c r="R588" s="84" t="s">
        <v>10</v>
      </c>
      <c r="S588" s="84" t="s">
        <v>10</v>
      </c>
      <c r="T588" s="83" t="s">
        <v>174</v>
      </c>
      <c r="U588" s="83" t="s">
        <v>124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:55" ht="29.25" thickBot="1">
      <c r="A589" s="3" t="s">
        <v>101</v>
      </c>
      <c r="B589" s="83">
        <v>2017</v>
      </c>
      <c r="C589" s="83">
        <v>8</v>
      </c>
      <c r="D589" s="83"/>
      <c r="E589" s="84" t="s">
        <v>86</v>
      </c>
      <c r="F589" s="84" t="s">
        <v>10</v>
      </c>
      <c r="G589" s="84" t="s">
        <v>84</v>
      </c>
      <c r="H589" s="85">
        <v>43798</v>
      </c>
      <c r="I589" s="86">
        <v>7835.01</v>
      </c>
      <c r="J589" s="86">
        <v>6112.02</v>
      </c>
      <c r="K589" s="86">
        <v>1722.99</v>
      </c>
      <c r="N589" s="3" t="s">
        <v>101</v>
      </c>
      <c r="O589" s="83">
        <v>33</v>
      </c>
      <c r="P589" s="87">
        <v>237.19</v>
      </c>
      <c r="Q589" s="84" t="s">
        <v>82</v>
      </c>
      <c r="R589" s="84" t="s">
        <v>10</v>
      </c>
      <c r="S589" s="84" t="s">
        <v>83</v>
      </c>
      <c r="T589" s="83" t="s">
        <v>174</v>
      </c>
      <c r="U589" s="83" t="s">
        <v>124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:55" ht="29.25" thickBot="1">
      <c r="A590" s="3" t="s">
        <v>101</v>
      </c>
      <c r="B590" s="83">
        <v>2017</v>
      </c>
      <c r="C590" s="83">
        <v>9</v>
      </c>
      <c r="D590" s="83"/>
      <c r="E590" s="84" t="s">
        <v>86</v>
      </c>
      <c r="F590" s="84" t="s">
        <v>10</v>
      </c>
      <c r="G590" s="84" t="s">
        <v>10</v>
      </c>
      <c r="H590" s="85">
        <v>43019</v>
      </c>
      <c r="I590" s="86">
        <v>8694.35</v>
      </c>
      <c r="J590" s="87">
        <v>0</v>
      </c>
      <c r="K590" s="86">
        <v>8694.35</v>
      </c>
      <c r="N590" s="3" t="s">
        <v>101</v>
      </c>
      <c r="O590" s="83">
        <v>33</v>
      </c>
      <c r="P590" s="87">
        <v>548.51</v>
      </c>
      <c r="Q590" s="84" t="s">
        <v>82</v>
      </c>
      <c r="R590" s="84" t="s">
        <v>10</v>
      </c>
      <c r="S590" s="84" t="s">
        <v>84</v>
      </c>
      <c r="T590" s="83" t="s">
        <v>174</v>
      </c>
      <c r="U590" s="83" t="s">
        <v>124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:55" ht="29.25" thickBot="1">
      <c r="A591" s="3" t="s">
        <v>101</v>
      </c>
      <c r="B591" s="83">
        <v>2017</v>
      </c>
      <c r="C591" s="83">
        <v>9</v>
      </c>
      <c r="D591" s="83"/>
      <c r="E591" s="84" t="s">
        <v>11</v>
      </c>
      <c r="F591" s="84" t="s">
        <v>10</v>
      </c>
      <c r="G591" s="84" t="s">
        <v>10</v>
      </c>
      <c r="H591" s="85">
        <v>43019</v>
      </c>
      <c r="I591" s="86">
        <v>10770.17</v>
      </c>
      <c r="J591" s="87">
        <v>0</v>
      </c>
      <c r="K591" s="86">
        <v>10770.17</v>
      </c>
      <c r="N591" s="3" t="s">
        <v>101</v>
      </c>
      <c r="O591" s="83">
        <v>33</v>
      </c>
      <c r="P591" s="86">
        <v>12284.9</v>
      </c>
      <c r="Q591" s="84" t="s">
        <v>82</v>
      </c>
      <c r="R591" s="84" t="s">
        <v>10</v>
      </c>
      <c r="S591" s="84" t="s">
        <v>10</v>
      </c>
      <c r="T591" s="83" t="s">
        <v>175</v>
      </c>
      <c r="U591" s="83" t="s">
        <v>124</v>
      </c>
      <c r="AC591" s="11" t="str">
        <f t="shared" si="200"/>
        <v>M645044</v>
      </c>
      <c r="AD591" s="11" t="str">
        <f t="shared" si="201"/>
        <v>Contribuciones Seg. Social</v>
      </c>
      <c r="AE591" s="11" t="str">
        <f t="shared" si="202"/>
        <v>Declaración Jurada</v>
      </c>
      <c r="AF591" s="11" t="str">
        <f t="shared" si="203"/>
        <v>Declaración Jurada</v>
      </c>
      <c r="AG591" s="11">
        <f t="shared" si="204"/>
        <v>10770.17</v>
      </c>
      <c r="AH591" s="11">
        <f t="shared" si="205"/>
        <v>0</v>
      </c>
      <c r="AI591" s="11">
        <f t="shared" si="206"/>
        <v>10770.17</v>
      </c>
      <c r="AJ591" s="11">
        <f t="shared" si="207"/>
        <v>2017</v>
      </c>
      <c r="AK591" s="11">
        <f t="shared" si="208"/>
        <v>9</v>
      </c>
      <c r="AN591" s="11" t="str">
        <f t="shared" si="209"/>
        <v xml:space="preserve">2017/9 </v>
      </c>
      <c r="AO591" s="11" t="str">
        <f t="shared" si="210"/>
        <v>2017/9 Contribuciones Seg. Social</v>
      </c>
      <c r="AP591" s="11">
        <f t="shared" si="211"/>
        <v>10770.17</v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:55" ht="29.25" thickBot="1">
      <c r="A592" s="3" t="s">
        <v>101</v>
      </c>
      <c r="B592" s="83">
        <v>2017</v>
      </c>
      <c r="C592" s="83">
        <v>9</v>
      </c>
      <c r="D592" s="83"/>
      <c r="E592" s="84" t="s">
        <v>86</v>
      </c>
      <c r="F592" s="84" t="s">
        <v>10</v>
      </c>
      <c r="G592" s="84" t="s">
        <v>83</v>
      </c>
      <c r="H592" s="85">
        <v>43199</v>
      </c>
      <c r="I592" s="86">
        <v>1556.29</v>
      </c>
      <c r="J592" s="86">
        <v>1204.77</v>
      </c>
      <c r="K592" s="87">
        <v>351.52</v>
      </c>
      <c r="N592" s="3" t="s">
        <v>101</v>
      </c>
      <c r="O592" s="83">
        <v>33</v>
      </c>
      <c r="P592" s="87">
        <v>326.27999999999997</v>
      </c>
      <c r="Q592" s="84" t="s">
        <v>82</v>
      </c>
      <c r="R592" s="84" t="s">
        <v>10</v>
      </c>
      <c r="S592" s="84" t="s">
        <v>83</v>
      </c>
      <c r="T592" s="83" t="s">
        <v>175</v>
      </c>
      <c r="U592" s="83" t="s">
        <v>124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/>
      </c>
      <c r="AU592" s="11" t="str">
        <f t="shared" si="213"/>
        <v/>
      </c>
      <c r="AV592" s="11" t="str">
        <f t="shared" si="214"/>
        <v/>
      </c>
      <c r="AW592" s="11" t="str">
        <f t="shared" si="215"/>
        <v/>
      </c>
      <c r="AX592" s="11" t="str">
        <f t="shared" si="216"/>
        <v/>
      </c>
      <c r="AY592" s="11" t="str">
        <f t="shared" si="218"/>
        <v/>
      </c>
      <c r="AZ592" s="11" t="str">
        <f t="shared" si="217"/>
        <v/>
      </c>
      <c r="BA592" s="11" t="str">
        <f t="shared" si="220"/>
        <v xml:space="preserve"> </v>
      </c>
      <c r="BB592" s="11" t="str">
        <f>IFERROR(IF(AW592="","",VLOOKUP(AW592,SUSS!R:S,2,FALSE)),AY592*SUSS!$M$2)</f>
        <v/>
      </c>
      <c r="BC592" s="11" t="str">
        <f t="shared" si="219"/>
        <v/>
      </c>
    </row>
    <row r="593" spans="1:55" ht="29.25" thickBot="1">
      <c r="A593" s="3" t="s">
        <v>101</v>
      </c>
      <c r="B593" s="83">
        <v>2017</v>
      </c>
      <c r="C593" s="83">
        <v>9</v>
      </c>
      <c r="D593" s="83"/>
      <c r="E593" s="84" t="s">
        <v>86</v>
      </c>
      <c r="F593" s="84" t="s">
        <v>10</v>
      </c>
      <c r="G593" s="84" t="s">
        <v>84</v>
      </c>
      <c r="H593" s="85">
        <v>43798</v>
      </c>
      <c r="I593" s="86">
        <v>8066.91</v>
      </c>
      <c r="J593" s="86">
        <v>6244.84</v>
      </c>
      <c r="K593" s="86">
        <v>1822.07</v>
      </c>
      <c r="N593" s="3" t="s">
        <v>101</v>
      </c>
      <c r="O593" s="83">
        <v>33</v>
      </c>
      <c r="P593" s="87">
        <v>230.78</v>
      </c>
      <c r="Q593" s="84" t="s">
        <v>82</v>
      </c>
      <c r="R593" s="84" t="s">
        <v>10</v>
      </c>
      <c r="S593" s="84" t="s">
        <v>84</v>
      </c>
      <c r="T593" s="83" t="s">
        <v>175</v>
      </c>
      <c r="U593" s="83" t="s">
        <v>124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:55" ht="29.25" thickBot="1">
      <c r="A594" s="3" t="s">
        <v>101</v>
      </c>
      <c r="B594" s="83">
        <v>2017</v>
      </c>
      <c r="C594" s="83">
        <v>9</v>
      </c>
      <c r="D594" s="83"/>
      <c r="E594" s="84" t="s">
        <v>11</v>
      </c>
      <c r="F594" s="84" t="s">
        <v>10</v>
      </c>
      <c r="G594" s="84" t="s">
        <v>83</v>
      </c>
      <c r="H594" s="85">
        <v>43199</v>
      </c>
      <c r="I594" s="86">
        <v>1927.86</v>
      </c>
      <c r="J594" s="86">
        <v>1492.41</v>
      </c>
      <c r="K594" s="87">
        <v>435.45</v>
      </c>
      <c r="N594" s="3" t="s">
        <v>101</v>
      </c>
      <c r="O594" s="83">
        <v>34</v>
      </c>
      <c r="P594" s="87">
        <v>669.19</v>
      </c>
      <c r="Q594" s="84" t="s">
        <v>103</v>
      </c>
      <c r="R594" s="84" t="s">
        <v>10</v>
      </c>
      <c r="S594" s="84" t="s">
        <v>10</v>
      </c>
      <c r="T594" s="83" t="s">
        <v>114</v>
      </c>
      <c r="U594" s="83" t="s">
        <v>124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:55" ht="29.25" thickBot="1">
      <c r="A595" s="3" t="s">
        <v>101</v>
      </c>
      <c r="B595" s="83">
        <v>2017</v>
      </c>
      <c r="C595" s="83">
        <v>9</v>
      </c>
      <c r="D595" s="83"/>
      <c r="E595" s="84" t="s">
        <v>11</v>
      </c>
      <c r="F595" s="84" t="s">
        <v>10</v>
      </c>
      <c r="G595" s="84" t="s">
        <v>84</v>
      </c>
      <c r="H595" s="85">
        <v>43798</v>
      </c>
      <c r="I595" s="86">
        <v>9992.92</v>
      </c>
      <c r="J595" s="86">
        <v>7735.82</v>
      </c>
      <c r="K595" s="86">
        <v>2257.1</v>
      </c>
      <c r="N595" s="3" t="s">
        <v>101</v>
      </c>
      <c r="O595" s="83">
        <v>34</v>
      </c>
      <c r="P595" s="87">
        <v>206.2</v>
      </c>
      <c r="Q595" s="84" t="s">
        <v>11</v>
      </c>
      <c r="R595" s="84" t="s">
        <v>10</v>
      </c>
      <c r="S595" s="84" t="s">
        <v>83</v>
      </c>
      <c r="T595" s="83" t="s">
        <v>135</v>
      </c>
      <c r="U595" s="83" t="s">
        <v>124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M645044</v>
      </c>
      <c r="AU595" s="11">
        <f t="shared" si="213"/>
        <v>34</v>
      </c>
      <c r="AV595" s="11">
        <f t="shared" si="214"/>
        <v>206.2</v>
      </c>
      <c r="AW595" s="11" t="str">
        <f t="shared" si="215"/>
        <v>2014/10</v>
      </c>
      <c r="AX595" s="11" t="str">
        <f t="shared" si="216"/>
        <v>2014/10 Contribuciones Seg. Social</v>
      </c>
      <c r="AY595" s="11">
        <f t="shared" si="218"/>
        <v>9298.06</v>
      </c>
      <c r="AZ595" s="11">
        <f t="shared" si="217"/>
        <v>2.2176669111621135E-2</v>
      </c>
      <c r="BA595" s="11" t="str">
        <f t="shared" si="220"/>
        <v>M645044 34</v>
      </c>
      <c r="BB595" s="11">
        <f>IFERROR(IF(AW595="","",VLOOKUP(AW595,SUSS!R:S,2,FALSE)),AY595*SUSS!$M$2)</f>
        <v>1115.7672</v>
      </c>
      <c r="BC595" s="11">
        <f t="shared" si="219"/>
        <v>24.744000000000003</v>
      </c>
    </row>
    <row r="596" spans="1:55" ht="29.25" thickBot="1">
      <c r="A596" s="3" t="s">
        <v>101</v>
      </c>
      <c r="B596" s="83">
        <v>2017</v>
      </c>
      <c r="C596" s="83">
        <v>10</v>
      </c>
      <c r="D596" s="83"/>
      <c r="E596" s="84" t="s">
        <v>86</v>
      </c>
      <c r="F596" s="84" t="s">
        <v>10</v>
      </c>
      <c r="G596" s="84" t="s">
        <v>10</v>
      </c>
      <c r="H596" s="85">
        <v>43048</v>
      </c>
      <c r="I596" s="86">
        <v>8470.64</v>
      </c>
      <c r="J596" s="87">
        <v>0</v>
      </c>
      <c r="K596" s="86">
        <v>8470.64</v>
      </c>
      <c r="N596" s="3" t="s">
        <v>101</v>
      </c>
      <c r="O596" s="83">
        <v>34</v>
      </c>
      <c r="P596" s="86">
        <v>4442.83</v>
      </c>
      <c r="Q596" s="84" t="s">
        <v>11</v>
      </c>
      <c r="R596" s="84" t="s">
        <v>10</v>
      </c>
      <c r="S596" s="84" t="s">
        <v>84</v>
      </c>
      <c r="T596" s="83" t="s">
        <v>135</v>
      </c>
      <c r="U596" s="83" t="s">
        <v>124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M645044</v>
      </c>
      <c r="AU596" s="11">
        <f t="shared" si="213"/>
        <v>34</v>
      </c>
      <c r="AV596" s="11">
        <f t="shared" si="214"/>
        <v>4442.83</v>
      </c>
      <c r="AW596" s="11" t="str">
        <f t="shared" si="215"/>
        <v>2014/10</v>
      </c>
      <c r="AX596" s="11" t="str">
        <f t="shared" si="216"/>
        <v>2014/10 Contribuciones Seg. Social</v>
      </c>
      <c r="AY596" s="11">
        <f t="shared" si="218"/>
        <v>9298.06</v>
      </c>
      <c r="AZ596" s="11">
        <f t="shared" si="217"/>
        <v>0.47782333088837886</v>
      </c>
      <c r="BA596" s="11" t="str">
        <f t="shared" si="220"/>
        <v>M645044 34</v>
      </c>
      <c r="BB596" s="11">
        <f>IFERROR(IF(AW596="","",VLOOKUP(AW596,SUSS!R:S,2,FALSE)),AY596*SUSS!$M$2)</f>
        <v>1115.7672</v>
      </c>
      <c r="BC596" s="11">
        <f t="shared" si="219"/>
        <v>533.13959999999997</v>
      </c>
    </row>
    <row r="597" spans="1:55" ht="29.25" thickBot="1">
      <c r="A597" s="3" t="s">
        <v>101</v>
      </c>
      <c r="B597" s="83">
        <v>2017</v>
      </c>
      <c r="C597" s="83">
        <v>10</v>
      </c>
      <c r="D597" s="83"/>
      <c r="E597" s="84" t="s">
        <v>11</v>
      </c>
      <c r="F597" s="84" t="s">
        <v>10</v>
      </c>
      <c r="G597" s="84" t="s">
        <v>10</v>
      </c>
      <c r="H597" s="85">
        <v>43048</v>
      </c>
      <c r="I597" s="86">
        <v>10493.06</v>
      </c>
      <c r="J597" s="87">
        <v>0</v>
      </c>
      <c r="K597" s="86">
        <v>10493.06</v>
      </c>
      <c r="N597" s="3" t="s">
        <v>101</v>
      </c>
      <c r="O597" s="83">
        <v>34</v>
      </c>
      <c r="P597" s="86">
        <v>2418.33</v>
      </c>
      <c r="Q597" s="84" t="s">
        <v>11</v>
      </c>
      <c r="R597" s="84" t="s">
        <v>108</v>
      </c>
      <c r="S597" s="84" t="s">
        <v>109</v>
      </c>
      <c r="T597" s="83" t="s">
        <v>135</v>
      </c>
      <c r="U597" s="83" t="s">
        <v>124</v>
      </c>
      <c r="AC597" s="11" t="str">
        <f t="shared" si="200"/>
        <v>M645044</v>
      </c>
      <c r="AD597" s="11" t="str">
        <f t="shared" si="201"/>
        <v>Contribuciones Seg. Social</v>
      </c>
      <c r="AE597" s="11" t="str">
        <f t="shared" si="202"/>
        <v>Declaración Jurada</v>
      </c>
      <c r="AF597" s="11" t="str">
        <f t="shared" si="203"/>
        <v>Declaración Jurada</v>
      </c>
      <c r="AG597" s="11">
        <f t="shared" si="204"/>
        <v>10493.06</v>
      </c>
      <c r="AH597" s="11">
        <f t="shared" si="205"/>
        <v>0</v>
      </c>
      <c r="AI597" s="11">
        <f t="shared" si="206"/>
        <v>10493.06</v>
      </c>
      <c r="AJ597" s="11">
        <f t="shared" si="207"/>
        <v>2017</v>
      </c>
      <c r="AK597" s="11">
        <f t="shared" si="208"/>
        <v>10</v>
      </c>
      <c r="AN597" s="11" t="str">
        <f t="shared" si="209"/>
        <v>2017/10</v>
      </c>
      <c r="AO597" s="11" t="str">
        <f t="shared" si="210"/>
        <v>2017/10 Contribuciones Seg. Social</v>
      </c>
      <c r="AP597" s="11">
        <f t="shared" si="211"/>
        <v>10493.06</v>
      </c>
      <c r="AT597" s="11" t="str">
        <f t="shared" si="212"/>
        <v>M645044</v>
      </c>
      <c r="AU597" s="11">
        <f t="shared" si="213"/>
        <v>34</v>
      </c>
      <c r="AV597" s="11">
        <f t="shared" si="214"/>
        <v>2418.33</v>
      </c>
      <c r="AW597" s="11" t="str">
        <f t="shared" si="215"/>
        <v>2014/10</v>
      </c>
      <c r="AX597" s="11" t="str">
        <f t="shared" si="216"/>
        <v>2014/10 Contribuciones Seg. Social</v>
      </c>
      <c r="AY597" s="11">
        <f t="shared" si="218"/>
        <v>9298.06</v>
      </c>
      <c r="AZ597" s="11">
        <f t="shared" si="217"/>
        <v>0.2600897391498872</v>
      </c>
      <c r="BA597" s="11" t="str">
        <f t="shared" si="220"/>
        <v>M645044 34</v>
      </c>
      <c r="BB597" s="11">
        <f>IFERROR(IF(AW597="","",VLOOKUP(AW597,SUSS!R:S,2,FALSE)),AY597*SUSS!$M$2)</f>
        <v>1115.7672</v>
      </c>
      <c r="BC597" s="11">
        <f t="shared" si="219"/>
        <v>290.19960000000003</v>
      </c>
    </row>
    <row r="598" spans="1:55" ht="29.25" thickBot="1">
      <c r="A598" s="3" t="s">
        <v>101</v>
      </c>
      <c r="B598" s="83">
        <v>2017</v>
      </c>
      <c r="C598" s="83">
        <v>10</v>
      </c>
      <c r="D598" s="83"/>
      <c r="E598" s="84" t="s">
        <v>86</v>
      </c>
      <c r="F598" s="84" t="s">
        <v>10</v>
      </c>
      <c r="G598" s="84" t="s">
        <v>83</v>
      </c>
      <c r="H598" s="85">
        <v>43199</v>
      </c>
      <c r="I598" s="86">
        <v>1270.5999999999999</v>
      </c>
      <c r="J598" s="87">
        <v>975.89</v>
      </c>
      <c r="K598" s="87">
        <v>294.70999999999998</v>
      </c>
      <c r="N598" s="3" t="s">
        <v>101</v>
      </c>
      <c r="O598" s="83">
        <v>34</v>
      </c>
      <c r="P598" s="87">
        <v>268.49</v>
      </c>
      <c r="Q598" s="84" t="s">
        <v>11</v>
      </c>
      <c r="R598" s="84" t="s">
        <v>108</v>
      </c>
      <c r="S598" s="84" t="s">
        <v>83</v>
      </c>
      <c r="T598" s="83" t="s">
        <v>135</v>
      </c>
      <c r="U598" s="83" t="s">
        <v>124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M645044</v>
      </c>
      <c r="AU598" s="11">
        <f t="shared" si="213"/>
        <v>34</v>
      </c>
      <c r="AV598" s="11">
        <f t="shared" si="214"/>
        <v>268.49</v>
      </c>
      <c r="AW598" s="11" t="str">
        <f t="shared" si="215"/>
        <v>2014/10</v>
      </c>
      <c r="AX598" s="11" t="str">
        <f t="shared" si="216"/>
        <v>2014/10 Contribuciones Seg. Social</v>
      </c>
      <c r="AY598" s="11">
        <f t="shared" si="218"/>
        <v>9298.06</v>
      </c>
      <c r="AZ598" s="11">
        <f t="shared" si="217"/>
        <v>2.887591605130533E-2</v>
      </c>
      <c r="BA598" s="11" t="str">
        <f t="shared" si="220"/>
        <v>M645044 34</v>
      </c>
      <c r="BB598" s="11">
        <f>IFERROR(IF(AW598="","",VLOOKUP(AW598,SUSS!R:S,2,FALSE)),AY598*SUSS!$M$2)</f>
        <v>1115.7672</v>
      </c>
      <c r="BC598" s="11">
        <f t="shared" si="219"/>
        <v>32.218800000000002</v>
      </c>
    </row>
    <row r="599" spans="1:55" ht="29.25" thickBot="1">
      <c r="A599" s="3" t="s">
        <v>101</v>
      </c>
      <c r="B599" s="83">
        <v>2017</v>
      </c>
      <c r="C599" s="83">
        <v>10</v>
      </c>
      <c r="D599" s="83"/>
      <c r="E599" s="84" t="s">
        <v>86</v>
      </c>
      <c r="F599" s="84" t="s">
        <v>10</v>
      </c>
      <c r="G599" s="84" t="s">
        <v>84</v>
      </c>
      <c r="H599" s="85">
        <v>43798</v>
      </c>
      <c r="I599" s="86">
        <v>7859.34</v>
      </c>
      <c r="J599" s="86">
        <v>6036.39</v>
      </c>
      <c r="K599" s="86">
        <v>1822.95</v>
      </c>
      <c r="N599" s="3" t="s">
        <v>101</v>
      </c>
      <c r="O599" s="83">
        <v>34</v>
      </c>
      <c r="P599" s="86">
        <v>2252.12</v>
      </c>
      <c r="Q599" s="84" t="s">
        <v>11</v>
      </c>
      <c r="R599" s="84" t="s">
        <v>108</v>
      </c>
      <c r="S599" s="84" t="s">
        <v>84</v>
      </c>
      <c r="T599" s="83" t="s">
        <v>135</v>
      </c>
      <c r="U599" s="83" t="s">
        <v>124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>M645044</v>
      </c>
      <c r="AU599" s="11">
        <f t="shared" si="213"/>
        <v>34</v>
      </c>
      <c r="AV599" s="11">
        <f t="shared" si="214"/>
        <v>2252.12</v>
      </c>
      <c r="AW599" s="11" t="str">
        <f t="shared" si="215"/>
        <v>2014/10</v>
      </c>
      <c r="AX599" s="11" t="str">
        <f t="shared" si="216"/>
        <v>2014/10 Contribuciones Seg. Social</v>
      </c>
      <c r="AY599" s="11">
        <f t="shared" si="218"/>
        <v>9298.06</v>
      </c>
      <c r="AZ599" s="11">
        <f t="shared" si="217"/>
        <v>0.24221396721466629</v>
      </c>
      <c r="BA599" s="11" t="str">
        <f t="shared" si="220"/>
        <v>M645044 34</v>
      </c>
      <c r="BB599" s="11">
        <f>IFERROR(IF(AW599="","",VLOOKUP(AW599,SUSS!R:S,2,FALSE)),AY599*SUSS!$M$2)</f>
        <v>1115.7672</v>
      </c>
      <c r="BC599" s="11">
        <f t="shared" si="219"/>
        <v>270.25439999999998</v>
      </c>
    </row>
    <row r="600" spans="1:55" ht="29.25" thickBot="1">
      <c r="A600" s="3" t="s">
        <v>101</v>
      </c>
      <c r="B600" s="83">
        <v>2017</v>
      </c>
      <c r="C600" s="83">
        <v>10</v>
      </c>
      <c r="D600" s="83"/>
      <c r="E600" s="84" t="s">
        <v>11</v>
      </c>
      <c r="F600" s="84" t="s">
        <v>10</v>
      </c>
      <c r="G600" s="84" t="s">
        <v>83</v>
      </c>
      <c r="H600" s="85">
        <v>43199</v>
      </c>
      <c r="I600" s="86">
        <v>1573.96</v>
      </c>
      <c r="J600" s="86">
        <v>1208.8900000000001</v>
      </c>
      <c r="K600" s="87">
        <v>365.07</v>
      </c>
      <c r="N600" s="3" t="s">
        <v>101</v>
      </c>
      <c r="O600" s="83">
        <v>34</v>
      </c>
      <c r="P600" s="86">
        <v>9360.77</v>
      </c>
      <c r="Q600" s="84" t="s">
        <v>11</v>
      </c>
      <c r="R600" s="84" t="s">
        <v>10</v>
      </c>
      <c r="S600" s="84" t="s">
        <v>10</v>
      </c>
      <c r="T600" s="83" t="s">
        <v>136</v>
      </c>
      <c r="U600" s="83" t="s">
        <v>124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>M645044</v>
      </c>
      <c r="AU600" s="11">
        <f t="shared" si="213"/>
        <v>34</v>
      </c>
      <c r="AV600" s="11">
        <f t="shared" si="214"/>
        <v>9360.77</v>
      </c>
      <c r="AW600" s="11" t="str">
        <f t="shared" si="215"/>
        <v>2014/11</v>
      </c>
      <c r="AX600" s="11" t="str">
        <f t="shared" si="216"/>
        <v>2014/11 Contribuciones Seg. Social</v>
      </c>
      <c r="AY600" s="11">
        <f t="shared" si="218"/>
        <v>9360.77</v>
      </c>
      <c r="AZ600" s="11">
        <f t="shared" si="217"/>
        <v>1</v>
      </c>
      <c r="BA600" s="11" t="str">
        <f t="shared" si="220"/>
        <v>M645044 34</v>
      </c>
      <c r="BB600" s="11">
        <f>IFERROR(IF(AW600="","",VLOOKUP(AW600,SUSS!R:S,2,FALSE)),AY600*SUSS!$M$2)</f>
        <v>1123.2924</v>
      </c>
      <c r="BC600" s="11">
        <f t="shared" si="219"/>
        <v>1123.2924</v>
      </c>
    </row>
    <row r="601" spans="1:55" ht="29.25" thickBot="1">
      <c r="A601" s="3" t="s">
        <v>101</v>
      </c>
      <c r="B601" s="83">
        <v>2017</v>
      </c>
      <c r="C601" s="83">
        <v>10</v>
      </c>
      <c r="D601" s="83"/>
      <c r="E601" s="84" t="s">
        <v>11</v>
      </c>
      <c r="F601" s="84" t="s">
        <v>10</v>
      </c>
      <c r="G601" s="84" t="s">
        <v>84</v>
      </c>
      <c r="H601" s="85">
        <v>43798</v>
      </c>
      <c r="I601" s="86">
        <v>9735.81</v>
      </c>
      <c r="J601" s="86">
        <v>7477.62</v>
      </c>
      <c r="K601" s="86">
        <v>2258.19</v>
      </c>
      <c r="N601" s="3" t="s">
        <v>101</v>
      </c>
      <c r="O601" s="83">
        <v>34</v>
      </c>
      <c r="P601" s="86">
        <v>3448.61</v>
      </c>
      <c r="Q601" s="84" t="s">
        <v>11</v>
      </c>
      <c r="R601" s="84" t="s">
        <v>108</v>
      </c>
      <c r="S601" s="84" t="s">
        <v>109</v>
      </c>
      <c r="T601" s="83" t="s">
        <v>136</v>
      </c>
      <c r="U601" s="83" t="s">
        <v>124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M645044</v>
      </c>
      <c r="AU601" s="11">
        <f t="shared" si="213"/>
        <v>34</v>
      </c>
      <c r="AV601" s="11">
        <f t="shared" si="214"/>
        <v>3448.61</v>
      </c>
      <c r="AW601" s="11" t="str">
        <f t="shared" si="215"/>
        <v>2014/11</v>
      </c>
      <c r="AX601" s="11" t="str">
        <f t="shared" si="216"/>
        <v>2014/11 Contribuciones Seg. Social</v>
      </c>
      <c r="AY601" s="11">
        <f t="shared" si="218"/>
        <v>9360.77</v>
      </c>
      <c r="AZ601" s="11">
        <f t="shared" si="217"/>
        <v>0.36841093200666186</v>
      </c>
      <c r="BA601" s="11" t="str">
        <f t="shared" si="220"/>
        <v>M645044 34</v>
      </c>
      <c r="BB601" s="11">
        <f>IFERROR(IF(AW601="","",VLOOKUP(AW601,SUSS!R:S,2,FALSE)),AY601*SUSS!$M$2)</f>
        <v>1123.2924</v>
      </c>
      <c r="BC601" s="11">
        <f t="shared" si="219"/>
        <v>413.83320000000003</v>
      </c>
    </row>
    <row r="602" spans="1:55" ht="29.25" thickBot="1">
      <c r="A602" s="3" t="s">
        <v>101</v>
      </c>
      <c r="B602" s="83">
        <v>2017</v>
      </c>
      <c r="C602" s="83">
        <v>11</v>
      </c>
      <c r="D602" s="83"/>
      <c r="E602" s="84" t="s">
        <v>86</v>
      </c>
      <c r="F602" s="84" t="s">
        <v>10</v>
      </c>
      <c r="G602" s="84" t="s">
        <v>10</v>
      </c>
      <c r="H602" s="85">
        <v>43081</v>
      </c>
      <c r="I602" s="86">
        <v>8470.64</v>
      </c>
      <c r="J602" s="87">
        <v>0</v>
      </c>
      <c r="K602" s="86">
        <v>8470.64</v>
      </c>
      <c r="N602" s="3" t="s">
        <v>101</v>
      </c>
      <c r="O602" s="83">
        <v>34</v>
      </c>
      <c r="P602" s="86">
        <v>7598.84</v>
      </c>
      <c r="Q602" s="84" t="s">
        <v>86</v>
      </c>
      <c r="R602" s="84" t="s">
        <v>10</v>
      </c>
      <c r="S602" s="84" t="s">
        <v>10</v>
      </c>
      <c r="T602" s="83" t="s">
        <v>139</v>
      </c>
      <c r="U602" s="83" t="s">
        <v>124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:55" ht="29.25" thickBot="1">
      <c r="A603" s="3" t="s">
        <v>101</v>
      </c>
      <c r="B603" s="83">
        <v>2017</v>
      </c>
      <c r="C603" s="83">
        <v>11</v>
      </c>
      <c r="D603" s="83"/>
      <c r="E603" s="84" t="s">
        <v>11</v>
      </c>
      <c r="F603" s="84" t="s">
        <v>10</v>
      </c>
      <c r="G603" s="84" t="s">
        <v>10</v>
      </c>
      <c r="H603" s="85">
        <v>43081</v>
      </c>
      <c r="I603" s="86">
        <v>10493.06</v>
      </c>
      <c r="J603" s="87">
        <v>0</v>
      </c>
      <c r="K603" s="86">
        <v>10493.06</v>
      </c>
      <c r="N603" s="3" t="s">
        <v>101</v>
      </c>
      <c r="O603" s="83">
        <v>34</v>
      </c>
      <c r="P603" s="87">
        <v>267.32</v>
      </c>
      <c r="Q603" s="84" t="s">
        <v>86</v>
      </c>
      <c r="R603" s="84" t="s">
        <v>10</v>
      </c>
      <c r="S603" s="84" t="s">
        <v>83</v>
      </c>
      <c r="T603" s="83" t="s">
        <v>139</v>
      </c>
      <c r="U603" s="83" t="s">
        <v>124</v>
      </c>
      <c r="AC603" s="11" t="str">
        <f t="shared" si="200"/>
        <v>M645044</v>
      </c>
      <c r="AD603" s="11" t="str">
        <f t="shared" si="201"/>
        <v>Contribuciones Seg. Social</v>
      </c>
      <c r="AE603" s="11" t="str">
        <f t="shared" si="202"/>
        <v>Declaración Jurada</v>
      </c>
      <c r="AF603" s="11" t="str">
        <f t="shared" si="203"/>
        <v>Declaración Jurada</v>
      </c>
      <c r="AG603" s="11">
        <f t="shared" si="204"/>
        <v>10493.06</v>
      </c>
      <c r="AH603" s="11">
        <f t="shared" si="205"/>
        <v>0</v>
      </c>
      <c r="AI603" s="11">
        <f t="shared" si="206"/>
        <v>10493.06</v>
      </c>
      <c r="AJ603" s="11">
        <f t="shared" si="207"/>
        <v>2017</v>
      </c>
      <c r="AK603" s="11">
        <f t="shared" si="208"/>
        <v>11</v>
      </c>
      <c r="AN603" s="11" t="str">
        <f t="shared" si="209"/>
        <v>2017/11</v>
      </c>
      <c r="AO603" s="11" t="str">
        <f t="shared" si="210"/>
        <v>2017/11 Contribuciones Seg. Social</v>
      </c>
      <c r="AP603" s="11">
        <f t="shared" si="211"/>
        <v>10493.06</v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:55" ht="29.25" thickBot="1">
      <c r="A604" s="3" t="s">
        <v>101</v>
      </c>
      <c r="B604" s="83">
        <v>2017</v>
      </c>
      <c r="C604" s="83">
        <v>11</v>
      </c>
      <c r="D604" s="83"/>
      <c r="E604" s="84" t="s">
        <v>86</v>
      </c>
      <c r="F604" s="84" t="s">
        <v>10</v>
      </c>
      <c r="G604" s="84" t="s">
        <v>83</v>
      </c>
      <c r="H604" s="85">
        <v>43199</v>
      </c>
      <c r="I604" s="87">
        <v>999.54</v>
      </c>
      <c r="J604" s="87">
        <v>760.61</v>
      </c>
      <c r="K604" s="87">
        <v>238.93</v>
      </c>
      <c r="N604" s="3" t="s">
        <v>101</v>
      </c>
      <c r="O604" s="83">
        <v>34</v>
      </c>
      <c r="P604" s="86">
        <v>4963.97</v>
      </c>
      <c r="Q604" s="84" t="s">
        <v>86</v>
      </c>
      <c r="R604" s="84" t="s">
        <v>10</v>
      </c>
      <c r="S604" s="84" t="s">
        <v>84</v>
      </c>
      <c r="T604" s="83" t="s">
        <v>139</v>
      </c>
      <c r="U604" s="83" t="s">
        <v>124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:55" ht="29.25" thickBot="1">
      <c r="A605" s="3" t="s">
        <v>101</v>
      </c>
      <c r="B605" s="83">
        <v>2017</v>
      </c>
      <c r="C605" s="83">
        <v>11</v>
      </c>
      <c r="D605" s="83"/>
      <c r="E605" s="84" t="s">
        <v>86</v>
      </c>
      <c r="F605" s="84" t="s">
        <v>10</v>
      </c>
      <c r="G605" s="84" t="s">
        <v>84</v>
      </c>
      <c r="H605" s="85">
        <v>43798</v>
      </c>
      <c r="I605" s="86">
        <v>7859.34</v>
      </c>
      <c r="J605" s="86">
        <v>5980.61</v>
      </c>
      <c r="K605" s="86">
        <v>1878.73</v>
      </c>
      <c r="N605" s="3" t="s">
        <v>101</v>
      </c>
      <c r="O605" s="83">
        <v>34</v>
      </c>
      <c r="P605" s="86">
        <v>3426.05</v>
      </c>
      <c r="Q605" s="84" t="s">
        <v>86</v>
      </c>
      <c r="R605" s="84" t="s">
        <v>10</v>
      </c>
      <c r="S605" s="84" t="s">
        <v>10</v>
      </c>
      <c r="T605" s="83" t="s">
        <v>140</v>
      </c>
      <c r="U605" s="83" t="s">
        <v>124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:55" ht="29.25" thickBot="1">
      <c r="A606" s="3" t="s">
        <v>101</v>
      </c>
      <c r="B606" s="83">
        <v>2017</v>
      </c>
      <c r="C606" s="83">
        <v>11</v>
      </c>
      <c r="D606" s="83"/>
      <c r="E606" s="84" t="s">
        <v>11</v>
      </c>
      <c r="F606" s="84" t="s">
        <v>10</v>
      </c>
      <c r="G606" s="84" t="s">
        <v>83</v>
      </c>
      <c r="H606" s="85">
        <v>43199</v>
      </c>
      <c r="I606" s="86">
        <v>1238.18</v>
      </c>
      <c r="J606" s="87">
        <v>942.2</v>
      </c>
      <c r="K606" s="87">
        <v>295.98</v>
      </c>
      <c r="N606" s="3" t="s">
        <v>101</v>
      </c>
      <c r="O606" s="83">
        <v>34</v>
      </c>
      <c r="P606" s="86">
        <v>14119.33</v>
      </c>
      <c r="Q606" s="84" t="s">
        <v>102</v>
      </c>
      <c r="R606" s="84" t="s">
        <v>10</v>
      </c>
      <c r="S606" s="84" t="s">
        <v>10</v>
      </c>
      <c r="T606" s="83" t="s">
        <v>115</v>
      </c>
      <c r="U606" s="83" t="s">
        <v>124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:55" ht="29.25" thickBot="1">
      <c r="A607" s="3" t="s">
        <v>101</v>
      </c>
      <c r="B607" s="83">
        <v>2017</v>
      </c>
      <c r="C607" s="83">
        <v>11</v>
      </c>
      <c r="D607" s="83"/>
      <c r="E607" s="84" t="s">
        <v>11</v>
      </c>
      <c r="F607" s="84" t="s">
        <v>10</v>
      </c>
      <c r="G607" s="84" t="s">
        <v>84</v>
      </c>
      <c r="H607" s="85">
        <v>43798</v>
      </c>
      <c r="I607" s="86">
        <v>9735.81</v>
      </c>
      <c r="J607" s="86">
        <v>7408.52</v>
      </c>
      <c r="K607" s="86">
        <v>2327.29</v>
      </c>
      <c r="N607" s="3" t="s">
        <v>101</v>
      </c>
      <c r="O607" s="83">
        <v>34</v>
      </c>
      <c r="P607" s="87">
        <v>6.27</v>
      </c>
      <c r="Q607" s="84" t="s">
        <v>104</v>
      </c>
      <c r="R607" s="84" t="s">
        <v>10</v>
      </c>
      <c r="S607" s="84" t="s">
        <v>105</v>
      </c>
      <c r="T607" s="83" t="s">
        <v>116</v>
      </c>
      <c r="U607" s="83" t="s">
        <v>124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/>
      </c>
      <c r="AU607" s="11" t="str">
        <f t="shared" si="234"/>
        <v/>
      </c>
      <c r="AV607" s="11" t="str">
        <f t="shared" si="235"/>
        <v/>
      </c>
      <c r="AW607" s="11" t="str">
        <f t="shared" si="236"/>
        <v/>
      </c>
      <c r="AX607" s="11" t="str">
        <f t="shared" si="237"/>
        <v/>
      </c>
      <c r="AY607" s="11" t="str">
        <f t="shared" si="218"/>
        <v/>
      </c>
      <c r="AZ607" s="11" t="str">
        <f t="shared" si="238"/>
        <v/>
      </c>
      <c r="BA607" s="11" t="str">
        <f t="shared" si="220"/>
        <v xml:space="preserve"> </v>
      </c>
      <c r="BB607" s="11" t="str">
        <f>IFERROR(IF(AW607="","",VLOOKUP(AW607,SUSS!R:S,2,FALSE)),AY607*SUSS!$M$2)</f>
        <v/>
      </c>
      <c r="BC607" s="11" t="str">
        <f t="shared" si="219"/>
        <v/>
      </c>
    </row>
    <row r="608" spans="1:55" ht="29.25" thickBot="1">
      <c r="A608" s="3" t="s">
        <v>101</v>
      </c>
      <c r="B608" s="83">
        <v>2017</v>
      </c>
      <c r="C608" s="83">
        <v>12</v>
      </c>
      <c r="D608" s="83"/>
      <c r="E608" s="84" t="s">
        <v>86</v>
      </c>
      <c r="F608" s="84" t="s">
        <v>10</v>
      </c>
      <c r="G608" s="84" t="s">
        <v>10</v>
      </c>
      <c r="H608" s="85">
        <v>43110</v>
      </c>
      <c r="I608" s="86">
        <v>12118.9</v>
      </c>
      <c r="J608" s="87">
        <v>0</v>
      </c>
      <c r="K608" s="86">
        <v>12118.9</v>
      </c>
      <c r="N608" s="3" t="s">
        <v>101</v>
      </c>
      <c r="O608" s="83">
        <v>34</v>
      </c>
      <c r="P608" s="87">
        <v>18.809999999999999</v>
      </c>
      <c r="Q608" s="84" t="s">
        <v>106</v>
      </c>
      <c r="R608" s="84" t="s">
        <v>10</v>
      </c>
      <c r="S608" s="84" t="s">
        <v>105</v>
      </c>
      <c r="T608" s="83" t="s">
        <v>137</v>
      </c>
      <c r="U608" s="83" t="s">
        <v>124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:55" ht="29.25" thickBot="1">
      <c r="A609" s="3" t="s">
        <v>101</v>
      </c>
      <c r="B609" s="83">
        <v>2017</v>
      </c>
      <c r="C609" s="83">
        <v>12</v>
      </c>
      <c r="D609" s="83"/>
      <c r="E609" s="84" t="s">
        <v>86</v>
      </c>
      <c r="F609" s="84" t="s">
        <v>10</v>
      </c>
      <c r="G609" s="84" t="s">
        <v>105</v>
      </c>
      <c r="H609" s="85">
        <v>43110</v>
      </c>
      <c r="I609" s="87">
        <v>400</v>
      </c>
      <c r="J609" s="87">
        <v>0</v>
      </c>
      <c r="K609" s="87">
        <v>400</v>
      </c>
      <c r="N609" s="3" t="s">
        <v>101</v>
      </c>
      <c r="O609" s="83">
        <v>34</v>
      </c>
      <c r="P609" s="87">
        <v>12.54</v>
      </c>
      <c r="Q609" s="84" t="s">
        <v>107</v>
      </c>
      <c r="R609" s="84" t="s">
        <v>10</v>
      </c>
      <c r="S609" s="84" t="s">
        <v>105</v>
      </c>
      <c r="T609" s="83" t="s">
        <v>163</v>
      </c>
      <c r="U609" s="83" t="s">
        <v>124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:55" ht="29.25" thickBot="1">
      <c r="A610" s="3" t="s">
        <v>101</v>
      </c>
      <c r="B610" s="83">
        <v>2017</v>
      </c>
      <c r="C610" s="83">
        <v>12</v>
      </c>
      <c r="D610" s="83"/>
      <c r="E610" s="84" t="s">
        <v>11</v>
      </c>
      <c r="F610" s="84" t="s">
        <v>10</v>
      </c>
      <c r="G610" s="84" t="s">
        <v>10</v>
      </c>
      <c r="H610" s="85">
        <v>43110</v>
      </c>
      <c r="I610" s="86">
        <v>12103.01</v>
      </c>
      <c r="J610" s="87">
        <v>0</v>
      </c>
      <c r="K610" s="86">
        <v>12103.01</v>
      </c>
      <c r="N610" s="3" t="s">
        <v>101</v>
      </c>
      <c r="O610" s="83">
        <v>34</v>
      </c>
      <c r="P610" s="87">
        <v>671.43</v>
      </c>
      <c r="Q610" s="84" t="s">
        <v>82</v>
      </c>
      <c r="R610" s="84" t="s">
        <v>10</v>
      </c>
      <c r="S610" s="84" t="s">
        <v>84</v>
      </c>
      <c r="T610" s="83" t="s">
        <v>175</v>
      </c>
      <c r="U610" s="83" t="s">
        <v>124</v>
      </c>
      <c r="AC610" s="11" t="str">
        <f t="shared" si="221"/>
        <v>M645044</v>
      </c>
      <c r="AD610" s="11" t="str">
        <f t="shared" si="222"/>
        <v>Contribuciones Seg. Social</v>
      </c>
      <c r="AE610" s="11" t="str">
        <f t="shared" si="223"/>
        <v>Declaración Jurada</v>
      </c>
      <c r="AF610" s="11" t="str">
        <f t="shared" si="224"/>
        <v>Declaración Jurada</v>
      </c>
      <c r="AG610" s="11">
        <f t="shared" si="225"/>
        <v>12103.01</v>
      </c>
      <c r="AH610" s="11">
        <f t="shared" si="226"/>
        <v>0</v>
      </c>
      <c r="AI610" s="11">
        <f t="shared" si="227"/>
        <v>12103.01</v>
      </c>
      <c r="AJ610" s="11">
        <f t="shared" si="228"/>
        <v>2017</v>
      </c>
      <c r="AK610" s="11">
        <f t="shared" si="229"/>
        <v>12</v>
      </c>
      <c r="AN610" s="11" t="str">
        <f t="shared" si="230"/>
        <v>2017/12</v>
      </c>
      <c r="AO610" s="11" t="str">
        <f t="shared" si="231"/>
        <v>2017/12 Contribuciones Seg. Social</v>
      </c>
      <c r="AP610" s="11">
        <f t="shared" si="232"/>
        <v>12103.01</v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:55" ht="29.25" thickBot="1">
      <c r="A611" s="3" t="s">
        <v>101</v>
      </c>
      <c r="B611" s="83">
        <v>2017</v>
      </c>
      <c r="C611" s="83">
        <v>12</v>
      </c>
      <c r="D611" s="83"/>
      <c r="E611" s="84" t="s">
        <v>86</v>
      </c>
      <c r="F611" s="84" t="s">
        <v>10</v>
      </c>
      <c r="G611" s="84" t="s">
        <v>83</v>
      </c>
      <c r="H611" s="85">
        <v>43361</v>
      </c>
      <c r="I611" s="86">
        <v>3005.49</v>
      </c>
      <c r="J611" s="86">
        <v>2225.92</v>
      </c>
      <c r="K611" s="87">
        <v>779.57</v>
      </c>
      <c r="N611" s="3" t="s">
        <v>101</v>
      </c>
      <c r="O611" s="83">
        <v>34</v>
      </c>
      <c r="P611" s="86">
        <v>19163.990000000002</v>
      </c>
      <c r="Q611" s="84" t="s">
        <v>82</v>
      </c>
      <c r="R611" s="84" t="s">
        <v>10</v>
      </c>
      <c r="S611" s="84" t="s">
        <v>10</v>
      </c>
      <c r="T611" s="83" t="s">
        <v>176</v>
      </c>
      <c r="U611" s="83" t="s">
        <v>124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:55" ht="29.25" thickBot="1">
      <c r="A612" s="3" t="s">
        <v>101</v>
      </c>
      <c r="B612" s="83">
        <v>2017</v>
      </c>
      <c r="C612" s="83">
        <v>12</v>
      </c>
      <c r="D612" s="83"/>
      <c r="E612" s="84" t="s">
        <v>86</v>
      </c>
      <c r="F612" s="84" t="s">
        <v>10</v>
      </c>
      <c r="G612" s="84" t="s">
        <v>84</v>
      </c>
      <c r="H612" s="85">
        <v>43798</v>
      </c>
      <c r="I612" s="86">
        <v>8675.11</v>
      </c>
      <c r="J612" s="86">
        <v>6424.95</v>
      </c>
      <c r="K612" s="86">
        <v>2250.16</v>
      </c>
      <c r="N612" s="3" t="s">
        <v>101</v>
      </c>
      <c r="O612" s="83">
        <v>34</v>
      </c>
      <c r="P612" s="87">
        <v>436.88</v>
      </c>
      <c r="Q612" s="84" t="s">
        <v>82</v>
      </c>
      <c r="R612" s="84" t="s">
        <v>10</v>
      </c>
      <c r="S612" s="84" t="s">
        <v>83</v>
      </c>
      <c r="T612" s="83" t="s">
        <v>176</v>
      </c>
      <c r="U612" s="83" t="s">
        <v>124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:55" ht="29.25" thickBot="1">
      <c r="A613" s="3" t="s">
        <v>101</v>
      </c>
      <c r="B613" s="83">
        <v>2017</v>
      </c>
      <c r="C613" s="83">
        <v>12</v>
      </c>
      <c r="D613" s="83"/>
      <c r="E613" s="84" t="s">
        <v>11</v>
      </c>
      <c r="F613" s="84" t="s">
        <v>10</v>
      </c>
      <c r="G613" s="84" t="s">
        <v>83</v>
      </c>
      <c r="H613" s="85">
        <v>43361</v>
      </c>
      <c r="I613" s="86">
        <v>3001.55</v>
      </c>
      <c r="J613" s="86">
        <v>2223.0100000000002</v>
      </c>
      <c r="K613" s="87">
        <v>778.54</v>
      </c>
      <c r="N613" s="3" t="s">
        <v>101</v>
      </c>
      <c r="O613" s="83">
        <v>34</v>
      </c>
      <c r="P613" s="86">
        <v>1479.52</v>
      </c>
      <c r="Q613" s="84" t="s">
        <v>82</v>
      </c>
      <c r="R613" s="84" t="s">
        <v>10</v>
      </c>
      <c r="S613" s="84" t="s">
        <v>84</v>
      </c>
      <c r="T613" s="83" t="s">
        <v>176</v>
      </c>
      <c r="U613" s="83" t="s">
        <v>124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:55" ht="29.25" thickBot="1">
      <c r="A614" s="3" t="s">
        <v>101</v>
      </c>
      <c r="B614" s="83">
        <v>2017</v>
      </c>
      <c r="C614" s="83">
        <v>12</v>
      </c>
      <c r="D614" s="83"/>
      <c r="E614" s="84" t="s">
        <v>11</v>
      </c>
      <c r="F614" s="84" t="s">
        <v>10</v>
      </c>
      <c r="G614" s="84" t="s">
        <v>84</v>
      </c>
      <c r="H614" s="85">
        <v>43798</v>
      </c>
      <c r="I614" s="86">
        <v>8663.74</v>
      </c>
      <c r="J614" s="86">
        <v>6416.53</v>
      </c>
      <c r="K614" s="86">
        <v>2247.21</v>
      </c>
      <c r="N614" s="3" t="s">
        <v>101</v>
      </c>
      <c r="O614" s="83">
        <v>34</v>
      </c>
      <c r="P614" s="86">
        <v>22530.400000000001</v>
      </c>
      <c r="Q614" s="84" t="s">
        <v>82</v>
      </c>
      <c r="R614" s="84" t="s">
        <v>10</v>
      </c>
      <c r="S614" s="84" t="s">
        <v>10</v>
      </c>
      <c r="T614" s="83" t="s">
        <v>177</v>
      </c>
      <c r="U614" s="83" t="s">
        <v>124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:55" ht="29.25" thickBot="1">
      <c r="A615" s="3" t="s">
        <v>101</v>
      </c>
      <c r="B615" s="83">
        <v>2018</v>
      </c>
      <c r="C615" s="83">
        <v>1</v>
      </c>
      <c r="D615" s="83"/>
      <c r="E615" s="84" t="s">
        <v>86</v>
      </c>
      <c r="F615" s="84" t="s">
        <v>10</v>
      </c>
      <c r="G615" s="84" t="s">
        <v>10</v>
      </c>
      <c r="H615" s="85">
        <v>43145</v>
      </c>
      <c r="I615" s="86">
        <v>9452.2199999999993</v>
      </c>
      <c r="J615" s="87">
        <v>0</v>
      </c>
      <c r="K615" s="86">
        <v>9452.2199999999993</v>
      </c>
      <c r="N615" s="3" t="s">
        <v>101</v>
      </c>
      <c r="O615" s="83">
        <v>35</v>
      </c>
      <c r="P615" s="87">
        <v>17.45</v>
      </c>
      <c r="Q615" s="84" t="s">
        <v>103</v>
      </c>
      <c r="R615" s="84" t="s">
        <v>10</v>
      </c>
      <c r="S615" s="84" t="s">
        <v>10</v>
      </c>
      <c r="T615" s="83" t="s">
        <v>114</v>
      </c>
      <c r="U615" s="83" t="s">
        <v>124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:55" ht="29.25" thickBot="1">
      <c r="A616" s="3" t="s">
        <v>101</v>
      </c>
      <c r="B616" s="83">
        <v>2018</v>
      </c>
      <c r="C616" s="83">
        <v>1</v>
      </c>
      <c r="D616" s="83"/>
      <c r="E616" s="84" t="s">
        <v>11</v>
      </c>
      <c r="F616" s="84" t="s">
        <v>10</v>
      </c>
      <c r="G616" s="84" t="s">
        <v>10</v>
      </c>
      <c r="H616" s="85">
        <v>43145</v>
      </c>
      <c r="I616" s="86">
        <v>11656.59</v>
      </c>
      <c r="J616" s="87">
        <v>0</v>
      </c>
      <c r="K616" s="86">
        <v>11656.59</v>
      </c>
      <c r="N616" s="3" t="s">
        <v>101</v>
      </c>
      <c r="O616" s="83">
        <v>35</v>
      </c>
      <c r="P616" s="87">
        <v>651.74</v>
      </c>
      <c r="Q616" s="84" t="s">
        <v>103</v>
      </c>
      <c r="R616" s="84" t="s">
        <v>10</v>
      </c>
      <c r="S616" s="84" t="s">
        <v>83</v>
      </c>
      <c r="T616" s="83" t="s">
        <v>114</v>
      </c>
      <c r="U616" s="83" t="s">
        <v>124</v>
      </c>
      <c r="AC616" s="11" t="str">
        <f t="shared" si="221"/>
        <v>M645044</v>
      </c>
      <c r="AD616" s="11" t="str">
        <f t="shared" si="222"/>
        <v>Contribuciones Seg. Social</v>
      </c>
      <c r="AE616" s="11" t="str">
        <f t="shared" si="223"/>
        <v>Declaración Jurada</v>
      </c>
      <c r="AF616" s="11" t="str">
        <f t="shared" si="224"/>
        <v>Declaración Jurada</v>
      </c>
      <c r="AG616" s="11">
        <f t="shared" si="225"/>
        <v>11656.59</v>
      </c>
      <c r="AH616" s="11">
        <f t="shared" si="226"/>
        <v>0</v>
      </c>
      <c r="AI616" s="11">
        <f t="shared" si="227"/>
        <v>11656.59</v>
      </c>
      <c r="AJ616" s="11">
        <f t="shared" si="228"/>
        <v>2018</v>
      </c>
      <c r="AK616" s="11">
        <f t="shared" si="229"/>
        <v>1</v>
      </c>
      <c r="AN616" s="11" t="str">
        <f t="shared" si="230"/>
        <v xml:space="preserve">2018/1 </v>
      </c>
      <c r="AO616" s="11" t="str">
        <f t="shared" si="231"/>
        <v>2018/1 Contribuciones Seg. Social</v>
      </c>
      <c r="AP616" s="11">
        <f t="shared" si="232"/>
        <v>11656.59</v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:55" ht="29.25" thickBot="1">
      <c r="A617" s="3" t="s">
        <v>101</v>
      </c>
      <c r="B617" s="83">
        <v>2018</v>
      </c>
      <c r="C617" s="83">
        <v>1</v>
      </c>
      <c r="D617" s="83"/>
      <c r="E617" s="84" t="s">
        <v>86</v>
      </c>
      <c r="F617" s="84" t="s">
        <v>10</v>
      </c>
      <c r="G617" s="84" t="s">
        <v>83</v>
      </c>
      <c r="H617" s="85">
        <v>43242</v>
      </c>
      <c r="I617" s="87">
        <v>926.32</v>
      </c>
      <c r="J617" s="87">
        <v>830.68</v>
      </c>
      <c r="K617" s="87">
        <v>95.64</v>
      </c>
      <c r="N617" s="3" t="s">
        <v>101</v>
      </c>
      <c r="O617" s="83">
        <v>35</v>
      </c>
      <c r="P617" s="87">
        <v>206.78</v>
      </c>
      <c r="Q617" s="84" t="s">
        <v>11</v>
      </c>
      <c r="R617" s="84" t="s">
        <v>10</v>
      </c>
      <c r="S617" s="84" t="s">
        <v>83</v>
      </c>
      <c r="T617" s="83" t="s">
        <v>136</v>
      </c>
      <c r="U617" s="83" t="s">
        <v>124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>M645044</v>
      </c>
      <c r="AU617" s="11">
        <f t="shared" si="234"/>
        <v>35</v>
      </c>
      <c r="AV617" s="11">
        <f t="shared" si="235"/>
        <v>206.78</v>
      </c>
      <c r="AW617" s="11" t="str">
        <f t="shared" si="236"/>
        <v>2014/11</v>
      </c>
      <c r="AX617" s="11" t="str">
        <f t="shared" si="237"/>
        <v>2014/11 Contribuciones Seg. Social</v>
      </c>
      <c r="AY617" s="11">
        <f t="shared" si="218"/>
        <v>9360.77</v>
      </c>
      <c r="AZ617" s="11">
        <f t="shared" si="238"/>
        <v>2.2090063103783128E-2</v>
      </c>
      <c r="BA617" s="11" t="str">
        <f t="shared" si="220"/>
        <v>M645044 35</v>
      </c>
      <c r="BB617" s="11">
        <f>IFERROR(IF(AW617="","",VLOOKUP(AW617,SUSS!R:S,2,FALSE)),AY617*SUSS!$M$2)</f>
        <v>1123.2924</v>
      </c>
      <c r="BC617" s="11">
        <f t="shared" si="219"/>
        <v>24.813600000000001</v>
      </c>
    </row>
    <row r="618" spans="1:55" ht="29.25" thickBot="1">
      <c r="A618" s="3" t="s">
        <v>101</v>
      </c>
      <c r="B618" s="83">
        <v>2018</v>
      </c>
      <c r="C618" s="83">
        <v>1</v>
      </c>
      <c r="D618" s="83"/>
      <c r="E618" s="84" t="s">
        <v>86</v>
      </c>
      <c r="F618" s="84" t="s">
        <v>10</v>
      </c>
      <c r="G618" s="84" t="s">
        <v>84</v>
      </c>
      <c r="H618" s="85">
        <v>43798</v>
      </c>
      <c r="I618" s="86">
        <v>8228.16</v>
      </c>
      <c r="J618" s="86">
        <v>7378.58</v>
      </c>
      <c r="K618" s="87">
        <v>849.58</v>
      </c>
      <c r="N618" s="3" t="s">
        <v>101</v>
      </c>
      <c r="O618" s="83">
        <v>35</v>
      </c>
      <c r="P618" s="86">
        <v>4473.6099999999997</v>
      </c>
      <c r="Q618" s="84" t="s">
        <v>11</v>
      </c>
      <c r="R618" s="84" t="s">
        <v>10</v>
      </c>
      <c r="S618" s="84" t="s">
        <v>84</v>
      </c>
      <c r="T618" s="83" t="s">
        <v>136</v>
      </c>
      <c r="U618" s="83" t="s">
        <v>124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>M645044</v>
      </c>
      <c r="AU618" s="11">
        <f t="shared" si="234"/>
        <v>35</v>
      </c>
      <c r="AV618" s="11">
        <f t="shared" si="235"/>
        <v>4473.6099999999997</v>
      </c>
      <c r="AW618" s="11" t="str">
        <f t="shared" si="236"/>
        <v>2014/11</v>
      </c>
      <c r="AX618" s="11" t="str">
        <f t="shared" si="237"/>
        <v>2014/11 Contribuciones Seg. Social</v>
      </c>
      <c r="AY618" s="11">
        <f t="shared" si="218"/>
        <v>9360.77</v>
      </c>
      <c r="AZ618" s="11">
        <f t="shared" si="238"/>
        <v>0.47791047104030965</v>
      </c>
      <c r="BA618" s="11" t="str">
        <f t="shared" si="220"/>
        <v>M645044 35</v>
      </c>
      <c r="BB618" s="11">
        <f>IFERROR(IF(AW618="","",VLOOKUP(AW618,SUSS!R:S,2,FALSE)),AY618*SUSS!$M$2)</f>
        <v>1123.2924</v>
      </c>
      <c r="BC618" s="11">
        <f t="shared" si="219"/>
        <v>536.83319999999992</v>
      </c>
    </row>
    <row r="619" spans="1:55" ht="29.25" thickBot="1">
      <c r="A619" s="3" t="s">
        <v>101</v>
      </c>
      <c r="B619" s="83">
        <v>2018</v>
      </c>
      <c r="C619" s="83">
        <v>1</v>
      </c>
      <c r="D619" s="83"/>
      <c r="E619" s="84" t="s">
        <v>11</v>
      </c>
      <c r="F619" s="84" t="s">
        <v>10</v>
      </c>
      <c r="G619" s="84" t="s">
        <v>83</v>
      </c>
      <c r="H619" s="85">
        <v>43242</v>
      </c>
      <c r="I619" s="86">
        <v>1142.3499999999999</v>
      </c>
      <c r="J619" s="86">
        <v>1024.4000000000001</v>
      </c>
      <c r="K619" s="87">
        <v>117.95</v>
      </c>
      <c r="N619" s="3" t="s">
        <v>101</v>
      </c>
      <c r="O619" s="83">
        <v>35</v>
      </c>
      <c r="P619" s="86">
        <v>1626.6</v>
      </c>
      <c r="Q619" s="84" t="s">
        <v>11</v>
      </c>
      <c r="R619" s="84" t="s">
        <v>108</v>
      </c>
      <c r="S619" s="84" t="s">
        <v>109</v>
      </c>
      <c r="T619" s="83" t="s">
        <v>136</v>
      </c>
      <c r="U619" s="83" t="s">
        <v>124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M645044</v>
      </c>
      <c r="AU619" s="11">
        <f t="shared" si="234"/>
        <v>35</v>
      </c>
      <c r="AV619" s="11">
        <f t="shared" si="235"/>
        <v>1626.6</v>
      </c>
      <c r="AW619" s="11" t="str">
        <f t="shared" si="236"/>
        <v>2014/11</v>
      </c>
      <c r="AX619" s="11" t="str">
        <f t="shared" si="237"/>
        <v>2014/11 Contribuciones Seg. Social</v>
      </c>
      <c r="AY619" s="11">
        <f t="shared" si="218"/>
        <v>9360.77</v>
      </c>
      <c r="AZ619" s="11">
        <f t="shared" si="238"/>
        <v>0.17376775628500646</v>
      </c>
      <c r="BA619" s="11" t="str">
        <f t="shared" si="220"/>
        <v>M645044 35</v>
      </c>
      <c r="BB619" s="11">
        <f>IFERROR(IF(AW619="","",VLOOKUP(AW619,SUSS!R:S,2,FALSE)),AY619*SUSS!$M$2)</f>
        <v>1123.2924</v>
      </c>
      <c r="BC619" s="11">
        <f t="shared" si="219"/>
        <v>195.19200000000001</v>
      </c>
    </row>
    <row r="620" spans="1:55" ht="29.25" thickBot="1">
      <c r="A620" s="3" t="s">
        <v>101</v>
      </c>
      <c r="B620" s="83">
        <v>2018</v>
      </c>
      <c r="C620" s="83">
        <v>1</v>
      </c>
      <c r="D620" s="83"/>
      <c r="E620" s="84" t="s">
        <v>11</v>
      </c>
      <c r="F620" s="84" t="s">
        <v>10</v>
      </c>
      <c r="G620" s="84" t="s">
        <v>84</v>
      </c>
      <c r="H620" s="85">
        <v>43798</v>
      </c>
      <c r="I620" s="86">
        <v>10147.06</v>
      </c>
      <c r="J620" s="86">
        <v>9099.35</v>
      </c>
      <c r="K620" s="86">
        <v>1047.71</v>
      </c>
      <c r="N620" s="3" t="s">
        <v>101</v>
      </c>
      <c r="O620" s="83">
        <v>35</v>
      </c>
      <c r="P620" s="87">
        <v>242.52</v>
      </c>
      <c r="Q620" s="84" t="s">
        <v>11</v>
      </c>
      <c r="R620" s="84" t="s">
        <v>108</v>
      </c>
      <c r="S620" s="84" t="s">
        <v>83</v>
      </c>
      <c r="T620" s="83" t="s">
        <v>136</v>
      </c>
      <c r="U620" s="83" t="s">
        <v>124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>M645044</v>
      </c>
      <c r="AU620" s="11">
        <f t="shared" si="234"/>
        <v>35</v>
      </c>
      <c r="AV620" s="11">
        <f t="shared" si="235"/>
        <v>242.52</v>
      </c>
      <c r="AW620" s="11" t="str">
        <f t="shared" si="236"/>
        <v>2014/11</v>
      </c>
      <c r="AX620" s="11" t="str">
        <f t="shared" si="237"/>
        <v>2014/11 Contribuciones Seg. Social</v>
      </c>
      <c r="AY620" s="11">
        <f t="shared" si="218"/>
        <v>9360.77</v>
      </c>
      <c r="AZ620" s="11">
        <f t="shared" si="238"/>
        <v>2.5908125079453934E-2</v>
      </c>
      <c r="BA620" s="11" t="str">
        <f t="shared" si="220"/>
        <v>M645044 35</v>
      </c>
      <c r="BB620" s="11">
        <f>IFERROR(IF(AW620="","",VLOOKUP(AW620,SUSS!R:S,2,FALSE)),AY620*SUSS!$M$2)</f>
        <v>1123.2924</v>
      </c>
      <c r="BC620" s="11">
        <f t="shared" si="219"/>
        <v>29.102399999999999</v>
      </c>
    </row>
    <row r="621" spans="1:55" ht="29.25" thickBot="1">
      <c r="A621" s="3" t="s">
        <v>101</v>
      </c>
      <c r="B621" s="83">
        <v>2018</v>
      </c>
      <c r="C621" s="83">
        <v>2</v>
      </c>
      <c r="D621" s="83"/>
      <c r="E621" s="84" t="s">
        <v>86</v>
      </c>
      <c r="F621" s="84" t="s">
        <v>10</v>
      </c>
      <c r="G621" s="84" t="s">
        <v>10</v>
      </c>
      <c r="H621" s="85">
        <v>43171</v>
      </c>
      <c r="I621" s="86">
        <v>9731.3700000000008</v>
      </c>
      <c r="J621" s="87">
        <v>0</v>
      </c>
      <c r="K621" s="86">
        <v>9731.3700000000008</v>
      </c>
      <c r="N621" s="3" t="s">
        <v>101</v>
      </c>
      <c r="O621" s="83">
        <v>35</v>
      </c>
      <c r="P621" s="86">
        <v>2295.09</v>
      </c>
      <c r="Q621" s="84" t="s">
        <v>11</v>
      </c>
      <c r="R621" s="84" t="s">
        <v>108</v>
      </c>
      <c r="S621" s="84" t="s">
        <v>84</v>
      </c>
      <c r="T621" s="83" t="s">
        <v>136</v>
      </c>
      <c r="U621" s="83" t="s">
        <v>124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>M645044</v>
      </c>
      <c r="AU621" s="11">
        <f t="shared" si="234"/>
        <v>35</v>
      </c>
      <c r="AV621" s="11">
        <f t="shared" si="235"/>
        <v>2295.09</v>
      </c>
      <c r="AW621" s="11" t="str">
        <f t="shared" si="236"/>
        <v>2014/11</v>
      </c>
      <c r="AX621" s="11" t="str">
        <f t="shared" si="237"/>
        <v>2014/11 Contribuciones Seg. Social</v>
      </c>
      <c r="AY621" s="11">
        <f t="shared" si="218"/>
        <v>9360.77</v>
      </c>
      <c r="AZ621" s="11">
        <f t="shared" si="238"/>
        <v>0.24518175321047309</v>
      </c>
      <c r="BA621" s="11" t="str">
        <f t="shared" si="220"/>
        <v>M645044 35</v>
      </c>
      <c r="BB621" s="11">
        <f>IFERROR(IF(AW621="","",VLOOKUP(AW621,SUSS!R:S,2,FALSE)),AY621*SUSS!$M$2)</f>
        <v>1123.2924</v>
      </c>
      <c r="BC621" s="11">
        <f t="shared" si="219"/>
        <v>275.41080000000005</v>
      </c>
    </row>
    <row r="622" spans="1:55" ht="29.25" thickBot="1">
      <c r="A622" s="3" t="s">
        <v>101</v>
      </c>
      <c r="B622" s="83">
        <v>2018</v>
      </c>
      <c r="C622" s="83">
        <v>2</v>
      </c>
      <c r="D622" s="83"/>
      <c r="E622" s="84" t="s">
        <v>11</v>
      </c>
      <c r="F622" s="84" t="s">
        <v>10</v>
      </c>
      <c r="G622" s="84" t="s">
        <v>10</v>
      </c>
      <c r="H622" s="85">
        <v>43171</v>
      </c>
      <c r="I622" s="86">
        <v>11077.64</v>
      </c>
      <c r="J622" s="87">
        <v>0</v>
      </c>
      <c r="K622" s="86">
        <v>11077.64</v>
      </c>
      <c r="N622" s="3" t="s">
        <v>101</v>
      </c>
      <c r="O622" s="83">
        <v>35</v>
      </c>
      <c r="P622" s="86">
        <v>12960.58</v>
      </c>
      <c r="Q622" s="84" t="s">
        <v>11</v>
      </c>
      <c r="R622" s="84" t="s">
        <v>10</v>
      </c>
      <c r="S622" s="84" t="s">
        <v>10</v>
      </c>
      <c r="T622" s="83" t="s">
        <v>139</v>
      </c>
      <c r="U622" s="83" t="s">
        <v>124</v>
      </c>
      <c r="AC622" s="11" t="str">
        <f t="shared" si="221"/>
        <v>M645044</v>
      </c>
      <c r="AD622" s="11" t="str">
        <f t="shared" si="222"/>
        <v>Contribuciones Seg. Social</v>
      </c>
      <c r="AE622" s="11" t="str">
        <f t="shared" si="223"/>
        <v>Declaración Jurada</v>
      </c>
      <c r="AF622" s="11" t="str">
        <f t="shared" si="224"/>
        <v>Declaración Jurada</v>
      </c>
      <c r="AG622" s="11">
        <f t="shared" si="225"/>
        <v>11077.64</v>
      </c>
      <c r="AH622" s="11">
        <f t="shared" si="226"/>
        <v>0</v>
      </c>
      <c r="AI622" s="11">
        <f t="shared" si="227"/>
        <v>11077.64</v>
      </c>
      <c r="AJ622" s="11">
        <f t="shared" si="228"/>
        <v>2018</v>
      </c>
      <c r="AK622" s="11">
        <f t="shared" si="229"/>
        <v>2</v>
      </c>
      <c r="AN622" s="11" t="str">
        <f t="shared" si="230"/>
        <v xml:space="preserve">2018/2 </v>
      </c>
      <c r="AO622" s="11" t="str">
        <f t="shared" si="231"/>
        <v>2018/2 Contribuciones Seg. Social</v>
      </c>
      <c r="AP622" s="11">
        <f t="shared" si="232"/>
        <v>11077.64</v>
      </c>
      <c r="AT622" s="11" t="str">
        <f t="shared" si="233"/>
        <v>M645044</v>
      </c>
      <c r="AU622" s="11">
        <f t="shared" si="234"/>
        <v>35</v>
      </c>
      <c r="AV622" s="11">
        <f t="shared" si="235"/>
        <v>12960.58</v>
      </c>
      <c r="AW622" s="11" t="str">
        <f t="shared" si="236"/>
        <v>2014/12</v>
      </c>
      <c r="AX622" s="11" t="str">
        <f t="shared" si="237"/>
        <v>2014/12 Contribuciones Seg. Social</v>
      </c>
      <c r="AY622" s="11">
        <f t="shared" si="218"/>
        <v>12960.58</v>
      </c>
      <c r="AZ622" s="11">
        <f t="shared" si="238"/>
        <v>1</v>
      </c>
      <c r="BA622" s="11" t="str">
        <f t="shared" si="220"/>
        <v>M645044 35</v>
      </c>
      <c r="BB622" s="11">
        <f>IFERROR(IF(AW622="","",VLOOKUP(AW622,SUSS!R:S,2,FALSE)),AY622*SUSS!$M$2)</f>
        <v>1555.2695999999999</v>
      </c>
      <c r="BC622" s="11">
        <f t="shared" si="219"/>
        <v>1555.2695999999999</v>
      </c>
    </row>
    <row r="623" spans="1:55" ht="29.25" thickBot="1">
      <c r="A623" s="3" t="s">
        <v>101</v>
      </c>
      <c r="B623" s="83">
        <v>2018</v>
      </c>
      <c r="C623" s="83">
        <v>2</v>
      </c>
      <c r="D623" s="83"/>
      <c r="E623" s="84" t="s">
        <v>86</v>
      </c>
      <c r="F623" s="84" t="s">
        <v>10</v>
      </c>
      <c r="G623" s="84" t="s">
        <v>83</v>
      </c>
      <c r="H623" s="85">
        <v>43242</v>
      </c>
      <c r="I623" s="87">
        <v>681.2</v>
      </c>
      <c r="J623" s="87">
        <v>608.77</v>
      </c>
      <c r="K623" s="87">
        <v>72.430000000000007</v>
      </c>
      <c r="N623" s="3" t="s">
        <v>101</v>
      </c>
      <c r="O623" s="83">
        <v>35</v>
      </c>
      <c r="P623" s="87">
        <v>331.14</v>
      </c>
      <c r="Q623" s="84" t="s">
        <v>11</v>
      </c>
      <c r="R623" s="84" t="s">
        <v>10</v>
      </c>
      <c r="S623" s="84" t="s">
        <v>83</v>
      </c>
      <c r="T623" s="83" t="s">
        <v>139</v>
      </c>
      <c r="U623" s="83" t="s">
        <v>124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M645044</v>
      </c>
      <c r="AU623" s="11">
        <f t="shared" si="234"/>
        <v>35</v>
      </c>
      <c r="AV623" s="11">
        <f t="shared" si="235"/>
        <v>331.14</v>
      </c>
      <c r="AW623" s="11" t="str">
        <f t="shared" si="236"/>
        <v>2014/12</v>
      </c>
      <c r="AX623" s="11" t="str">
        <f t="shared" si="237"/>
        <v>2014/12 Contribuciones Seg. Social</v>
      </c>
      <c r="AY623" s="11">
        <f t="shared" si="218"/>
        <v>12960.58</v>
      </c>
      <c r="AZ623" s="11">
        <f t="shared" si="238"/>
        <v>2.554978249430195E-2</v>
      </c>
      <c r="BA623" s="11" t="str">
        <f t="shared" si="220"/>
        <v>M645044 35</v>
      </c>
      <c r="BB623" s="11">
        <f>IFERROR(IF(AW623="","",VLOOKUP(AW623,SUSS!R:S,2,FALSE)),AY623*SUSS!$M$2)</f>
        <v>1555.2695999999999</v>
      </c>
      <c r="BC623" s="11">
        <f t="shared" si="219"/>
        <v>39.736799999999995</v>
      </c>
    </row>
    <row r="624" spans="1:55" ht="29.25" thickBot="1">
      <c r="A624" s="3" t="s">
        <v>101</v>
      </c>
      <c r="B624" s="83">
        <v>2018</v>
      </c>
      <c r="C624" s="83">
        <v>2</v>
      </c>
      <c r="D624" s="83"/>
      <c r="E624" s="84" t="s">
        <v>86</v>
      </c>
      <c r="F624" s="84" t="s">
        <v>10</v>
      </c>
      <c r="G624" s="84" t="s">
        <v>84</v>
      </c>
      <c r="H624" s="85">
        <v>43798</v>
      </c>
      <c r="I624" s="86">
        <v>8471.16</v>
      </c>
      <c r="J624" s="86">
        <v>7570.45</v>
      </c>
      <c r="K624" s="87">
        <v>900.71</v>
      </c>
      <c r="N624" s="3" t="s">
        <v>101</v>
      </c>
      <c r="O624" s="83">
        <v>35</v>
      </c>
      <c r="P624" s="87">
        <v>261.02999999999997</v>
      </c>
      <c r="Q624" s="84" t="s">
        <v>11</v>
      </c>
      <c r="R624" s="84" t="s">
        <v>10</v>
      </c>
      <c r="S624" s="84" t="s">
        <v>84</v>
      </c>
      <c r="T624" s="83" t="s">
        <v>139</v>
      </c>
      <c r="U624" s="83" t="s">
        <v>124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>M645044</v>
      </c>
      <c r="AU624" s="11">
        <f t="shared" si="234"/>
        <v>35</v>
      </c>
      <c r="AV624" s="11">
        <f t="shared" si="235"/>
        <v>261.02999999999997</v>
      </c>
      <c r="AW624" s="11" t="str">
        <f t="shared" si="236"/>
        <v>2014/12</v>
      </c>
      <c r="AX624" s="11" t="str">
        <f t="shared" si="237"/>
        <v>2014/12 Contribuciones Seg. Social</v>
      </c>
      <c r="AY624" s="11">
        <f t="shared" si="218"/>
        <v>12960.58</v>
      </c>
      <c r="AZ624" s="11">
        <f t="shared" si="238"/>
        <v>2.0140302363011529E-2</v>
      </c>
      <c r="BA624" s="11" t="str">
        <f t="shared" si="220"/>
        <v>M645044 35</v>
      </c>
      <c r="BB624" s="11">
        <f>IFERROR(IF(AW624="","",VLOOKUP(AW624,SUSS!R:S,2,FALSE)),AY624*SUSS!$M$2)</f>
        <v>1555.2695999999999</v>
      </c>
      <c r="BC624" s="11">
        <f t="shared" si="219"/>
        <v>31.323599999999992</v>
      </c>
    </row>
    <row r="625" spans="1:55" ht="29.25" thickBot="1">
      <c r="A625" s="3" t="s">
        <v>101</v>
      </c>
      <c r="B625" s="83">
        <v>2018</v>
      </c>
      <c r="C625" s="83">
        <v>2</v>
      </c>
      <c r="D625" s="83"/>
      <c r="E625" s="84" t="s">
        <v>11</v>
      </c>
      <c r="F625" s="84" t="s">
        <v>10</v>
      </c>
      <c r="G625" s="84" t="s">
        <v>83</v>
      </c>
      <c r="H625" s="85">
        <v>43242</v>
      </c>
      <c r="I625" s="87">
        <v>775.43</v>
      </c>
      <c r="J625" s="87">
        <v>692.98</v>
      </c>
      <c r="K625" s="87">
        <v>82.45</v>
      </c>
      <c r="N625" s="3" t="s">
        <v>101</v>
      </c>
      <c r="O625" s="83">
        <v>35</v>
      </c>
      <c r="P625" s="86">
        <v>3394.54</v>
      </c>
      <c r="Q625" s="84" t="s">
        <v>86</v>
      </c>
      <c r="R625" s="84" t="s">
        <v>10</v>
      </c>
      <c r="S625" s="84" t="s">
        <v>10</v>
      </c>
      <c r="T625" s="83" t="s">
        <v>140</v>
      </c>
      <c r="U625" s="83" t="s">
        <v>124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:55" ht="29.25" thickBot="1">
      <c r="A626" s="3" t="s">
        <v>101</v>
      </c>
      <c r="B626" s="83">
        <v>2018</v>
      </c>
      <c r="C626" s="83">
        <v>2</v>
      </c>
      <c r="D626" s="83"/>
      <c r="E626" s="84" t="s">
        <v>11</v>
      </c>
      <c r="F626" s="84" t="s">
        <v>10</v>
      </c>
      <c r="G626" s="84" t="s">
        <v>84</v>
      </c>
      <c r="H626" s="85">
        <v>43798</v>
      </c>
      <c r="I626" s="86">
        <v>9643.09</v>
      </c>
      <c r="J626" s="86">
        <v>8617.77</v>
      </c>
      <c r="K626" s="86">
        <v>1025.32</v>
      </c>
      <c r="N626" s="3" t="s">
        <v>101</v>
      </c>
      <c r="O626" s="83">
        <v>35</v>
      </c>
      <c r="P626" s="87">
        <v>131.37</v>
      </c>
      <c r="Q626" s="84" t="s">
        <v>86</v>
      </c>
      <c r="R626" s="84" t="s">
        <v>10</v>
      </c>
      <c r="S626" s="84" t="s">
        <v>83</v>
      </c>
      <c r="T626" s="83" t="s">
        <v>140</v>
      </c>
      <c r="U626" s="83" t="s">
        <v>124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:55" ht="29.25" thickBot="1">
      <c r="A627" s="3" t="s">
        <v>101</v>
      </c>
      <c r="B627" s="83">
        <v>2018</v>
      </c>
      <c r="C627" s="83">
        <v>3</v>
      </c>
      <c r="D627" s="83"/>
      <c r="E627" s="84" t="s">
        <v>86</v>
      </c>
      <c r="F627" s="84" t="s">
        <v>10</v>
      </c>
      <c r="G627" s="84" t="s">
        <v>10</v>
      </c>
      <c r="H627" s="85">
        <v>43200</v>
      </c>
      <c r="I627" s="86">
        <v>8246.31</v>
      </c>
      <c r="J627" s="87">
        <v>0</v>
      </c>
      <c r="K627" s="86">
        <v>8246.31</v>
      </c>
      <c r="N627" s="3" t="s">
        <v>101</v>
      </c>
      <c r="O627" s="83">
        <v>35</v>
      </c>
      <c r="P627" s="86">
        <v>3278.92</v>
      </c>
      <c r="Q627" s="84" t="s">
        <v>86</v>
      </c>
      <c r="R627" s="84" t="s">
        <v>10</v>
      </c>
      <c r="S627" s="84" t="s">
        <v>84</v>
      </c>
      <c r="T627" s="83" t="s">
        <v>140</v>
      </c>
      <c r="U627" s="83" t="s">
        <v>124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:55" ht="29.25" thickBot="1">
      <c r="A628" s="3" t="s">
        <v>101</v>
      </c>
      <c r="B628" s="83">
        <v>2018</v>
      </c>
      <c r="C628" s="83">
        <v>3</v>
      </c>
      <c r="D628" s="83"/>
      <c r="E628" s="84" t="s">
        <v>11</v>
      </c>
      <c r="F628" s="84" t="s">
        <v>10</v>
      </c>
      <c r="G628" s="84" t="s">
        <v>10</v>
      </c>
      <c r="H628" s="85">
        <v>43200</v>
      </c>
      <c r="I628" s="86">
        <v>6423.48</v>
      </c>
      <c r="J628" s="87">
        <v>0</v>
      </c>
      <c r="K628" s="86">
        <v>6423.48</v>
      </c>
      <c r="N628" s="3" t="s">
        <v>101</v>
      </c>
      <c r="O628" s="83">
        <v>35</v>
      </c>
      <c r="P628" s="86">
        <v>5888.69</v>
      </c>
      <c r="Q628" s="84" t="s">
        <v>86</v>
      </c>
      <c r="R628" s="84" t="s">
        <v>10</v>
      </c>
      <c r="S628" s="84" t="s">
        <v>10</v>
      </c>
      <c r="T628" s="83" t="s">
        <v>142</v>
      </c>
      <c r="U628" s="83" t="s">
        <v>124</v>
      </c>
      <c r="AC628" s="11" t="str">
        <f t="shared" si="221"/>
        <v>M645044</v>
      </c>
      <c r="AD628" s="11" t="str">
        <f t="shared" si="222"/>
        <v>Contribuciones Seg. Social</v>
      </c>
      <c r="AE628" s="11" t="str">
        <f t="shared" si="223"/>
        <v>Declaración Jurada</v>
      </c>
      <c r="AF628" s="11" t="str">
        <f t="shared" si="224"/>
        <v>Declaración Jurada</v>
      </c>
      <c r="AG628" s="11">
        <f t="shared" si="225"/>
        <v>6423.48</v>
      </c>
      <c r="AH628" s="11">
        <f t="shared" si="226"/>
        <v>0</v>
      </c>
      <c r="AI628" s="11">
        <f t="shared" si="227"/>
        <v>6423.48</v>
      </c>
      <c r="AJ628" s="11">
        <f t="shared" si="228"/>
        <v>2018</v>
      </c>
      <c r="AK628" s="11">
        <f t="shared" si="229"/>
        <v>3</v>
      </c>
      <c r="AN628" s="11" t="str">
        <f t="shared" si="230"/>
        <v xml:space="preserve">2018/3 </v>
      </c>
      <c r="AO628" s="11" t="str">
        <f t="shared" si="231"/>
        <v>2018/3 Contribuciones Seg. Social</v>
      </c>
      <c r="AP628" s="11">
        <f t="shared" si="232"/>
        <v>6423.48</v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:55" ht="29.25" thickBot="1">
      <c r="A629" s="3" t="s">
        <v>101</v>
      </c>
      <c r="B629" s="83">
        <v>2018</v>
      </c>
      <c r="C629" s="83">
        <v>3</v>
      </c>
      <c r="D629" s="83"/>
      <c r="E629" s="84" t="s">
        <v>86</v>
      </c>
      <c r="F629" s="84" t="s">
        <v>10</v>
      </c>
      <c r="G629" s="84" t="s">
        <v>83</v>
      </c>
      <c r="H629" s="85">
        <v>43242</v>
      </c>
      <c r="I629" s="87">
        <v>346.35</v>
      </c>
      <c r="J629" s="87">
        <v>308.39</v>
      </c>
      <c r="K629" s="87">
        <v>37.96</v>
      </c>
      <c r="N629" s="3" t="s">
        <v>101</v>
      </c>
      <c r="O629" s="83">
        <v>35</v>
      </c>
      <c r="P629" s="87">
        <v>130.44</v>
      </c>
      <c r="Q629" s="84" t="s">
        <v>86</v>
      </c>
      <c r="R629" s="84" t="s">
        <v>10</v>
      </c>
      <c r="S629" s="84" t="s">
        <v>83</v>
      </c>
      <c r="T629" s="83" t="s">
        <v>142</v>
      </c>
      <c r="U629" s="83" t="s">
        <v>124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:55" ht="29.25" thickBot="1">
      <c r="A630" s="3" t="s">
        <v>101</v>
      </c>
      <c r="B630" s="83">
        <v>2018</v>
      </c>
      <c r="C630" s="83">
        <v>3</v>
      </c>
      <c r="D630" s="83"/>
      <c r="E630" s="84" t="s">
        <v>86</v>
      </c>
      <c r="F630" s="84" t="s">
        <v>10</v>
      </c>
      <c r="G630" s="84" t="s">
        <v>84</v>
      </c>
      <c r="H630" s="85">
        <v>43798</v>
      </c>
      <c r="I630" s="86">
        <v>7178.41</v>
      </c>
      <c r="J630" s="86">
        <v>6391.74</v>
      </c>
      <c r="K630" s="87">
        <v>786.67</v>
      </c>
      <c r="N630" s="3" t="s">
        <v>101</v>
      </c>
      <c r="O630" s="83">
        <v>35</v>
      </c>
      <c r="P630" s="86">
        <v>2813.91</v>
      </c>
      <c r="Q630" s="84" t="s">
        <v>86</v>
      </c>
      <c r="R630" s="84" t="s">
        <v>10</v>
      </c>
      <c r="S630" s="84" t="s">
        <v>84</v>
      </c>
      <c r="T630" s="83" t="s">
        <v>142</v>
      </c>
      <c r="U630" s="83" t="s">
        <v>124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:55" ht="29.25" thickBot="1">
      <c r="A631" s="3" t="s">
        <v>101</v>
      </c>
      <c r="B631" s="83">
        <v>2018</v>
      </c>
      <c r="C631" s="83">
        <v>3</v>
      </c>
      <c r="D631" s="83"/>
      <c r="E631" s="84" t="s">
        <v>11</v>
      </c>
      <c r="F631" s="84" t="s">
        <v>10</v>
      </c>
      <c r="G631" s="84" t="s">
        <v>83</v>
      </c>
      <c r="H631" s="85">
        <v>43242</v>
      </c>
      <c r="I631" s="87">
        <v>269.79000000000002</v>
      </c>
      <c r="J631" s="87">
        <v>240.22</v>
      </c>
      <c r="K631" s="87">
        <v>29.57</v>
      </c>
      <c r="N631" s="3" t="s">
        <v>101</v>
      </c>
      <c r="O631" s="83">
        <v>35</v>
      </c>
      <c r="P631" s="87">
        <v>618.30999999999995</v>
      </c>
      <c r="Q631" s="84" t="s">
        <v>86</v>
      </c>
      <c r="R631" s="84" t="s">
        <v>10</v>
      </c>
      <c r="S631" s="84" t="s">
        <v>10</v>
      </c>
      <c r="T631" s="83" t="s">
        <v>143</v>
      </c>
      <c r="U631" s="83" t="s">
        <v>124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:55" ht="29.25" thickBot="1">
      <c r="A632" s="3" t="s">
        <v>101</v>
      </c>
      <c r="B632" s="83">
        <v>2018</v>
      </c>
      <c r="C632" s="83">
        <v>3</v>
      </c>
      <c r="D632" s="83"/>
      <c r="E632" s="84" t="s">
        <v>11</v>
      </c>
      <c r="F632" s="84" t="s">
        <v>10</v>
      </c>
      <c r="G632" s="84" t="s">
        <v>84</v>
      </c>
      <c r="H632" s="85">
        <v>43798</v>
      </c>
      <c r="I632" s="86">
        <v>5591.64</v>
      </c>
      <c r="J632" s="86">
        <v>4978.8599999999997</v>
      </c>
      <c r="K632" s="87">
        <v>612.78</v>
      </c>
      <c r="N632" s="3" t="s">
        <v>101</v>
      </c>
      <c r="O632" s="83">
        <v>35</v>
      </c>
      <c r="P632" s="86">
        <v>14119.33</v>
      </c>
      <c r="Q632" s="84" t="s">
        <v>102</v>
      </c>
      <c r="R632" s="84" t="s">
        <v>10</v>
      </c>
      <c r="S632" s="84" t="s">
        <v>10</v>
      </c>
      <c r="T632" s="83" t="s">
        <v>115</v>
      </c>
      <c r="U632" s="83" t="s">
        <v>124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:55" ht="29.25" thickBot="1">
      <c r="A633" s="3" t="s">
        <v>101</v>
      </c>
      <c r="B633" s="83">
        <v>2018</v>
      </c>
      <c r="C633" s="83">
        <v>4</v>
      </c>
      <c r="D633" s="83"/>
      <c r="E633" s="84" t="s">
        <v>86</v>
      </c>
      <c r="F633" s="84" t="s">
        <v>10</v>
      </c>
      <c r="G633" s="84" t="s">
        <v>10</v>
      </c>
      <c r="H633" s="85">
        <v>43230</v>
      </c>
      <c r="I633" s="86">
        <v>13596.61</v>
      </c>
      <c r="J633" s="87">
        <v>0</v>
      </c>
      <c r="K633" s="86">
        <v>13596.61</v>
      </c>
      <c r="N633" s="3" t="s">
        <v>101</v>
      </c>
      <c r="O633" s="83">
        <v>35</v>
      </c>
      <c r="P633" s="87">
        <v>6.27</v>
      </c>
      <c r="Q633" s="84" t="s">
        <v>104</v>
      </c>
      <c r="R633" s="84" t="s">
        <v>10</v>
      </c>
      <c r="S633" s="84" t="s">
        <v>105</v>
      </c>
      <c r="T633" s="83" t="s">
        <v>116</v>
      </c>
      <c r="U633" s="83" t="s">
        <v>124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:55" ht="29.25" thickBot="1">
      <c r="A634" s="3" t="s">
        <v>101</v>
      </c>
      <c r="B634" s="83">
        <v>2018</v>
      </c>
      <c r="C634" s="83">
        <v>4</v>
      </c>
      <c r="D634" s="83"/>
      <c r="E634" s="84" t="s">
        <v>11</v>
      </c>
      <c r="F634" s="84" t="s">
        <v>10</v>
      </c>
      <c r="G634" s="84" t="s">
        <v>10</v>
      </c>
      <c r="H634" s="85">
        <v>43230</v>
      </c>
      <c r="I634" s="86">
        <v>16053.34</v>
      </c>
      <c r="J634" s="87">
        <v>0</v>
      </c>
      <c r="K634" s="86">
        <v>16053.34</v>
      </c>
      <c r="N634" s="3" t="s">
        <v>101</v>
      </c>
      <c r="O634" s="83">
        <v>35</v>
      </c>
      <c r="P634" s="87">
        <v>18.809999999999999</v>
      </c>
      <c r="Q634" s="84" t="s">
        <v>106</v>
      </c>
      <c r="R634" s="84" t="s">
        <v>10</v>
      </c>
      <c r="S634" s="84" t="s">
        <v>105</v>
      </c>
      <c r="T634" s="83" t="s">
        <v>137</v>
      </c>
      <c r="U634" s="83" t="s">
        <v>124</v>
      </c>
      <c r="AC634" s="11" t="str">
        <f t="shared" si="221"/>
        <v>M645044</v>
      </c>
      <c r="AD634" s="11" t="str">
        <f t="shared" si="222"/>
        <v>Contribuciones Seg. Social</v>
      </c>
      <c r="AE634" s="11" t="str">
        <f t="shared" si="223"/>
        <v>Declaración Jurada</v>
      </c>
      <c r="AF634" s="11" t="str">
        <f t="shared" si="224"/>
        <v>Declaración Jurada</v>
      </c>
      <c r="AG634" s="11">
        <f t="shared" si="225"/>
        <v>16053.34</v>
      </c>
      <c r="AH634" s="11">
        <f t="shared" si="226"/>
        <v>0</v>
      </c>
      <c r="AI634" s="11">
        <f t="shared" si="227"/>
        <v>16053.34</v>
      </c>
      <c r="AJ634" s="11">
        <f t="shared" si="228"/>
        <v>2018</v>
      </c>
      <c r="AK634" s="11">
        <f t="shared" si="229"/>
        <v>4</v>
      </c>
      <c r="AN634" s="11" t="str">
        <f t="shared" si="230"/>
        <v xml:space="preserve">2018/4 </v>
      </c>
      <c r="AO634" s="11" t="str">
        <f t="shared" si="231"/>
        <v>2018/4 Contribuciones Seg. Social</v>
      </c>
      <c r="AP634" s="11">
        <f t="shared" si="232"/>
        <v>16053.34</v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:55" ht="29.25" thickBot="1">
      <c r="A635" s="3" t="s">
        <v>101</v>
      </c>
      <c r="B635" s="83">
        <v>2018</v>
      </c>
      <c r="C635" s="83">
        <v>4</v>
      </c>
      <c r="D635" s="83"/>
      <c r="E635" s="84" t="s">
        <v>86</v>
      </c>
      <c r="F635" s="84" t="s">
        <v>10</v>
      </c>
      <c r="G635" s="84" t="s">
        <v>83</v>
      </c>
      <c r="H635" s="85">
        <v>43361</v>
      </c>
      <c r="I635" s="86">
        <v>1740.37</v>
      </c>
      <c r="J635" s="86">
        <v>1534.12</v>
      </c>
      <c r="K635" s="87">
        <v>206.25</v>
      </c>
      <c r="N635" s="3" t="s">
        <v>101</v>
      </c>
      <c r="O635" s="83">
        <v>35</v>
      </c>
      <c r="P635" s="87">
        <v>12.54</v>
      </c>
      <c r="Q635" s="84" t="s">
        <v>107</v>
      </c>
      <c r="R635" s="84" t="s">
        <v>10</v>
      </c>
      <c r="S635" s="84" t="s">
        <v>105</v>
      </c>
      <c r="T635" s="83" t="s">
        <v>163</v>
      </c>
      <c r="U635" s="83" t="s">
        <v>124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:55" ht="29.25" thickBot="1">
      <c r="A636" s="3" t="s">
        <v>101</v>
      </c>
      <c r="B636" s="83">
        <v>2018</v>
      </c>
      <c r="C636" s="83">
        <v>4</v>
      </c>
      <c r="D636" s="83"/>
      <c r="E636" s="84" t="s">
        <v>86</v>
      </c>
      <c r="F636" s="84" t="s">
        <v>10</v>
      </c>
      <c r="G636" s="84" t="s">
        <v>84</v>
      </c>
      <c r="H636" s="85">
        <v>43798</v>
      </c>
      <c r="I636" s="86">
        <v>9732.91</v>
      </c>
      <c r="J636" s="86">
        <v>8579.49</v>
      </c>
      <c r="K636" s="86">
        <v>1153.42</v>
      </c>
      <c r="N636" s="3" t="s">
        <v>101</v>
      </c>
      <c r="O636" s="83">
        <v>35</v>
      </c>
      <c r="P636" s="86">
        <v>4220.58</v>
      </c>
      <c r="Q636" s="84" t="s">
        <v>82</v>
      </c>
      <c r="R636" s="84" t="s">
        <v>10</v>
      </c>
      <c r="S636" s="84" t="s">
        <v>10</v>
      </c>
      <c r="T636" s="83" t="s">
        <v>177</v>
      </c>
      <c r="U636" s="83" t="s">
        <v>124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:55" ht="29.25" thickBot="1">
      <c r="A637" s="3" t="s">
        <v>101</v>
      </c>
      <c r="B637" s="83">
        <v>2018</v>
      </c>
      <c r="C637" s="83">
        <v>4</v>
      </c>
      <c r="D637" s="83"/>
      <c r="E637" s="84" t="s">
        <v>11</v>
      </c>
      <c r="F637" s="84" t="s">
        <v>10</v>
      </c>
      <c r="G637" s="84" t="s">
        <v>83</v>
      </c>
      <c r="H637" s="85">
        <v>43361</v>
      </c>
      <c r="I637" s="86">
        <v>2054.83</v>
      </c>
      <c r="J637" s="86">
        <v>1811.32</v>
      </c>
      <c r="K637" s="87">
        <v>243.51</v>
      </c>
      <c r="N637" s="3" t="s">
        <v>101</v>
      </c>
      <c r="O637" s="83">
        <v>35</v>
      </c>
      <c r="P637" s="87">
        <v>506.14</v>
      </c>
      <c r="Q637" s="84" t="s">
        <v>82</v>
      </c>
      <c r="R637" s="84" t="s">
        <v>10</v>
      </c>
      <c r="S637" s="84" t="s">
        <v>83</v>
      </c>
      <c r="T637" s="83" t="s">
        <v>177</v>
      </c>
      <c r="U637" s="83" t="s">
        <v>124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:55" ht="29.25" thickBot="1">
      <c r="A638" s="3" t="s">
        <v>101</v>
      </c>
      <c r="B638" s="83">
        <v>2018</v>
      </c>
      <c r="C638" s="83">
        <v>4</v>
      </c>
      <c r="D638" s="83"/>
      <c r="E638" s="84" t="s">
        <v>11</v>
      </c>
      <c r="F638" s="84" t="s">
        <v>10</v>
      </c>
      <c r="G638" s="84" t="s">
        <v>84</v>
      </c>
      <c r="H638" s="85">
        <v>43798</v>
      </c>
      <c r="I638" s="86">
        <v>11491.52</v>
      </c>
      <c r="J638" s="86">
        <v>10129.700000000001</v>
      </c>
      <c r="K638" s="86">
        <v>1361.82</v>
      </c>
      <c r="N638" s="3" t="s">
        <v>101</v>
      </c>
      <c r="O638" s="83">
        <v>35</v>
      </c>
      <c r="P638" s="86">
        <v>2168.96</v>
      </c>
      <c r="Q638" s="84" t="s">
        <v>82</v>
      </c>
      <c r="R638" s="84" t="s">
        <v>10</v>
      </c>
      <c r="S638" s="84" t="s">
        <v>84</v>
      </c>
      <c r="T638" s="83" t="s">
        <v>177</v>
      </c>
      <c r="U638" s="83" t="s">
        <v>124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:55" ht="29.25" thickBot="1">
      <c r="A639" s="3" t="s">
        <v>101</v>
      </c>
      <c r="B639" s="83">
        <v>2018</v>
      </c>
      <c r="C639" s="83">
        <v>5</v>
      </c>
      <c r="D639" s="83"/>
      <c r="E639" s="84" t="s">
        <v>86</v>
      </c>
      <c r="F639" s="84" t="s">
        <v>10</v>
      </c>
      <c r="G639" s="84" t="s">
        <v>10</v>
      </c>
      <c r="H639" s="85">
        <v>43263</v>
      </c>
      <c r="I639" s="86">
        <v>3648.25</v>
      </c>
      <c r="J639" s="87">
        <v>0</v>
      </c>
      <c r="K639" s="86">
        <v>3648.25</v>
      </c>
      <c r="N639" s="3" t="s">
        <v>101</v>
      </c>
      <c r="O639" s="83">
        <v>35</v>
      </c>
      <c r="P639" s="86">
        <v>37386.54</v>
      </c>
      <c r="Q639" s="84" t="s">
        <v>82</v>
      </c>
      <c r="R639" s="84" t="s">
        <v>10</v>
      </c>
      <c r="S639" s="84" t="s">
        <v>10</v>
      </c>
      <c r="T639" s="83" t="s">
        <v>178</v>
      </c>
      <c r="U639" s="83" t="s">
        <v>124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:55" ht="29.25" thickBot="1">
      <c r="A640" s="3" t="s">
        <v>101</v>
      </c>
      <c r="B640" s="83">
        <v>2018</v>
      </c>
      <c r="C640" s="83">
        <v>5</v>
      </c>
      <c r="D640" s="83"/>
      <c r="E640" s="84" t="s">
        <v>11</v>
      </c>
      <c r="F640" s="84" t="s">
        <v>10</v>
      </c>
      <c r="G640" s="84" t="s">
        <v>10</v>
      </c>
      <c r="H640" s="85">
        <v>43263</v>
      </c>
      <c r="I640" s="86">
        <v>4206.41</v>
      </c>
      <c r="J640" s="87">
        <v>0</v>
      </c>
      <c r="K640" s="86">
        <v>4206.41</v>
      </c>
      <c r="N640" s="3" t="s">
        <v>101</v>
      </c>
      <c r="O640" s="83">
        <v>36</v>
      </c>
      <c r="P640" s="87">
        <v>669.19</v>
      </c>
      <c r="Q640" s="84" t="s">
        <v>103</v>
      </c>
      <c r="R640" s="84" t="s">
        <v>10</v>
      </c>
      <c r="S640" s="84" t="s">
        <v>83</v>
      </c>
      <c r="T640" s="83" t="s">
        <v>114</v>
      </c>
      <c r="U640" s="83" t="s">
        <v>124</v>
      </c>
      <c r="AC640" s="11" t="str">
        <f t="shared" si="221"/>
        <v>M645044</v>
      </c>
      <c r="AD640" s="11" t="str">
        <f t="shared" si="222"/>
        <v>Contribuciones Seg. Social</v>
      </c>
      <c r="AE640" s="11" t="str">
        <f t="shared" si="223"/>
        <v>Declaración Jurada</v>
      </c>
      <c r="AF640" s="11" t="str">
        <f t="shared" si="224"/>
        <v>Declaración Jurada</v>
      </c>
      <c r="AG640" s="11">
        <f t="shared" si="225"/>
        <v>4206.41</v>
      </c>
      <c r="AH640" s="11">
        <f t="shared" si="226"/>
        <v>0</v>
      </c>
      <c r="AI640" s="11">
        <f t="shared" si="227"/>
        <v>4206.41</v>
      </c>
      <c r="AJ640" s="11">
        <f t="shared" si="228"/>
        <v>2018</v>
      </c>
      <c r="AK640" s="11">
        <f t="shared" si="229"/>
        <v>5</v>
      </c>
      <c r="AN640" s="11" t="str">
        <f t="shared" si="230"/>
        <v xml:space="preserve">2018/5 </v>
      </c>
      <c r="AO640" s="11" t="str">
        <f t="shared" si="231"/>
        <v>2018/5 Contribuciones Seg. Social</v>
      </c>
      <c r="AP640" s="11">
        <f t="shared" si="232"/>
        <v>4206.41</v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:55" ht="29.25" thickBot="1">
      <c r="A641" s="3" t="s">
        <v>101</v>
      </c>
      <c r="B641" s="83">
        <v>2018</v>
      </c>
      <c r="C641" s="83">
        <v>5</v>
      </c>
      <c r="D641" s="83"/>
      <c r="E641" s="84" t="s">
        <v>86</v>
      </c>
      <c r="F641" s="84" t="s">
        <v>10</v>
      </c>
      <c r="G641" s="84" t="s">
        <v>83</v>
      </c>
      <c r="H641" s="85">
        <v>43361</v>
      </c>
      <c r="I641" s="87">
        <v>350.23</v>
      </c>
      <c r="J641" s="87">
        <v>307.08999999999997</v>
      </c>
      <c r="K641" s="87">
        <v>43.14</v>
      </c>
      <c r="N641" s="3" t="s">
        <v>101</v>
      </c>
      <c r="O641" s="83">
        <v>36</v>
      </c>
      <c r="P641" s="86">
        <v>5888.12</v>
      </c>
      <c r="Q641" s="84" t="s">
        <v>11</v>
      </c>
      <c r="R641" s="84" t="s">
        <v>10</v>
      </c>
      <c r="S641" s="84" t="s">
        <v>84</v>
      </c>
      <c r="T641" s="83" t="s">
        <v>139</v>
      </c>
      <c r="U641" s="83" t="s">
        <v>124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M645044</v>
      </c>
      <c r="AU641" s="11">
        <f t="shared" si="234"/>
        <v>36</v>
      </c>
      <c r="AV641" s="11">
        <f t="shared" si="235"/>
        <v>5888.12</v>
      </c>
      <c r="AW641" s="11" t="str">
        <f t="shared" si="236"/>
        <v>2014/12</v>
      </c>
      <c r="AX641" s="11" t="str">
        <f t="shared" si="237"/>
        <v>2014/12 Contribuciones Seg. Social</v>
      </c>
      <c r="AY641" s="11">
        <f t="shared" si="218"/>
        <v>12960.58</v>
      </c>
      <c r="AZ641" s="11">
        <f t="shared" si="238"/>
        <v>0.45430991514268648</v>
      </c>
      <c r="BA641" s="11" t="str">
        <f t="shared" si="220"/>
        <v>M645044 36</v>
      </c>
      <c r="BB641" s="11">
        <f>IFERROR(IF(AW641="","",VLOOKUP(AW641,SUSS!R:S,2,FALSE)),AY641*SUSS!$M$2)</f>
        <v>1555.2695999999999</v>
      </c>
      <c r="BC641" s="11">
        <f t="shared" si="219"/>
        <v>706.57439999999986</v>
      </c>
    </row>
    <row r="642" spans="1:55" ht="29.25" thickBot="1">
      <c r="A642" s="3" t="s">
        <v>101</v>
      </c>
      <c r="B642" s="83">
        <v>2018</v>
      </c>
      <c r="C642" s="83">
        <v>5</v>
      </c>
      <c r="D642" s="83"/>
      <c r="E642" s="84" t="s">
        <v>86</v>
      </c>
      <c r="F642" s="84" t="s">
        <v>10</v>
      </c>
      <c r="G642" s="84" t="s">
        <v>84</v>
      </c>
      <c r="H642" s="85">
        <v>43798</v>
      </c>
      <c r="I642" s="86">
        <v>2611.54</v>
      </c>
      <c r="J642" s="86">
        <v>2289.86</v>
      </c>
      <c r="K642" s="87">
        <v>321.68</v>
      </c>
      <c r="N642" s="3" t="s">
        <v>101</v>
      </c>
      <c r="O642" s="83">
        <v>36</v>
      </c>
      <c r="P642" s="86">
        <v>8449.0400000000009</v>
      </c>
      <c r="Q642" s="84" t="s">
        <v>11</v>
      </c>
      <c r="R642" s="84" t="s">
        <v>10</v>
      </c>
      <c r="S642" s="84" t="s">
        <v>10</v>
      </c>
      <c r="T642" s="83" t="s">
        <v>140</v>
      </c>
      <c r="U642" s="83" t="s">
        <v>124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>M645044</v>
      </c>
      <c r="AU642" s="11">
        <f t="shared" si="234"/>
        <v>36</v>
      </c>
      <c r="AV642" s="11">
        <f t="shared" si="235"/>
        <v>8449.0400000000009</v>
      </c>
      <c r="AW642" s="11" t="str">
        <f t="shared" si="236"/>
        <v>2015/1</v>
      </c>
      <c r="AX642" s="11" t="str">
        <f t="shared" si="237"/>
        <v>2015/1 Contribuciones Seg. Social</v>
      </c>
      <c r="AY642" s="11">
        <f t="shared" si="218"/>
        <v>8449.0400000000009</v>
      </c>
      <c r="AZ642" s="11">
        <f t="shared" si="238"/>
        <v>1</v>
      </c>
      <c r="BA642" s="11" t="str">
        <f t="shared" si="220"/>
        <v>M645044 36</v>
      </c>
      <c r="BB642" s="11">
        <f>IFERROR(IF(AW642="","",VLOOKUP(AW642,SUSS!R:S,2,FALSE)),AY642*SUSS!$M$2)</f>
        <v>1013.8848</v>
      </c>
      <c r="BC642" s="11">
        <f t="shared" si="219"/>
        <v>1013.8848</v>
      </c>
    </row>
    <row r="643" spans="1:55" ht="29.25" thickBot="1">
      <c r="A643" s="3" t="s">
        <v>101</v>
      </c>
      <c r="B643" s="83">
        <v>2018</v>
      </c>
      <c r="C643" s="83">
        <v>5</v>
      </c>
      <c r="D643" s="83"/>
      <c r="E643" s="84" t="s">
        <v>11</v>
      </c>
      <c r="F643" s="84" t="s">
        <v>10</v>
      </c>
      <c r="G643" s="84" t="s">
        <v>83</v>
      </c>
      <c r="H643" s="85">
        <v>43361</v>
      </c>
      <c r="I643" s="87">
        <v>403.82</v>
      </c>
      <c r="J643" s="87">
        <v>354.08</v>
      </c>
      <c r="K643" s="87">
        <v>49.74</v>
      </c>
      <c r="N643" s="3" t="s">
        <v>101</v>
      </c>
      <c r="O643" s="83">
        <v>36</v>
      </c>
      <c r="P643" s="87">
        <v>162.74</v>
      </c>
      <c r="Q643" s="84" t="s">
        <v>11</v>
      </c>
      <c r="R643" s="84" t="s">
        <v>10</v>
      </c>
      <c r="S643" s="84" t="s">
        <v>83</v>
      </c>
      <c r="T643" s="83" t="s">
        <v>140</v>
      </c>
      <c r="U643" s="83" t="s">
        <v>124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M645044</v>
      </c>
      <c r="AU643" s="11">
        <f t="shared" si="234"/>
        <v>36</v>
      </c>
      <c r="AV643" s="11">
        <f t="shared" si="235"/>
        <v>162.74</v>
      </c>
      <c r="AW643" s="11" t="str">
        <f t="shared" si="236"/>
        <v>2015/1</v>
      </c>
      <c r="AX643" s="11" t="str">
        <f t="shared" si="237"/>
        <v>2015/1 Contribuciones Seg. Social</v>
      </c>
      <c r="AY643" s="11">
        <f t="shared" si="218"/>
        <v>8449.0400000000009</v>
      </c>
      <c r="AZ643" s="11">
        <f t="shared" si="238"/>
        <v>1.926135987047049E-2</v>
      </c>
      <c r="BA643" s="11" t="str">
        <f t="shared" si="220"/>
        <v>M645044 36</v>
      </c>
      <c r="BB643" s="11">
        <f>IFERROR(IF(AW643="","",VLOOKUP(AW643,SUSS!R:S,2,FALSE)),AY643*SUSS!$M$2)</f>
        <v>1013.8848</v>
      </c>
      <c r="BC643" s="11">
        <f t="shared" si="219"/>
        <v>19.5288</v>
      </c>
    </row>
    <row r="644" spans="1:55" ht="29.25" thickBot="1">
      <c r="A644" s="3" t="s">
        <v>101</v>
      </c>
      <c r="B644" s="83">
        <v>2018</v>
      </c>
      <c r="C644" s="83">
        <v>5</v>
      </c>
      <c r="D644" s="83"/>
      <c r="E644" s="84" t="s">
        <v>11</v>
      </c>
      <c r="F644" s="84" t="s">
        <v>10</v>
      </c>
      <c r="G644" s="84" t="s">
        <v>84</v>
      </c>
      <c r="H644" s="85">
        <v>43798</v>
      </c>
      <c r="I644" s="86">
        <v>3011.09</v>
      </c>
      <c r="J644" s="86">
        <v>2640.19</v>
      </c>
      <c r="K644" s="87">
        <v>370.9</v>
      </c>
      <c r="N644" s="3" t="s">
        <v>101</v>
      </c>
      <c r="O644" s="83">
        <v>36</v>
      </c>
      <c r="P644" s="86">
        <v>4061.78</v>
      </c>
      <c r="Q644" s="84" t="s">
        <v>11</v>
      </c>
      <c r="R644" s="84" t="s">
        <v>10</v>
      </c>
      <c r="S644" s="84" t="s">
        <v>84</v>
      </c>
      <c r="T644" s="83" t="s">
        <v>140</v>
      </c>
      <c r="U644" s="83" t="s">
        <v>124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>M645044</v>
      </c>
      <c r="AU644" s="11">
        <f t="shared" si="234"/>
        <v>36</v>
      </c>
      <c r="AV644" s="11">
        <f t="shared" si="235"/>
        <v>4061.78</v>
      </c>
      <c r="AW644" s="11" t="str">
        <f t="shared" si="236"/>
        <v>2015/1</v>
      </c>
      <c r="AX644" s="11" t="str">
        <f t="shared" si="237"/>
        <v>2015/1 Contribuciones Seg. Social</v>
      </c>
      <c r="AY644" s="11">
        <f t="shared" ref="AY644:AY707" si="239">VLOOKUP(AX644,AO:AP,2,FALSE)</f>
        <v>8449.0400000000009</v>
      </c>
      <c r="AZ644" s="11">
        <f t="shared" si="238"/>
        <v>0.48073864012952949</v>
      </c>
      <c r="BA644" s="11" t="str">
        <f t="shared" si="220"/>
        <v>M645044 36</v>
      </c>
      <c r="BB644" s="11">
        <f>IFERROR(IF(AW644="","",VLOOKUP(AW644,SUSS!R:S,2,FALSE)),AY644*SUSS!$M$2)</f>
        <v>1013.8848</v>
      </c>
      <c r="BC644" s="11">
        <f t="shared" si="219"/>
        <v>487.41360000000003</v>
      </c>
    </row>
    <row r="645" spans="1:55" ht="29.25" thickBot="1">
      <c r="A645" s="3" t="s">
        <v>101</v>
      </c>
      <c r="B645" s="83">
        <v>2018</v>
      </c>
      <c r="C645" s="83">
        <v>6</v>
      </c>
      <c r="D645" s="83"/>
      <c r="E645" s="84" t="s">
        <v>86</v>
      </c>
      <c r="F645" s="84" t="s">
        <v>10</v>
      </c>
      <c r="G645" s="84" t="s">
        <v>10</v>
      </c>
      <c r="H645" s="85">
        <v>43292</v>
      </c>
      <c r="I645" s="86">
        <v>5751.69</v>
      </c>
      <c r="J645" s="87">
        <v>0</v>
      </c>
      <c r="K645" s="86">
        <v>5751.69</v>
      </c>
      <c r="N645" s="3" t="s">
        <v>101</v>
      </c>
      <c r="O645" s="83">
        <v>36</v>
      </c>
      <c r="P645" s="86">
        <v>3835.67</v>
      </c>
      <c r="Q645" s="84" t="s">
        <v>11</v>
      </c>
      <c r="R645" s="84" t="s">
        <v>10</v>
      </c>
      <c r="S645" s="84" t="s">
        <v>10</v>
      </c>
      <c r="T645" s="83" t="s">
        <v>142</v>
      </c>
      <c r="U645" s="83" t="s">
        <v>124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>M645044</v>
      </c>
      <c r="AU645" s="11">
        <f t="shared" si="234"/>
        <v>36</v>
      </c>
      <c r="AV645" s="11">
        <f t="shared" si="235"/>
        <v>3835.67</v>
      </c>
      <c r="AW645" s="11" t="str">
        <f t="shared" si="236"/>
        <v>2015/2</v>
      </c>
      <c r="AX645" s="11" t="str">
        <f t="shared" si="237"/>
        <v>2015/2 Contribuciones Seg. Social</v>
      </c>
      <c r="AY645" s="11">
        <f t="shared" si="239"/>
        <v>7294.64</v>
      </c>
      <c r="AZ645" s="11">
        <f t="shared" si="238"/>
        <v>0.52582032835067938</v>
      </c>
      <c r="BA645" s="11" t="str">
        <f t="shared" si="220"/>
        <v>M645044 36</v>
      </c>
      <c r="BB645" s="11">
        <f>IFERROR(IF(AW645="","",VLOOKUP(AW645,SUSS!R:S,2,FALSE)),AY645*SUSS!$M$2)</f>
        <v>875.35680000000002</v>
      </c>
      <c r="BC645" s="11">
        <f t="shared" ref="BC645:BC708" si="240">IFERROR(IF(BB645&lt;&gt;"",AZ645*BB645,""),"VER")</f>
        <v>460.28039999999999</v>
      </c>
    </row>
    <row r="646" spans="1:55" ht="29.25" thickBot="1">
      <c r="A646" s="3" t="s">
        <v>101</v>
      </c>
      <c r="B646" s="83">
        <v>2018</v>
      </c>
      <c r="C646" s="83">
        <v>6</v>
      </c>
      <c r="D646" s="83"/>
      <c r="E646" s="84" t="s">
        <v>11</v>
      </c>
      <c r="F646" s="84" t="s">
        <v>10</v>
      </c>
      <c r="G646" s="84" t="s">
        <v>10</v>
      </c>
      <c r="H646" s="85">
        <v>43292</v>
      </c>
      <c r="I646" s="86">
        <v>6884.84</v>
      </c>
      <c r="J646" s="87">
        <v>0</v>
      </c>
      <c r="K646" s="86">
        <v>6884.84</v>
      </c>
      <c r="N646" s="3" t="s">
        <v>101</v>
      </c>
      <c r="O646" s="83">
        <v>36</v>
      </c>
      <c r="P646" s="86">
        <v>5307.32</v>
      </c>
      <c r="Q646" s="84" t="s">
        <v>86</v>
      </c>
      <c r="R646" s="84" t="s">
        <v>10</v>
      </c>
      <c r="S646" s="84" t="s">
        <v>10</v>
      </c>
      <c r="T646" s="83" t="s">
        <v>143</v>
      </c>
      <c r="U646" s="83" t="s">
        <v>124</v>
      </c>
      <c r="AC646" s="11" t="str">
        <f t="shared" si="221"/>
        <v>M645044</v>
      </c>
      <c r="AD646" s="11" t="str">
        <f t="shared" si="222"/>
        <v>Contribuciones Seg. Social</v>
      </c>
      <c r="AE646" s="11" t="str">
        <f t="shared" si="223"/>
        <v>Declaración Jurada</v>
      </c>
      <c r="AF646" s="11" t="str">
        <f t="shared" si="224"/>
        <v>Declaración Jurada</v>
      </c>
      <c r="AG646" s="11">
        <f t="shared" si="225"/>
        <v>6884.84</v>
      </c>
      <c r="AH646" s="11">
        <f t="shared" si="226"/>
        <v>0</v>
      </c>
      <c r="AI646" s="11">
        <f t="shared" si="227"/>
        <v>6884.84</v>
      </c>
      <c r="AJ646" s="11">
        <f t="shared" si="228"/>
        <v>2018</v>
      </c>
      <c r="AK646" s="11">
        <f t="shared" si="229"/>
        <v>6</v>
      </c>
      <c r="AN646" s="11" t="str">
        <f t="shared" si="230"/>
        <v xml:space="preserve">2018/6 </v>
      </c>
      <c r="AO646" s="11" t="str">
        <f t="shared" si="231"/>
        <v>2018/6 Contribuciones Seg. Social</v>
      </c>
      <c r="AP646" s="11">
        <f t="shared" si="232"/>
        <v>6884.84</v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:55" ht="29.25" thickBot="1">
      <c r="A647" s="3" t="s">
        <v>101</v>
      </c>
      <c r="B647" s="83">
        <v>2018</v>
      </c>
      <c r="C647" s="83">
        <v>6</v>
      </c>
      <c r="D647" s="83"/>
      <c r="E647" s="84" t="s">
        <v>86</v>
      </c>
      <c r="F647" s="84" t="s">
        <v>10</v>
      </c>
      <c r="G647" s="84" t="s">
        <v>83</v>
      </c>
      <c r="H647" s="85">
        <v>43361</v>
      </c>
      <c r="I647" s="87">
        <v>385.36</v>
      </c>
      <c r="J647" s="87">
        <v>336.13</v>
      </c>
      <c r="K647" s="87">
        <v>49.23</v>
      </c>
      <c r="N647" s="3" t="s">
        <v>101</v>
      </c>
      <c r="O647" s="83">
        <v>36</v>
      </c>
      <c r="P647" s="87">
        <v>147.47</v>
      </c>
      <c r="Q647" s="84" t="s">
        <v>86</v>
      </c>
      <c r="R647" s="84" t="s">
        <v>10</v>
      </c>
      <c r="S647" s="84" t="s">
        <v>83</v>
      </c>
      <c r="T647" s="83" t="s">
        <v>143</v>
      </c>
      <c r="U647" s="83" t="s">
        <v>124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:55" ht="29.25" thickBot="1">
      <c r="A648" s="3" t="s">
        <v>101</v>
      </c>
      <c r="B648" s="83">
        <v>2018</v>
      </c>
      <c r="C648" s="83">
        <v>6</v>
      </c>
      <c r="D648" s="83"/>
      <c r="E648" s="84" t="s">
        <v>86</v>
      </c>
      <c r="F648" s="84" t="s">
        <v>10</v>
      </c>
      <c r="G648" s="84" t="s">
        <v>84</v>
      </c>
      <c r="H648" s="85">
        <v>43798</v>
      </c>
      <c r="I648" s="86">
        <v>4117.25</v>
      </c>
      <c r="J648" s="86">
        <v>3591.31</v>
      </c>
      <c r="K648" s="87">
        <v>525.94000000000005</v>
      </c>
      <c r="N648" s="3" t="s">
        <v>101</v>
      </c>
      <c r="O648" s="83">
        <v>36</v>
      </c>
      <c r="P648" s="86">
        <v>2815.34</v>
      </c>
      <c r="Q648" s="84" t="s">
        <v>86</v>
      </c>
      <c r="R648" s="84" t="s">
        <v>10</v>
      </c>
      <c r="S648" s="84" t="s">
        <v>84</v>
      </c>
      <c r="T648" s="83" t="s">
        <v>143</v>
      </c>
      <c r="U648" s="83" t="s">
        <v>124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:55" ht="29.25" thickBot="1">
      <c r="A649" s="3" t="s">
        <v>101</v>
      </c>
      <c r="B649" s="83">
        <v>2018</v>
      </c>
      <c r="C649" s="83">
        <v>6</v>
      </c>
      <c r="D649" s="83"/>
      <c r="E649" s="84" t="s">
        <v>11</v>
      </c>
      <c r="F649" s="84" t="s">
        <v>10</v>
      </c>
      <c r="G649" s="84" t="s">
        <v>83</v>
      </c>
      <c r="H649" s="85">
        <v>43361</v>
      </c>
      <c r="I649" s="87">
        <v>461.28</v>
      </c>
      <c r="J649" s="87">
        <v>402.36</v>
      </c>
      <c r="K649" s="87">
        <v>58.92</v>
      </c>
      <c r="N649" s="3" t="s">
        <v>101</v>
      </c>
      <c r="O649" s="83">
        <v>36</v>
      </c>
      <c r="P649" s="86">
        <v>5888.69</v>
      </c>
      <c r="Q649" s="84" t="s">
        <v>86</v>
      </c>
      <c r="R649" s="84" t="s">
        <v>10</v>
      </c>
      <c r="S649" s="84" t="s">
        <v>10</v>
      </c>
      <c r="T649" s="83" t="s">
        <v>145</v>
      </c>
      <c r="U649" s="83" t="s">
        <v>124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:55" ht="29.25" thickBot="1">
      <c r="A650" s="3" t="s">
        <v>101</v>
      </c>
      <c r="B650" s="83">
        <v>2018</v>
      </c>
      <c r="C650" s="83">
        <v>6</v>
      </c>
      <c r="D650" s="83"/>
      <c r="E650" s="84" t="s">
        <v>11</v>
      </c>
      <c r="F650" s="84" t="s">
        <v>10</v>
      </c>
      <c r="G650" s="84" t="s">
        <v>84</v>
      </c>
      <c r="H650" s="85">
        <v>43798</v>
      </c>
      <c r="I650" s="86">
        <v>4928.3999999999996</v>
      </c>
      <c r="J650" s="86">
        <v>4298.84</v>
      </c>
      <c r="K650" s="87">
        <v>629.55999999999995</v>
      </c>
      <c r="N650" s="3" t="s">
        <v>101</v>
      </c>
      <c r="O650" s="83">
        <v>36</v>
      </c>
      <c r="P650" s="87">
        <v>107.6</v>
      </c>
      <c r="Q650" s="84" t="s">
        <v>86</v>
      </c>
      <c r="R650" s="84" t="s">
        <v>10</v>
      </c>
      <c r="S650" s="84" t="s">
        <v>83</v>
      </c>
      <c r="T650" s="83" t="s">
        <v>145</v>
      </c>
      <c r="U650" s="83" t="s">
        <v>124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:55" ht="29.25" thickBot="1">
      <c r="A651" s="3" t="s">
        <v>101</v>
      </c>
      <c r="B651" s="83">
        <v>2018</v>
      </c>
      <c r="C651" s="83">
        <v>8</v>
      </c>
      <c r="D651" s="83"/>
      <c r="E651" s="84" t="s">
        <v>86</v>
      </c>
      <c r="F651" s="84" t="s">
        <v>10</v>
      </c>
      <c r="G651" s="84" t="s">
        <v>10</v>
      </c>
      <c r="H651" s="85">
        <v>43354</v>
      </c>
      <c r="I651" s="86">
        <v>3788.41</v>
      </c>
      <c r="J651" s="87">
        <v>0</v>
      </c>
      <c r="K651" s="86">
        <v>3788.41</v>
      </c>
      <c r="N651" s="3" t="s">
        <v>101</v>
      </c>
      <c r="O651" s="83">
        <v>36</v>
      </c>
      <c r="P651" s="86">
        <v>1989.76</v>
      </c>
      <c r="Q651" s="84" t="s">
        <v>86</v>
      </c>
      <c r="R651" s="84" t="s">
        <v>10</v>
      </c>
      <c r="S651" s="84" t="s">
        <v>84</v>
      </c>
      <c r="T651" s="83" t="s">
        <v>145</v>
      </c>
      <c r="U651" s="83" t="s">
        <v>124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:55" ht="29.25" thickBot="1">
      <c r="A652" s="3" t="s">
        <v>101</v>
      </c>
      <c r="B652" s="83">
        <v>2018</v>
      </c>
      <c r="C652" s="83">
        <v>8</v>
      </c>
      <c r="D652" s="83"/>
      <c r="E652" s="84" t="s">
        <v>11</v>
      </c>
      <c r="F652" s="84" t="s">
        <v>10</v>
      </c>
      <c r="G652" s="84" t="s">
        <v>10</v>
      </c>
      <c r="H652" s="85">
        <v>43354</v>
      </c>
      <c r="I652" s="86">
        <v>3272.08</v>
      </c>
      <c r="J652" s="87">
        <v>0</v>
      </c>
      <c r="K652" s="86">
        <v>3272.08</v>
      </c>
      <c r="N652" s="3" t="s">
        <v>101</v>
      </c>
      <c r="O652" s="83">
        <v>36</v>
      </c>
      <c r="P652" s="86">
        <v>14119.33</v>
      </c>
      <c r="Q652" s="84" t="s">
        <v>102</v>
      </c>
      <c r="R652" s="84" t="s">
        <v>10</v>
      </c>
      <c r="S652" s="84" t="s">
        <v>10</v>
      </c>
      <c r="T652" s="83" t="s">
        <v>115</v>
      </c>
      <c r="U652" s="83" t="s">
        <v>124</v>
      </c>
      <c r="AC652" s="11" t="str">
        <f t="shared" si="221"/>
        <v>M645044</v>
      </c>
      <c r="AD652" s="11" t="str">
        <f t="shared" si="222"/>
        <v>Contribuciones Seg. Social</v>
      </c>
      <c r="AE652" s="11" t="str">
        <f t="shared" si="223"/>
        <v>Declaración Jurada</v>
      </c>
      <c r="AF652" s="11" t="str">
        <f t="shared" si="224"/>
        <v>Declaración Jurada</v>
      </c>
      <c r="AG652" s="11">
        <f t="shared" si="225"/>
        <v>3272.08</v>
      </c>
      <c r="AH652" s="11">
        <f t="shared" si="226"/>
        <v>0</v>
      </c>
      <c r="AI652" s="11">
        <f t="shared" si="227"/>
        <v>3272.08</v>
      </c>
      <c r="AJ652" s="11">
        <f t="shared" si="228"/>
        <v>2018</v>
      </c>
      <c r="AK652" s="11">
        <f t="shared" si="229"/>
        <v>8</v>
      </c>
      <c r="AN652" s="11" t="str">
        <f t="shared" si="230"/>
        <v xml:space="preserve">2018/8 </v>
      </c>
      <c r="AO652" s="11" t="str">
        <f t="shared" si="231"/>
        <v>2018/8 Contribuciones Seg. Social</v>
      </c>
      <c r="AP652" s="11">
        <f t="shared" si="232"/>
        <v>3272.08</v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:55" ht="29.25" thickBot="1">
      <c r="A653" s="3" t="s">
        <v>101</v>
      </c>
      <c r="B653" s="83">
        <v>2018</v>
      </c>
      <c r="C653" s="83">
        <v>8</v>
      </c>
      <c r="D653" s="83"/>
      <c r="E653" s="84" t="s">
        <v>86</v>
      </c>
      <c r="F653" s="84" t="s">
        <v>10</v>
      </c>
      <c r="G653" s="84" t="s">
        <v>83</v>
      </c>
      <c r="H653" s="85">
        <v>43549</v>
      </c>
      <c r="I653" s="87">
        <v>774.73</v>
      </c>
      <c r="J653" s="87">
        <v>656.74</v>
      </c>
      <c r="K653" s="87">
        <v>117.99</v>
      </c>
      <c r="N653" s="3" t="s">
        <v>101</v>
      </c>
      <c r="O653" s="83">
        <v>36</v>
      </c>
      <c r="P653" s="87">
        <v>6.27</v>
      </c>
      <c r="Q653" s="84" t="s">
        <v>104</v>
      </c>
      <c r="R653" s="84" t="s">
        <v>10</v>
      </c>
      <c r="S653" s="84" t="s">
        <v>105</v>
      </c>
      <c r="T653" s="83" t="s">
        <v>116</v>
      </c>
      <c r="U653" s="83" t="s">
        <v>124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:55" ht="29.25" thickBot="1">
      <c r="A654" s="3" t="s">
        <v>101</v>
      </c>
      <c r="B654" s="83">
        <v>2018</v>
      </c>
      <c r="C654" s="83">
        <v>8</v>
      </c>
      <c r="D654" s="83"/>
      <c r="E654" s="84" t="s">
        <v>86</v>
      </c>
      <c r="F654" s="84" t="s">
        <v>10</v>
      </c>
      <c r="G654" s="84" t="s">
        <v>84</v>
      </c>
      <c r="H654" s="85">
        <v>43798</v>
      </c>
      <c r="I654" s="86">
        <v>1712.74</v>
      </c>
      <c r="J654" s="86">
        <v>1451.89</v>
      </c>
      <c r="K654" s="87">
        <v>260.85000000000002</v>
      </c>
      <c r="N654" s="3" t="s">
        <v>101</v>
      </c>
      <c r="O654" s="83">
        <v>36</v>
      </c>
      <c r="P654" s="87">
        <v>18.809999999999999</v>
      </c>
      <c r="Q654" s="84" t="s">
        <v>106</v>
      </c>
      <c r="R654" s="84" t="s">
        <v>10</v>
      </c>
      <c r="S654" s="84" t="s">
        <v>105</v>
      </c>
      <c r="T654" s="83" t="s">
        <v>137</v>
      </c>
      <c r="U654" s="83" t="s">
        <v>124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:55" ht="29.25" thickBot="1">
      <c r="A655" s="3" t="s">
        <v>101</v>
      </c>
      <c r="B655" s="83">
        <v>2018</v>
      </c>
      <c r="C655" s="83">
        <v>8</v>
      </c>
      <c r="D655" s="83"/>
      <c r="E655" s="84" t="s">
        <v>11</v>
      </c>
      <c r="F655" s="84" t="s">
        <v>10</v>
      </c>
      <c r="G655" s="84" t="s">
        <v>83</v>
      </c>
      <c r="H655" s="85">
        <v>43549</v>
      </c>
      <c r="I655" s="87">
        <v>669.14</v>
      </c>
      <c r="J655" s="87">
        <v>567.23</v>
      </c>
      <c r="K655" s="87">
        <v>101.91</v>
      </c>
      <c r="N655" s="3" t="s">
        <v>101</v>
      </c>
      <c r="O655" s="83">
        <v>36</v>
      </c>
      <c r="P655" s="87">
        <v>12.54</v>
      </c>
      <c r="Q655" s="84" t="s">
        <v>107</v>
      </c>
      <c r="R655" s="84" t="s">
        <v>10</v>
      </c>
      <c r="S655" s="84" t="s">
        <v>105</v>
      </c>
      <c r="T655" s="83" t="s">
        <v>163</v>
      </c>
      <c r="U655" s="83" t="s">
        <v>124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/>
      </c>
      <c r="AU655" s="11" t="str">
        <f t="shared" si="234"/>
        <v/>
      </c>
      <c r="AV655" s="11" t="str">
        <f t="shared" si="235"/>
        <v/>
      </c>
      <c r="AW655" s="11" t="str">
        <f t="shared" si="236"/>
        <v/>
      </c>
      <c r="AX655" s="11" t="str">
        <f t="shared" si="237"/>
        <v/>
      </c>
      <c r="AY655" s="11" t="str">
        <f t="shared" si="239"/>
        <v/>
      </c>
      <c r="AZ655" s="11" t="str">
        <f t="shared" si="238"/>
        <v/>
      </c>
      <c r="BA655" s="11" t="str">
        <f t="shared" si="241"/>
        <v xml:space="preserve"> </v>
      </c>
      <c r="BB655" s="11" t="str">
        <f>IFERROR(IF(AW655="","",VLOOKUP(AW655,SUSS!R:S,2,FALSE)),AY655*SUSS!$M$2)</f>
        <v/>
      </c>
      <c r="BC655" s="11" t="str">
        <f t="shared" si="240"/>
        <v/>
      </c>
    </row>
    <row r="656" spans="1:55" ht="29.25" thickBot="1">
      <c r="A656" s="3" t="s">
        <v>101</v>
      </c>
      <c r="B656" s="83">
        <v>2018</v>
      </c>
      <c r="C656" s="83">
        <v>8</v>
      </c>
      <c r="D656" s="83"/>
      <c r="E656" s="84" t="s">
        <v>11</v>
      </c>
      <c r="F656" s="84" t="s">
        <v>10</v>
      </c>
      <c r="G656" s="84" t="s">
        <v>84</v>
      </c>
      <c r="H656" s="85">
        <v>43798</v>
      </c>
      <c r="I656" s="86">
        <v>1479.31</v>
      </c>
      <c r="J656" s="86">
        <v>1254.01</v>
      </c>
      <c r="K656" s="87">
        <v>225.3</v>
      </c>
      <c r="N656" s="3" t="s">
        <v>101</v>
      </c>
      <c r="O656" s="83">
        <v>36</v>
      </c>
      <c r="P656" s="86">
        <v>44282.22</v>
      </c>
      <c r="Q656" s="84" t="s">
        <v>82</v>
      </c>
      <c r="R656" s="84" t="s">
        <v>10</v>
      </c>
      <c r="S656" s="84" t="s">
        <v>10</v>
      </c>
      <c r="T656" s="83" t="s">
        <v>178</v>
      </c>
      <c r="U656" s="83" t="s">
        <v>124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:55" ht="29.25" thickBot="1">
      <c r="A657" s="3" t="s">
        <v>101</v>
      </c>
      <c r="B657" s="83">
        <v>2018</v>
      </c>
      <c r="C657" s="83">
        <v>9</v>
      </c>
      <c r="D657" s="83"/>
      <c r="E657" s="84" t="s">
        <v>86</v>
      </c>
      <c r="F657" s="84" t="s">
        <v>10</v>
      </c>
      <c r="G657" s="84" t="s">
        <v>10</v>
      </c>
      <c r="H657" s="85">
        <v>43383</v>
      </c>
      <c r="I657" s="86">
        <v>3788.41</v>
      </c>
      <c r="J657" s="87">
        <v>0</v>
      </c>
      <c r="K657" s="86">
        <v>3788.41</v>
      </c>
      <c r="N657" s="3" t="s">
        <v>101</v>
      </c>
      <c r="O657" s="83">
        <v>37</v>
      </c>
      <c r="P657" s="87">
        <v>669.19</v>
      </c>
      <c r="Q657" s="84" t="s">
        <v>103</v>
      </c>
      <c r="R657" s="84" t="s">
        <v>10</v>
      </c>
      <c r="S657" s="84" t="s">
        <v>83</v>
      </c>
      <c r="T657" s="83" t="s">
        <v>114</v>
      </c>
      <c r="U657" s="83" t="s">
        <v>124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:55" ht="29.25" thickBot="1">
      <c r="A658" s="3" t="s">
        <v>101</v>
      </c>
      <c r="B658" s="83">
        <v>2018</v>
      </c>
      <c r="C658" s="83">
        <v>9</v>
      </c>
      <c r="D658" s="83"/>
      <c r="E658" s="84" t="s">
        <v>11</v>
      </c>
      <c r="F658" s="84" t="s">
        <v>10</v>
      </c>
      <c r="G658" s="84" t="s">
        <v>10</v>
      </c>
      <c r="H658" s="85">
        <v>43383</v>
      </c>
      <c r="I658" s="86">
        <v>4384.88</v>
      </c>
      <c r="J658" s="87">
        <v>0</v>
      </c>
      <c r="K658" s="86">
        <v>4384.88</v>
      </c>
      <c r="N658" s="3" t="s">
        <v>101</v>
      </c>
      <c r="O658" s="83">
        <v>37</v>
      </c>
      <c r="P658" s="86">
        <v>3458.97</v>
      </c>
      <c r="Q658" s="84" t="s">
        <v>11</v>
      </c>
      <c r="R658" s="84" t="s">
        <v>10</v>
      </c>
      <c r="S658" s="84" t="s">
        <v>10</v>
      </c>
      <c r="T658" s="83" t="s">
        <v>142</v>
      </c>
      <c r="U658" s="83" t="s">
        <v>124</v>
      </c>
      <c r="AC658" s="11" t="str">
        <f t="shared" si="221"/>
        <v>M645044</v>
      </c>
      <c r="AD658" s="11" t="str">
        <f t="shared" si="222"/>
        <v>Contribuciones Seg. Social</v>
      </c>
      <c r="AE658" s="11" t="str">
        <f t="shared" si="223"/>
        <v>Declaración Jurada</v>
      </c>
      <c r="AF658" s="11" t="str">
        <f t="shared" si="224"/>
        <v>Declaración Jurada</v>
      </c>
      <c r="AG658" s="11">
        <f t="shared" si="225"/>
        <v>4384.88</v>
      </c>
      <c r="AH658" s="11">
        <f t="shared" si="226"/>
        <v>0</v>
      </c>
      <c r="AI658" s="11">
        <f t="shared" si="227"/>
        <v>4384.88</v>
      </c>
      <c r="AJ658" s="11">
        <f t="shared" si="228"/>
        <v>2018</v>
      </c>
      <c r="AK658" s="11">
        <f t="shared" si="229"/>
        <v>9</v>
      </c>
      <c r="AN658" s="11" t="str">
        <f t="shared" si="230"/>
        <v xml:space="preserve">2018/9 </v>
      </c>
      <c r="AO658" s="11" t="str">
        <f t="shared" si="231"/>
        <v>2018/9 Contribuciones Seg. Social</v>
      </c>
      <c r="AP658" s="11">
        <f t="shared" si="232"/>
        <v>4384.88</v>
      </c>
      <c r="AT658" s="11" t="str">
        <f t="shared" si="233"/>
        <v>M645044</v>
      </c>
      <c r="AU658" s="11">
        <f t="shared" si="234"/>
        <v>37</v>
      </c>
      <c r="AV658" s="11">
        <f t="shared" si="235"/>
        <v>3458.97</v>
      </c>
      <c r="AW658" s="11" t="str">
        <f t="shared" si="236"/>
        <v>2015/2</v>
      </c>
      <c r="AX658" s="11" t="str">
        <f t="shared" si="237"/>
        <v>2015/2 Contribuciones Seg. Social</v>
      </c>
      <c r="AY658" s="11">
        <f t="shared" si="239"/>
        <v>7294.64</v>
      </c>
      <c r="AZ658" s="11">
        <f t="shared" si="238"/>
        <v>0.47417967164932057</v>
      </c>
      <c r="BA658" s="11" t="str">
        <f t="shared" si="241"/>
        <v>M645044 37</v>
      </c>
      <c r="BB658" s="11">
        <f>IFERROR(IF(AW658="","",VLOOKUP(AW658,SUSS!R:S,2,FALSE)),AY658*SUSS!$M$2)</f>
        <v>875.35680000000002</v>
      </c>
      <c r="BC658" s="11">
        <f t="shared" si="240"/>
        <v>415.07639999999998</v>
      </c>
    </row>
    <row r="659" spans="1:55" ht="29.25" thickBot="1">
      <c r="A659" s="3" t="s">
        <v>101</v>
      </c>
      <c r="B659" s="83">
        <v>2018</v>
      </c>
      <c r="C659" s="83">
        <v>9</v>
      </c>
      <c r="D659" s="83"/>
      <c r="E659" s="84" t="s">
        <v>86</v>
      </c>
      <c r="F659" s="84" t="s">
        <v>10</v>
      </c>
      <c r="G659" s="84" t="s">
        <v>83</v>
      </c>
      <c r="H659" s="85">
        <v>43549</v>
      </c>
      <c r="I659" s="87">
        <v>664.87</v>
      </c>
      <c r="J659" s="87">
        <v>558.92999999999995</v>
      </c>
      <c r="K659" s="87">
        <v>105.94</v>
      </c>
      <c r="N659" s="3" t="s">
        <v>101</v>
      </c>
      <c r="O659" s="83">
        <v>37</v>
      </c>
      <c r="P659" s="86">
        <v>3647.32</v>
      </c>
      <c r="Q659" s="84" t="s">
        <v>11</v>
      </c>
      <c r="R659" s="84" t="s">
        <v>10</v>
      </c>
      <c r="S659" s="84" t="s">
        <v>84</v>
      </c>
      <c r="T659" s="83" t="s">
        <v>142</v>
      </c>
      <c r="U659" s="83" t="s">
        <v>124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M645044</v>
      </c>
      <c r="AU659" s="11">
        <f t="shared" si="234"/>
        <v>37</v>
      </c>
      <c r="AV659" s="11">
        <f t="shared" si="235"/>
        <v>3647.32</v>
      </c>
      <c r="AW659" s="11" t="str">
        <f t="shared" si="236"/>
        <v>2015/2</v>
      </c>
      <c r="AX659" s="11" t="str">
        <f t="shared" si="237"/>
        <v>2015/2 Contribuciones Seg. Social</v>
      </c>
      <c r="AY659" s="11">
        <f t="shared" si="239"/>
        <v>7294.64</v>
      </c>
      <c r="AZ659" s="11">
        <f t="shared" si="238"/>
        <v>0.5</v>
      </c>
      <c r="BA659" s="11" t="str">
        <f t="shared" si="241"/>
        <v>M645044 37</v>
      </c>
      <c r="BB659" s="11">
        <f>IFERROR(IF(AW659="","",VLOOKUP(AW659,SUSS!R:S,2,FALSE)),AY659*SUSS!$M$2)</f>
        <v>875.35680000000002</v>
      </c>
      <c r="BC659" s="11">
        <f t="shared" si="240"/>
        <v>437.67840000000001</v>
      </c>
    </row>
    <row r="660" spans="1:55" ht="29.25" thickBot="1">
      <c r="A660" s="3" t="s">
        <v>101</v>
      </c>
      <c r="B660" s="83">
        <v>2018</v>
      </c>
      <c r="C660" s="83">
        <v>9</v>
      </c>
      <c r="D660" s="83"/>
      <c r="E660" s="84" t="s">
        <v>86</v>
      </c>
      <c r="F660" s="84" t="s">
        <v>10</v>
      </c>
      <c r="G660" s="84" t="s">
        <v>84</v>
      </c>
      <c r="H660" s="85">
        <v>43798</v>
      </c>
      <c r="I660" s="86">
        <v>1712.74</v>
      </c>
      <c r="J660" s="86">
        <v>1439.84</v>
      </c>
      <c r="K660" s="87">
        <v>272.89999999999998</v>
      </c>
      <c r="N660" s="3" t="s">
        <v>101</v>
      </c>
      <c r="O660" s="83">
        <v>37</v>
      </c>
      <c r="P660" s="86">
        <v>3955</v>
      </c>
      <c r="Q660" s="84" t="s">
        <v>11</v>
      </c>
      <c r="R660" s="84" t="s">
        <v>108</v>
      </c>
      <c r="S660" s="84" t="s">
        <v>109</v>
      </c>
      <c r="T660" s="83" t="s">
        <v>142</v>
      </c>
      <c r="U660" s="83" t="s">
        <v>124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>M645044</v>
      </c>
      <c r="AU660" s="11">
        <f t="shared" si="234"/>
        <v>37</v>
      </c>
      <c r="AV660" s="11">
        <f t="shared" si="235"/>
        <v>3955</v>
      </c>
      <c r="AW660" s="11" t="str">
        <f t="shared" si="236"/>
        <v>2015/2</v>
      </c>
      <c r="AX660" s="11" t="str">
        <f t="shared" si="237"/>
        <v>2015/2 Contribuciones Seg. Social</v>
      </c>
      <c r="AY660" s="11">
        <f t="shared" si="239"/>
        <v>7294.64</v>
      </c>
      <c r="AZ660" s="11">
        <f t="shared" si="238"/>
        <v>0.54217891492931791</v>
      </c>
      <c r="BA660" s="11" t="str">
        <f t="shared" si="241"/>
        <v>M645044 37</v>
      </c>
      <c r="BB660" s="11">
        <f>IFERROR(IF(AW660="","",VLOOKUP(AW660,SUSS!R:S,2,FALSE)),AY660*SUSS!$M$2)</f>
        <v>875.35680000000002</v>
      </c>
      <c r="BC660" s="11">
        <f t="shared" si="240"/>
        <v>474.59999999999997</v>
      </c>
    </row>
    <row r="661" spans="1:55" ht="29.25" thickBot="1">
      <c r="A661" s="3" t="s">
        <v>101</v>
      </c>
      <c r="B661" s="83">
        <v>2018</v>
      </c>
      <c r="C661" s="83">
        <v>9</v>
      </c>
      <c r="D661" s="83"/>
      <c r="E661" s="84" t="s">
        <v>11</v>
      </c>
      <c r="F661" s="84" t="s">
        <v>10</v>
      </c>
      <c r="G661" s="84" t="s">
        <v>83</v>
      </c>
      <c r="H661" s="85">
        <v>43549</v>
      </c>
      <c r="I661" s="87">
        <v>769.55</v>
      </c>
      <c r="J661" s="87">
        <v>646.92999999999995</v>
      </c>
      <c r="K661" s="87">
        <v>122.62</v>
      </c>
      <c r="N661" s="3" t="s">
        <v>101</v>
      </c>
      <c r="O661" s="83">
        <v>37</v>
      </c>
      <c r="P661" s="87">
        <v>327.05</v>
      </c>
      <c r="Q661" s="84" t="s">
        <v>11</v>
      </c>
      <c r="R661" s="84" t="s">
        <v>108</v>
      </c>
      <c r="S661" s="84" t="s">
        <v>83</v>
      </c>
      <c r="T661" s="83" t="s">
        <v>142</v>
      </c>
      <c r="U661" s="83" t="s">
        <v>124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M645044</v>
      </c>
      <c r="AU661" s="11">
        <f t="shared" si="234"/>
        <v>37</v>
      </c>
      <c r="AV661" s="11">
        <f t="shared" si="235"/>
        <v>327.05</v>
      </c>
      <c r="AW661" s="11" t="str">
        <f t="shared" si="236"/>
        <v>2015/2</v>
      </c>
      <c r="AX661" s="11" t="str">
        <f t="shared" si="237"/>
        <v>2015/2 Contribuciones Seg. Social</v>
      </c>
      <c r="AY661" s="11">
        <f t="shared" si="239"/>
        <v>7294.64</v>
      </c>
      <c r="AZ661" s="11">
        <f t="shared" si="238"/>
        <v>4.4834289286380134E-2</v>
      </c>
      <c r="BA661" s="11" t="str">
        <f t="shared" si="241"/>
        <v>M645044 37</v>
      </c>
      <c r="BB661" s="11">
        <f>IFERROR(IF(AW661="","",VLOOKUP(AW661,SUSS!R:S,2,FALSE)),AY661*SUSS!$M$2)</f>
        <v>875.35680000000002</v>
      </c>
      <c r="BC661" s="11">
        <f t="shared" si="240"/>
        <v>39.246000000000002</v>
      </c>
    </row>
    <row r="662" spans="1:55" ht="29.25" thickBot="1">
      <c r="A662" s="3" t="s">
        <v>101</v>
      </c>
      <c r="B662" s="83">
        <v>2018</v>
      </c>
      <c r="C662" s="83">
        <v>9</v>
      </c>
      <c r="D662" s="83"/>
      <c r="E662" s="84" t="s">
        <v>11</v>
      </c>
      <c r="F662" s="84" t="s">
        <v>10</v>
      </c>
      <c r="G662" s="84" t="s">
        <v>84</v>
      </c>
      <c r="H662" s="85">
        <v>43798</v>
      </c>
      <c r="I662" s="86">
        <v>1982.4</v>
      </c>
      <c r="J662" s="86">
        <v>1666.53</v>
      </c>
      <c r="K662" s="87">
        <v>315.87</v>
      </c>
      <c r="N662" s="3" t="s">
        <v>101</v>
      </c>
      <c r="O662" s="83">
        <v>37</v>
      </c>
      <c r="P662" s="86">
        <v>1650.45</v>
      </c>
      <c r="Q662" s="84" t="s">
        <v>11</v>
      </c>
      <c r="R662" s="84" t="s">
        <v>108</v>
      </c>
      <c r="S662" s="84" t="s">
        <v>84</v>
      </c>
      <c r="T662" s="83" t="s">
        <v>142</v>
      </c>
      <c r="U662" s="83" t="s">
        <v>124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>M645044</v>
      </c>
      <c r="AU662" s="11">
        <f t="shared" si="234"/>
        <v>37</v>
      </c>
      <c r="AV662" s="11">
        <f t="shared" si="235"/>
        <v>1650.45</v>
      </c>
      <c r="AW662" s="11" t="str">
        <f t="shared" si="236"/>
        <v>2015/2</v>
      </c>
      <c r="AX662" s="11" t="str">
        <f t="shared" si="237"/>
        <v>2015/2 Contribuciones Seg. Social</v>
      </c>
      <c r="AY662" s="11">
        <f t="shared" si="239"/>
        <v>7294.64</v>
      </c>
      <c r="AZ662" s="11">
        <f t="shared" si="238"/>
        <v>0.22625516817827884</v>
      </c>
      <c r="BA662" s="11" t="str">
        <f t="shared" si="241"/>
        <v>M645044 37</v>
      </c>
      <c r="BB662" s="11">
        <f>IFERROR(IF(AW662="","",VLOOKUP(AW662,SUSS!R:S,2,FALSE)),AY662*SUSS!$M$2)</f>
        <v>875.35680000000002</v>
      </c>
      <c r="BC662" s="11">
        <f t="shared" si="240"/>
        <v>198.054</v>
      </c>
    </row>
    <row r="663" spans="1:55" ht="29.25" thickBot="1">
      <c r="A663" s="3" t="s">
        <v>101</v>
      </c>
      <c r="B663" s="83">
        <v>2018</v>
      </c>
      <c r="C663" s="83">
        <v>10</v>
      </c>
      <c r="D663" s="83"/>
      <c r="E663" s="84" t="s">
        <v>86</v>
      </c>
      <c r="F663" s="84" t="s">
        <v>10</v>
      </c>
      <c r="G663" s="84" t="s">
        <v>10</v>
      </c>
      <c r="H663" s="85">
        <v>43416</v>
      </c>
      <c r="I663" s="86">
        <v>4154.1099999999997</v>
      </c>
      <c r="J663" s="87">
        <v>0</v>
      </c>
      <c r="K663" s="86">
        <v>4154.1099999999997</v>
      </c>
      <c r="N663" s="3" t="s">
        <v>101</v>
      </c>
      <c r="O663" s="83">
        <v>37</v>
      </c>
      <c r="P663" s="86">
        <v>7340.39</v>
      </c>
      <c r="Q663" s="84" t="s">
        <v>11</v>
      </c>
      <c r="R663" s="84" t="s">
        <v>10</v>
      </c>
      <c r="S663" s="84" t="s">
        <v>10</v>
      </c>
      <c r="T663" s="83" t="s">
        <v>143</v>
      </c>
      <c r="U663" s="83" t="s">
        <v>124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M645044</v>
      </c>
      <c r="AU663" s="11">
        <f t="shared" si="234"/>
        <v>37</v>
      </c>
      <c r="AV663" s="11">
        <f t="shared" si="235"/>
        <v>7340.39</v>
      </c>
      <c r="AW663" s="11" t="str">
        <f t="shared" si="236"/>
        <v>2015/3</v>
      </c>
      <c r="AX663" s="11" t="str">
        <f t="shared" si="237"/>
        <v>2015/3 Contribuciones Seg. Social</v>
      </c>
      <c r="AY663" s="11">
        <f t="shared" si="239"/>
        <v>7340.39</v>
      </c>
      <c r="AZ663" s="11">
        <f t="shared" si="238"/>
        <v>1</v>
      </c>
      <c r="BA663" s="11" t="str">
        <f t="shared" si="241"/>
        <v>M645044 37</v>
      </c>
      <c r="BB663" s="11">
        <f>IFERROR(IF(AW663="","",VLOOKUP(AW663,SUSS!R:S,2,FALSE)),AY663*SUSS!$M$2)</f>
        <v>880.84680000000003</v>
      </c>
      <c r="BC663" s="11">
        <f t="shared" si="240"/>
        <v>880.84680000000003</v>
      </c>
    </row>
    <row r="664" spans="1:55" ht="29.25" thickBot="1">
      <c r="A664" s="3" t="s">
        <v>101</v>
      </c>
      <c r="B664" s="83">
        <v>2018</v>
      </c>
      <c r="C664" s="83">
        <v>10</v>
      </c>
      <c r="D664" s="83"/>
      <c r="E664" s="84" t="s">
        <v>11</v>
      </c>
      <c r="F664" s="84" t="s">
        <v>10</v>
      </c>
      <c r="G664" s="84" t="s">
        <v>10</v>
      </c>
      <c r="H664" s="85">
        <v>43416</v>
      </c>
      <c r="I664" s="86">
        <v>4850.57</v>
      </c>
      <c r="J664" s="87">
        <v>0</v>
      </c>
      <c r="K664" s="86">
        <v>4850.57</v>
      </c>
      <c r="N664" s="3" t="s">
        <v>101</v>
      </c>
      <c r="O664" s="83">
        <v>37</v>
      </c>
      <c r="P664" s="86">
        <v>2018.17</v>
      </c>
      <c r="Q664" s="84" t="s">
        <v>11</v>
      </c>
      <c r="R664" s="84" t="s">
        <v>108</v>
      </c>
      <c r="S664" s="84" t="s">
        <v>109</v>
      </c>
      <c r="T664" s="83" t="s">
        <v>143</v>
      </c>
      <c r="U664" s="83" t="s">
        <v>124</v>
      </c>
      <c r="AC664" s="11" t="str">
        <f t="shared" si="221"/>
        <v>M645044</v>
      </c>
      <c r="AD664" s="11" t="str">
        <f t="shared" si="222"/>
        <v>Contribuciones Seg. Social</v>
      </c>
      <c r="AE664" s="11" t="str">
        <f t="shared" si="223"/>
        <v>Declaración Jurada</v>
      </c>
      <c r="AF664" s="11" t="str">
        <f t="shared" si="224"/>
        <v>Declaración Jurada</v>
      </c>
      <c r="AG664" s="11">
        <f t="shared" si="225"/>
        <v>4850.57</v>
      </c>
      <c r="AH664" s="11">
        <f t="shared" si="226"/>
        <v>0</v>
      </c>
      <c r="AI664" s="11">
        <f t="shared" si="227"/>
        <v>4850.57</v>
      </c>
      <c r="AJ664" s="11">
        <f t="shared" si="228"/>
        <v>2018</v>
      </c>
      <c r="AK664" s="11">
        <f t="shared" si="229"/>
        <v>10</v>
      </c>
      <c r="AN664" s="11" t="str">
        <f t="shared" si="230"/>
        <v>2018/10</v>
      </c>
      <c r="AO664" s="11" t="str">
        <f t="shared" si="231"/>
        <v>2018/10 Contribuciones Seg. Social</v>
      </c>
      <c r="AP664" s="11">
        <f t="shared" si="232"/>
        <v>4850.57</v>
      </c>
      <c r="AT664" s="11" t="str">
        <f t="shared" si="233"/>
        <v>M645044</v>
      </c>
      <c r="AU664" s="11">
        <f t="shared" si="234"/>
        <v>37</v>
      </c>
      <c r="AV664" s="11">
        <f t="shared" si="235"/>
        <v>2018.17</v>
      </c>
      <c r="AW664" s="11" t="str">
        <f t="shared" si="236"/>
        <v>2015/3</v>
      </c>
      <c r="AX664" s="11" t="str">
        <f t="shared" si="237"/>
        <v>2015/3 Contribuciones Seg. Social</v>
      </c>
      <c r="AY664" s="11">
        <f t="shared" si="239"/>
        <v>7340.39</v>
      </c>
      <c r="AZ664" s="11">
        <f t="shared" si="238"/>
        <v>0.27494043232035353</v>
      </c>
      <c r="BA664" s="11" t="str">
        <f t="shared" si="241"/>
        <v>M645044 37</v>
      </c>
      <c r="BB664" s="11">
        <f>IFERROR(IF(AW664="","",VLOOKUP(AW664,SUSS!R:S,2,FALSE)),AY664*SUSS!$M$2)</f>
        <v>880.84680000000003</v>
      </c>
      <c r="BC664" s="11">
        <f t="shared" si="240"/>
        <v>242.18039999999999</v>
      </c>
    </row>
    <row r="665" spans="1:55" ht="29.25" thickBot="1">
      <c r="A665" s="3" t="s">
        <v>101</v>
      </c>
      <c r="B665" s="83">
        <v>2018</v>
      </c>
      <c r="C665" s="83">
        <v>10</v>
      </c>
      <c r="D665" s="83"/>
      <c r="E665" s="84" t="s">
        <v>86</v>
      </c>
      <c r="F665" s="84" t="s">
        <v>10</v>
      </c>
      <c r="G665" s="84" t="s">
        <v>83</v>
      </c>
      <c r="H665" s="85">
        <v>43549</v>
      </c>
      <c r="I665" s="87">
        <v>596.11</v>
      </c>
      <c r="J665" s="87">
        <v>496.02</v>
      </c>
      <c r="K665" s="87">
        <v>100.09</v>
      </c>
      <c r="N665" s="3" t="s">
        <v>101</v>
      </c>
      <c r="O665" s="83">
        <v>37</v>
      </c>
      <c r="P665" s="87">
        <v>846.98</v>
      </c>
      <c r="Q665" s="84" t="s">
        <v>86</v>
      </c>
      <c r="R665" s="84" t="s">
        <v>10</v>
      </c>
      <c r="S665" s="84" t="s">
        <v>84</v>
      </c>
      <c r="T665" s="83" t="s">
        <v>145</v>
      </c>
      <c r="U665" s="83" t="s">
        <v>124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:55" ht="29.25" thickBot="1">
      <c r="A666" s="3" t="s">
        <v>101</v>
      </c>
      <c r="B666" s="83">
        <v>2018</v>
      </c>
      <c r="C666" s="83">
        <v>10</v>
      </c>
      <c r="D666" s="83"/>
      <c r="E666" s="84" t="s">
        <v>86</v>
      </c>
      <c r="F666" s="84" t="s">
        <v>10</v>
      </c>
      <c r="G666" s="84" t="s">
        <v>84</v>
      </c>
      <c r="H666" s="85">
        <v>43798</v>
      </c>
      <c r="I666" s="86">
        <v>1878.07</v>
      </c>
      <c r="J666" s="86">
        <v>1562.74</v>
      </c>
      <c r="K666" s="87">
        <v>315.33</v>
      </c>
      <c r="N666" s="3" t="s">
        <v>101</v>
      </c>
      <c r="O666" s="83">
        <v>37</v>
      </c>
      <c r="P666" s="86">
        <v>7799.43</v>
      </c>
      <c r="Q666" s="84" t="s">
        <v>86</v>
      </c>
      <c r="R666" s="84" t="s">
        <v>10</v>
      </c>
      <c r="S666" s="84" t="s">
        <v>10</v>
      </c>
      <c r="T666" s="83" t="s">
        <v>146</v>
      </c>
      <c r="U666" s="83" t="s">
        <v>124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:55" ht="29.25" thickBot="1">
      <c r="A667" s="3" t="s">
        <v>101</v>
      </c>
      <c r="B667" s="83">
        <v>2018</v>
      </c>
      <c r="C667" s="83">
        <v>10</v>
      </c>
      <c r="D667" s="83"/>
      <c r="E667" s="84" t="s">
        <v>11</v>
      </c>
      <c r="F667" s="84" t="s">
        <v>10</v>
      </c>
      <c r="G667" s="84" t="s">
        <v>83</v>
      </c>
      <c r="H667" s="85">
        <v>43549</v>
      </c>
      <c r="I667" s="87">
        <v>696.06</v>
      </c>
      <c r="J667" s="87">
        <v>579.19000000000005</v>
      </c>
      <c r="K667" s="87">
        <v>116.87</v>
      </c>
      <c r="N667" s="3" t="s">
        <v>101</v>
      </c>
      <c r="O667" s="83">
        <v>37</v>
      </c>
      <c r="P667" s="87">
        <v>187.15</v>
      </c>
      <c r="Q667" s="84" t="s">
        <v>86</v>
      </c>
      <c r="R667" s="84" t="s">
        <v>10</v>
      </c>
      <c r="S667" s="84" t="s">
        <v>83</v>
      </c>
      <c r="T667" s="83" t="s">
        <v>146</v>
      </c>
      <c r="U667" s="83" t="s">
        <v>124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/>
      </c>
      <c r="AU667" s="11" t="str">
        <f t="shared" si="234"/>
        <v/>
      </c>
      <c r="AV667" s="11" t="str">
        <f t="shared" si="235"/>
        <v/>
      </c>
      <c r="AW667" s="11" t="str">
        <f t="shared" si="236"/>
        <v/>
      </c>
      <c r="AX667" s="11" t="str">
        <f t="shared" si="237"/>
        <v/>
      </c>
      <c r="AY667" s="11" t="str">
        <f t="shared" si="239"/>
        <v/>
      </c>
      <c r="AZ667" s="11" t="str">
        <f t="shared" si="238"/>
        <v/>
      </c>
      <c r="BA667" s="11" t="str">
        <f t="shared" si="241"/>
        <v xml:space="preserve"> </v>
      </c>
      <c r="BB667" s="11" t="str">
        <f>IFERROR(IF(AW667="","",VLOOKUP(AW667,SUSS!R:S,2,FALSE)),AY667*SUSS!$M$2)</f>
        <v/>
      </c>
      <c r="BC667" s="11" t="str">
        <f t="shared" si="240"/>
        <v/>
      </c>
    </row>
    <row r="668" spans="1:55" ht="29.25" thickBot="1">
      <c r="A668" s="3" t="s">
        <v>101</v>
      </c>
      <c r="B668" s="83">
        <v>2018</v>
      </c>
      <c r="C668" s="83">
        <v>10</v>
      </c>
      <c r="D668" s="83"/>
      <c r="E668" s="84" t="s">
        <v>11</v>
      </c>
      <c r="F668" s="84" t="s">
        <v>10</v>
      </c>
      <c r="G668" s="84" t="s">
        <v>84</v>
      </c>
      <c r="H668" s="85">
        <v>43798</v>
      </c>
      <c r="I668" s="86">
        <v>2192.94</v>
      </c>
      <c r="J668" s="86">
        <v>1824.75</v>
      </c>
      <c r="K668" s="87">
        <v>368.19</v>
      </c>
      <c r="N668" s="3" t="s">
        <v>101</v>
      </c>
      <c r="O668" s="83">
        <v>37</v>
      </c>
      <c r="P668" s="86">
        <v>3712.57</v>
      </c>
      <c r="Q668" s="84" t="s">
        <v>86</v>
      </c>
      <c r="R668" s="84" t="s">
        <v>10</v>
      </c>
      <c r="S668" s="84" t="s">
        <v>84</v>
      </c>
      <c r="T668" s="83" t="s">
        <v>146</v>
      </c>
      <c r="U668" s="83" t="s">
        <v>124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:55" ht="29.25" thickBot="1">
      <c r="A669" s="3" t="s">
        <v>101</v>
      </c>
      <c r="B669" s="83">
        <v>2018</v>
      </c>
      <c r="C669" s="83">
        <v>11</v>
      </c>
      <c r="D669" s="83"/>
      <c r="E669" s="84" t="s">
        <v>86</v>
      </c>
      <c r="F669" s="84" t="s">
        <v>10</v>
      </c>
      <c r="G669" s="84" t="s">
        <v>10</v>
      </c>
      <c r="H669" s="85">
        <v>43445</v>
      </c>
      <c r="I669" s="86">
        <v>4154.1099999999997</v>
      </c>
      <c r="J669" s="87">
        <v>0</v>
      </c>
      <c r="K669" s="86">
        <v>4154.1099999999997</v>
      </c>
      <c r="N669" s="3" t="s">
        <v>101</v>
      </c>
      <c r="O669" s="83">
        <v>37</v>
      </c>
      <c r="P669" s="86">
        <v>3710.05</v>
      </c>
      <c r="Q669" s="84" t="s">
        <v>86</v>
      </c>
      <c r="R669" s="84" t="s">
        <v>10</v>
      </c>
      <c r="S669" s="84" t="s">
        <v>10</v>
      </c>
      <c r="T669" s="83" t="s">
        <v>179</v>
      </c>
      <c r="U669" s="83" t="s">
        <v>124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:55" ht="29.25" thickBot="1">
      <c r="A670" s="3" t="s">
        <v>101</v>
      </c>
      <c r="B670" s="83">
        <v>2018</v>
      </c>
      <c r="C670" s="83">
        <v>11</v>
      </c>
      <c r="D670" s="83"/>
      <c r="E670" s="84" t="s">
        <v>11</v>
      </c>
      <c r="F670" s="84" t="s">
        <v>10</v>
      </c>
      <c r="G670" s="84" t="s">
        <v>10</v>
      </c>
      <c r="H670" s="85">
        <v>43445</v>
      </c>
      <c r="I670" s="86">
        <v>4850.57</v>
      </c>
      <c r="J670" s="87">
        <v>0</v>
      </c>
      <c r="K670" s="86">
        <v>4850.57</v>
      </c>
      <c r="N670" s="3" t="s">
        <v>101</v>
      </c>
      <c r="O670" s="83">
        <v>37</v>
      </c>
      <c r="P670" s="86">
        <v>14119.33</v>
      </c>
      <c r="Q670" s="84" t="s">
        <v>102</v>
      </c>
      <c r="R670" s="84" t="s">
        <v>10</v>
      </c>
      <c r="S670" s="84" t="s">
        <v>10</v>
      </c>
      <c r="T670" s="83" t="s">
        <v>115</v>
      </c>
      <c r="U670" s="83" t="s">
        <v>124</v>
      </c>
      <c r="AC670" s="11" t="str">
        <f t="shared" ref="AC670:AC733" si="242">IF($E670=$AD$1,IF($G670=$AE$1,A670,""),"")</f>
        <v>M645044</v>
      </c>
      <c r="AD670" s="11" t="str">
        <f t="shared" ref="AD670:AD733" si="243">IF($E670=$AD$1,IF($G670=$AE$1,E670,""),"")</f>
        <v>Contribuciones Seg. Social</v>
      </c>
      <c r="AE670" s="11" t="str">
        <f t="shared" ref="AE670:AE733" si="244">IF($E670=$AD$1,IF($G670=$AE$1,F670,""),"")</f>
        <v>Declaración Jurada</v>
      </c>
      <c r="AF670" s="11" t="str">
        <f t="shared" ref="AF670:AF733" si="245">IF($E670=$AD$1,IF($G670=$AE$1,G670,""),"")</f>
        <v>Declaración Jurada</v>
      </c>
      <c r="AG670" s="11">
        <f t="shared" ref="AG670:AG733" si="246">IF($E670=$AD$1,IF($G670=$AE$1,I670,""),"")</f>
        <v>4850.57</v>
      </c>
      <c r="AH670" s="11">
        <f t="shared" ref="AH670:AH733" si="247">IF($E670=$AD$1,IF($G670=$AE$1,J670,""),"")</f>
        <v>0</v>
      </c>
      <c r="AI670" s="11">
        <f t="shared" ref="AI670:AI733" si="248">IF($E670=$AD$1,IF($G670=$AE$1,K670,""),"")</f>
        <v>4850.57</v>
      </c>
      <c r="AJ670" s="11">
        <f t="shared" ref="AJ670:AJ733" si="249">IF($E670=$AD$1,IF($G670=$AE$1,B670,""),"")</f>
        <v>2018</v>
      </c>
      <c r="AK670" s="11">
        <f t="shared" ref="AK670:AK733" si="250">IF($E670=$AD$1,IF($G670=$AE$1,C670,""),"")</f>
        <v>11</v>
      </c>
      <c r="AN670" s="11" t="str">
        <f t="shared" ref="AN670:AN733" si="251">LEFT(AO670,7)</f>
        <v>2018/11</v>
      </c>
      <c r="AO670" s="11" t="str">
        <f t="shared" ref="AO670:AO733" si="252">IF(AF670=$AE$1,AJ670&amp;"/"&amp;AK670&amp;" "&amp;AD670,"")</f>
        <v>2018/11 Contribuciones Seg. Social</v>
      </c>
      <c r="AP670" s="11">
        <f t="shared" ref="AP670:AP733" si="253">IF(AO670&lt;&gt;"",AI670,"")</f>
        <v>4850.57</v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:55" ht="29.25" thickBot="1">
      <c r="A671" s="3" t="s">
        <v>101</v>
      </c>
      <c r="B671" s="83">
        <v>2018</v>
      </c>
      <c r="C671" s="83">
        <v>11</v>
      </c>
      <c r="D671" s="83"/>
      <c r="E671" s="84" t="s">
        <v>86</v>
      </c>
      <c r="F671" s="84" t="s">
        <v>10</v>
      </c>
      <c r="G671" s="84" t="s">
        <v>83</v>
      </c>
      <c r="H671" s="85">
        <v>43549</v>
      </c>
      <c r="I671" s="87">
        <v>475.65</v>
      </c>
      <c r="J671" s="87">
        <v>391.7</v>
      </c>
      <c r="K671" s="87">
        <v>83.95</v>
      </c>
      <c r="N671" s="3" t="s">
        <v>101</v>
      </c>
      <c r="O671" s="83">
        <v>37</v>
      </c>
      <c r="P671" s="87">
        <v>6.27</v>
      </c>
      <c r="Q671" s="84" t="s">
        <v>104</v>
      </c>
      <c r="R671" s="84" t="s">
        <v>10</v>
      </c>
      <c r="S671" s="84" t="s">
        <v>105</v>
      </c>
      <c r="T671" s="83" t="s">
        <v>116</v>
      </c>
      <c r="U671" s="83" t="s">
        <v>124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:55" ht="29.25" thickBot="1">
      <c r="A672" s="3" t="s">
        <v>101</v>
      </c>
      <c r="B672" s="83">
        <v>2018</v>
      </c>
      <c r="C672" s="83">
        <v>11</v>
      </c>
      <c r="D672" s="83"/>
      <c r="E672" s="84" t="s">
        <v>86</v>
      </c>
      <c r="F672" s="84" t="s">
        <v>10</v>
      </c>
      <c r="G672" s="84" t="s">
        <v>84</v>
      </c>
      <c r="H672" s="85">
        <v>43798</v>
      </c>
      <c r="I672" s="86">
        <v>1878.07</v>
      </c>
      <c r="J672" s="86">
        <v>1546.61</v>
      </c>
      <c r="K672" s="87">
        <v>331.46</v>
      </c>
      <c r="N672" s="3" t="s">
        <v>101</v>
      </c>
      <c r="O672" s="83">
        <v>37</v>
      </c>
      <c r="P672" s="87">
        <v>18.809999999999999</v>
      </c>
      <c r="Q672" s="84" t="s">
        <v>106</v>
      </c>
      <c r="R672" s="84" t="s">
        <v>10</v>
      </c>
      <c r="S672" s="84" t="s">
        <v>105</v>
      </c>
      <c r="T672" s="83" t="s">
        <v>137</v>
      </c>
      <c r="U672" s="83" t="s">
        <v>124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:55" ht="29.25" thickBot="1">
      <c r="A673" s="3" t="s">
        <v>101</v>
      </c>
      <c r="B673" s="83">
        <v>2018</v>
      </c>
      <c r="C673" s="83">
        <v>11</v>
      </c>
      <c r="D673" s="83"/>
      <c r="E673" s="84" t="s">
        <v>11</v>
      </c>
      <c r="F673" s="84" t="s">
        <v>10</v>
      </c>
      <c r="G673" s="84" t="s">
        <v>83</v>
      </c>
      <c r="H673" s="85">
        <v>43549</v>
      </c>
      <c r="I673" s="87">
        <v>555.39</v>
      </c>
      <c r="J673" s="87">
        <v>457.37</v>
      </c>
      <c r="K673" s="87">
        <v>98.02</v>
      </c>
      <c r="N673" s="3" t="s">
        <v>101</v>
      </c>
      <c r="O673" s="83">
        <v>37</v>
      </c>
      <c r="P673" s="87">
        <v>12.54</v>
      </c>
      <c r="Q673" s="84" t="s">
        <v>107</v>
      </c>
      <c r="R673" s="84" t="s">
        <v>10</v>
      </c>
      <c r="S673" s="84" t="s">
        <v>105</v>
      </c>
      <c r="T673" s="83" t="s">
        <v>163</v>
      </c>
      <c r="U673" s="83" t="s">
        <v>124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:55" ht="29.25" thickBot="1">
      <c r="A674" s="3" t="s">
        <v>101</v>
      </c>
      <c r="B674" s="83">
        <v>2018</v>
      </c>
      <c r="C674" s="83">
        <v>11</v>
      </c>
      <c r="D674" s="83"/>
      <c r="E674" s="84" t="s">
        <v>11</v>
      </c>
      <c r="F674" s="84" t="s">
        <v>10</v>
      </c>
      <c r="G674" s="84" t="s">
        <v>84</v>
      </c>
      <c r="H674" s="85">
        <v>43798</v>
      </c>
      <c r="I674" s="86">
        <v>2192.94</v>
      </c>
      <c r="J674" s="86">
        <v>1805.9</v>
      </c>
      <c r="K674" s="87">
        <v>387.04</v>
      </c>
      <c r="N674" s="3" t="s">
        <v>101</v>
      </c>
      <c r="O674" s="83">
        <v>37</v>
      </c>
      <c r="P674" s="86">
        <v>38979.800000000003</v>
      </c>
      <c r="Q674" s="84" t="s">
        <v>82</v>
      </c>
      <c r="R674" s="84" t="s">
        <v>10</v>
      </c>
      <c r="S674" s="84" t="s">
        <v>10</v>
      </c>
      <c r="T674" s="83" t="s">
        <v>178</v>
      </c>
      <c r="U674" s="83" t="s">
        <v>124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:55" ht="29.25" thickBot="1">
      <c r="A675" s="3" t="s">
        <v>101</v>
      </c>
      <c r="B675" s="83">
        <v>2018</v>
      </c>
      <c r="C675" s="83">
        <v>12</v>
      </c>
      <c r="D675" s="83"/>
      <c r="E675" s="84" t="s">
        <v>86</v>
      </c>
      <c r="F675" s="84" t="s">
        <v>10</v>
      </c>
      <c r="G675" s="84" t="s">
        <v>10</v>
      </c>
      <c r="H675" s="85">
        <v>43475</v>
      </c>
      <c r="I675" s="86">
        <v>6264.67</v>
      </c>
      <c r="J675" s="87">
        <v>0</v>
      </c>
      <c r="K675" s="86">
        <v>6264.67</v>
      </c>
      <c r="N675" s="3" t="s">
        <v>101</v>
      </c>
      <c r="O675" s="83">
        <v>37</v>
      </c>
      <c r="P675" s="86">
        <v>1687.15</v>
      </c>
      <c r="Q675" s="84" t="s">
        <v>82</v>
      </c>
      <c r="R675" s="84" t="s">
        <v>10</v>
      </c>
      <c r="S675" s="84" t="s">
        <v>83</v>
      </c>
      <c r="T675" s="83" t="s">
        <v>178</v>
      </c>
      <c r="U675" s="83" t="s">
        <v>124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:55" ht="29.25" thickBot="1">
      <c r="A676" s="3" t="s">
        <v>101</v>
      </c>
      <c r="B676" s="83">
        <v>2018</v>
      </c>
      <c r="C676" s="83">
        <v>12</v>
      </c>
      <c r="D676" s="83"/>
      <c r="E676" s="84" t="s">
        <v>11</v>
      </c>
      <c r="F676" s="84" t="s">
        <v>10</v>
      </c>
      <c r="G676" s="84" t="s">
        <v>10</v>
      </c>
      <c r="H676" s="85">
        <v>43475</v>
      </c>
      <c r="I676" s="86">
        <v>7538.05</v>
      </c>
      <c r="J676" s="87">
        <v>0</v>
      </c>
      <c r="K676" s="86">
        <v>7538.05</v>
      </c>
      <c r="N676" s="3" t="s">
        <v>101</v>
      </c>
      <c r="O676" s="83">
        <v>37</v>
      </c>
      <c r="P676" s="86">
        <v>3615.27</v>
      </c>
      <c r="Q676" s="84" t="s">
        <v>82</v>
      </c>
      <c r="R676" s="84" t="s">
        <v>10</v>
      </c>
      <c r="S676" s="84" t="s">
        <v>84</v>
      </c>
      <c r="T676" s="83" t="s">
        <v>178</v>
      </c>
      <c r="U676" s="83" t="s">
        <v>124</v>
      </c>
      <c r="AC676" s="11" t="str">
        <f t="shared" si="242"/>
        <v>M645044</v>
      </c>
      <c r="AD676" s="11" t="str">
        <f t="shared" si="243"/>
        <v>Contribuciones Seg. Social</v>
      </c>
      <c r="AE676" s="11" t="str">
        <f t="shared" si="244"/>
        <v>Declaración Jurada</v>
      </c>
      <c r="AF676" s="11" t="str">
        <f t="shared" si="245"/>
        <v>Declaración Jurada</v>
      </c>
      <c r="AG676" s="11">
        <f t="shared" si="246"/>
        <v>7538.05</v>
      </c>
      <c r="AH676" s="11">
        <f t="shared" si="247"/>
        <v>0</v>
      </c>
      <c r="AI676" s="11">
        <f t="shared" si="248"/>
        <v>7538.05</v>
      </c>
      <c r="AJ676" s="11">
        <f t="shared" si="249"/>
        <v>2018</v>
      </c>
      <c r="AK676" s="11">
        <f t="shared" si="250"/>
        <v>12</v>
      </c>
      <c r="AN676" s="11" t="str">
        <f t="shared" si="251"/>
        <v>2018/12</v>
      </c>
      <c r="AO676" s="11" t="str">
        <f t="shared" si="252"/>
        <v>2018/12 Contribuciones Seg. Social</v>
      </c>
      <c r="AP676" s="11">
        <f t="shared" si="253"/>
        <v>7538.05</v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:55" ht="29.25" thickBot="1">
      <c r="A677" s="3" t="s">
        <v>101</v>
      </c>
      <c r="B677" s="83">
        <v>2018</v>
      </c>
      <c r="C677" s="83">
        <v>12</v>
      </c>
      <c r="D677" s="83"/>
      <c r="E677" s="84" t="s">
        <v>86</v>
      </c>
      <c r="F677" s="84" t="s">
        <v>10</v>
      </c>
      <c r="G677" s="84" t="s">
        <v>83</v>
      </c>
      <c r="H677" s="85">
        <v>43549</v>
      </c>
      <c r="I677" s="87">
        <v>535.63</v>
      </c>
      <c r="J677" s="87">
        <v>436</v>
      </c>
      <c r="K677" s="87">
        <v>99.63</v>
      </c>
      <c r="N677" s="3" t="s">
        <v>101</v>
      </c>
      <c r="O677" s="83">
        <v>38</v>
      </c>
      <c r="P677" s="87">
        <v>669.19</v>
      </c>
      <c r="Q677" s="84" t="s">
        <v>103</v>
      </c>
      <c r="R677" s="84" t="s">
        <v>10</v>
      </c>
      <c r="S677" s="84" t="s">
        <v>83</v>
      </c>
      <c r="T677" s="83" t="s">
        <v>114</v>
      </c>
      <c r="U677" s="83" t="s">
        <v>124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:55" ht="29.25" thickBot="1">
      <c r="A678" s="3" t="s">
        <v>101</v>
      </c>
      <c r="B678" s="83">
        <v>2018</v>
      </c>
      <c r="C678" s="83">
        <v>12</v>
      </c>
      <c r="D678" s="83"/>
      <c r="E678" s="84" t="s">
        <v>86</v>
      </c>
      <c r="F678" s="84" t="s">
        <v>10</v>
      </c>
      <c r="G678" s="84" t="s">
        <v>84</v>
      </c>
      <c r="H678" s="85">
        <v>43798</v>
      </c>
      <c r="I678" s="86">
        <v>2832.26</v>
      </c>
      <c r="J678" s="86">
        <v>2305.4299999999998</v>
      </c>
      <c r="K678" s="87">
        <v>526.83000000000004</v>
      </c>
      <c r="N678" s="3" t="s">
        <v>101</v>
      </c>
      <c r="O678" s="83">
        <v>38</v>
      </c>
      <c r="P678" s="87">
        <v>182.68</v>
      </c>
      <c r="Q678" s="84" t="s">
        <v>11</v>
      </c>
      <c r="R678" s="84" t="s">
        <v>10</v>
      </c>
      <c r="S678" s="84" t="s">
        <v>83</v>
      </c>
      <c r="T678" s="83" t="s">
        <v>143</v>
      </c>
      <c r="U678" s="83" t="s">
        <v>124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>M645044</v>
      </c>
      <c r="AU678" s="11">
        <f t="shared" si="255"/>
        <v>38</v>
      </c>
      <c r="AV678" s="11">
        <f t="shared" si="256"/>
        <v>182.68</v>
      </c>
      <c r="AW678" s="11" t="str">
        <f t="shared" si="257"/>
        <v>2015/3</v>
      </c>
      <c r="AX678" s="11" t="str">
        <f t="shared" si="258"/>
        <v>2015/3 Contribuciones Seg. Social</v>
      </c>
      <c r="AY678" s="11">
        <f t="shared" si="239"/>
        <v>7340.39</v>
      </c>
      <c r="AZ678" s="11">
        <f t="shared" si="259"/>
        <v>2.4886961047028835E-2</v>
      </c>
      <c r="BA678" s="11" t="str">
        <f t="shared" si="241"/>
        <v>M645044 38</v>
      </c>
      <c r="BB678" s="11">
        <f>IFERROR(IF(AW678="","",VLOOKUP(AW678,SUSS!R:S,2,FALSE)),AY678*SUSS!$M$2)</f>
        <v>880.84680000000003</v>
      </c>
      <c r="BC678" s="11">
        <f t="shared" si="240"/>
        <v>21.921599999999998</v>
      </c>
    </row>
    <row r="679" spans="1:55" ht="29.25" thickBot="1">
      <c r="A679" s="3" t="s">
        <v>101</v>
      </c>
      <c r="B679" s="83">
        <v>2018</v>
      </c>
      <c r="C679" s="83">
        <v>12</v>
      </c>
      <c r="D679" s="83"/>
      <c r="E679" s="84" t="s">
        <v>11</v>
      </c>
      <c r="F679" s="84" t="s">
        <v>10</v>
      </c>
      <c r="G679" s="84" t="s">
        <v>83</v>
      </c>
      <c r="H679" s="85">
        <v>43549</v>
      </c>
      <c r="I679" s="87">
        <v>644.5</v>
      </c>
      <c r="J679" s="87">
        <v>524.62</v>
      </c>
      <c r="K679" s="87">
        <v>119.88</v>
      </c>
      <c r="N679" s="3" t="s">
        <v>101</v>
      </c>
      <c r="O679" s="83">
        <v>38</v>
      </c>
      <c r="P679" s="86">
        <v>3487.51</v>
      </c>
      <c r="Q679" s="84" t="s">
        <v>11</v>
      </c>
      <c r="R679" s="84" t="s">
        <v>10</v>
      </c>
      <c r="S679" s="84" t="s">
        <v>84</v>
      </c>
      <c r="T679" s="83" t="s">
        <v>143</v>
      </c>
      <c r="U679" s="83" t="s">
        <v>124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M645044</v>
      </c>
      <c r="AU679" s="11">
        <f t="shared" si="255"/>
        <v>38</v>
      </c>
      <c r="AV679" s="11">
        <f t="shared" si="256"/>
        <v>3487.51</v>
      </c>
      <c r="AW679" s="11" t="str">
        <f t="shared" si="257"/>
        <v>2015/3</v>
      </c>
      <c r="AX679" s="11" t="str">
        <f t="shared" si="258"/>
        <v>2015/3 Contribuciones Seg. Social</v>
      </c>
      <c r="AY679" s="11">
        <f t="shared" si="239"/>
        <v>7340.39</v>
      </c>
      <c r="AZ679" s="11">
        <f t="shared" si="259"/>
        <v>0.47511235779025368</v>
      </c>
      <c r="BA679" s="11" t="str">
        <f t="shared" si="241"/>
        <v>M645044 38</v>
      </c>
      <c r="BB679" s="11">
        <f>IFERROR(IF(AW679="","",VLOOKUP(AW679,SUSS!R:S,2,FALSE)),AY679*SUSS!$M$2)</f>
        <v>880.84680000000003</v>
      </c>
      <c r="BC679" s="11">
        <f t="shared" si="240"/>
        <v>418.50120000000004</v>
      </c>
    </row>
    <row r="680" spans="1:55" ht="29.25" thickBot="1">
      <c r="A680" s="3" t="s">
        <v>101</v>
      </c>
      <c r="B680" s="83">
        <v>2018</v>
      </c>
      <c r="C680" s="83">
        <v>12</v>
      </c>
      <c r="D680" s="83"/>
      <c r="E680" s="84" t="s">
        <v>11</v>
      </c>
      <c r="F680" s="84" t="s">
        <v>10</v>
      </c>
      <c r="G680" s="84" t="s">
        <v>84</v>
      </c>
      <c r="H680" s="85">
        <v>43798</v>
      </c>
      <c r="I680" s="86">
        <v>3407.95</v>
      </c>
      <c r="J680" s="86">
        <v>2774.03</v>
      </c>
      <c r="K680" s="87">
        <v>633.91999999999996</v>
      </c>
      <c r="N680" s="3" t="s">
        <v>101</v>
      </c>
      <c r="O680" s="83">
        <v>38</v>
      </c>
      <c r="P680" s="86">
        <v>1961.64</v>
      </c>
      <c r="Q680" s="84" t="s">
        <v>11</v>
      </c>
      <c r="R680" s="84" t="s">
        <v>108</v>
      </c>
      <c r="S680" s="84" t="s">
        <v>109</v>
      </c>
      <c r="T680" s="83" t="s">
        <v>143</v>
      </c>
      <c r="U680" s="83" t="s">
        <v>124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>M645044</v>
      </c>
      <c r="AU680" s="11">
        <f t="shared" si="255"/>
        <v>38</v>
      </c>
      <c r="AV680" s="11">
        <f t="shared" si="256"/>
        <v>1961.64</v>
      </c>
      <c r="AW680" s="11" t="str">
        <f t="shared" si="257"/>
        <v>2015/3</v>
      </c>
      <c r="AX680" s="11" t="str">
        <f t="shared" si="258"/>
        <v>2015/3 Contribuciones Seg. Social</v>
      </c>
      <c r="AY680" s="11">
        <f t="shared" si="239"/>
        <v>7340.39</v>
      </c>
      <c r="AZ680" s="11">
        <f t="shared" si="259"/>
        <v>0.26723920663615969</v>
      </c>
      <c r="BA680" s="11" t="str">
        <f t="shared" si="241"/>
        <v>M645044 38</v>
      </c>
      <c r="BB680" s="11">
        <f>IFERROR(IF(AW680="","",VLOOKUP(AW680,SUSS!R:S,2,FALSE)),AY680*SUSS!$M$2)</f>
        <v>880.84680000000003</v>
      </c>
      <c r="BC680" s="11">
        <f t="shared" si="240"/>
        <v>235.39680000000004</v>
      </c>
    </row>
    <row r="681" spans="1:55" ht="29.25" thickBot="1">
      <c r="A681" s="3" t="s">
        <v>101</v>
      </c>
      <c r="B681" s="83">
        <v>2019</v>
      </c>
      <c r="C681" s="83">
        <v>1</v>
      </c>
      <c r="D681" s="83"/>
      <c r="E681" s="84" t="s">
        <v>86</v>
      </c>
      <c r="F681" s="84" t="s">
        <v>10</v>
      </c>
      <c r="G681" s="84" t="s">
        <v>10</v>
      </c>
      <c r="H681" s="85">
        <v>43508</v>
      </c>
      <c r="I681" s="86">
        <v>4385.9399999999996</v>
      </c>
      <c r="J681" s="87">
        <v>0</v>
      </c>
      <c r="K681" s="86">
        <v>4385.9399999999996</v>
      </c>
      <c r="N681" s="3" t="s">
        <v>101</v>
      </c>
      <c r="O681" s="83">
        <v>38</v>
      </c>
      <c r="P681" s="87">
        <v>97.31</v>
      </c>
      <c r="Q681" s="84" t="s">
        <v>11</v>
      </c>
      <c r="R681" s="84" t="s">
        <v>108</v>
      </c>
      <c r="S681" s="84" t="s">
        <v>83</v>
      </c>
      <c r="T681" s="83" t="s">
        <v>143</v>
      </c>
      <c r="U681" s="83" t="s">
        <v>124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>M645044</v>
      </c>
      <c r="AU681" s="11">
        <f t="shared" si="255"/>
        <v>38</v>
      </c>
      <c r="AV681" s="11">
        <f t="shared" si="256"/>
        <v>97.31</v>
      </c>
      <c r="AW681" s="11" t="str">
        <f t="shared" si="257"/>
        <v>2015/3</v>
      </c>
      <c r="AX681" s="11" t="str">
        <f t="shared" si="258"/>
        <v>2015/3 Contribuciones Seg. Social</v>
      </c>
      <c r="AY681" s="11">
        <f t="shared" si="239"/>
        <v>7340.39</v>
      </c>
      <c r="AZ681" s="11">
        <f t="shared" si="259"/>
        <v>1.3256788808224085E-2</v>
      </c>
      <c r="BA681" s="11" t="str">
        <f t="shared" si="241"/>
        <v>M645044 38</v>
      </c>
      <c r="BB681" s="11">
        <f>IFERROR(IF(AW681="","",VLOOKUP(AW681,SUSS!R:S,2,FALSE)),AY681*SUSS!$M$2)</f>
        <v>880.84680000000003</v>
      </c>
      <c r="BC681" s="11">
        <f t="shared" si="240"/>
        <v>11.677199999999999</v>
      </c>
    </row>
    <row r="682" spans="1:55" ht="29.25" thickBot="1">
      <c r="A682" s="3" t="s">
        <v>101</v>
      </c>
      <c r="B682" s="83">
        <v>2019</v>
      </c>
      <c r="C682" s="83">
        <v>1</v>
      </c>
      <c r="D682" s="83"/>
      <c r="E682" s="84" t="s">
        <v>11</v>
      </c>
      <c r="F682" s="84" t="s">
        <v>10</v>
      </c>
      <c r="G682" s="84" t="s">
        <v>10</v>
      </c>
      <c r="H682" s="85">
        <v>43508</v>
      </c>
      <c r="I682" s="86">
        <v>4456.3500000000004</v>
      </c>
      <c r="J682" s="87">
        <v>0</v>
      </c>
      <c r="K682" s="86">
        <v>4456.3500000000004</v>
      </c>
      <c r="N682" s="3" t="s">
        <v>101</v>
      </c>
      <c r="O682" s="83">
        <v>38</v>
      </c>
      <c r="P682" s="86">
        <v>1892.59</v>
      </c>
      <c r="Q682" s="84" t="s">
        <v>11</v>
      </c>
      <c r="R682" s="84" t="s">
        <v>108</v>
      </c>
      <c r="S682" s="84" t="s">
        <v>84</v>
      </c>
      <c r="T682" s="83" t="s">
        <v>143</v>
      </c>
      <c r="U682" s="83" t="s">
        <v>124</v>
      </c>
      <c r="AC682" s="11" t="str">
        <f t="shared" si="242"/>
        <v>M645044</v>
      </c>
      <c r="AD682" s="11" t="str">
        <f t="shared" si="243"/>
        <v>Contribuciones Seg. Social</v>
      </c>
      <c r="AE682" s="11" t="str">
        <f t="shared" si="244"/>
        <v>Declaración Jurada</v>
      </c>
      <c r="AF682" s="11" t="str">
        <f t="shared" si="245"/>
        <v>Declaración Jurada</v>
      </c>
      <c r="AG682" s="11">
        <f t="shared" si="246"/>
        <v>4456.3500000000004</v>
      </c>
      <c r="AH682" s="11">
        <f t="shared" si="247"/>
        <v>0</v>
      </c>
      <c r="AI682" s="11">
        <f t="shared" si="248"/>
        <v>4456.3500000000004</v>
      </c>
      <c r="AJ682" s="11">
        <f t="shared" si="249"/>
        <v>2019</v>
      </c>
      <c r="AK682" s="11">
        <f t="shared" si="250"/>
        <v>1</v>
      </c>
      <c r="AN682" s="11" t="str">
        <f t="shared" si="251"/>
        <v xml:space="preserve">2019/1 </v>
      </c>
      <c r="AO682" s="11" t="str">
        <f t="shared" si="252"/>
        <v>2019/1 Contribuciones Seg. Social</v>
      </c>
      <c r="AP682" s="11">
        <f t="shared" si="253"/>
        <v>4456.3500000000004</v>
      </c>
      <c r="AT682" s="11" t="str">
        <f t="shared" si="254"/>
        <v>M645044</v>
      </c>
      <c r="AU682" s="11">
        <f t="shared" si="255"/>
        <v>38</v>
      </c>
      <c r="AV682" s="11">
        <f t="shared" si="256"/>
        <v>1892.59</v>
      </c>
      <c r="AW682" s="11" t="str">
        <f t="shared" si="257"/>
        <v>2015/3</v>
      </c>
      <c r="AX682" s="11" t="str">
        <f t="shared" si="258"/>
        <v>2015/3 Contribuciones Seg. Social</v>
      </c>
      <c r="AY682" s="11">
        <f t="shared" si="239"/>
        <v>7340.39</v>
      </c>
      <c r="AZ682" s="11">
        <f t="shared" si="259"/>
        <v>0.25783234950731498</v>
      </c>
      <c r="BA682" s="11" t="str">
        <f t="shared" si="241"/>
        <v>M645044 38</v>
      </c>
      <c r="BB682" s="11">
        <f>IFERROR(IF(AW682="","",VLOOKUP(AW682,SUSS!R:S,2,FALSE)),AY682*SUSS!$M$2)</f>
        <v>880.84680000000003</v>
      </c>
      <c r="BC682" s="11">
        <f t="shared" si="240"/>
        <v>227.11079999999998</v>
      </c>
    </row>
    <row r="683" spans="1:55" ht="29.25" thickBot="1">
      <c r="A683" s="3" t="s">
        <v>101</v>
      </c>
      <c r="B683" s="83">
        <v>2019</v>
      </c>
      <c r="C683" s="83">
        <v>1</v>
      </c>
      <c r="D683" s="83"/>
      <c r="E683" s="84" t="s">
        <v>86</v>
      </c>
      <c r="F683" s="84" t="s">
        <v>10</v>
      </c>
      <c r="G683" s="84" t="s">
        <v>83</v>
      </c>
      <c r="H683" s="85">
        <v>43588</v>
      </c>
      <c r="I683" s="87">
        <v>468.68</v>
      </c>
      <c r="J683" s="87">
        <v>374.39</v>
      </c>
      <c r="K683" s="87">
        <v>94.29</v>
      </c>
      <c r="N683" s="3" t="s">
        <v>101</v>
      </c>
      <c r="O683" s="83">
        <v>38</v>
      </c>
      <c r="P683" s="86">
        <v>7294.64</v>
      </c>
      <c r="Q683" s="84" t="s">
        <v>11</v>
      </c>
      <c r="R683" s="84" t="s">
        <v>10</v>
      </c>
      <c r="S683" s="84" t="s">
        <v>10</v>
      </c>
      <c r="T683" s="83" t="s">
        <v>145</v>
      </c>
      <c r="U683" s="83" t="s">
        <v>124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M645044</v>
      </c>
      <c r="AU683" s="11">
        <f t="shared" si="255"/>
        <v>38</v>
      </c>
      <c r="AV683" s="11">
        <f t="shared" si="256"/>
        <v>7294.64</v>
      </c>
      <c r="AW683" s="11" t="str">
        <f t="shared" si="257"/>
        <v>2015/4</v>
      </c>
      <c r="AX683" s="11" t="str">
        <f t="shared" si="258"/>
        <v>2015/4 Contribuciones Seg. Social</v>
      </c>
      <c r="AY683" s="11">
        <f t="shared" si="239"/>
        <v>7294.64</v>
      </c>
      <c r="AZ683" s="11">
        <f t="shared" si="259"/>
        <v>1</v>
      </c>
      <c r="BA683" s="11" t="str">
        <f t="shared" si="241"/>
        <v>M645044 38</v>
      </c>
      <c r="BB683" s="11">
        <f>IFERROR(IF(AW683="","",VLOOKUP(AW683,SUSS!R:S,2,FALSE)),AY683*SUSS!$M$2)</f>
        <v>875.35680000000002</v>
      </c>
      <c r="BC683" s="11">
        <f t="shared" si="240"/>
        <v>875.35680000000002</v>
      </c>
    </row>
    <row r="684" spans="1:55" ht="29.25" thickBot="1">
      <c r="A684" s="3" t="s">
        <v>101</v>
      </c>
      <c r="B684" s="83">
        <v>2019</v>
      </c>
      <c r="C684" s="83">
        <v>1</v>
      </c>
      <c r="D684" s="83"/>
      <c r="E684" s="84" t="s">
        <v>86</v>
      </c>
      <c r="F684" s="84" t="s">
        <v>10</v>
      </c>
      <c r="G684" s="84" t="s">
        <v>84</v>
      </c>
      <c r="H684" s="85">
        <v>43798</v>
      </c>
      <c r="I684" s="86">
        <v>1711.35</v>
      </c>
      <c r="J684" s="86">
        <v>1367.05</v>
      </c>
      <c r="K684" s="87">
        <v>344.3</v>
      </c>
      <c r="N684" s="3" t="s">
        <v>101</v>
      </c>
      <c r="O684" s="83">
        <v>38</v>
      </c>
      <c r="P684" s="87">
        <v>133.29</v>
      </c>
      <c r="Q684" s="84" t="s">
        <v>11</v>
      </c>
      <c r="R684" s="84" t="s">
        <v>10</v>
      </c>
      <c r="S684" s="84" t="s">
        <v>83</v>
      </c>
      <c r="T684" s="83" t="s">
        <v>145</v>
      </c>
      <c r="U684" s="83" t="s">
        <v>124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>M645044</v>
      </c>
      <c r="AU684" s="11">
        <f t="shared" si="255"/>
        <v>38</v>
      </c>
      <c r="AV684" s="11">
        <f t="shared" si="256"/>
        <v>133.29</v>
      </c>
      <c r="AW684" s="11" t="str">
        <f t="shared" si="257"/>
        <v>2015/4</v>
      </c>
      <c r="AX684" s="11" t="str">
        <f t="shared" si="258"/>
        <v>2015/4 Contribuciones Seg. Social</v>
      </c>
      <c r="AY684" s="11">
        <f t="shared" si="239"/>
        <v>7294.64</v>
      </c>
      <c r="AZ684" s="11">
        <f t="shared" si="259"/>
        <v>1.8272320498338504E-2</v>
      </c>
      <c r="BA684" s="11" t="str">
        <f t="shared" si="241"/>
        <v>M645044 38</v>
      </c>
      <c r="BB684" s="11">
        <f>IFERROR(IF(AW684="","",VLOOKUP(AW684,SUSS!R:S,2,FALSE)),AY684*SUSS!$M$2)</f>
        <v>875.35680000000002</v>
      </c>
      <c r="BC684" s="11">
        <f t="shared" si="240"/>
        <v>15.994799999999998</v>
      </c>
    </row>
    <row r="685" spans="1:55" ht="29.25" thickBot="1">
      <c r="A685" s="3" t="s">
        <v>101</v>
      </c>
      <c r="B685" s="83">
        <v>2019</v>
      </c>
      <c r="C685" s="83">
        <v>1</v>
      </c>
      <c r="D685" s="83"/>
      <c r="E685" s="84" t="s">
        <v>11</v>
      </c>
      <c r="F685" s="84" t="s">
        <v>10</v>
      </c>
      <c r="G685" s="84" t="s">
        <v>83</v>
      </c>
      <c r="H685" s="85">
        <v>43588</v>
      </c>
      <c r="I685" s="87">
        <v>476.21</v>
      </c>
      <c r="J685" s="87">
        <v>380.4</v>
      </c>
      <c r="K685" s="87">
        <v>95.81</v>
      </c>
      <c r="N685" s="3" t="s">
        <v>101</v>
      </c>
      <c r="O685" s="83">
        <v>38</v>
      </c>
      <c r="P685" s="86">
        <v>3514.03</v>
      </c>
      <c r="Q685" s="84" t="s">
        <v>11</v>
      </c>
      <c r="R685" s="84" t="s">
        <v>10</v>
      </c>
      <c r="S685" s="84" t="s">
        <v>84</v>
      </c>
      <c r="T685" s="83" t="s">
        <v>145</v>
      </c>
      <c r="U685" s="83" t="s">
        <v>124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>M645044</v>
      </c>
      <c r="AU685" s="11">
        <f t="shared" si="255"/>
        <v>38</v>
      </c>
      <c r="AV685" s="11">
        <f t="shared" si="256"/>
        <v>3514.03</v>
      </c>
      <c r="AW685" s="11" t="str">
        <f t="shared" si="257"/>
        <v>2015/4</v>
      </c>
      <c r="AX685" s="11" t="str">
        <f t="shared" si="258"/>
        <v>2015/4 Contribuciones Seg. Social</v>
      </c>
      <c r="AY685" s="11">
        <f t="shared" si="239"/>
        <v>7294.64</v>
      </c>
      <c r="AZ685" s="11">
        <f t="shared" si="259"/>
        <v>0.48172767950166151</v>
      </c>
      <c r="BA685" s="11" t="str">
        <f t="shared" si="241"/>
        <v>M645044 38</v>
      </c>
      <c r="BB685" s="11">
        <f>IFERROR(IF(AW685="","",VLOOKUP(AW685,SUSS!R:S,2,FALSE)),AY685*SUSS!$M$2)</f>
        <v>875.35680000000002</v>
      </c>
      <c r="BC685" s="11">
        <f t="shared" si="240"/>
        <v>421.68360000000001</v>
      </c>
    </row>
    <row r="686" spans="1:55" ht="29.25" thickBot="1">
      <c r="A686" s="3" t="s">
        <v>101</v>
      </c>
      <c r="B686" s="83">
        <v>2019</v>
      </c>
      <c r="C686" s="83">
        <v>1</v>
      </c>
      <c r="D686" s="83"/>
      <c r="E686" s="84" t="s">
        <v>11</v>
      </c>
      <c r="F686" s="84" t="s">
        <v>10</v>
      </c>
      <c r="G686" s="84" t="s">
        <v>84</v>
      </c>
      <c r="H686" s="85">
        <v>43798</v>
      </c>
      <c r="I686" s="86">
        <v>1738.82</v>
      </c>
      <c r="J686" s="86">
        <v>1388.99</v>
      </c>
      <c r="K686" s="87">
        <v>349.83</v>
      </c>
      <c r="N686" s="3" t="s">
        <v>101</v>
      </c>
      <c r="O686" s="83">
        <v>38</v>
      </c>
      <c r="P686" s="86">
        <v>3833.66</v>
      </c>
      <c r="Q686" s="84" t="s">
        <v>11</v>
      </c>
      <c r="R686" s="84" t="s">
        <v>10</v>
      </c>
      <c r="S686" s="84" t="s">
        <v>10</v>
      </c>
      <c r="T686" s="83" t="s">
        <v>146</v>
      </c>
      <c r="U686" s="83" t="s">
        <v>124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>M645044</v>
      </c>
      <c r="AU686" s="11">
        <f t="shared" si="255"/>
        <v>38</v>
      </c>
      <c r="AV686" s="11">
        <f t="shared" si="256"/>
        <v>3833.66</v>
      </c>
      <c r="AW686" s="11" t="str">
        <f t="shared" si="257"/>
        <v>2015/5</v>
      </c>
      <c r="AX686" s="11" t="str">
        <f t="shared" si="258"/>
        <v>2015/5 Contribuciones Seg. Social</v>
      </c>
      <c r="AY686" s="11">
        <f t="shared" si="239"/>
        <v>9661.5400000000009</v>
      </c>
      <c r="AZ686" s="11">
        <f t="shared" si="259"/>
        <v>0.3967959559242108</v>
      </c>
      <c r="BA686" s="11" t="str">
        <f t="shared" si="241"/>
        <v>M645044 38</v>
      </c>
      <c r="BB686" s="11">
        <f>IFERROR(IF(AW686="","",VLOOKUP(AW686,SUSS!R:S,2,FALSE)),AY686*SUSS!$M$2)</f>
        <v>1159.3848</v>
      </c>
      <c r="BC686" s="11">
        <f t="shared" si="240"/>
        <v>460.03919999999999</v>
      </c>
    </row>
    <row r="687" spans="1:55" ht="29.25" thickBot="1">
      <c r="A687" s="3" t="s">
        <v>101</v>
      </c>
      <c r="B687" s="83">
        <v>2019</v>
      </c>
      <c r="C687" s="83">
        <v>2</v>
      </c>
      <c r="D687" s="83"/>
      <c r="E687" s="84" t="s">
        <v>86</v>
      </c>
      <c r="F687" s="84" t="s">
        <v>10</v>
      </c>
      <c r="G687" s="84" t="s">
        <v>10</v>
      </c>
      <c r="H687" s="85">
        <v>43536</v>
      </c>
      <c r="I687" s="86">
        <v>5440.7</v>
      </c>
      <c r="J687" s="87">
        <v>0</v>
      </c>
      <c r="K687" s="86">
        <v>5440.7</v>
      </c>
      <c r="N687" s="3" t="s">
        <v>101</v>
      </c>
      <c r="O687" s="83">
        <v>38</v>
      </c>
      <c r="P687" s="86">
        <v>6941.2</v>
      </c>
      <c r="Q687" s="84" t="s">
        <v>86</v>
      </c>
      <c r="R687" s="84" t="s">
        <v>10</v>
      </c>
      <c r="S687" s="84" t="s">
        <v>10</v>
      </c>
      <c r="T687" s="83" t="s">
        <v>179</v>
      </c>
      <c r="U687" s="83" t="s">
        <v>124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/>
      </c>
      <c r="AU687" s="11" t="str">
        <f t="shared" si="255"/>
        <v/>
      </c>
      <c r="AV687" s="11" t="str">
        <f t="shared" si="256"/>
        <v/>
      </c>
      <c r="AW687" s="11" t="str">
        <f t="shared" si="257"/>
        <v/>
      </c>
      <c r="AX687" s="11" t="str">
        <f t="shared" si="258"/>
        <v/>
      </c>
      <c r="AY687" s="11" t="str">
        <f t="shared" si="239"/>
        <v/>
      </c>
      <c r="AZ687" s="11" t="str">
        <f t="shared" si="259"/>
        <v/>
      </c>
      <c r="BA687" s="11" t="str">
        <f t="shared" si="241"/>
        <v xml:space="preserve"> </v>
      </c>
      <c r="BB687" s="11" t="str">
        <f>IFERROR(IF(AW687="","",VLOOKUP(AW687,SUSS!R:S,2,FALSE)),AY687*SUSS!$M$2)</f>
        <v/>
      </c>
      <c r="BC687" s="11" t="str">
        <f t="shared" si="240"/>
        <v/>
      </c>
    </row>
    <row r="688" spans="1:55" ht="29.25" thickBot="1">
      <c r="A688" s="3" t="s">
        <v>101</v>
      </c>
      <c r="B688" s="83">
        <v>2019</v>
      </c>
      <c r="C688" s="83">
        <v>2</v>
      </c>
      <c r="D688" s="83"/>
      <c r="E688" s="84" t="s">
        <v>11</v>
      </c>
      <c r="F688" s="84" t="s">
        <v>10</v>
      </c>
      <c r="G688" s="84" t="s">
        <v>10</v>
      </c>
      <c r="H688" s="85">
        <v>43536</v>
      </c>
      <c r="I688" s="86">
        <v>5835.93</v>
      </c>
      <c r="J688" s="87">
        <v>0</v>
      </c>
      <c r="K688" s="86">
        <v>5835.93</v>
      </c>
      <c r="N688" s="3" t="s">
        <v>101</v>
      </c>
      <c r="O688" s="83">
        <v>38</v>
      </c>
      <c r="P688" s="87">
        <v>257.75</v>
      </c>
      <c r="Q688" s="84" t="s">
        <v>86</v>
      </c>
      <c r="R688" s="84" t="s">
        <v>10</v>
      </c>
      <c r="S688" s="84" t="s">
        <v>83</v>
      </c>
      <c r="T688" s="83" t="s">
        <v>179</v>
      </c>
      <c r="U688" s="83" t="s">
        <v>124</v>
      </c>
      <c r="AC688" s="11" t="str">
        <f t="shared" si="242"/>
        <v>M645044</v>
      </c>
      <c r="AD688" s="11" t="str">
        <f t="shared" si="243"/>
        <v>Contribuciones Seg. Social</v>
      </c>
      <c r="AE688" s="11" t="str">
        <f t="shared" si="244"/>
        <v>Declaración Jurada</v>
      </c>
      <c r="AF688" s="11" t="str">
        <f t="shared" si="245"/>
        <v>Declaración Jurada</v>
      </c>
      <c r="AG688" s="11">
        <f t="shared" si="246"/>
        <v>5835.93</v>
      </c>
      <c r="AH688" s="11">
        <f t="shared" si="247"/>
        <v>0</v>
      </c>
      <c r="AI688" s="11">
        <f t="shared" si="248"/>
        <v>5835.93</v>
      </c>
      <c r="AJ688" s="11">
        <f t="shared" si="249"/>
        <v>2019</v>
      </c>
      <c r="AK688" s="11">
        <f t="shared" si="250"/>
        <v>2</v>
      </c>
      <c r="AN688" s="11" t="str">
        <f t="shared" si="251"/>
        <v xml:space="preserve">2019/2 </v>
      </c>
      <c r="AO688" s="11" t="str">
        <f t="shared" si="252"/>
        <v>2019/2 Contribuciones Seg. Social</v>
      </c>
      <c r="AP688" s="11">
        <f t="shared" si="253"/>
        <v>5835.93</v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:55" ht="29.25" thickBot="1">
      <c r="A689" s="3" t="s">
        <v>101</v>
      </c>
      <c r="B689" s="83">
        <v>2019</v>
      </c>
      <c r="C689" s="83">
        <v>2</v>
      </c>
      <c r="D689" s="83"/>
      <c r="E689" s="84" t="s">
        <v>86</v>
      </c>
      <c r="F689" s="84" t="s">
        <v>10</v>
      </c>
      <c r="G689" s="84" t="s">
        <v>83</v>
      </c>
      <c r="H689" s="85">
        <v>43588</v>
      </c>
      <c r="I689" s="87">
        <v>380.09</v>
      </c>
      <c r="J689" s="87">
        <v>297.47000000000003</v>
      </c>
      <c r="K689" s="87">
        <v>82.62</v>
      </c>
      <c r="N689" s="3" t="s">
        <v>101</v>
      </c>
      <c r="O689" s="83">
        <v>38</v>
      </c>
      <c r="P689" s="86">
        <v>5067.88</v>
      </c>
      <c r="Q689" s="84" t="s">
        <v>86</v>
      </c>
      <c r="R689" s="84" t="s">
        <v>10</v>
      </c>
      <c r="S689" s="84" t="s">
        <v>84</v>
      </c>
      <c r="T689" s="83" t="s">
        <v>179</v>
      </c>
      <c r="U689" s="83" t="s">
        <v>124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:55" ht="29.25" thickBot="1">
      <c r="A690" s="3" t="s">
        <v>101</v>
      </c>
      <c r="B690" s="83">
        <v>2019</v>
      </c>
      <c r="C690" s="83">
        <v>2</v>
      </c>
      <c r="D690" s="83"/>
      <c r="E690" s="84" t="s">
        <v>86</v>
      </c>
      <c r="F690" s="84" t="s">
        <v>10</v>
      </c>
      <c r="G690" s="84" t="s">
        <v>84</v>
      </c>
      <c r="H690" s="85">
        <v>43798</v>
      </c>
      <c r="I690" s="86">
        <v>2122.91</v>
      </c>
      <c r="J690" s="86">
        <v>1661.46</v>
      </c>
      <c r="K690" s="87">
        <v>461.45</v>
      </c>
      <c r="N690" s="3" t="s">
        <v>101</v>
      </c>
      <c r="O690" s="83">
        <v>38</v>
      </c>
      <c r="P690" s="86">
        <v>3989.35</v>
      </c>
      <c r="Q690" s="84" t="s">
        <v>86</v>
      </c>
      <c r="R690" s="84" t="s">
        <v>10</v>
      </c>
      <c r="S690" s="84" t="s">
        <v>10</v>
      </c>
      <c r="T690" s="83" t="s">
        <v>147</v>
      </c>
      <c r="U690" s="83" t="s">
        <v>124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:55" ht="29.25" thickBot="1">
      <c r="A691" s="3" t="s">
        <v>101</v>
      </c>
      <c r="B691" s="83">
        <v>2019</v>
      </c>
      <c r="C691" s="83">
        <v>2</v>
      </c>
      <c r="D691" s="83"/>
      <c r="E691" s="84" t="s">
        <v>11</v>
      </c>
      <c r="F691" s="84" t="s">
        <v>10</v>
      </c>
      <c r="G691" s="84" t="s">
        <v>83</v>
      </c>
      <c r="H691" s="85">
        <v>43588</v>
      </c>
      <c r="I691" s="87">
        <v>407.7</v>
      </c>
      <c r="J691" s="87">
        <v>319.08</v>
      </c>
      <c r="K691" s="87">
        <v>88.62</v>
      </c>
      <c r="N691" s="3" t="s">
        <v>101</v>
      </c>
      <c r="O691" s="83">
        <v>38</v>
      </c>
      <c r="P691" s="86">
        <v>14119.33</v>
      </c>
      <c r="Q691" s="84" t="s">
        <v>102</v>
      </c>
      <c r="R691" s="84" t="s">
        <v>10</v>
      </c>
      <c r="S691" s="84" t="s">
        <v>10</v>
      </c>
      <c r="T691" s="83" t="s">
        <v>115</v>
      </c>
      <c r="U691" s="83" t="s">
        <v>124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/>
      </c>
      <c r="AU691" s="11" t="str">
        <f t="shared" si="255"/>
        <v/>
      </c>
      <c r="AV691" s="11" t="str">
        <f t="shared" si="256"/>
        <v/>
      </c>
      <c r="AW691" s="11" t="str">
        <f t="shared" si="257"/>
        <v/>
      </c>
      <c r="AX691" s="11" t="str">
        <f t="shared" si="258"/>
        <v/>
      </c>
      <c r="AY691" s="11" t="str">
        <f t="shared" si="239"/>
        <v/>
      </c>
      <c r="AZ691" s="11" t="str">
        <f t="shared" si="259"/>
        <v/>
      </c>
      <c r="BA691" s="11" t="str">
        <f t="shared" si="241"/>
        <v xml:space="preserve"> </v>
      </c>
      <c r="BB691" s="11" t="str">
        <f>IFERROR(IF(AW691="","",VLOOKUP(AW691,SUSS!R:S,2,FALSE)),AY691*SUSS!$M$2)</f>
        <v/>
      </c>
      <c r="BC691" s="11" t="str">
        <f t="shared" si="240"/>
        <v/>
      </c>
    </row>
    <row r="692" spans="1:55" ht="29.25" thickBot="1">
      <c r="A692" s="3" t="s">
        <v>101</v>
      </c>
      <c r="B692" s="83">
        <v>2019</v>
      </c>
      <c r="C692" s="83">
        <v>2</v>
      </c>
      <c r="D692" s="83"/>
      <c r="E692" s="84" t="s">
        <v>11</v>
      </c>
      <c r="F692" s="84" t="s">
        <v>10</v>
      </c>
      <c r="G692" s="84" t="s">
        <v>84</v>
      </c>
      <c r="H692" s="85">
        <v>43798</v>
      </c>
      <c r="I692" s="86">
        <v>2277.12</v>
      </c>
      <c r="J692" s="86">
        <v>1782.15</v>
      </c>
      <c r="K692" s="87">
        <v>494.97</v>
      </c>
      <c r="N692" s="3" t="s">
        <v>101</v>
      </c>
      <c r="O692" s="83">
        <v>38</v>
      </c>
      <c r="P692" s="87">
        <v>6.27</v>
      </c>
      <c r="Q692" s="84" t="s">
        <v>104</v>
      </c>
      <c r="R692" s="84" t="s">
        <v>10</v>
      </c>
      <c r="S692" s="84" t="s">
        <v>105</v>
      </c>
      <c r="T692" s="83" t="s">
        <v>116</v>
      </c>
      <c r="U692" s="83" t="s">
        <v>124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:55" ht="29.25" thickBot="1">
      <c r="A693" s="3" t="s">
        <v>101</v>
      </c>
      <c r="B693" s="83">
        <v>2019</v>
      </c>
      <c r="C693" s="83">
        <v>3</v>
      </c>
      <c r="D693" s="83"/>
      <c r="E693" s="84" t="s">
        <v>11</v>
      </c>
      <c r="F693" s="84" t="s">
        <v>10</v>
      </c>
      <c r="G693" s="84" t="s">
        <v>10</v>
      </c>
      <c r="H693" s="85">
        <v>43565</v>
      </c>
      <c r="I693" s="86">
        <v>2634.32</v>
      </c>
      <c r="J693" s="87">
        <v>0</v>
      </c>
      <c r="K693" s="86">
        <v>2634.32</v>
      </c>
      <c r="N693" s="3" t="s">
        <v>101</v>
      </c>
      <c r="O693" s="83">
        <v>38</v>
      </c>
      <c r="P693" s="87">
        <v>18.809999999999999</v>
      </c>
      <c r="Q693" s="84" t="s">
        <v>106</v>
      </c>
      <c r="R693" s="84" t="s">
        <v>10</v>
      </c>
      <c r="S693" s="84" t="s">
        <v>105</v>
      </c>
      <c r="T693" s="83" t="s">
        <v>137</v>
      </c>
      <c r="U693" s="83" t="s">
        <v>124</v>
      </c>
      <c r="AC693" s="11" t="str">
        <f t="shared" si="242"/>
        <v>M645044</v>
      </c>
      <c r="AD693" s="11" t="str">
        <f t="shared" si="243"/>
        <v>Contribuciones Seg. Social</v>
      </c>
      <c r="AE693" s="11" t="str">
        <f t="shared" si="244"/>
        <v>Declaración Jurada</v>
      </c>
      <c r="AF693" s="11" t="str">
        <f t="shared" si="245"/>
        <v>Declaración Jurada</v>
      </c>
      <c r="AG693" s="11">
        <f t="shared" si="246"/>
        <v>2634.32</v>
      </c>
      <c r="AH693" s="11">
        <f t="shared" si="247"/>
        <v>0</v>
      </c>
      <c r="AI693" s="11">
        <f t="shared" si="248"/>
        <v>2634.32</v>
      </c>
      <c r="AJ693" s="11">
        <f t="shared" si="249"/>
        <v>2019</v>
      </c>
      <c r="AK693" s="11">
        <f t="shared" si="250"/>
        <v>3</v>
      </c>
      <c r="AN693" s="11" t="str">
        <f t="shared" si="251"/>
        <v xml:space="preserve">2019/3 </v>
      </c>
      <c r="AO693" s="11" t="str">
        <f t="shared" si="252"/>
        <v>2019/3 Contribuciones Seg. Social</v>
      </c>
      <c r="AP693" s="11">
        <f t="shared" si="253"/>
        <v>2634.32</v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:55" ht="29.25" thickBot="1">
      <c r="A694" s="3" t="s">
        <v>101</v>
      </c>
      <c r="B694" s="83">
        <v>2019</v>
      </c>
      <c r="C694" s="83">
        <v>3</v>
      </c>
      <c r="D694" s="83"/>
      <c r="E694" s="84" t="s">
        <v>11</v>
      </c>
      <c r="F694" s="84" t="s">
        <v>10</v>
      </c>
      <c r="G694" s="84" t="s">
        <v>83</v>
      </c>
      <c r="H694" s="85">
        <v>43735</v>
      </c>
      <c r="I694" s="87">
        <v>629.64</v>
      </c>
      <c r="J694" s="87">
        <v>461.55</v>
      </c>
      <c r="K694" s="87">
        <v>168.09</v>
      </c>
      <c r="N694" s="3" t="s">
        <v>101</v>
      </c>
      <c r="O694" s="83">
        <v>38</v>
      </c>
      <c r="P694" s="87">
        <v>12.54</v>
      </c>
      <c r="Q694" s="84" t="s">
        <v>107</v>
      </c>
      <c r="R694" s="84" t="s">
        <v>10</v>
      </c>
      <c r="S694" s="84" t="s">
        <v>105</v>
      </c>
      <c r="T694" s="83" t="s">
        <v>163</v>
      </c>
      <c r="U694" s="83" t="s">
        <v>124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:55" ht="29.25" thickBot="1">
      <c r="A695" s="3" t="s">
        <v>101</v>
      </c>
      <c r="B695" s="83">
        <v>2019</v>
      </c>
      <c r="C695" s="83">
        <v>3</v>
      </c>
      <c r="D695" s="83"/>
      <c r="E695" s="84" t="s">
        <v>11</v>
      </c>
      <c r="F695" s="84" t="s">
        <v>10</v>
      </c>
      <c r="G695" s="84" t="s">
        <v>84</v>
      </c>
      <c r="H695" s="85">
        <v>43798</v>
      </c>
      <c r="I695" s="87">
        <v>357.11</v>
      </c>
      <c r="J695" s="87">
        <v>261.77</v>
      </c>
      <c r="K695" s="87">
        <v>95.34</v>
      </c>
      <c r="N695" s="3" t="s">
        <v>101</v>
      </c>
      <c r="O695" s="83">
        <v>38</v>
      </c>
      <c r="P695" s="86">
        <v>6762.43</v>
      </c>
      <c r="Q695" s="84" t="s">
        <v>82</v>
      </c>
      <c r="R695" s="84" t="s">
        <v>10</v>
      </c>
      <c r="S695" s="84" t="s">
        <v>84</v>
      </c>
      <c r="T695" s="83" t="s">
        <v>178</v>
      </c>
      <c r="U695" s="83" t="s">
        <v>124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:55" ht="46.5" thickBot="1">
      <c r="A696" s="3" t="s">
        <v>194</v>
      </c>
      <c r="B696" s="77" t="s">
        <v>81</v>
      </c>
      <c r="C696"/>
      <c r="D696"/>
      <c r="E696"/>
      <c r="F696"/>
      <c r="G696"/>
      <c r="H696"/>
      <c r="I696"/>
      <c r="J696"/>
      <c r="K696"/>
      <c r="N696" s="3" t="s">
        <v>101</v>
      </c>
      <c r="O696" s="83">
        <v>38</v>
      </c>
      <c r="P696" s="86">
        <v>28143.62</v>
      </c>
      <c r="Q696" s="84" t="s">
        <v>82</v>
      </c>
      <c r="R696" s="84" t="s">
        <v>10</v>
      </c>
      <c r="S696" s="84" t="s">
        <v>10</v>
      </c>
      <c r="T696" s="83" t="s">
        <v>180</v>
      </c>
      <c r="U696" s="83" t="s">
        <v>124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:55" ht="30" thickBot="1">
      <c r="A697" s="3" t="s">
        <v>194</v>
      </c>
      <c r="B697" s="88" t="s">
        <v>0</v>
      </c>
      <c r="C697" s="88" t="s">
        <v>1</v>
      </c>
      <c r="D697" s="88" t="s">
        <v>2</v>
      </c>
      <c r="E697" s="88" t="s">
        <v>3</v>
      </c>
      <c r="F697" s="88" t="s">
        <v>4</v>
      </c>
      <c r="G697" s="88" t="s">
        <v>5</v>
      </c>
      <c r="H697" s="88" t="s">
        <v>6</v>
      </c>
      <c r="I697" s="88" t="s">
        <v>7</v>
      </c>
      <c r="J697" s="88" t="s">
        <v>8</v>
      </c>
      <c r="K697" s="88" t="s">
        <v>9</v>
      </c>
      <c r="N697" s="3" t="s">
        <v>101</v>
      </c>
      <c r="O697" s="83">
        <v>38</v>
      </c>
      <c r="P697" s="87">
        <v>568.91999999999996</v>
      </c>
      <c r="Q697" s="84" t="s">
        <v>82</v>
      </c>
      <c r="R697" s="84" t="s">
        <v>10</v>
      </c>
      <c r="S697" s="84" t="s">
        <v>83</v>
      </c>
      <c r="T697" s="83" t="s">
        <v>180</v>
      </c>
      <c r="U697" s="83" t="s">
        <v>124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:55" ht="29.25" thickBot="1">
      <c r="A698" s="3" t="s">
        <v>194</v>
      </c>
      <c r="B698" s="78">
        <v>2017</v>
      </c>
      <c r="C698" s="78">
        <v>1</v>
      </c>
      <c r="D698" s="78"/>
      <c r="E698" s="79" t="s">
        <v>82</v>
      </c>
      <c r="F698" s="79" t="s">
        <v>10</v>
      </c>
      <c r="G698" s="79" t="s">
        <v>10</v>
      </c>
      <c r="H698" s="80">
        <v>42786</v>
      </c>
      <c r="I698" s="81">
        <v>192964.63</v>
      </c>
      <c r="J698" s="81">
        <v>192964.63</v>
      </c>
      <c r="K698" s="82">
        <v>0</v>
      </c>
      <c r="N698" s="3" t="s">
        <v>101</v>
      </c>
      <c r="O698" s="83">
        <v>38</v>
      </c>
      <c r="P698" s="86">
        <v>2245.4499999999998</v>
      </c>
      <c r="Q698" s="84" t="s">
        <v>82</v>
      </c>
      <c r="R698" s="84" t="s">
        <v>10</v>
      </c>
      <c r="S698" s="84" t="s">
        <v>84</v>
      </c>
      <c r="T698" s="83" t="s">
        <v>180</v>
      </c>
      <c r="U698" s="83" t="s">
        <v>124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:55" ht="29.25" thickBot="1">
      <c r="A699" s="3" t="s">
        <v>194</v>
      </c>
      <c r="B699" s="83">
        <v>2017</v>
      </c>
      <c r="C699" s="83">
        <v>1</v>
      </c>
      <c r="D699" s="83"/>
      <c r="E699" s="84" t="s">
        <v>82</v>
      </c>
      <c r="F699" s="84" t="s">
        <v>10</v>
      </c>
      <c r="G699" s="84" t="s">
        <v>83</v>
      </c>
      <c r="H699" s="85">
        <v>43390</v>
      </c>
      <c r="I699" s="86">
        <v>115199.88</v>
      </c>
      <c r="J699" s="86">
        <v>115199.88</v>
      </c>
      <c r="K699" s="87">
        <v>0</v>
      </c>
      <c r="N699" s="3" t="s">
        <v>101</v>
      </c>
      <c r="O699" s="83">
        <v>38</v>
      </c>
      <c r="P699" s="87">
        <v>400</v>
      </c>
      <c r="Q699" s="84" t="s">
        <v>82</v>
      </c>
      <c r="R699" s="84" t="s">
        <v>10</v>
      </c>
      <c r="S699" s="84" t="s">
        <v>105</v>
      </c>
      <c r="T699" s="83" t="s">
        <v>180</v>
      </c>
      <c r="U699" s="83" t="s">
        <v>124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:55" ht="29.25" thickBot="1">
      <c r="A700" s="3" t="s">
        <v>194</v>
      </c>
      <c r="B700" s="83">
        <v>2017</v>
      </c>
      <c r="C700" s="83">
        <v>1</v>
      </c>
      <c r="D700" s="83"/>
      <c r="E700" s="84" t="s">
        <v>82</v>
      </c>
      <c r="F700" s="84" t="s">
        <v>10</v>
      </c>
      <c r="G700" s="84" t="s">
        <v>84</v>
      </c>
      <c r="H700" s="85">
        <v>43784</v>
      </c>
      <c r="I700" s="86">
        <v>124824.96000000001</v>
      </c>
      <c r="J700" s="86">
        <v>124824.96000000001</v>
      </c>
      <c r="K700" s="87">
        <v>0</v>
      </c>
      <c r="N700" s="3" t="s">
        <v>101</v>
      </c>
      <c r="O700" s="83">
        <v>38</v>
      </c>
      <c r="P700" s="86">
        <v>6161.8</v>
      </c>
      <c r="Q700" s="84" t="s">
        <v>82</v>
      </c>
      <c r="R700" s="84" t="s">
        <v>10</v>
      </c>
      <c r="S700" s="84" t="s">
        <v>10</v>
      </c>
      <c r="T700" s="83" t="s">
        <v>181</v>
      </c>
      <c r="U700" s="83" t="s">
        <v>124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/>
      </c>
      <c r="AU700" s="11" t="str">
        <f t="shared" si="255"/>
        <v/>
      </c>
      <c r="AV700" s="11" t="str">
        <f t="shared" si="256"/>
        <v/>
      </c>
      <c r="AW700" s="11" t="str">
        <f t="shared" si="257"/>
        <v/>
      </c>
      <c r="AX700" s="11" t="str">
        <f t="shared" si="258"/>
        <v/>
      </c>
      <c r="AY700" s="11" t="str">
        <f t="shared" si="239"/>
        <v/>
      </c>
      <c r="AZ700" s="11" t="str">
        <f t="shared" si="259"/>
        <v/>
      </c>
      <c r="BA700" s="11" t="str">
        <f t="shared" si="241"/>
        <v xml:space="preserve"> </v>
      </c>
      <c r="BB700" s="11" t="str">
        <f>IFERROR(IF(AW700="","",VLOOKUP(AW700,SUSS!R:S,2,FALSE)),AY700*SUSS!$M$2)</f>
        <v/>
      </c>
      <c r="BC700" s="11" t="str">
        <f t="shared" si="240"/>
        <v/>
      </c>
    </row>
    <row r="701" spans="1:55" ht="29.25" thickBot="1">
      <c r="A701" s="3" t="s">
        <v>194</v>
      </c>
      <c r="B701" s="83">
        <v>2017</v>
      </c>
      <c r="C701" s="83">
        <v>4</v>
      </c>
      <c r="D701" s="83"/>
      <c r="E701" s="84" t="s">
        <v>82</v>
      </c>
      <c r="F701" s="84" t="s">
        <v>10</v>
      </c>
      <c r="G701" s="84" t="s">
        <v>10</v>
      </c>
      <c r="H701" s="85">
        <v>42877</v>
      </c>
      <c r="I701" s="86">
        <v>55404.13</v>
      </c>
      <c r="J701" s="87">
        <v>0</v>
      </c>
      <c r="K701" s="86">
        <v>55404.13</v>
      </c>
      <c r="N701" s="3" t="s">
        <v>101</v>
      </c>
      <c r="O701" s="83">
        <v>39</v>
      </c>
      <c r="P701" s="87">
        <v>669.19</v>
      </c>
      <c r="Q701" s="84" t="s">
        <v>103</v>
      </c>
      <c r="R701" s="84" t="s">
        <v>10</v>
      </c>
      <c r="S701" s="84" t="s">
        <v>83</v>
      </c>
      <c r="T701" s="83" t="s">
        <v>114</v>
      </c>
      <c r="U701" s="83" t="s">
        <v>124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:55" ht="29.25" thickBot="1">
      <c r="A702" s="3" t="s">
        <v>194</v>
      </c>
      <c r="B702" s="83">
        <v>2017</v>
      </c>
      <c r="C702" s="83">
        <v>4</v>
      </c>
      <c r="D702" s="83"/>
      <c r="E702" s="84" t="s">
        <v>82</v>
      </c>
      <c r="F702" s="84" t="s">
        <v>10</v>
      </c>
      <c r="G702" s="84" t="s">
        <v>83</v>
      </c>
      <c r="H702" s="85">
        <v>43390</v>
      </c>
      <c r="I702" s="86">
        <v>27979.09</v>
      </c>
      <c r="J702" s="86">
        <v>21906.61</v>
      </c>
      <c r="K702" s="86">
        <v>6072.48</v>
      </c>
      <c r="N702" s="3" t="s">
        <v>101</v>
      </c>
      <c r="O702" s="83">
        <v>39</v>
      </c>
      <c r="P702" s="86">
        <v>5827.88</v>
      </c>
      <c r="Q702" s="84" t="s">
        <v>11</v>
      </c>
      <c r="R702" s="84" t="s">
        <v>10</v>
      </c>
      <c r="S702" s="84" t="s">
        <v>10</v>
      </c>
      <c r="T702" s="83" t="s">
        <v>146</v>
      </c>
      <c r="U702" s="83" t="s">
        <v>124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>M645044</v>
      </c>
      <c r="AU702" s="11">
        <f t="shared" si="255"/>
        <v>39</v>
      </c>
      <c r="AV702" s="11">
        <f t="shared" si="256"/>
        <v>5827.88</v>
      </c>
      <c r="AW702" s="11" t="str">
        <f t="shared" si="257"/>
        <v>2015/5</v>
      </c>
      <c r="AX702" s="11" t="str">
        <f t="shared" si="258"/>
        <v>2015/5 Contribuciones Seg. Social</v>
      </c>
      <c r="AY702" s="11">
        <f t="shared" si="239"/>
        <v>9661.5400000000009</v>
      </c>
      <c r="AZ702" s="11">
        <f t="shared" si="259"/>
        <v>0.60320404407578909</v>
      </c>
      <c r="BA702" s="11" t="str">
        <f t="shared" si="241"/>
        <v>M645044 39</v>
      </c>
      <c r="BB702" s="11">
        <f>IFERROR(IF(AW702="","",VLOOKUP(AW702,SUSS!R:S,2,FALSE)),AY702*SUSS!$M$2)</f>
        <v>1159.3848</v>
      </c>
      <c r="BC702" s="11">
        <f t="shared" si="240"/>
        <v>699.34559999999999</v>
      </c>
    </row>
    <row r="703" spans="1:55" ht="29.25" thickBot="1">
      <c r="A703" s="3" t="s">
        <v>194</v>
      </c>
      <c r="B703" s="83">
        <v>2017</v>
      </c>
      <c r="C703" s="83">
        <v>4</v>
      </c>
      <c r="D703" s="83"/>
      <c r="E703" s="84" t="s">
        <v>82</v>
      </c>
      <c r="F703" s="84" t="s">
        <v>10</v>
      </c>
      <c r="G703" s="84" t="s">
        <v>84</v>
      </c>
      <c r="H703" s="85">
        <v>43784</v>
      </c>
      <c r="I703" s="86">
        <v>35839.82</v>
      </c>
      <c r="J703" s="86">
        <v>28061.27</v>
      </c>
      <c r="K703" s="86">
        <v>7778.55</v>
      </c>
      <c r="N703" s="3" t="s">
        <v>101</v>
      </c>
      <c r="O703" s="83">
        <v>39</v>
      </c>
      <c r="P703" s="87">
        <v>231.83</v>
      </c>
      <c r="Q703" s="84" t="s">
        <v>11</v>
      </c>
      <c r="R703" s="84" t="s">
        <v>10</v>
      </c>
      <c r="S703" s="84" t="s">
        <v>83</v>
      </c>
      <c r="T703" s="83" t="s">
        <v>146</v>
      </c>
      <c r="U703" s="83" t="s">
        <v>124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>M645044</v>
      </c>
      <c r="AU703" s="11">
        <f t="shared" si="255"/>
        <v>39</v>
      </c>
      <c r="AV703" s="11">
        <f t="shared" si="256"/>
        <v>231.83</v>
      </c>
      <c r="AW703" s="11" t="str">
        <f t="shared" si="257"/>
        <v>2015/5</v>
      </c>
      <c r="AX703" s="11" t="str">
        <f t="shared" si="258"/>
        <v>2015/5 Contribuciones Seg. Social</v>
      </c>
      <c r="AY703" s="11">
        <f t="shared" si="239"/>
        <v>9661.5400000000009</v>
      </c>
      <c r="AZ703" s="11">
        <f t="shared" si="259"/>
        <v>2.3995139491219824E-2</v>
      </c>
      <c r="BA703" s="11" t="str">
        <f t="shared" si="241"/>
        <v>M645044 39</v>
      </c>
      <c r="BB703" s="11">
        <f>IFERROR(IF(AW703="","",VLOOKUP(AW703,SUSS!R:S,2,FALSE)),AY703*SUSS!$M$2)</f>
        <v>1159.3848</v>
      </c>
      <c r="BC703" s="11">
        <f t="shared" si="240"/>
        <v>27.819599999999998</v>
      </c>
    </row>
    <row r="704" spans="1:55" ht="29.25" thickBot="1">
      <c r="A704" s="3" t="s">
        <v>194</v>
      </c>
      <c r="B704" s="83">
        <v>2017</v>
      </c>
      <c r="C704" s="83">
        <v>5</v>
      </c>
      <c r="D704" s="83"/>
      <c r="E704" s="84" t="s">
        <v>82</v>
      </c>
      <c r="F704" s="84" t="s">
        <v>10</v>
      </c>
      <c r="G704" s="84" t="s">
        <v>10</v>
      </c>
      <c r="H704" s="85">
        <v>42908</v>
      </c>
      <c r="I704" s="86">
        <v>6351.02</v>
      </c>
      <c r="J704" s="87">
        <v>0</v>
      </c>
      <c r="K704" s="86">
        <v>6351.02</v>
      </c>
      <c r="N704" s="3" t="s">
        <v>101</v>
      </c>
      <c r="O704" s="83">
        <v>39</v>
      </c>
      <c r="P704" s="86">
        <v>4598.9399999999996</v>
      </c>
      <c r="Q704" s="84" t="s">
        <v>11</v>
      </c>
      <c r="R704" s="84" t="s">
        <v>10</v>
      </c>
      <c r="S704" s="84" t="s">
        <v>84</v>
      </c>
      <c r="T704" s="83" t="s">
        <v>146</v>
      </c>
      <c r="U704" s="83" t="s">
        <v>124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M645044</v>
      </c>
      <c r="AU704" s="11">
        <f t="shared" si="255"/>
        <v>39</v>
      </c>
      <c r="AV704" s="11">
        <f t="shared" si="256"/>
        <v>4598.9399999999996</v>
      </c>
      <c r="AW704" s="11" t="str">
        <f t="shared" si="257"/>
        <v>2015/5</v>
      </c>
      <c r="AX704" s="11" t="str">
        <f t="shared" si="258"/>
        <v>2015/5 Contribuciones Seg. Social</v>
      </c>
      <c r="AY704" s="11">
        <f t="shared" si="239"/>
        <v>9661.5400000000009</v>
      </c>
      <c r="AZ704" s="11">
        <f t="shared" si="259"/>
        <v>0.4760048605087801</v>
      </c>
      <c r="BA704" s="11" t="str">
        <f t="shared" si="241"/>
        <v>M645044 39</v>
      </c>
      <c r="BB704" s="11">
        <f>IFERROR(IF(AW704="","",VLOOKUP(AW704,SUSS!R:S,2,FALSE)),AY704*SUSS!$M$2)</f>
        <v>1159.3848</v>
      </c>
      <c r="BC704" s="11">
        <f t="shared" si="240"/>
        <v>551.87279999999998</v>
      </c>
    </row>
    <row r="705" spans="1:55" ht="29.25" thickBot="1">
      <c r="A705" s="3" t="s">
        <v>194</v>
      </c>
      <c r="B705" s="83">
        <v>2017</v>
      </c>
      <c r="C705" s="83">
        <v>5</v>
      </c>
      <c r="D705" s="83"/>
      <c r="E705" s="84" t="s">
        <v>82</v>
      </c>
      <c r="F705" s="84" t="s">
        <v>10</v>
      </c>
      <c r="G705" s="84" t="s">
        <v>83</v>
      </c>
      <c r="H705" s="85">
        <v>43390</v>
      </c>
      <c r="I705" s="86">
        <v>3016.73</v>
      </c>
      <c r="J705" s="86">
        <v>2344.48</v>
      </c>
      <c r="K705" s="87">
        <v>672.25</v>
      </c>
      <c r="N705" s="3" t="s">
        <v>101</v>
      </c>
      <c r="O705" s="83">
        <v>39</v>
      </c>
      <c r="P705" s="86">
        <v>11738.7</v>
      </c>
      <c r="Q705" s="84" t="s">
        <v>11</v>
      </c>
      <c r="R705" s="84" t="s">
        <v>10</v>
      </c>
      <c r="S705" s="84" t="s">
        <v>10</v>
      </c>
      <c r="T705" s="83" t="s">
        <v>179</v>
      </c>
      <c r="U705" s="83" t="s">
        <v>124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M645044</v>
      </c>
      <c r="AU705" s="11">
        <f t="shared" si="255"/>
        <v>39</v>
      </c>
      <c r="AV705" s="11">
        <f t="shared" si="256"/>
        <v>11738.7</v>
      </c>
      <c r="AW705" s="11" t="str">
        <f t="shared" si="257"/>
        <v>2015/6</v>
      </c>
      <c r="AX705" s="11" t="str">
        <f t="shared" si="258"/>
        <v>2015/6 Contribuciones Seg. Social</v>
      </c>
      <c r="AY705" s="11">
        <f t="shared" si="239"/>
        <v>12623.06</v>
      </c>
      <c r="AZ705" s="11">
        <f t="shared" si="259"/>
        <v>0.9299409176538812</v>
      </c>
      <c r="BA705" s="11" t="str">
        <f t="shared" si="241"/>
        <v>M645044 39</v>
      </c>
      <c r="BB705" s="11">
        <f>IFERROR(IF(AW705="","",VLOOKUP(AW705,SUSS!R:S,2,FALSE)),AY705*SUSS!$M$2)</f>
        <v>1514.7671999999998</v>
      </c>
      <c r="BC705" s="11">
        <f t="shared" si="240"/>
        <v>1408.644</v>
      </c>
    </row>
    <row r="706" spans="1:55" ht="29.25" thickBot="1">
      <c r="A706" s="3" t="s">
        <v>194</v>
      </c>
      <c r="B706" s="83">
        <v>2017</v>
      </c>
      <c r="C706" s="83">
        <v>5</v>
      </c>
      <c r="D706" s="83"/>
      <c r="E706" s="84" t="s">
        <v>82</v>
      </c>
      <c r="F706" s="84" t="s">
        <v>10</v>
      </c>
      <c r="G706" s="84" t="s">
        <v>84</v>
      </c>
      <c r="H706" s="85">
        <v>43784</v>
      </c>
      <c r="I706" s="86">
        <v>4108.3500000000004</v>
      </c>
      <c r="J706" s="86">
        <v>3192.84</v>
      </c>
      <c r="K706" s="87">
        <v>915.51</v>
      </c>
      <c r="N706" s="3" t="s">
        <v>101</v>
      </c>
      <c r="O706" s="83">
        <v>39</v>
      </c>
      <c r="P706" s="86">
        <v>1189.25</v>
      </c>
      <c r="Q706" s="84" t="s">
        <v>86</v>
      </c>
      <c r="R706" s="84" t="s">
        <v>10</v>
      </c>
      <c r="S706" s="84" t="s">
        <v>10</v>
      </c>
      <c r="T706" s="83" t="s">
        <v>147</v>
      </c>
      <c r="U706" s="83" t="s">
        <v>124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:55" ht="29.25" thickBot="1">
      <c r="A707" s="3" t="s">
        <v>194</v>
      </c>
      <c r="B707" s="83">
        <v>2017</v>
      </c>
      <c r="C707" s="83">
        <v>6</v>
      </c>
      <c r="D707" s="83"/>
      <c r="E707" s="84" t="s">
        <v>82</v>
      </c>
      <c r="F707" s="84" t="s">
        <v>10</v>
      </c>
      <c r="G707" s="84" t="s">
        <v>10</v>
      </c>
      <c r="H707" s="85">
        <v>42936</v>
      </c>
      <c r="I707" s="86">
        <v>39998.44</v>
      </c>
      <c r="J707" s="87">
        <v>0</v>
      </c>
      <c r="K707" s="86">
        <v>39998.44</v>
      </c>
      <c r="N707" s="3" t="s">
        <v>101</v>
      </c>
      <c r="O707" s="83">
        <v>39</v>
      </c>
      <c r="P707" s="87">
        <v>90.28</v>
      </c>
      <c r="Q707" s="84" t="s">
        <v>86</v>
      </c>
      <c r="R707" s="84" t="s">
        <v>10</v>
      </c>
      <c r="S707" s="84" t="s">
        <v>83</v>
      </c>
      <c r="T707" s="83" t="s">
        <v>147</v>
      </c>
      <c r="U707" s="83" t="s">
        <v>124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:55" ht="29.25" thickBot="1">
      <c r="A708" s="3" t="s">
        <v>194</v>
      </c>
      <c r="B708" s="83">
        <v>2017</v>
      </c>
      <c r="C708" s="83">
        <v>6</v>
      </c>
      <c r="D708" s="83"/>
      <c r="E708" s="84" t="s">
        <v>82</v>
      </c>
      <c r="F708" s="84" t="s">
        <v>10</v>
      </c>
      <c r="G708" s="84" t="s">
        <v>83</v>
      </c>
      <c r="H708" s="85">
        <v>43390</v>
      </c>
      <c r="I708" s="86">
        <v>17879.3</v>
      </c>
      <c r="J708" s="86">
        <v>13793.09</v>
      </c>
      <c r="K708" s="86">
        <v>4086.21</v>
      </c>
      <c r="N708" s="3" t="s">
        <v>101</v>
      </c>
      <c r="O708" s="83">
        <v>39</v>
      </c>
      <c r="P708" s="86">
        <v>2499.02</v>
      </c>
      <c r="Q708" s="84" t="s">
        <v>86</v>
      </c>
      <c r="R708" s="84" t="s">
        <v>10</v>
      </c>
      <c r="S708" s="84" t="s">
        <v>84</v>
      </c>
      <c r="T708" s="83" t="s">
        <v>147</v>
      </c>
      <c r="U708" s="83" t="s">
        <v>124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/>
      </c>
      <c r="AU708" s="11" t="str">
        <f t="shared" si="255"/>
        <v/>
      </c>
      <c r="AV708" s="11" t="str">
        <f t="shared" si="256"/>
        <v/>
      </c>
      <c r="AW708" s="11" t="str">
        <f t="shared" si="257"/>
        <v/>
      </c>
      <c r="AX708" s="11" t="str">
        <f t="shared" si="258"/>
        <v/>
      </c>
      <c r="AY708" s="11" t="str">
        <f t="shared" ref="AY708:AY771" si="260">VLOOKUP(AX708,AO:AP,2,FALSE)</f>
        <v/>
      </c>
      <c r="AZ708" s="11" t="str">
        <f t="shared" si="259"/>
        <v/>
      </c>
      <c r="BA708" s="11" t="str">
        <f t="shared" si="241"/>
        <v xml:space="preserve"> </v>
      </c>
      <c r="BB708" s="11" t="str">
        <f>IFERROR(IF(AW708="","",VLOOKUP(AW708,SUSS!R:S,2,FALSE)),AY708*SUSS!$M$2)</f>
        <v/>
      </c>
      <c r="BC708" s="11" t="str">
        <f t="shared" si="240"/>
        <v/>
      </c>
    </row>
    <row r="709" spans="1:55" ht="29.25" thickBot="1">
      <c r="A709" s="3" t="s">
        <v>194</v>
      </c>
      <c r="B709" s="83">
        <v>2017</v>
      </c>
      <c r="C709" s="83">
        <v>6</v>
      </c>
      <c r="D709" s="83"/>
      <c r="E709" s="84" t="s">
        <v>82</v>
      </c>
      <c r="F709" s="84" t="s">
        <v>10</v>
      </c>
      <c r="G709" s="84" t="s">
        <v>84</v>
      </c>
      <c r="H709" s="85">
        <v>43784</v>
      </c>
      <c r="I709" s="86">
        <v>25874.19</v>
      </c>
      <c r="J709" s="86">
        <v>19960.79</v>
      </c>
      <c r="K709" s="86">
        <v>5913.4</v>
      </c>
      <c r="N709" s="3" t="s">
        <v>101</v>
      </c>
      <c r="O709" s="83">
        <v>39</v>
      </c>
      <c r="P709" s="86">
        <v>5205.92</v>
      </c>
      <c r="Q709" s="84" t="s">
        <v>86</v>
      </c>
      <c r="R709" s="84" t="s">
        <v>10</v>
      </c>
      <c r="S709" s="84" t="s">
        <v>10</v>
      </c>
      <c r="T709" s="83" t="s">
        <v>148</v>
      </c>
      <c r="U709" s="83" t="s">
        <v>124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:55" ht="29.25" thickBot="1">
      <c r="A710" s="3" t="s">
        <v>194</v>
      </c>
      <c r="B710" s="83">
        <v>2017</v>
      </c>
      <c r="C710" s="83">
        <v>7</v>
      </c>
      <c r="D710" s="83"/>
      <c r="E710" s="84" t="s">
        <v>82</v>
      </c>
      <c r="F710" s="84" t="s">
        <v>10</v>
      </c>
      <c r="G710" s="84" t="s">
        <v>10</v>
      </c>
      <c r="H710" s="85">
        <v>42970</v>
      </c>
      <c r="I710" s="86">
        <v>111299.98</v>
      </c>
      <c r="J710" s="87">
        <v>0</v>
      </c>
      <c r="K710" s="86">
        <v>111299.98</v>
      </c>
      <c r="N710" s="3" t="s">
        <v>101</v>
      </c>
      <c r="O710" s="83">
        <v>39</v>
      </c>
      <c r="P710" s="87">
        <v>118.23</v>
      </c>
      <c r="Q710" s="84" t="s">
        <v>86</v>
      </c>
      <c r="R710" s="84" t="s">
        <v>10</v>
      </c>
      <c r="S710" s="84" t="s">
        <v>83</v>
      </c>
      <c r="T710" s="83" t="s">
        <v>148</v>
      </c>
      <c r="U710" s="83" t="s">
        <v>124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:55" ht="29.25" thickBot="1">
      <c r="A711" s="3" t="s">
        <v>194</v>
      </c>
      <c r="B711" s="83">
        <v>2017</v>
      </c>
      <c r="C711" s="83">
        <v>7</v>
      </c>
      <c r="D711" s="83"/>
      <c r="E711" s="84" t="s">
        <v>82</v>
      </c>
      <c r="F711" s="84" t="s">
        <v>10</v>
      </c>
      <c r="G711" s="84" t="s">
        <v>83</v>
      </c>
      <c r="H711" s="85">
        <v>43390</v>
      </c>
      <c r="I711" s="86">
        <v>46078.19</v>
      </c>
      <c r="J711" s="86">
        <v>35219.71</v>
      </c>
      <c r="K711" s="86">
        <v>10858.48</v>
      </c>
      <c r="N711" s="3" t="s">
        <v>101</v>
      </c>
      <c r="O711" s="83">
        <v>39</v>
      </c>
      <c r="P711" s="86">
        <v>2484.73</v>
      </c>
      <c r="Q711" s="84" t="s">
        <v>86</v>
      </c>
      <c r="R711" s="84" t="s">
        <v>10</v>
      </c>
      <c r="S711" s="84" t="s">
        <v>84</v>
      </c>
      <c r="T711" s="83" t="s">
        <v>148</v>
      </c>
      <c r="U711" s="83" t="s">
        <v>124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:55" ht="29.25" thickBot="1">
      <c r="A712" s="3" t="s">
        <v>194</v>
      </c>
      <c r="B712" s="83">
        <v>2017</v>
      </c>
      <c r="C712" s="83">
        <v>7</v>
      </c>
      <c r="D712" s="83"/>
      <c r="E712" s="84" t="s">
        <v>82</v>
      </c>
      <c r="F712" s="84" t="s">
        <v>10</v>
      </c>
      <c r="G712" s="84" t="s">
        <v>84</v>
      </c>
      <c r="H712" s="85">
        <v>43784</v>
      </c>
      <c r="I712" s="86">
        <v>71997.73</v>
      </c>
      <c r="J712" s="86">
        <v>55031.22</v>
      </c>
      <c r="K712" s="86">
        <v>16966.509999999998</v>
      </c>
      <c r="N712" s="3" t="s">
        <v>101</v>
      </c>
      <c r="O712" s="83">
        <v>39</v>
      </c>
      <c r="P712" s="86">
        <v>4668.75</v>
      </c>
      <c r="Q712" s="84" t="s">
        <v>86</v>
      </c>
      <c r="R712" s="84" t="s">
        <v>10</v>
      </c>
      <c r="S712" s="84" t="s">
        <v>10</v>
      </c>
      <c r="T712" s="83" t="s">
        <v>182</v>
      </c>
      <c r="U712" s="83" t="s">
        <v>124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:55" ht="29.25" thickBot="1">
      <c r="A713" s="3" t="s">
        <v>194</v>
      </c>
      <c r="B713" s="83">
        <v>2017</v>
      </c>
      <c r="C713" s="83">
        <v>8</v>
      </c>
      <c r="D713" s="83"/>
      <c r="E713" s="84" t="s">
        <v>82</v>
      </c>
      <c r="F713" s="84" t="s">
        <v>10</v>
      </c>
      <c r="G713" s="84" t="s">
        <v>10</v>
      </c>
      <c r="H713" s="85">
        <v>42998</v>
      </c>
      <c r="I713" s="86">
        <v>110414.71</v>
      </c>
      <c r="J713" s="87">
        <v>0</v>
      </c>
      <c r="K713" s="86">
        <v>110414.71</v>
      </c>
      <c r="N713" s="3" t="s">
        <v>101</v>
      </c>
      <c r="O713" s="83">
        <v>39</v>
      </c>
      <c r="P713" s="86">
        <v>14119.33</v>
      </c>
      <c r="Q713" s="84" t="s">
        <v>102</v>
      </c>
      <c r="R713" s="84" t="s">
        <v>10</v>
      </c>
      <c r="S713" s="84" t="s">
        <v>10</v>
      </c>
      <c r="T713" s="83" t="s">
        <v>115</v>
      </c>
      <c r="U713" s="83" t="s">
        <v>124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:55" ht="29.25" thickBot="1">
      <c r="A714" s="3" t="s">
        <v>194</v>
      </c>
      <c r="B714" s="83">
        <v>2017</v>
      </c>
      <c r="C714" s="83">
        <v>8</v>
      </c>
      <c r="D714" s="83"/>
      <c r="E714" s="84" t="s">
        <v>82</v>
      </c>
      <c r="F714" s="84" t="s">
        <v>10</v>
      </c>
      <c r="G714" s="84" t="s">
        <v>83</v>
      </c>
      <c r="H714" s="85">
        <v>43390</v>
      </c>
      <c r="I714" s="86">
        <v>42730.49</v>
      </c>
      <c r="J714" s="86">
        <v>32397.93</v>
      </c>
      <c r="K714" s="86">
        <v>10332.56</v>
      </c>
      <c r="N714" s="3" t="s">
        <v>101</v>
      </c>
      <c r="O714" s="83">
        <v>39</v>
      </c>
      <c r="P714" s="87">
        <v>6.27</v>
      </c>
      <c r="Q714" s="84" t="s">
        <v>104</v>
      </c>
      <c r="R714" s="84" t="s">
        <v>10</v>
      </c>
      <c r="S714" s="84" t="s">
        <v>105</v>
      </c>
      <c r="T714" s="83" t="s">
        <v>116</v>
      </c>
      <c r="U714" s="83" t="s">
        <v>124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:55" ht="29.25" thickBot="1">
      <c r="A715" s="3" t="s">
        <v>194</v>
      </c>
      <c r="B715" s="83">
        <v>2017</v>
      </c>
      <c r="C715" s="83">
        <v>8</v>
      </c>
      <c r="D715" s="83"/>
      <c r="E715" s="84" t="s">
        <v>82</v>
      </c>
      <c r="F715" s="84" t="s">
        <v>10</v>
      </c>
      <c r="G715" s="84" t="s">
        <v>84</v>
      </c>
      <c r="H715" s="85">
        <v>43784</v>
      </c>
      <c r="I715" s="86">
        <v>71425.070000000007</v>
      </c>
      <c r="J715" s="86">
        <v>54153.95</v>
      </c>
      <c r="K715" s="86">
        <v>17271.12</v>
      </c>
      <c r="N715" s="3" t="s">
        <v>101</v>
      </c>
      <c r="O715" s="83">
        <v>39</v>
      </c>
      <c r="P715" s="87">
        <v>13.83</v>
      </c>
      <c r="Q715" s="84" t="s">
        <v>106</v>
      </c>
      <c r="R715" s="84" t="s">
        <v>10</v>
      </c>
      <c r="S715" s="84" t="s">
        <v>105</v>
      </c>
      <c r="T715" s="83" t="s">
        <v>137</v>
      </c>
      <c r="U715" s="83" t="s">
        <v>124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:55" ht="29.25" thickBot="1">
      <c r="A716" s="3" t="s">
        <v>194</v>
      </c>
      <c r="B716" s="83">
        <v>2018</v>
      </c>
      <c r="C716" s="83">
        <v>2</v>
      </c>
      <c r="D716" s="83"/>
      <c r="E716" s="84" t="s">
        <v>82</v>
      </c>
      <c r="F716" s="84" t="s">
        <v>10</v>
      </c>
      <c r="G716" s="84" t="s">
        <v>10</v>
      </c>
      <c r="H716" s="85">
        <v>43180</v>
      </c>
      <c r="I716" s="86">
        <v>2579.9</v>
      </c>
      <c r="J716" s="87">
        <v>0</v>
      </c>
      <c r="K716" s="86">
        <v>2579.9</v>
      </c>
      <c r="N716" s="3" t="s">
        <v>101</v>
      </c>
      <c r="O716" s="83">
        <v>39</v>
      </c>
      <c r="P716" s="87">
        <v>4.9800000000000004</v>
      </c>
      <c r="Q716" s="84" t="s">
        <v>106</v>
      </c>
      <c r="R716" s="84" t="s">
        <v>10</v>
      </c>
      <c r="S716" s="84" t="s">
        <v>105</v>
      </c>
      <c r="T716" s="83" t="s">
        <v>163</v>
      </c>
      <c r="U716" s="83" t="s">
        <v>124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:55" ht="29.25" thickBot="1">
      <c r="A717" s="3" t="s">
        <v>194</v>
      </c>
      <c r="B717" s="83">
        <v>2018</v>
      </c>
      <c r="C717" s="83">
        <v>2</v>
      </c>
      <c r="D717" s="83"/>
      <c r="E717" s="84" t="s">
        <v>82</v>
      </c>
      <c r="F717" s="84" t="s">
        <v>10</v>
      </c>
      <c r="G717" s="84" t="s">
        <v>83</v>
      </c>
      <c r="H717" s="85">
        <v>43390</v>
      </c>
      <c r="I717" s="87">
        <v>531.46</v>
      </c>
      <c r="J717" s="87">
        <v>469.15</v>
      </c>
      <c r="K717" s="87">
        <v>62.31</v>
      </c>
      <c r="N717" s="3" t="s">
        <v>101</v>
      </c>
      <c r="O717" s="83">
        <v>39</v>
      </c>
      <c r="P717" s="87">
        <v>12.54</v>
      </c>
      <c r="Q717" s="84" t="s">
        <v>107</v>
      </c>
      <c r="R717" s="84" t="s">
        <v>10</v>
      </c>
      <c r="S717" s="84" t="s">
        <v>105</v>
      </c>
      <c r="T717" s="83" t="s">
        <v>163</v>
      </c>
      <c r="U717" s="83" t="s">
        <v>124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:55" ht="29.25" thickBot="1">
      <c r="A718" s="3" t="s">
        <v>194</v>
      </c>
      <c r="B718" s="83">
        <v>2018</v>
      </c>
      <c r="C718" s="83">
        <v>2</v>
      </c>
      <c r="D718" s="83"/>
      <c r="E718" s="84" t="s">
        <v>82</v>
      </c>
      <c r="F718" s="84" t="s">
        <v>10</v>
      </c>
      <c r="G718" s="84" t="s">
        <v>84</v>
      </c>
      <c r="H718" s="85">
        <v>43784</v>
      </c>
      <c r="I718" s="86">
        <v>1668.89</v>
      </c>
      <c r="J718" s="86">
        <v>1473.21</v>
      </c>
      <c r="K718" s="87">
        <v>195.68</v>
      </c>
      <c r="N718" s="3" t="s">
        <v>101</v>
      </c>
      <c r="O718" s="83">
        <v>39</v>
      </c>
      <c r="P718" s="86">
        <v>44282.22</v>
      </c>
      <c r="Q718" s="84" t="s">
        <v>82</v>
      </c>
      <c r="R718" s="84" t="s">
        <v>10</v>
      </c>
      <c r="S718" s="84" t="s">
        <v>10</v>
      </c>
      <c r="T718" s="83" t="s">
        <v>181</v>
      </c>
      <c r="U718" s="83" t="s">
        <v>124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:55" ht="31.5" thickBot="1">
      <c r="A719" s="3" t="s">
        <v>194</v>
      </c>
      <c r="B719" s="77" t="s">
        <v>85</v>
      </c>
      <c r="C719"/>
      <c r="D719"/>
      <c r="E719"/>
      <c r="F719"/>
      <c r="G719"/>
      <c r="H719"/>
      <c r="I719"/>
      <c r="J719"/>
      <c r="K719"/>
      <c r="N719" s="3" t="s">
        <v>101</v>
      </c>
      <c r="O719" s="83">
        <v>40</v>
      </c>
      <c r="P719" s="87">
        <v>669.19</v>
      </c>
      <c r="Q719" s="84" t="s">
        <v>103</v>
      </c>
      <c r="R719" s="84" t="s">
        <v>10</v>
      </c>
      <c r="S719" s="84" t="s">
        <v>83</v>
      </c>
      <c r="T719" s="83" t="s">
        <v>114</v>
      </c>
      <c r="U719" s="83" t="s">
        <v>124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:55" ht="30" thickBot="1">
      <c r="A720" s="3" t="s">
        <v>194</v>
      </c>
      <c r="B720" s="88" t="s">
        <v>0</v>
      </c>
      <c r="C720" s="88" t="s">
        <v>1</v>
      </c>
      <c r="D720" s="88" t="s">
        <v>2</v>
      </c>
      <c r="E720" s="88" t="s">
        <v>3</v>
      </c>
      <c r="F720" s="88" t="s">
        <v>4</v>
      </c>
      <c r="G720" s="88" t="s">
        <v>5</v>
      </c>
      <c r="H720" s="88" t="s">
        <v>6</v>
      </c>
      <c r="I720" s="88" t="s">
        <v>7</v>
      </c>
      <c r="J720" s="88" t="s">
        <v>8</v>
      </c>
      <c r="K720" s="88" t="s">
        <v>9</v>
      </c>
      <c r="N720" s="3" t="s">
        <v>101</v>
      </c>
      <c r="O720" s="83">
        <v>40</v>
      </c>
      <c r="P720" s="87">
        <v>884.36</v>
      </c>
      <c r="Q720" s="84" t="s">
        <v>11</v>
      </c>
      <c r="R720" s="84" t="s">
        <v>10</v>
      </c>
      <c r="S720" s="84" t="s">
        <v>10</v>
      </c>
      <c r="T720" s="83" t="s">
        <v>179</v>
      </c>
      <c r="U720" s="83" t="s">
        <v>124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M645044</v>
      </c>
      <c r="AU720" s="11">
        <f t="shared" si="255"/>
        <v>40</v>
      </c>
      <c r="AV720" s="11">
        <f t="shared" si="256"/>
        <v>884.36</v>
      </c>
      <c r="AW720" s="11" t="str">
        <f t="shared" si="257"/>
        <v>2015/6</v>
      </c>
      <c r="AX720" s="11" t="str">
        <f t="shared" si="258"/>
        <v>2015/6 Contribuciones Seg. Social</v>
      </c>
      <c r="AY720" s="11">
        <f t="shared" si="260"/>
        <v>12623.06</v>
      </c>
      <c r="AZ720" s="11">
        <f t="shared" si="259"/>
        <v>7.0059082346118934E-2</v>
      </c>
      <c r="BA720" s="11" t="str">
        <f t="shared" si="262"/>
        <v>M645044 40</v>
      </c>
      <c r="BB720" s="11">
        <f>IFERROR(IF(AW720="","",VLOOKUP(AW720,SUSS!R:S,2,FALSE)),AY720*SUSS!$M$2)</f>
        <v>1514.7671999999998</v>
      </c>
      <c r="BC720" s="11">
        <f t="shared" si="261"/>
        <v>106.1232</v>
      </c>
    </row>
    <row r="721" spans="1:55" ht="29.25" thickBot="1">
      <c r="A721" s="3" t="s">
        <v>194</v>
      </c>
      <c r="B721" s="78">
        <v>2018</v>
      </c>
      <c r="C721" s="78">
        <v>7</v>
      </c>
      <c r="D721" s="78"/>
      <c r="E721" s="79" t="s">
        <v>86</v>
      </c>
      <c r="F721" s="79" t="s">
        <v>10</v>
      </c>
      <c r="G721" s="79" t="s">
        <v>10</v>
      </c>
      <c r="H721" s="80">
        <v>43322</v>
      </c>
      <c r="I721" s="81">
        <v>3624.33</v>
      </c>
      <c r="J721" s="81">
        <v>1889.64</v>
      </c>
      <c r="K721" s="81">
        <v>1734.69</v>
      </c>
      <c r="N721" s="3" t="s">
        <v>101</v>
      </c>
      <c r="O721" s="83">
        <v>40</v>
      </c>
      <c r="P721" s="87">
        <v>305.47000000000003</v>
      </c>
      <c r="Q721" s="84" t="s">
        <v>11</v>
      </c>
      <c r="R721" s="84" t="s">
        <v>10</v>
      </c>
      <c r="S721" s="84" t="s">
        <v>83</v>
      </c>
      <c r="T721" s="83" t="s">
        <v>179</v>
      </c>
      <c r="U721" s="83" t="s">
        <v>124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M645044</v>
      </c>
      <c r="AU721" s="11">
        <f t="shared" si="255"/>
        <v>40</v>
      </c>
      <c r="AV721" s="11">
        <f t="shared" si="256"/>
        <v>305.47000000000003</v>
      </c>
      <c r="AW721" s="11" t="str">
        <f t="shared" si="257"/>
        <v>2015/6</v>
      </c>
      <c r="AX721" s="11" t="str">
        <f t="shared" si="258"/>
        <v>2015/6 Contribuciones Seg. Social</v>
      </c>
      <c r="AY721" s="11">
        <f t="shared" si="260"/>
        <v>12623.06</v>
      </c>
      <c r="AZ721" s="11">
        <f t="shared" si="259"/>
        <v>2.4199362119802968E-2</v>
      </c>
      <c r="BA721" s="11" t="str">
        <f t="shared" si="262"/>
        <v>M645044 40</v>
      </c>
      <c r="BB721" s="11">
        <f>IFERROR(IF(AW721="","",VLOOKUP(AW721,SUSS!R:S,2,FALSE)),AY721*SUSS!$M$2)</f>
        <v>1514.7671999999998</v>
      </c>
      <c r="BC721" s="11">
        <f t="shared" si="261"/>
        <v>36.656399999999998</v>
      </c>
    </row>
    <row r="722" spans="1:55" ht="29.25" thickBot="1">
      <c r="A722" s="3" t="s">
        <v>194</v>
      </c>
      <c r="B722" s="83">
        <v>2018</v>
      </c>
      <c r="C722" s="83">
        <v>7</v>
      </c>
      <c r="D722" s="83"/>
      <c r="E722" s="84" t="s">
        <v>86</v>
      </c>
      <c r="F722" s="84" t="s">
        <v>10</v>
      </c>
      <c r="G722" s="84" t="s">
        <v>83</v>
      </c>
      <c r="H722" s="85">
        <v>43390</v>
      </c>
      <c r="I722" s="87">
        <v>126.61</v>
      </c>
      <c r="J722" s="87">
        <v>126.61</v>
      </c>
      <c r="K722" s="87">
        <v>0</v>
      </c>
      <c r="N722" s="3" t="s">
        <v>101</v>
      </c>
      <c r="O722" s="83">
        <v>40</v>
      </c>
      <c r="P722" s="86">
        <v>6006.06</v>
      </c>
      <c r="Q722" s="84" t="s">
        <v>11</v>
      </c>
      <c r="R722" s="84" t="s">
        <v>10</v>
      </c>
      <c r="S722" s="84" t="s">
        <v>84</v>
      </c>
      <c r="T722" s="83" t="s">
        <v>179</v>
      </c>
      <c r="U722" s="83" t="s">
        <v>124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M645044</v>
      </c>
      <c r="AU722" s="11">
        <f t="shared" si="255"/>
        <v>40</v>
      </c>
      <c r="AV722" s="11">
        <f t="shared" si="256"/>
        <v>6006.06</v>
      </c>
      <c r="AW722" s="11" t="str">
        <f t="shared" si="257"/>
        <v>2015/6</v>
      </c>
      <c r="AX722" s="11" t="str">
        <f t="shared" si="258"/>
        <v>2015/6 Contribuciones Seg. Social</v>
      </c>
      <c r="AY722" s="11">
        <f t="shared" si="260"/>
        <v>12623.06</v>
      </c>
      <c r="AZ722" s="11">
        <f t="shared" si="259"/>
        <v>0.47580063788019711</v>
      </c>
      <c r="BA722" s="11" t="str">
        <f t="shared" si="262"/>
        <v>M645044 40</v>
      </c>
      <c r="BB722" s="11">
        <f>IFERROR(IF(AW722="","",VLOOKUP(AW722,SUSS!R:S,2,FALSE)),AY722*SUSS!$M$2)</f>
        <v>1514.7671999999998</v>
      </c>
      <c r="BC722" s="11">
        <f t="shared" si="261"/>
        <v>720.72720000000004</v>
      </c>
    </row>
    <row r="723" spans="1:55" ht="29.25" thickBot="1">
      <c r="A723" s="3" t="s">
        <v>194</v>
      </c>
      <c r="B723" s="83">
        <v>2018</v>
      </c>
      <c r="C723" s="83">
        <v>7</v>
      </c>
      <c r="D723" s="83"/>
      <c r="E723" s="84" t="s">
        <v>86</v>
      </c>
      <c r="F723" s="84" t="s">
        <v>10</v>
      </c>
      <c r="G723" s="84" t="s">
        <v>83</v>
      </c>
      <c r="H723" s="85">
        <v>43390</v>
      </c>
      <c r="I723" s="87">
        <v>116.22</v>
      </c>
      <c r="J723" s="87">
        <v>99.94</v>
      </c>
      <c r="K723" s="87">
        <v>16.28</v>
      </c>
      <c r="N723" s="3" t="s">
        <v>101</v>
      </c>
      <c r="O723" s="83">
        <v>40</v>
      </c>
      <c r="P723" s="86">
        <v>6415.01</v>
      </c>
      <c r="Q723" s="84" t="s">
        <v>11</v>
      </c>
      <c r="R723" s="84" t="s">
        <v>10</v>
      </c>
      <c r="S723" s="84" t="s">
        <v>10</v>
      </c>
      <c r="T723" s="83" t="s">
        <v>147</v>
      </c>
      <c r="U723" s="83" t="s">
        <v>124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>M645044</v>
      </c>
      <c r="AU723" s="11">
        <f t="shared" si="255"/>
        <v>40</v>
      </c>
      <c r="AV723" s="11">
        <f t="shared" si="256"/>
        <v>6415.01</v>
      </c>
      <c r="AW723" s="11" t="str">
        <f t="shared" si="257"/>
        <v>2015/7</v>
      </c>
      <c r="AX723" s="11" t="str">
        <f t="shared" si="258"/>
        <v>2015/7 Contribuciones Seg. Social</v>
      </c>
      <c r="AY723" s="11">
        <f t="shared" si="260"/>
        <v>6415.01</v>
      </c>
      <c r="AZ723" s="11">
        <f t="shared" si="259"/>
        <v>1</v>
      </c>
      <c r="BA723" s="11" t="str">
        <f t="shared" si="262"/>
        <v>M645044 40</v>
      </c>
      <c r="BB723" s="11">
        <f>IFERROR(IF(AW723="","",VLOOKUP(AW723,SUSS!R:S,2,FALSE)),AY723*SUSS!$M$2)</f>
        <v>769.80119999999999</v>
      </c>
      <c r="BC723" s="11">
        <f t="shared" si="261"/>
        <v>769.80119999999999</v>
      </c>
    </row>
    <row r="724" spans="1:55" ht="29.25" thickBot="1">
      <c r="A724" s="3" t="s">
        <v>194</v>
      </c>
      <c r="B724" s="83">
        <v>2018</v>
      </c>
      <c r="C724" s="83">
        <v>7</v>
      </c>
      <c r="D724" s="83"/>
      <c r="E724" s="84" t="s">
        <v>86</v>
      </c>
      <c r="F724" s="84" t="s">
        <v>10</v>
      </c>
      <c r="G724" s="84" t="s">
        <v>84</v>
      </c>
      <c r="H724" s="85">
        <v>43784</v>
      </c>
      <c r="I724" s="86">
        <v>1222.3699999999999</v>
      </c>
      <c r="J724" s="86">
        <v>1222.3699999999999</v>
      </c>
      <c r="K724" s="87">
        <v>0</v>
      </c>
      <c r="N724" s="3" t="s">
        <v>101</v>
      </c>
      <c r="O724" s="83">
        <v>40</v>
      </c>
      <c r="P724" s="87">
        <v>111.83</v>
      </c>
      <c r="Q724" s="84" t="s">
        <v>11</v>
      </c>
      <c r="R724" s="84" t="s">
        <v>10</v>
      </c>
      <c r="S724" s="84" t="s">
        <v>83</v>
      </c>
      <c r="T724" s="83" t="s">
        <v>147</v>
      </c>
      <c r="U724" s="83" t="s">
        <v>124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M645044</v>
      </c>
      <c r="AU724" s="11">
        <f t="shared" si="255"/>
        <v>40</v>
      </c>
      <c r="AV724" s="11">
        <f t="shared" si="256"/>
        <v>111.83</v>
      </c>
      <c r="AW724" s="11" t="str">
        <f t="shared" si="257"/>
        <v>2015/7</v>
      </c>
      <c r="AX724" s="11" t="str">
        <f t="shared" si="258"/>
        <v>2015/7 Contribuciones Seg. Social</v>
      </c>
      <c r="AY724" s="11">
        <f t="shared" si="260"/>
        <v>6415.01</v>
      </c>
      <c r="AZ724" s="11">
        <f t="shared" si="259"/>
        <v>1.7432552716207767E-2</v>
      </c>
      <c r="BA724" s="11" t="str">
        <f t="shared" si="262"/>
        <v>M645044 40</v>
      </c>
      <c r="BB724" s="11">
        <f>IFERROR(IF(AW724="","",VLOOKUP(AW724,SUSS!R:S,2,FALSE)),AY724*SUSS!$M$2)</f>
        <v>769.80119999999999</v>
      </c>
      <c r="BC724" s="11">
        <f t="shared" si="261"/>
        <v>13.419599999999999</v>
      </c>
    </row>
    <row r="725" spans="1:55" ht="29.25" thickBot="1">
      <c r="A725" s="3" t="s">
        <v>194</v>
      </c>
      <c r="B725" s="83">
        <v>2018</v>
      </c>
      <c r="C725" s="83">
        <v>7</v>
      </c>
      <c r="D725" s="83"/>
      <c r="E725" s="84" t="s">
        <v>86</v>
      </c>
      <c r="F725" s="84" t="s">
        <v>10</v>
      </c>
      <c r="G725" s="84" t="s">
        <v>84</v>
      </c>
      <c r="H725" s="85">
        <v>43784</v>
      </c>
      <c r="I725" s="86">
        <v>1122.1400000000001</v>
      </c>
      <c r="J725" s="87">
        <v>964.95</v>
      </c>
      <c r="K725" s="87">
        <v>157.19</v>
      </c>
      <c r="N725" s="3" t="s">
        <v>101</v>
      </c>
      <c r="O725" s="83">
        <v>40</v>
      </c>
      <c r="P725" s="86">
        <v>3095.68</v>
      </c>
      <c r="Q725" s="84" t="s">
        <v>11</v>
      </c>
      <c r="R725" s="84" t="s">
        <v>10</v>
      </c>
      <c r="S725" s="84" t="s">
        <v>84</v>
      </c>
      <c r="T725" s="83" t="s">
        <v>147</v>
      </c>
      <c r="U725" s="83" t="s">
        <v>124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M645044</v>
      </c>
      <c r="AU725" s="11">
        <f t="shared" si="255"/>
        <v>40</v>
      </c>
      <c r="AV725" s="11">
        <f t="shared" si="256"/>
        <v>3095.68</v>
      </c>
      <c r="AW725" s="11" t="str">
        <f t="shared" si="257"/>
        <v>2015/7</v>
      </c>
      <c r="AX725" s="11" t="str">
        <f t="shared" si="258"/>
        <v>2015/7 Contribuciones Seg. Social</v>
      </c>
      <c r="AY725" s="11">
        <f t="shared" si="260"/>
        <v>6415.01</v>
      </c>
      <c r="AZ725" s="11">
        <f t="shared" si="259"/>
        <v>0.48256822670580402</v>
      </c>
      <c r="BA725" s="11" t="str">
        <f t="shared" si="262"/>
        <v>M645044 40</v>
      </c>
      <c r="BB725" s="11">
        <f>IFERROR(IF(AW725="","",VLOOKUP(AW725,SUSS!R:S,2,FALSE)),AY725*SUSS!$M$2)</f>
        <v>769.80119999999999</v>
      </c>
      <c r="BC725" s="11">
        <f t="shared" si="261"/>
        <v>371.48159999999996</v>
      </c>
    </row>
    <row r="726" spans="1:55" ht="29.25" thickBot="1">
      <c r="A726" s="3" t="s">
        <v>194</v>
      </c>
      <c r="B726" s="83">
        <v>2018</v>
      </c>
      <c r="C726" s="83">
        <v>7</v>
      </c>
      <c r="D726" s="83"/>
      <c r="E726" s="84" t="s">
        <v>11</v>
      </c>
      <c r="F726" s="84" t="s">
        <v>10</v>
      </c>
      <c r="G726" s="84" t="s">
        <v>10</v>
      </c>
      <c r="H726" s="85">
        <v>43322</v>
      </c>
      <c r="I726" s="86">
        <v>4175.97</v>
      </c>
      <c r="J726" s="86">
        <v>2177.25</v>
      </c>
      <c r="K726" s="86">
        <v>1998.72</v>
      </c>
      <c r="N726" s="3" t="s">
        <v>101</v>
      </c>
      <c r="O726" s="83">
        <v>40</v>
      </c>
      <c r="P726" s="86">
        <v>5578.94</v>
      </c>
      <c r="Q726" s="84" t="s">
        <v>11</v>
      </c>
      <c r="R726" s="84" t="s">
        <v>10</v>
      </c>
      <c r="S726" s="84" t="s">
        <v>10</v>
      </c>
      <c r="T726" s="83" t="s">
        <v>148</v>
      </c>
      <c r="U726" s="83" t="s">
        <v>124</v>
      </c>
      <c r="AC726" s="11" t="str">
        <f t="shared" si="242"/>
        <v>M645045</v>
      </c>
      <c r="AD726" s="11" t="str">
        <f t="shared" si="243"/>
        <v>Contribuciones Seg. Social</v>
      </c>
      <c r="AE726" s="11" t="str">
        <f t="shared" si="244"/>
        <v>Declaración Jurada</v>
      </c>
      <c r="AF726" s="11" t="str">
        <f t="shared" si="245"/>
        <v>Declaración Jurada</v>
      </c>
      <c r="AG726" s="11">
        <f t="shared" si="246"/>
        <v>4175.97</v>
      </c>
      <c r="AH726" s="11">
        <f t="shared" si="247"/>
        <v>2177.25</v>
      </c>
      <c r="AI726" s="11">
        <f t="shared" si="248"/>
        <v>1998.72</v>
      </c>
      <c r="AJ726" s="11">
        <f t="shared" si="249"/>
        <v>2018</v>
      </c>
      <c r="AK726" s="11">
        <f t="shared" si="250"/>
        <v>7</v>
      </c>
      <c r="AN726" s="11" t="str">
        <f t="shared" si="251"/>
        <v xml:space="preserve">2018/7 </v>
      </c>
      <c r="AO726" s="11" t="str">
        <f t="shared" si="252"/>
        <v>2018/7 Contribuciones Seg. Social</v>
      </c>
      <c r="AP726" s="11">
        <f t="shared" si="253"/>
        <v>1998.72</v>
      </c>
      <c r="AT726" s="11" t="str">
        <f t="shared" si="254"/>
        <v>M645044</v>
      </c>
      <c r="AU726" s="11">
        <f t="shared" si="255"/>
        <v>40</v>
      </c>
      <c r="AV726" s="11">
        <f t="shared" si="256"/>
        <v>5578.94</v>
      </c>
      <c r="AW726" s="11" t="str">
        <f t="shared" si="257"/>
        <v>2015/8</v>
      </c>
      <c r="AX726" s="11" t="str">
        <f t="shared" si="258"/>
        <v>2015/8 Contribuciones Seg. Social</v>
      </c>
      <c r="AY726" s="11">
        <f t="shared" si="260"/>
        <v>6225.88</v>
      </c>
      <c r="AZ726" s="11">
        <f t="shared" si="259"/>
        <v>0.89608858506749234</v>
      </c>
      <c r="BA726" s="11" t="str">
        <f t="shared" si="262"/>
        <v>M645044 40</v>
      </c>
      <c r="BB726" s="11">
        <f>IFERROR(IF(AW726="","",VLOOKUP(AW726,SUSS!R:S,2,FALSE)),AY726*SUSS!$M$2)</f>
        <v>747.10559999999998</v>
      </c>
      <c r="BC726" s="11">
        <f t="shared" si="261"/>
        <v>669.47279999999989</v>
      </c>
    </row>
    <row r="727" spans="1:55" ht="29.25" thickBot="1">
      <c r="A727" s="3" t="s">
        <v>194</v>
      </c>
      <c r="B727" s="83">
        <v>2018</v>
      </c>
      <c r="C727" s="83">
        <v>7</v>
      </c>
      <c r="D727" s="83"/>
      <c r="E727" s="84" t="s">
        <v>11</v>
      </c>
      <c r="F727" s="84" t="s">
        <v>10</v>
      </c>
      <c r="G727" s="84" t="s">
        <v>83</v>
      </c>
      <c r="H727" s="85">
        <v>43390</v>
      </c>
      <c r="I727" s="87">
        <v>145.88</v>
      </c>
      <c r="J727" s="87">
        <v>145.88</v>
      </c>
      <c r="K727" s="87">
        <v>0</v>
      </c>
      <c r="N727" s="3" t="s">
        <v>101</v>
      </c>
      <c r="O727" s="83">
        <v>40</v>
      </c>
      <c r="P727" s="87">
        <v>357.17</v>
      </c>
      <c r="Q727" s="84" t="s">
        <v>86</v>
      </c>
      <c r="R727" s="84" t="s">
        <v>10</v>
      </c>
      <c r="S727" s="84" t="s">
        <v>10</v>
      </c>
      <c r="T727" s="83" t="s">
        <v>182</v>
      </c>
      <c r="U727" s="83" t="s">
        <v>124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:55" ht="29.25" thickBot="1">
      <c r="A728" s="3" t="s">
        <v>194</v>
      </c>
      <c r="B728" s="83">
        <v>2018</v>
      </c>
      <c r="C728" s="83">
        <v>7</v>
      </c>
      <c r="D728" s="83"/>
      <c r="E728" s="84" t="s">
        <v>11</v>
      </c>
      <c r="F728" s="84" t="s">
        <v>10</v>
      </c>
      <c r="G728" s="84" t="s">
        <v>83</v>
      </c>
      <c r="H728" s="85">
        <v>43390</v>
      </c>
      <c r="I728" s="87">
        <v>133.91</v>
      </c>
      <c r="J728" s="87">
        <v>115.15</v>
      </c>
      <c r="K728" s="87">
        <v>18.760000000000002</v>
      </c>
      <c r="N728" s="3" t="s">
        <v>101</v>
      </c>
      <c r="O728" s="83">
        <v>40</v>
      </c>
      <c r="P728" s="87">
        <v>205.02</v>
      </c>
      <c r="Q728" s="84" t="s">
        <v>86</v>
      </c>
      <c r="R728" s="84" t="s">
        <v>10</v>
      </c>
      <c r="S728" s="84" t="s">
        <v>83</v>
      </c>
      <c r="T728" s="83" t="s">
        <v>182</v>
      </c>
      <c r="U728" s="83" t="s">
        <v>124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:55" ht="29.25" thickBot="1">
      <c r="A729" s="3" t="s">
        <v>194</v>
      </c>
      <c r="B729" s="83">
        <v>2018</v>
      </c>
      <c r="C729" s="83">
        <v>7</v>
      </c>
      <c r="D729" s="83"/>
      <c r="E729" s="84" t="s">
        <v>11</v>
      </c>
      <c r="F729" s="84" t="s">
        <v>10</v>
      </c>
      <c r="G729" s="84" t="s">
        <v>84</v>
      </c>
      <c r="H729" s="85">
        <v>43784</v>
      </c>
      <c r="I729" s="86">
        <v>1408.42</v>
      </c>
      <c r="J729" s="86">
        <v>1408.42</v>
      </c>
      <c r="K729" s="87">
        <v>0</v>
      </c>
      <c r="N729" s="3" t="s">
        <v>101</v>
      </c>
      <c r="O729" s="83">
        <v>40</v>
      </c>
      <c r="P729" s="86">
        <v>2307.94</v>
      </c>
      <c r="Q729" s="84" t="s">
        <v>86</v>
      </c>
      <c r="R729" s="84" t="s">
        <v>10</v>
      </c>
      <c r="S729" s="84" t="s">
        <v>84</v>
      </c>
      <c r="T729" s="83" t="s">
        <v>182</v>
      </c>
      <c r="U729" s="83" t="s">
        <v>124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:55" ht="29.25" thickBot="1">
      <c r="A730" s="3" t="s">
        <v>194</v>
      </c>
      <c r="B730" s="83">
        <v>2018</v>
      </c>
      <c r="C730" s="83">
        <v>7</v>
      </c>
      <c r="D730" s="83"/>
      <c r="E730" s="84" t="s">
        <v>11</v>
      </c>
      <c r="F730" s="84" t="s">
        <v>10</v>
      </c>
      <c r="G730" s="84" t="s">
        <v>84</v>
      </c>
      <c r="H730" s="85">
        <v>43784</v>
      </c>
      <c r="I730" s="86">
        <v>1292.93</v>
      </c>
      <c r="J730" s="86">
        <v>1111.82</v>
      </c>
      <c r="K730" s="87">
        <v>181.11</v>
      </c>
      <c r="N730" s="3" t="s">
        <v>101</v>
      </c>
      <c r="O730" s="83">
        <v>40</v>
      </c>
      <c r="P730" s="86">
        <v>3450.27</v>
      </c>
      <c r="Q730" s="84" t="s">
        <v>86</v>
      </c>
      <c r="R730" s="84" t="s">
        <v>10</v>
      </c>
      <c r="S730" s="84" t="s">
        <v>10</v>
      </c>
      <c r="T730" s="83" t="s">
        <v>149</v>
      </c>
      <c r="U730" s="83" t="s">
        <v>124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:55" ht="46.5" thickBot="1">
      <c r="A731" s="3" t="s">
        <v>195</v>
      </c>
      <c r="B731" s="77" t="s">
        <v>81</v>
      </c>
      <c r="C731"/>
      <c r="D731"/>
      <c r="E731"/>
      <c r="F731"/>
      <c r="G731"/>
      <c r="H731"/>
      <c r="I731"/>
      <c r="J731"/>
      <c r="K731"/>
      <c r="N731" s="3" t="s">
        <v>101</v>
      </c>
      <c r="O731" s="83">
        <v>40</v>
      </c>
      <c r="P731" s="87">
        <v>172.58</v>
      </c>
      <c r="Q731" s="84" t="s">
        <v>86</v>
      </c>
      <c r="R731" s="84" t="s">
        <v>10</v>
      </c>
      <c r="S731" s="84" t="s">
        <v>83</v>
      </c>
      <c r="T731" s="83" t="s">
        <v>149</v>
      </c>
      <c r="U731" s="83" t="s">
        <v>124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:55" ht="30" thickBot="1">
      <c r="A732" s="3" t="s">
        <v>195</v>
      </c>
      <c r="B732" s="88" t="s">
        <v>0</v>
      </c>
      <c r="C732" s="88" t="s">
        <v>1</v>
      </c>
      <c r="D732" s="88" t="s">
        <v>2</v>
      </c>
      <c r="E732" s="88" t="s">
        <v>3</v>
      </c>
      <c r="F732" s="88" t="s">
        <v>4</v>
      </c>
      <c r="G732" s="88" t="s">
        <v>5</v>
      </c>
      <c r="H732" s="88" t="s">
        <v>6</v>
      </c>
      <c r="I732" s="88" t="s">
        <v>7</v>
      </c>
      <c r="J732" s="88" t="s">
        <v>8</v>
      </c>
      <c r="K732" s="88" t="s">
        <v>9</v>
      </c>
      <c r="N732" s="3" t="s">
        <v>101</v>
      </c>
      <c r="O732" s="83">
        <v>40</v>
      </c>
      <c r="P732" s="86">
        <v>1552.55</v>
      </c>
      <c r="Q732" s="84" t="s">
        <v>86</v>
      </c>
      <c r="R732" s="84" t="s">
        <v>10</v>
      </c>
      <c r="S732" s="84" t="s">
        <v>84</v>
      </c>
      <c r="T732" s="83" t="s">
        <v>149</v>
      </c>
      <c r="U732" s="83" t="s">
        <v>124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:55" ht="29.25" thickBot="1">
      <c r="A733" s="3" t="s">
        <v>195</v>
      </c>
      <c r="B733" s="78">
        <v>2018</v>
      </c>
      <c r="C733" s="78"/>
      <c r="D733" s="78"/>
      <c r="E733" s="79" t="s">
        <v>102</v>
      </c>
      <c r="F733" s="79" t="s">
        <v>10</v>
      </c>
      <c r="G733" s="79" t="s">
        <v>10</v>
      </c>
      <c r="H733" s="80">
        <v>43600</v>
      </c>
      <c r="I733" s="81">
        <v>571865.43999999994</v>
      </c>
      <c r="J733" s="82">
        <v>0</v>
      </c>
      <c r="K733" s="81">
        <v>571865.43999999994</v>
      </c>
      <c r="N733" s="3" t="s">
        <v>101</v>
      </c>
      <c r="O733" s="83">
        <v>40</v>
      </c>
      <c r="P733" s="86">
        <v>5465.15</v>
      </c>
      <c r="Q733" s="84" t="s">
        <v>86</v>
      </c>
      <c r="R733" s="84" t="s">
        <v>10</v>
      </c>
      <c r="S733" s="84" t="s">
        <v>10</v>
      </c>
      <c r="T733" s="83" t="s">
        <v>150</v>
      </c>
      <c r="U733" s="83" t="s">
        <v>124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:55" ht="29.25" thickBot="1">
      <c r="A734" s="3" t="s">
        <v>195</v>
      </c>
      <c r="B734" s="83">
        <v>2018</v>
      </c>
      <c r="C734" s="83"/>
      <c r="D734" s="83"/>
      <c r="E734" s="84" t="s">
        <v>102</v>
      </c>
      <c r="F734" s="84" t="s">
        <v>10</v>
      </c>
      <c r="G734" s="84" t="s">
        <v>83</v>
      </c>
      <c r="H734" s="85">
        <v>43796</v>
      </c>
      <c r="I734" s="86">
        <v>172440.3</v>
      </c>
      <c r="J734" s="86">
        <v>137230.68</v>
      </c>
      <c r="K734" s="86">
        <v>35209.620000000003</v>
      </c>
      <c r="N734" s="3" t="s">
        <v>101</v>
      </c>
      <c r="O734" s="83">
        <v>40</v>
      </c>
      <c r="P734" s="87">
        <v>192.82</v>
      </c>
      <c r="Q734" s="84" t="s">
        <v>86</v>
      </c>
      <c r="R734" s="84" t="s">
        <v>10</v>
      </c>
      <c r="S734" s="84" t="s">
        <v>83</v>
      </c>
      <c r="T734" s="83" t="s">
        <v>150</v>
      </c>
      <c r="U734" s="83" t="s">
        <v>124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:55" ht="29.25" thickBot="1">
      <c r="A735" s="3" t="s">
        <v>195</v>
      </c>
      <c r="B735" s="83">
        <v>2018</v>
      </c>
      <c r="C735" s="83"/>
      <c r="D735" s="83"/>
      <c r="E735" s="84" t="s">
        <v>102</v>
      </c>
      <c r="F735" s="84" t="s">
        <v>10</v>
      </c>
      <c r="G735" s="84" t="s">
        <v>84</v>
      </c>
      <c r="H735" s="85">
        <v>43908</v>
      </c>
      <c r="I735" s="86">
        <v>107632.7</v>
      </c>
      <c r="J735" s="86">
        <v>85655.78</v>
      </c>
      <c r="K735" s="86">
        <v>21976.92</v>
      </c>
      <c r="N735" s="3" t="s">
        <v>101</v>
      </c>
      <c r="O735" s="83">
        <v>40</v>
      </c>
      <c r="P735" s="86">
        <v>2539.75</v>
      </c>
      <c r="Q735" s="84" t="s">
        <v>86</v>
      </c>
      <c r="R735" s="84" t="s">
        <v>10</v>
      </c>
      <c r="S735" s="84" t="s">
        <v>84</v>
      </c>
      <c r="T735" s="83" t="s">
        <v>150</v>
      </c>
      <c r="U735" s="83" t="s">
        <v>124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:55" ht="29.25" thickBot="1">
      <c r="A736" s="3" t="s">
        <v>195</v>
      </c>
      <c r="B736" s="83">
        <v>2019</v>
      </c>
      <c r="C736" s="83">
        <v>9</v>
      </c>
      <c r="D736" s="83"/>
      <c r="E736" s="84" t="s">
        <v>82</v>
      </c>
      <c r="F736" s="84" t="s">
        <v>10</v>
      </c>
      <c r="G736" s="84" t="s">
        <v>10</v>
      </c>
      <c r="H736" s="85">
        <v>43760</v>
      </c>
      <c r="I736" s="86">
        <v>64658.29</v>
      </c>
      <c r="J736" s="87">
        <v>0</v>
      </c>
      <c r="K736" s="86">
        <v>64658.29</v>
      </c>
      <c r="N736" s="3" t="s">
        <v>101</v>
      </c>
      <c r="O736" s="83">
        <v>40</v>
      </c>
      <c r="P736" s="87">
        <v>12.93</v>
      </c>
      <c r="Q736" s="84" t="s">
        <v>86</v>
      </c>
      <c r="R736" s="84" t="s">
        <v>10</v>
      </c>
      <c r="S736" s="84" t="s">
        <v>10</v>
      </c>
      <c r="T736" s="83" t="s">
        <v>151</v>
      </c>
      <c r="U736" s="83" t="s">
        <v>124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:55" ht="29.25" thickBot="1">
      <c r="A737" s="3" t="s">
        <v>195</v>
      </c>
      <c r="B737" s="83">
        <v>2019</v>
      </c>
      <c r="C737" s="83">
        <v>9</v>
      </c>
      <c r="D737" s="83"/>
      <c r="E737" s="84" t="s">
        <v>82</v>
      </c>
      <c r="F737" s="84" t="s">
        <v>10</v>
      </c>
      <c r="G737" s="84" t="s">
        <v>83</v>
      </c>
      <c r="H737" s="85">
        <v>43796</v>
      </c>
      <c r="I737" s="86">
        <v>4028.21</v>
      </c>
      <c r="J737" s="86">
        <v>2420.23</v>
      </c>
      <c r="K737" s="86">
        <v>1607.98</v>
      </c>
      <c r="N737" s="3" t="s">
        <v>101</v>
      </c>
      <c r="O737" s="83">
        <v>40</v>
      </c>
      <c r="P737" s="86">
        <v>14119.33</v>
      </c>
      <c r="Q737" s="84" t="s">
        <v>102</v>
      </c>
      <c r="R737" s="84" t="s">
        <v>10</v>
      </c>
      <c r="S737" s="84" t="s">
        <v>10</v>
      </c>
      <c r="T737" s="83" t="s">
        <v>115</v>
      </c>
      <c r="U737" s="83" t="s">
        <v>124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:55" ht="29.25" thickBot="1">
      <c r="A738" s="3" t="s">
        <v>195</v>
      </c>
      <c r="B738" s="83">
        <v>2019</v>
      </c>
      <c r="C738" s="83">
        <v>9</v>
      </c>
      <c r="D738" s="83"/>
      <c r="E738" s="84" t="s">
        <v>82</v>
      </c>
      <c r="F738" s="84" t="s">
        <v>10</v>
      </c>
      <c r="G738" s="84" t="s">
        <v>84</v>
      </c>
      <c r="H738" s="85">
        <v>43908</v>
      </c>
      <c r="I738" s="86">
        <v>12169.55</v>
      </c>
      <c r="J738" s="86">
        <v>7311.7</v>
      </c>
      <c r="K738" s="86">
        <v>4857.8500000000004</v>
      </c>
      <c r="N738" s="3" t="s">
        <v>101</v>
      </c>
      <c r="O738" s="83">
        <v>40</v>
      </c>
      <c r="P738" s="87">
        <v>6.27</v>
      </c>
      <c r="Q738" s="84" t="s">
        <v>104</v>
      </c>
      <c r="R738" s="84" t="s">
        <v>10</v>
      </c>
      <c r="S738" s="84" t="s">
        <v>105</v>
      </c>
      <c r="T738" s="83" t="s">
        <v>116</v>
      </c>
      <c r="U738" s="83" t="s">
        <v>124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:55" ht="46.5" thickBot="1">
      <c r="A739" s="3" t="s">
        <v>197</v>
      </c>
      <c r="B739" s="77" t="s">
        <v>81</v>
      </c>
      <c r="C739"/>
      <c r="D739"/>
      <c r="E739"/>
      <c r="F739"/>
      <c r="G739"/>
      <c r="H739"/>
      <c r="I739"/>
      <c r="J739"/>
      <c r="K739"/>
      <c r="N739" s="3" t="s">
        <v>101</v>
      </c>
      <c r="O739" s="83">
        <v>40</v>
      </c>
      <c r="P739" s="87">
        <v>18.809999999999999</v>
      </c>
      <c r="Q739" s="84" t="s">
        <v>106</v>
      </c>
      <c r="R739" s="84" t="s">
        <v>10</v>
      </c>
      <c r="S739" s="84" t="s">
        <v>105</v>
      </c>
      <c r="T739" s="83" t="s">
        <v>163</v>
      </c>
      <c r="U739" s="83" t="s">
        <v>124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:55" ht="30" thickBot="1">
      <c r="A740" s="3" t="s">
        <v>197</v>
      </c>
      <c r="B740" s="88" t="s">
        <v>0</v>
      </c>
      <c r="C740" s="88" t="s">
        <v>1</v>
      </c>
      <c r="D740" s="88" t="s">
        <v>2</v>
      </c>
      <c r="E740" s="88" t="s">
        <v>3</v>
      </c>
      <c r="F740" s="88" t="s">
        <v>4</v>
      </c>
      <c r="G740" s="88" t="s">
        <v>5</v>
      </c>
      <c r="H740" s="88" t="s">
        <v>6</v>
      </c>
      <c r="I740" s="88" t="s">
        <v>7</v>
      </c>
      <c r="J740" s="88" t="s">
        <v>8</v>
      </c>
      <c r="K740" s="88" t="s">
        <v>9</v>
      </c>
      <c r="N740" s="3" t="s">
        <v>101</v>
      </c>
      <c r="O740" s="83">
        <v>40</v>
      </c>
      <c r="P740" s="87">
        <v>12.54</v>
      </c>
      <c r="Q740" s="84" t="s">
        <v>107</v>
      </c>
      <c r="R740" s="84" t="s">
        <v>10</v>
      </c>
      <c r="S740" s="84" t="s">
        <v>105</v>
      </c>
      <c r="T740" s="83" t="s">
        <v>163</v>
      </c>
      <c r="U740" s="83" t="s">
        <v>124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:55" ht="29.25" thickBot="1">
      <c r="A741" s="3" t="s">
        <v>197</v>
      </c>
      <c r="B741" s="78">
        <v>2018</v>
      </c>
      <c r="C741" s="78">
        <v>2</v>
      </c>
      <c r="D741" s="78"/>
      <c r="E741" s="79" t="s">
        <v>82</v>
      </c>
      <c r="F741" s="79" t="s">
        <v>10</v>
      </c>
      <c r="G741" s="79" t="s">
        <v>10</v>
      </c>
      <c r="H741" s="80">
        <v>43180</v>
      </c>
      <c r="I741" s="81">
        <v>45669.02</v>
      </c>
      <c r="J741" s="82">
        <v>0</v>
      </c>
      <c r="K741" s="81">
        <v>45669.02</v>
      </c>
      <c r="N741" s="3" t="s">
        <v>101</v>
      </c>
      <c r="O741" s="83">
        <v>40</v>
      </c>
      <c r="P741" s="86">
        <v>44282.22</v>
      </c>
      <c r="Q741" s="84" t="s">
        <v>82</v>
      </c>
      <c r="R741" s="84" t="s">
        <v>10</v>
      </c>
      <c r="S741" s="84" t="s">
        <v>10</v>
      </c>
      <c r="T741" s="83" t="s">
        <v>181</v>
      </c>
      <c r="U741" s="83" t="s">
        <v>124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:55" ht="29.25" thickBot="1">
      <c r="A742" s="3" t="s">
        <v>197</v>
      </c>
      <c r="B742" s="83">
        <v>2018</v>
      </c>
      <c r="C742" s="83">
        <v>2</v>
      </c>
      <c r="D742" s="83"/>
      <c r="E742" s="84" t="s">
        <v>82</v>
      </c>
      <c r="F742" s="84" t="s">
        <v>10</v>
      </c>
      <c r="G742" s="84" t="s">
        <v>83</v>
      </c>
      <c r="H742" s="85">
        <v>43949</v>
      </c>
      <c r="I742" s="86">
        <v>42678.31</v>
      </c>
      <c r="J742" s="86">
        <v>38111.410000000003</v>
      </c>
      <c r="K742" s="86">
        <v>4566.8999999999996</v>
      </c>
      <c r="N742" s="3" t="s">
        <v>101</v>
      </c>
      <c r="O742" s="83">
        <v>41</v>
      </c>
      <c r="P742" s="87">
        <v>669.19</v>
      </c>
      <c r="Q742" s="84" t="s">
        <v>103</v>
      </c>
      <c r="R742" s="84" t="s">
        <v>10</v>
      </c>
      <c r="S742" s="84" t="s">
        <v>83</v>
      </c>
      <c r="T742" s="83" t="s">
        <v>114</v>
      </c>
      <c r="U742" s="83" t="s">
        <v>124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:55" ht="46.5" thickBot="1">
      <c r="A743" s="3" t="s">
        <v>198</v>
      </c>
      <c r="B743" s="77" t="s">
        <v>81</v>
      </c>
      <c r="C743"/>
      <c r="D743"/>
      <c r="E743"/>
      <c r="F743"/>
      <c r="G743"/>
      <c r="H743"/>
      <c r="I743"/>
      <c r="J743"/>
      <c r="K743"/>
      <c r="N743" s="3" t="s">
        <v>101</v>
      </c>
      <c r="O743" s="83">
        <v>41</v>
      </c>
      <c r="P743" s="87">
        <v>646.94000000000005</v>
      </c>
      <c r="Q743" s="84" t="s">
        <v>11</v>
      </c>
      <c r="R743" s="84" t="s">
        <v>10</v>
      </c>
      <c r="S743" s="84" t="s">
        <v>10</v>
      </c>
      <c r="T743" s="83" t="s">
        <v>148</v>
      </c>
      <c r="U743" s="83" t="s">
        <v>124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M645044</v>
      </c>
      <c r="AU743" s="11">
        <f t="shared" si="276"/>
        <v>41</v>
      </c>
      <c r="AV743" s="11">
        <f t="shared" si="277"/>
        <v>646.94000000000005</v>
      </c>
      <c r="AW743" s="11" t="str">
        <f t="shared" si="278"/>
        <v>2015/8</v>
      </c>
      <c r="AX743" s="11" t="str">
        <f t="shared" si="279"/>
        <v>2015/8 Contribuciones Seg. Social</v>
      </c>
      <c r="AY743" s="11">
        <f t="shared" si="260"/>
        <v>6225.88</v>
      </c>
      <c r="AZ743" s="11">
        <f t="shared" si="280"/>
        <v>0.10391141493250754</v>
      </c>
      <c r="BA743" s="11" t="str">
        <f t="shared" si="262"/>
        <v>M645044 41</v>
      </c>
      <c r="BB743" s="11">
        <f>IFERROR(IF(AW743="","",VLOOKUP(AW743,SUSS!R:S,2,FALSE)),AY743*SUSS!$M$2)</f>
        <v>747.10559999999998</v>
      </c>
      <c r="BC743" s="11">
        <f t="shared" si="261"/>
        <v>77.632800000000003</v>
      </c>
    </row>
    <row r="744" spans="1:55" ht="30" thickBot="1">
      <c r="A744" s="3" t="s">
        <v>198</v>
      </c>
      <c r="B744" s="88" t="s">
        <v>0</v>
      </c>
      <c r="C744" s="88" t="s">
        <v>1</v>
      </c>
      <c r="D744" s="88" t="s">
        <v>2</v>
      </c>
      <c r="E744" s="88" t="s">
        <v>3</v>
      </c>
      <c r="F744" s="88" t="s">
        <v>4</v>
      </c>
      <c r="G744" s="88" t="s">
        <v>5</v>
      </c>
      <c r="H744" s="88" t="s">
        <v>6</v>
      </c>
      <c r="I744" s="88" t="s">
        <v>7</v>
      </c>
      <c r="J744" s="88" t="s">
        <v>8</v>
      </c>
      <c r="K744" s="88" t="s">
        <v>9</v>
      </c>
      <c r="N744" s="3" t="s">
        <v>101</v>
      </c>
      <c r="O744" s="83">
        <v>41</v>
      </c>
      <c r="P744" s="87">
        <v>141.4</v>
      </c>
      <c r="Q744" s="84" t="s">
        <v>11</v>
      </c>
      <c r="R744" s="84" t="s">
        <v>10</v>
      </c>
      <c r="S744" s="84" t="s">
        <v>83</v>
      </c>
      <c r="T744" s="83" t="s">
        <v>148</v>
      </c>
      <c r="U744" s="83" t="s">
        <v>124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M645044</v>
      </c>
      <c r="AU744" s="11">
        <f t="shared" si="276"/>
        <v>41</v>
      </c>
      <c r="AV744" s="11">
        <f t="shared" si="277"/>
        <v>141.4</v>
      </c>
      <c r="AW744" s="11" t="str">
        <f t="shared" si="278"/>
        <v>2015/8</v>
      </c>
      <c r="AX744" s="11" t="str">
        <f t="shared" si="279"/>
        <v>2015/8 Contribuciones Seg. Social</v>
      </c>
      <c r="AY744" s="11">
        <f t="shared" si="260"/>
        <v>6225.88</v>
      </c>
      <c r="AZ744" s="11">
        <f t="shared" si="280"/>
        <v>2.2711648795029779E-2</v>
      </c>
      <c r="BA744" s="11" t="str">
        <f t="shared" si="262"/>
        <v>M645044 41</v>
      </c>
      <c r="BB744" s="11">
        <f>IFERROR(IF(AW744="","",VLOOKUP(AW744,SUSS!R:S,2,FALSE)),AY744*SUSS!$M$2)</f>
        <v>747.10559999999998</v>
      </c>
      <c r="BC744" s="11">
        <f t="shared" si="261"/>
        <v>16.968</v>
      </c>
    </row>
    <row r="745" spans="1:55" ht="29.25" thickBot="1">
      <c r="A745" s="3" t="s">
        <v>198</v>
      </c>
      <c r="B745" s="78">
        <v>2008</v>
      </c>
      <c r="C745" s="78">
        <v>10</v>
      </c>
      <c r="D745" s="78"/>
      <c r="E745" s="79" t="s">
        <v>82</v>
      </c>
      <c r="F745" s="79" t="s">
        <v>10</v>
      </c>
      <c r="G745" s="79" t="s">
        <v>10</v>
      </c>
      <c r="H745" s="80">
        <v>39772</v>
      </c>
      <c r="I745" s="82">
        <v>295.88</v>
      </c>
      <c r="J745" s="82">
        <v>0</v>
      </c>
      <c r="K745" s="82">
        <v>295.88</v>
      </c>
      <c r="N745" s="3" t="s">
        <v>101</v>
      </c>
      <c r="O745" s="83">
        <v>41</v>
      </c>
      <c r="P745" s="86">
        <v>2971.54</v>
      </c>
      <c r="Q745" s="84" t="s">
        <v>11</v>
      </c>
      <c r="R745" s="84" t="s">
        <v>10</v>
      </c>
      <c r="S745" s="84" t="s">
        <v>84</v>
      </c>
      <c r="T745" s="83" t="s">
        <v>148</v>
      </c>
      <c r="U745" s="83" t="s">
        <v>124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>M645044</v>
      </c>
      <c r="AU745" s="11">
        <f t="shared" si="276"/>
        <v>41</v>
      </c>
      <c r="AV745" s="11">
        <f t="shared" si="277"/>
        <v>2971.54</v>
      </c>
      <c r="AW745" s="11" t="str">
        <f t="shared" si="278"/>
        <v>2015/8</v>
      </c>
      <c r="AX745" s="11" t="str">
        <f t="shared" si="279"/>
        <v>2015/8 Contribuciones Seg. Social</v>
      </c>
      <c r="AY745" s="11">
        <f t="shared" si="260"/>
        <v>6225.88</v>
      </c>
      <c r="AZ745" s="11">
        <f t="shared" si="280"/>
        <v>0.47728835120497021</v>
      </c>
      <c r="BA745" s="11" t="str">
        <f t="shared" si="262"/>
        <v>M645044 41</v>
      </c>
      <c r="BB745" s="11">
        <f>IFERROR(IF(AW745="","",VLOOKUP(AW745,SUSS!R:S,2,FALSE)),AY745*SUSS!$M$2)</f>
        <v>747.10559999999998</v>
      </c>
      <c r="BC745" s="11">
        <f t="shared" si="261"/>
        <v>356.58479999999997</v>
      </c>
    </row>
    <row r="746" spans="1:55" ht="29.25" thickBot="1">
      <c r="A746" s="3" t="s">
        <v>198</v>
      </c>
      <c r="B746" s="83">
        <v>2008</v>
      </c>
      <c r="C746" s="83">
        <v>10</v>
      </c>
      <c r="D746" s="83"/>
      <c r="E746" s="84" t="s">
        <v>82</v>
      </c>
      <c r="F746" s="84" t="s">
        <v>10</v>
      </c>
      <c r="G746" s="84" t="s">
        <v>83</v>
      </c>
      <c r="H746" s="85">
        <v>43980</v>
      </c>
      <c r="I746" s="86">
        <v>1203.8399999999999</v>
      </c>
      <c r="J746" s="87">
        <v>981.93</v>
      </c>
      <c r="K746" s="87">
        <v>221.91</v>
      </c>
      <c r="N746" s="3" t="s">
        <v>101</v>
      </c>
      <c r="O746" s="83">
        <v>41</v>
      </c>
      <c r="P746" s="86">
        <v>6225.88</v>
      </c>
      <c r="Q746" s="84" t="s">
        <v>11</v>
      </c>
      <c r="R746" s="84" t="s">
        <v>10</v>
      </c>
      <c r="S746" s="84" t="s">
        <v>10</v>
      </c>
      <c r="T746" s="83" t="s">
        <v>182</v>
      </c>
      <c r="U746" s="83" t="s">
        <v>124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M645044</v>
      </c>
      <c r="AU746" s="11">
        <f t="shared" si="276"/>
        <v>41</v>
      </c>
      <c r="AV746" s="11">
        <f t="shared" si="277"/>
        <v>6225.88</v>
      </c>
      <c r="AW746" s="11" t="str">
        <f t="shared" si="278"/>
        <v>2015/9</v>
      </c>
      <c r="AX746" s="11" t="str">
        <f t="shared" si="279"/>
        <v>2015/9 Contribuciones Seg. Social</v>
      </c>
      <c r="AY746" s="11">
        <f t="shared" si="260"/>
        <v>6225.88</v>
      </c>
      <c r="AZ746" s="11">
        <f t="shared" si="280"/>
        <v>1</v>
      </c>
      <c r="BA746" s="11" t="str">
        <f t="shared" si="262"/>
        <v>M645044 41</v>
      </c>
      <c r="BB746" s="11">
        <f>IFERROR(IF(AW746="","",VLOOKUP(AW746,SUSS!R:S,2,FALSE)),AY746*SUSS!$M$2)</f>
        <v>747.10559999999998</v>
      </c>
      <c r="BC746" s="11">
        <f t="shared" si="261"/>
        <v>747.10559999999998</v>
      </c>
    </row>
    <row r="747" spans="1:55" ht="29.25" thickBot="1">
      <c r="A747" s="3" t="s">
        <v>198</v>
      </c>
      <c r="B747" s="83">
        <v>2008</v>
      </c>
      <c r="C747" s="83">
        <v>11</v>
      </c>
      <c r="D747" s="83"/>
      <c r="E747" s="84" t="s">
        <v>82</v>
      </c>
      <c r="F747" s="84" t="s">
        <v>10</v>
      </c>
      <c r="G747" s="84" t="s">
        <v>10</v>
      </c>
      <c r="H747" s="85">
        <v>39804</v>
      </c>
      <c r="I747" s="87">
        <v>711.41</v>
      </c>
      <c r="J747" s="87">
        <v>0</v>
      </c>
      <c r="K747" s="87">
        <v>711.41</v>
      </c>
      <c r="N747" s="3" t="s">
        <v>101</v>
      </c>
      <c r="O747" s="83">
        <v>41</v>
      </c>
      <c r="P747" s="87">
        <v>253.96</v>
      </c>
      <c r="Q747" s="84" t="s">
        <v>11</v>
      </c>
      <c r="R747" s="84" t="s">
        <v>10</v>
      </c>
      <c r="S747" s="84" t="s">
        <v>83</v>
      </c>
      <c r="T747" s="83" t="s">
        <v>182</v>
      </c>
      <c r="U747" s="83" t="s">
        <v>124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M645044</v>
      </c>
      <c r="AU747" s="11">
        <f t="shared" si="276"/>
        <v>41</v>
      </c>
      <c r="AV747" s="11">
        <f t="shared" si="277"/>
        <v>253.96</v>
      </c>
      <c r="AW747" s="11" t="str">
        <f t="shared" si="278"/>
        <v>2015/9</v>
      </c>
      <c r="AX747" s="11" t="str">
        <f t="shared" si="279"/>
        <v>2015/9 Contribuciones Seg. Social</v>
      </c>
      <c r="AY747" s="11">
        <f t="shared" si="260"/>
        <v>6225.88</v>
      </c>
      <c r="AZ747" s="11">
        <f t="shared" si="280"/>
        <v>4.0791020707112893E-2</v>
      </c>
      <c r="BA747" s="11" t="str">
        <f t="shared" si="262"/>
        <v>M645044 41</v>
      </c>
      <c r="BB747" s="11">
        <f>IFERROR(IF(AW747="","",VLOOKUP(AW747,SUSS!R:S,2,FALSE)),AY747*SUSS!$M$2)</f>
        <v>747.10559999999998</v>
      </c>
      <c r="BC747" s="11">
        <f t="shared" si="261"/>
        <v>30.475200000000001</v>
      </c>
    </row>
    <row r="748" spans="1:55" ht="29.25" thickBot="1">
      <c r="A748" s="3" t="s">
        <v>198</v>
      </c>
      <c r="B748" s="83">
        <v>2008</v>
      </c>
      <c r="C748" s="83">
        <v>11</v>
      </c>
      <c r="D748" s="83"/>
      <c r="E748" s="84" t="s">
        <v>82</v>
      </c>
      <c r="F748" s="84" t="s">
        <v>10</v>
      </c>
      <c r="G748" s="84" t="s">
        <v>83</v>
      </c>
      <c r="H748" s="85">
        <v>43980</v>
      </c>
      <c r="I748" s="86">
        <v>2879.32</v>
      </c>
      <c r="J748" s="86">
        <v>2345.7600000000002</v>
      </c>
      <c r="K748" s="87">
        <v>533.55999999999995</v>
      </c>
      <c r="N748" s="3" t="s">
        <v>101</v>
      </c>
      <c r="O748" s="83">
        <v>41</v>
      </c>
      <c r="P748" s="86">
        <v>2858.98</v>
      </c>
      <c r="Q748" s="84" t="s">
        <v>11</v>
      </c>
      <c r="R748" s="84" t="s">
        <v>10</v>
      </c>
      <c r="S748" s="84" t="s">
        <v>84</v>
      </c>
      <c r="T748" s="83" t="s">
        <v>182</v>
      </c>
      <c r="U748" s="83" t="s">
        <v>124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M645044</v>
      </c>
      <c r="AU748" s="11">
        <f t="shared" si="276"/>
        <v>41</v>
      </c>
      <c r="AV748" s="11">
        <f t="shared" si="277"/>
        <v>2858.98</v>
      </c>
      <c r="AW748" s="11" t="str">
        <f t="shared" si="278"/>
        <v>2015/9</v>
      </c>
      <c r="AX748" s="11" t="str">
        <f t="shared" si="279"/>
        <v>2015/9 Contribuciones Seg. Social</v>
      </c>
      <c r="AY748" s="11">
        <f t="shared" si="260"/>
        <v>6225.88</v>
      </c>
      <c r="AZ748" s="11">
        <f t="shared" si="280"/>
        <v>0.45920897929288712</v>
      </c>
      <c r="BA748" s="11" t="str">
        <f t="shared" si="262"/>
        <v>M645044 41</v>
      </c>
      <c r="BB748" s="11">
        <f>IFERROR(IF(AW748="","",VLOOKUP(AW748,SUSS!R:S,2,FALSE)),AY748*SUSS!$M$2)</f>
        <v>747.10559999999998</v>
      </c>
      <c r="BC748" s="11">
        <f t="shared" si="261"/>
        <v>343.07760000000002</v>
      </c>
    </row>
    <row r="749" spans="1:55" ht="29.25" thickBot="1">
      <c r="A749" s="3" t="s">
        <v>198</v>
      </c>
      <c r="B749" s="83">
        <v>2009</v>
      </c>
      <c r="C749" s="83">
        <v>3</v>
      </c>
      <c r="D749" s="83"/>
      <c r="E749" s="84" t="s">
        <v>82</v>
      </c>
      <c r="F749" s="84" t="s">
        <v>10</v>
      </c>
      <c r="G749" s="84" t="s">
        <v>10</v>
      </c>
      <c r="H749" s="85">
        <v>39925</v>
      </c>
      <c r="I749" s="86">
        <v>15070.17</v>
      </c>
      <c r="J749" s="87">
        <v>0</v>
      </c>
      <c r="K749" s="86">
        <v>15070.17</v>
      </c>
      <c r="N749" s="3" t="s">
        <v>101</v>
      </c>
      <c r="O749" s="83">
        <v>41</v>
      </c>
      <c r="P749" s="86">
        <v>4272.63</v>
      </c>
      <c r="Q749" s="84" t="s">
        <v>11</v>
      </c>
      <c r="R749" s="84" t="s">
        <v>10</v>
      </c>
      <c r="S749" s="84" t="s">
        <v>10</v>
      </c>
      <c r="T749" s="83" t="s">
        <v>149</v>
      </c>
      <c r="U749" s="83" t="s">
        <v>124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>M645044</v>
      </c>
      <c r="AU749" s="11">
        <f t="shared" si="276"/>
        <v>41</v>
      </c>
      <c r="AV749" s="11">
        <f t="shared" si="277"/>
        <v>4272.63</v>
      </c>
      <c r="AW749" s="11" t="str">
        <f t="shared" si="278"/>
        <v>2015/10</v>
      </c>
      <c r="AX749" s="11" t="str">
        <f t="shared" si="279"/>
        <v>2015/10 Contribuciones Seg. Social</v>
      </c>
      <c r="AY749" s="11">
        <f t="shared" si="260"/>
        <v>4272.63</v>
      </c>
      <c r="AZ749" s="11">
        <f t="shared" si="280"/>
        <v>1</v>
      </c>
      <c r="BA749" s="11" t="str">
        <f t="shared" si="262"/>
        <v>M645044 41</v>
      </c>
      <c r="BB749" s="11">
        <f>IFERROR(IF(AW749="","",VLOOKUP(AW749,SUSS!R:S,2,FALSE)),AY749*SUSS!$M$2)</f>
        <v>512.71559999999999</v>
      </c>
      <c r="BC749" s="11">
        <f t="shared" si="261"/>
        <v>512.71559999999999</v>
      </c>
    </row>
    <row r="750" spans="1:55" ht="29.25" thickBot="1">
      <c r="A750" s="3" t="s">
        <v>198</v>
      </c>
      <c r="B750" s="83">
        <v>2009</v>
      </c>
      <c r="C750" s="83">
        <v>3</v>
      </c>
      <c r="D750" s="83"/>
      <c r="E750" s="84" t="s">
        <v>82</v>
      </c>
      <c r="F750" s="84" t="s">
        <v>10</v>
      </c>
      <c r="G750" s="84" t="s">
        <v>83</v>
      </c>
      <c r="H750" s="85">
        <v>43980</v>
      </c>
      <c r="I750" s="86">
        <v>59788.59</v>
      </c>
      <c r="J750" s="86">
        <v>48485.96</v>
      </c>
      <c r="K750" s="86">
        <v>11302.63</v>
      </c>
      <c r="N750" s="3" t="s">
        <v>101</v>
      </c>
      <c r="O750" s="83">
        <v>41</v>
      </c>
      <c r="P750" s="87">
        <v>180.12</v>
      </c>
      <c r="Q750" s="84" t="s">
        <v>11</v>
      </c>
      <c r="R750" s="84" t="s">
        <v>10</v>
      </c>
      <c r="S750" s="84" t="s">
        <v>83</v>
      </c>
      <c r="T750" s="83" t="s">
        <v>149</v>
      </c>
      <c r="U750" s="83" t="s">
        <v>124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M645044</v>
      </c>
      <c r="AU750" s="11">
        <f t="shared" si="276"/>
        <v>41</v>
      </c>
      <c r="AV750" s="11">
        <f t="shared" si="277"/>
        <v>180.12</v>
      </c>
      <c r="AW750" s="11" t="str">
        <f t="shared" si="278"/>
        <v>2015/10</v>
      </c>
      <c r="AX750" s="11" t="str">
        <f t="shared" si="279"/>
        <v>2015/10 Contribuciones Seg. Social</v>
      </c>
      <c r="AY750" s="11">
        <f t="shared" si="260"/>
        <v>4272.63</v>
      </c>
      <c r="AZ750" s="11">
        <f t="shared" si="280"/>
        <v>4.2156704418589958E-2</v>
      </c>
      <c r="BA750" s="11" t="str">
        <f t="shared" si="262"/>
        <v>M645044 41</v>
      </c>
      <c r="BB750" s="11">
        <f>IFERROR(IF(AW750="","",VLOOKUP(AW750,SUSS!R:S,2,FALSE)),AY750*SUSS!$M$2)</f>
        <v>512.71559999999999</v>
      </c>
      <c r="BC750" s="11">
        <f t="shared" si="261"/>
        <v>21.6144</v>
      </c>
    </row>
    <row r="751" spans="1:55" ht="29.25" thickBot="1">
      <c r="A751" s="3" t="s">
        <v>198</v>
      </c>
      <c r="B751" s="83">
        <v>2009</v>
      </c>
      <c r="C751" s="83">
        <v>4</v>
      </c>
      <c r="D751" s="83"/>
      <c r="E751" s="84" t="s">
        <v>82</v>
      </c>
      <c r="F751" s="84" t="s">
        <v>10</v>
      </c>
      <c r="G751" s="84" t="s">
        <v>10</v>
      </c>
      <c r="H751" s="85">
        <v>39953</v>
      </c>
      <c r="I751" s="86">
        <v>7547.01</v>
      </c>
      <c r="J751" s="87">
        <v>0</v>
      </c>
      <c r="K751" s="86">
        <v>7547.01</v>
      </c>
      <c r="N751" s="3" t="s">
        <v>101</v>
      </c>
      <c r="O751" s="83">
        <v>41</v>
      </c>
      <c r="P751" s="86">
        <v>1956.2</v>
      </c>
      <c r="Q751" s="84" t="s">
        <v>11</v>
      </c>
      <c r="R751" s="84" t="s">
        <v>10</v>
      </c>
      <c r="S751" s="84" t="s">
        <v>84</v>
      </c>
      <c r="T751" s="83" t="s">
        <v>149</v>
      </c>
      <c r="U751" s="83" t="s">
        <v>124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M645044</v>
      </c>
      <c r="AU751" s="11">
        <f t="shared" si="276"/>
        <v>41</v>
      </c>
      <c r="AV751" s="11">
        <f t="shared" si="277"/>
        <v>1956.2</v>
      </c>
      <c r="AW751" s="11" t="str">
        <f t="shared" si="278"/>
        <v>2015/10</v>
      </c>
      <c r="AX751" s="11" t="str">
        <f t="shared" si="279"/>
        <v>2015/10 Contribuciones Seg. Social</v>
      </c>
      <c r="AY751" s="11">
        <f t="shared" si="260"/>
        <v>4272.63</v>
      </c>
      <c r="AZ751" s="11">
        <f t="shared" si="280"/>
        <v>0.45784446582081761</v>
      </c>
      <c r="BA751" s="11" t="str">
        <f t="shared" si="262"/>
        <v>M645044 41</v>
      </c>
      <c r="BB751" s="11">
        <f>IFERROR(IF(AW751="","",VLOOKUP(AW751,SUSS!R:S,2,FALSE)),AY751*SUSS!$M$2)</f>
        <v>512.71559999999999</v>
      </c>
      <c r="BC751" s="11">
        <f t="shared" si="261"/>
        <v>234.744</v>
      </c>
    </row>
    <row r="752" spans="1:55" ht="29.25" thickBot="1">
      <c r="A752" s="3" t="s">
        <v>198</v>
      </c>
      <c r="B752" s="83">
        <v>2009</v>
      </c>
      <c r="C752" s="83">
        <v>4</v>
      </c>
      <c r="D752" s="83"/>
      <c r="E752" s="84" t="s">
        <v>82</v>
      </c>
      <c r="F752" s="84" t="s">
        <v>10</v>
      </c>
      <c r="G752" s="84" t="s">
        <v>83</v>
      </c>
      <c r="H752" s="85">
        <v>43980</v>
      </c>
      <c r="I752" s="86">
        <v>29800.73</v>
      </c>
      <c r="J752" s="86">
        <v>24140.47</v>
      </c>
      <c r="K752" s="86">
        <v>5660.26</v>
      </c>
      <c r="N752" s="3" t="s">
        <v>101</v>
      </c>
      <c r="O752" s="83">
        <v>41</v>
      </c>
      <c r="P752" s="86">
        <v>2889.7</v>
      </c>
      <c r="Q752" s="84" t="s">
        <v>11</v>
      </c>
      <c r="R752" s="84" t="s">
        <v>10</v>
      </c>
      <c r="S752" s="84" t="s">
        <v>10</v>
      </c>
      <c r="T752" s="83" t="s">
        <v>150</v>
      </c>
      <c r="U752" s="83" t="s">
        <v>124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M645044</v>
      </c>
      <c r="AU752" s="11">
        <f t="shared" si="276"/>
        <v>41</v>
      </c>
      <c r="AV752" s="11">
        <f t="shared" si="277"/>
        <v>2889.7</v>
      </c>
      <c r="AW752" s="11" t="str">
        <f t="shared" si="278"/>
        <v>2015/11</v>
      </c>
      <c r="AX752" s="11" t="str">
        <f t="shared" si="279"/>
        <v>2015/11 Contribuciones Seg. Social</v>
      </c>
      <c r="AY752" s="11">
        <f t="shared" si="260"/>
        <v>6769.97</v>
      </c>
      <c r="AZ752" s="11">
        <f t="shared" si="280"/>
        <v>0.42684088703494988</v>
      </c>
      <c r="BA752" s="11" t="str">
        <f t="shared" si="262"/>
        <v>M645044 41</v>
      </c>
      <c r="BB752" s="11">
        <f>IFERROR(IF(AW752="","",VLOOKUP(AW752,SUSS!R:S,2,FALSE)),AY752*SUSS!$M$2)</f>
        <v>812.39639999999997</v>
      </c>
      <c r="BC752" s="11">
        <f t="shared" si="261"/>
        <v>346.76399999999995</v>
      </c>
    </row>
    <row r="753" spans="1:55" ht="29.25" thickBot="1">
      <c r="A753" s="3" t="s">
        <v>198</v>
      </c>
      <c r="B753" s="83">
        <v>2009</v>
      </c>
      <c r="C753" s="83">
        <v>5</v>
      </c>
      <c r="D753" s="83"/>
      <c r="E753" s="84" t="s">
        <v>82</v>
      </c>
      <c r="F753" s="84" t="s">
        <v>10</v>
      </c>
      <c r="G753" s="84" t="s">
        <v>10</v>
      </c>
      <c r="H753" s="85">
        <v>39986</v>
      </c>
      <c r="I753" s="86">
        <v>5696.54</v>
      </c>
      <c r="J753" s="87">
        <v>0</v>
      </c>
      <c r="K753" s="86">
        <v>5696.54</v>
      </c>
      <c r="N753" s="3" t="s">
        <v>101</v>
      </c>
      <c r="O753" s="83">
        <v>41</v>
      </c>
      <c r="P753" s="86">
        <v>8210.4</v>
      </c>
      <c r="Q753" s="84" t="s">
        <v>86</v>
      </c>
      <c r="R753" s="84" t="s">
        <v>10</v>
      </c>
      <c r="S753" s="84" t="s">
        <v>10</v>
      </c>
      <c r="T753" s="83" t="s">
        <v>151</v>
      </c>
      <c r="U753" s="83" t="s">
        <v>124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:55" ht="29.25" thickBot="1">
      <c r="A754" s="3" t="s">
        <v>198</v>
      </c>
      <c r="B754" s="83">
        <v>2009</v>
      </c>
      <c r="C754" s="83">
        <v>5</v>
      </c>
      <c r="D754" s="83"/>
      <c r="E754" s="84" t="s">
        <v>82</v>
      </c>
      <c r="F754" s="84" t="s">
        <v>10</v>
      </c>
      <c r="G754" s="84" t="s">
        <v>83</v>
      </c>
      <c r="H754" s="85">
        <v>43980</v>
      </c>
      <c r="I754" s="86">
        <v>22372.29</v>
      </c>
      <c r="J754" s="86">
        <v>18099.88</v>
      </c>
      <c r="K754" s="86">
        <v>4272.41</v>
      </c>
      <c r="N754" s="3" t="s">
        <v>101</v>
      </c>
      <c r="O754" s="83">
        <v>41</v>
      </c>
      <c r="P754" s="87">
        <v>231.89</v>
      </c>
      <c r="Q754" s="84" t="s">
        <v>86</v>
      </c>
      <c r="R754" s="84" t="s">
        <v>10</v>
      </c>
      <c r="S754" s="84" t="s">
        <v>83</v>
      </c>
      <c r="T754" s="83" t="s">
        <v>151</v>
      </c>
      <c r="U754" s="83" t="s">
        <v>124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:55" ht="29.25" thickBot="1">
      <c r="A755" s="3" t="s">
        <v>198</v>
      </c>
      <c r="B755" s="83">
        <v>2009</v>
      </c>
      <c r="C755" s="83">
        <v>6</v>
      </c>
      <c r="D755" s="83"/>
      <c r="E755" s="84" t="s">
        <v>82</v>
      </c>
      <c r="F755" s="84" t="s">
        <v>10</v>
      </c>
      <c r="G755" s="84" t="s">
        <v>10</v>
      </c>
      <c r="H755" s="85">
        <v>40016</v>
      </c>
      <c r="I755" s="86">
        <v>17151.55</v>
      </c>
      <c r="J755" s="87">
        <v>0</v>
      </c>
      <c r="K755" s="86">
        <v>17151.55</v>
      </c>
      <c r="N755" s="3" t="s">
        <v>101</v>
      </c>
      <c r="O755" s="83">
        <v>41</v>
      </c>
      <c r="P755" s="86">
        <v>3879.78</v>
      </c>
      <c r="Q755" s="84" t="s">
        <v>86</v>
      </c>
      <c r="R755" s="84" t="s">
        <v>10</v>
      </c>
      <c r="S755" s="84" t="s">
        <v>84</v>
      </c>
      <c r="T755" s="83" t="s">
        <v>151</v>
      </c>
      <c r="U755" s="83" t="s">
        <v>124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:55" ht="29.25" thickBot="1">
      <c r="A756" s="3" t="s">
        <v>198</v>
      </c>
      <c r="B756" s="83">
        <v>2009</v>
      </c>
      <c r="C756" s="83">
        <v>6</v>
      </c>
      <c r="D756" s="83"/>
      <c r="E756" s="84" t="s">
        <v>82</v>
      </c>
      <c r="F756" s="84" t="s">
        <v>10</v>
      </c>
      <c r="G756" s="84" t="s">
        <v>83</v>
      </c>
      <c r="H756" s="85">
        <v>43980</v>
      </c>
      <c r="I756" s="86">
        <v>67017.05</v>
      </c>
      <c r="J756" s="86">
        <v>54153.39</v>
      </c>
      <c r="K756" s="86">
        <v>12863.66</v>
      </c>
      <c r="N756" s="3" t="s">
        <v>101</v>
      </c>
      <c r="O756" s="83">
        <v>41</v>
      </c>
      <c r="P756" s="86">
        <v>4001.88</v>
      </c>
      <c r="Q756" s="84" t="s">
        <v>102</v>
      </c>
      <c r="R756" s="84" t="s">
        <v>10</v>
      </c>
      <c r="S756" s="84" t="s">
        <v>10</v>
      </c>
      <c r="T756" s="83" t="s">
        <v>115</v>
      </c>
      <c r="U756" s="83" t="s">
        <v>124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:55" ht="29.25" thickBot="1">
      <c r="A757" s="3" t="s">
        <v>198</v>
      </c>
      <c r="B757" s="83">
        <v>2009</v>
      </c>
      <c r="C757" s="83">
        <v>7</v>
      </c>
      <c r="D757" s="83"/>
      <c r="E757" s="84" t="s">
        <v>82</v>
      </c>
      <c r="F757" s="84" t="s">
        <v>10</v>
      </c>
      <c r="G757" s="84" t="s">
        <v>10</v>
      </c>
      <c r="H757" s="85">
        <v>40045</v>
      </c>
      <c r="I757" s="86">
        <v>25269.97</v>
      </c>
      <c r="J757" s="87">
        <v>0</v>
      </c>
      <c r="K757" s="86">
        <v>25269.97</v>
      </c>
      <c r="N757" s="3" t="s">
        <v>101</v>
      </c>
      <c r="O757" s="83">
        <v>41</v>
      </c>
      <c r="P757" s="86">
        <v>9717.4500000000007</v>
      </c>
      <c r="Q757" s="84" t="s">
        <v>102</v>
      </c>
      <c r="R757" s="84" t="s">
        <v>10</v>
      </c>
      <c r="S757" s="84" t="s">
        <v>83</v>
      </c>
      <c r="T757" s="83" t="s">
        <v>115</v>
      </c>
      <c r="U757" s="83" t="s">
        <v>124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:55" ht="29.25" thickBot="1">
      <c r="A758" s="3" t="s">
        <v>198</v>
      </c>
      <c r="B758" s="83">
        <v>2009</v>
      </c>
      <c r="C758" s="83">
        <v>7</v>
      </c>
      <c r="D758" s="83"/>
      <c r="E758" s="84" t="s">
        <v>82</v>
      </c>
      <c r="F758" s="84" t="s">
        <v>10</v>
      </c>
      <c r="G758" s="84" t="s">
        <v>83</v>
      </c>
      <c r="H758" s="85">
        <v>43980</v>
      </c>
      <c r="I758" s="86">
        <v>98266.83</v>
      </c>
      <c r="J758" s="86">
        <v>79314.350000000006</v>
      </c>
      <c r="K758" s="86">
        <v>18952.48</v>
      </c>
      <c r="N758" s="3" t="s">
        <v>101</v>
      </c>
      <c r="O758" s="83">
        <v>41</v>
      </c>
      <c r="P758" s="87">
        <v>400</v>
      </c>
      <c r="Q758" s="84" t="s">
        <v>102</v>
      </c>
      <c r="R758" s="84" t="s">
        <v>10</v>
      </c>
      <c r="S758" s="84" t="s">
        <v>105</v>
      </c>
      <c r="T758" s="83" t="s">
        <v>115</v>
      </c>
      <c r="U758" s="83" t="s">
        <v>124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:55" ht="29.25" thickBot="1">
      <c r="A759" s="3" t="s">
        <v>198</v>
      </c>
      <c r="B759" s="83">
        <v>2009</v>
      </c>
      <c r="C759" s="83"/>
      <c r="D759" s="83"/>
      <c r="E759" s="84" t="s">
        <v>102</v>
      </c>
      <c r="F759" s="84" t="s">
        <v>10</v>
      </c>
      <c r="G759" s="84" t="s">
        <v>10</v>
      </c>
      <c r="H759" s="85">
        <v>40310</v>
      </c>
      <c r="I759" s="86">
        <v>8438.7900000000009</v>
      </c>
      <c r="J759" s="87">
        <v>0</v>
      </c>
      <c r="K759" s="86">
        <v>8438.7900000000009</v>
      </c>
      <c r="N759" s="3" t="s">
        <v>101</v>
      </c>
      <c r="O759" s="83">
        <v>41</v>
      </c>
      <c r="P759" s="86">
        <v>3934.11</v>
      </c>
      <c r="Q759" s="84" t="s">
        <v>86</v>
      </c>
      <c r="R759" s="84" t="s">
        <v>10</v>
      </c>
      <c r="S759" s="84" t="s">
        <v>10</v>
      </c>
      <c r="T759" s="83" t="s">
        <v>152</v>
      </c>
      <c r="U759" s="83" t="s">
        <v>124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:55" ht="29.25" thickBot="1">
      <c r="A760" s="3" t="s">
        <v>198</v>
      </c>
      <c r="B760" s="83">
        <v>2009</v>
      </c>
      <c r="C760" s="83"/>
      <c r="D760" s="83"/>
      <c r="E760" s="84" t="s">
        <v>102</v>
      </c>
      <c r="F760" s="84" t="s">
        <v>10</v>
      </c>
      <c r="G760" s="84" t="s">
        <v>83</v>
      </c>
      <c r="H760" s="85">
        <v>43980</v>
      </c>
      <c r="I760" s="86">
        <v>31341.78</v>
      </c>
      <c r="J760" s="86">
        <v>25012.69</v>
      </c>
      <c r="K760" s="86">
        <v>6329.09</v>
      </c>
      <c r="N760" s="3" t="s">
        <v>101</v>
      </c>
      <c r="O760" s="83">
        <v>41</v>
      </c>
      <c r="P760" s="87">
        <v>6.27</v>
      </c>
      <c r="Q760" s="84" t="s">
        <v>104</v>
      </c>
      <c r="R760" s="84" t="s">
        <v>10</v>
      </c>
      <c r="S760" s="84" t="s">
        <v>105</v>
      </c>
      <c r="T760" s="83" t="s">
        <v>116</v>
      </c>
      <c r="U760" s="83" t="s">
        <v>124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:55" ht="29.25" thickBot="1">
      <c r="A761" s="3" t="s">
        <v>198</v>
      </c>
      <c r="B761" s="83">
        <v>2009</v>
      </c>
      <c r="C761" s="83"/>
      <c r="D761" s="83"/>
      <c r="E761" s="84" t="s">
        <v>107</v>
      </c>
      <c r="F761" s="84" t="s">
        <v>10</v>
      </c>
      <c r="G761" s="84" t="s">
        <v>10</v>
      </c>
      <c r="H761" s="85">
        <v>40311</v>
      </c>
      <c r="I761" s="87">
        <v>144.16</v>
      </c>
      <c r="J761" s="87">
        <v>0</v>
      </c>
      <c r="K761" s="87">
        <v>144.16</v>
      </c>
      <c r="N761" s="3" t="s">
        <v>101</v>
      </c>
      <c r="O761" s="83">
        <v>41</v>
      </c>
      <c r="P761" s="87">
        <v>12.54</v>
      </c>
      <c r="Q761" s="84" t="s">
        <v>107</v>
      </c>
      <c r="R761" s="84" t="s">
        <v>10</v>
      </c>
      <c r="S761" s="84" t="s">
        <v>105</v>
      </c>
      <c r="T761" s="83" t="s">
        <v>163</v>
      </c>
      <c r="U761" s="83" t="s">
        <v>124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:55" ht="29.25" thickBot="1">
      <c r="A762" s="3" t="s">
        <v>198</v>
      </c>
      <c r="B762" s="83">
        <v>2009</v>
      </c>
      <c r="C762" s="83"/>
      <c r="D762" s="83"/>
      <c r="E762" s="84" t="s">
        <v>107</v>
      </c>
      <c r="F762" s="84" t="s">
        <v>10</v>
      </c>
      <c r="G762" s="84" t="s">
        <v>83</v>
      </c>
      <c r="H762" s="85">
        <v>43980</v>
      </c>
      <c r="I762" s="87">
        <v>535.32000000000005</v>
      </c>
      <c r="J762" s="87">
        <v>427.2</v>
      </c>
      <c r="K762" s="87">
        <v>108.12</v>
      </c>
      <c r="N762" s="3" t="s">
        <v>101</v>
      </c>
      <c r="O762" s="83">
        <v>41</v>
      </c>
      <c r="P762" s="87">
        <v>18.809999999999999</v>
      </c>
      <c r="Q762" s="84" t="s">
        <v>106</v>
      </c>
      <c r="R762" s="84" t="s">
        <v>10</v>
      </c>
      <c r="S762" s="84" t="s">
        <v>105</v>
      </c>
      <c r="T762" s="83" t="s">
        <v>163</v>
      </c>
      <c r="U762" s="83" t="s">
        <v>124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:55" ht="29.25" thickBot="1">
      <c r="A763" s="3" t="s">
        <v>198</v>
      </c>
      <c r="B763" s="83">
        <v>2010</v>
      </c>
      <c r="C763" s="83">
        <v>7</v>
      </c>
      <c r="D763" s="83"/>
      <c r="E763" s="84" t="s">
        <v>82</v>
      </c>
      <c r="F763" s="84" t="s">
        <v>10</v>
      </c>
      <c r="G763" s="84" t="s">
        <v>10</v>
      </c>
      <c r="H763" s="85">
        <v>40410</v>
      </c>
      <c r="I763" s="86">
        <v>31084.99</v>
      </c>
      <c r="J763" s="87">
        <v>0</v>
      </c>
      <c r="K763" s="86">
        <v>31084.99</v>
      </c>
      <c r="N763" s="3" t="s">
        <v>101</v>
      </c>
      <c r="O763" s="83">
        <v>41</v>
      </c>
      <c r="P763" s="86">
        <v>44282.22</v>
      </c>
      <c r="Q763" s="84" t="s">
        <v>82</v>
      </c>
      <c r="R763" s="84" t="s">
        <v>10</v>
      </c>
      <c r="S763" s="84" t="s">
        <v>10</v>
      </c>
      <c r="T763" s="83" t="s">
        <v>181</v>
      </c>
      <c r="U763" s="83" t="s">
        <v>124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:55" ht="29.25" thickBot="1">
      <c r="A764" s="3" t="s">
        <v>198</v>
      </c>
      <c r="B764" s="83">
        <v>2010</v>
      </c>
      <c r="C764" s="83">
        <v>7</v>
      </c>
      <c r="D764" s="83"/>
      <c r="E764" s="84" t="s">
        <v>82</v>
      </c>
      <c r="F764" s="84" t="s">
        <v>10</v>
      </c>
      <c r="G764" s="84" t="s">
        <v>83</v>
      </c>
      <c r="H764" s="85">
        <v>43980</v>
      </c>
      <c r="I764" s="86">
        <v>113419.18</v>
      </c>
      <c r="J764" s="86">
        <v>90105.44</v>
      </c>
      <c r="K764" s="86">
        <v>23313.74</v>
      </c>
      <c r="N764" s="3" t="s">
        <v>101</v>
      </c>
      <c r="O764" s="83">
        <v>42</v>
      </c>
      <c r="P764" s="87">
        <v>508.37</v>
      </c>
      <c r="Q764" s="84" t="s">
        <v>103</v>
      </c>
      <c r="R764" s="84" t="s">
        <v>10</v>
      </c>
      <c r="S764" s="84" t="s">
        <v>83</v>
      </c>
      <c r="T764" s="83" t="s">
        <v>114</v>
      </c>
      <c r="U764" s="83" t="s">
        <v>124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/>
      </c>
      <c r="AU764" s="11" t="str">
        <f t="shared" si="276"/>
        <v/>
      </c>
      <c r="AV764" s="11" t="str">
        <f t="shared" si="277"/>
        <v/>
      </c>
      <c r="AW764" s="11" t="str">
        <f t="shared" si="278"/>
        <v/>
      </c>
      <c r="AX764" s="11" t="str">
        <f t="shared" si="279"/>
        <v/>
      </c>
      <c r="AY764" s="11" t="str">
        <f t="shared" si="260"/>
        <v/>
      </c>
      <c r="AZ764" s="11" t="str">
        <f t="shared" si="280"/>
        <v/>
      </c>
      <c r="BA764" s="11" t="str">
        <f t="shared" si="262"/>
        <v xml:space="preserve"> </v>
      </c>
      <c r="BB764" s="11" t="str">
        <f>IFERROR(IF(AW764="","",VLOOKUP(AW764,SUSS!R:S,2,FALSE)),AY764*SUSS!$M$2)</f>
        <v/>
      </c>
      <c r="BC764" s="11" t="str">
        <f t="shared" si="261"/>
        <v/>
      </c>
    </row>
    <row r="765" spans="1:55" ht="29.25" thickBot="1">
      <c r="A765" s="3" t="s">
        <v>198</v>
      </c>
      <c r="B765" s="83">
        <v>2010</v>
      </c>
      <c r="C765" s="83">
        <v>8</v>
      </c>
      <c r="D765" s="83"/>
      <c r="E765" s="84" t="s">
        <v>82</v>
      </c>
      <c r="F765" s="84" t="s">
        <v>10</v>
      </c>
      <c r="G765" s="84" t="s">
        <v>10</v>
      </c>
      <c r="H765" s="85">
        <v>40443</v>
      </c>
      <c r="I765" s="86">
        <v>38291.760000000002</v>
      </c>
      <c r="J765" s="87">
        <v>0</v>
      </c>
      <c r="K765" s="86">
        <v>38291.760000000002</v>
      </c>
      <c r="N765" s="3" t="s">
        <v>101</v>
      </c>
      <c r="O765" s="83">
        <v>42</v>
      </c>
      <c r="P765" s="87">
        <v>160.82</v>
      </c>
      <c r="Q765" s="84" t="s">
        <v>103</v>
      </c>
      <c r="R765" s="84" t="s">
        <v>10</v>
      </c>
      <c r="S765" s="84" t="s">
        <v>84</v>
      </c>
      <c r="T765" s="83" t="s">
        <v>114</v>
      </c>
      <c r="U765" s="83" t="s">
        <v>124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:55" ht="29.25" thickBot="1">
      <c r="A766" s="3" t="s">
        <v>198</v>
      </c>
      <c r="B766" s="83">
        <v>2010</v>
      </c>
      <c r="C766" s="83">
        <v>8</v>
      </c>
      <c r="D766" s="83"/>
      <c r="E766" s="84" t="s">
        <v>82</v>
      </c>
      <c r="F766" s="84" t="s">
        <v>10</v>
      </c>
      <c r="G766" s="84" t="s">
        <v>83</v>
      </c>
      <c r="H766" s="85">
        <v>43980</v>
      </c>
      <c r="I766" s="86">
        <v>138897.49</v>
      </c>
      <c r="J766" s="86">
        <v>110178.67</v>
      </c>
      <c r="K766" s="86">
        <v>28718.82</v>
      </c>
      <c r="N766" s="3" t="s">
        <v>101</v>
      </c>
      <c r="O766" s="83">
        <v>42</v>
      </c>
      <c r="P766" s="86">
        <v>3880.27</v>
      </c>
      <c r="Q766" s="84" t="s">
        <v>11</v>
      </c>
      <c r="R766" s="84" t="s">
        <v>10</v>
      </c>
      <c r="S766" s="84" t="s">
        <v>10</v>
      </c>
      <c r="T766" s="83" t="s">
        <v>150</v>
      </c>
      <c r="U766" s="83" t="s">
        <v>124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M645044</v>
      </c>
      <c r="AU766" s="11">
        <f t="shared" si="276"/>
        <v>42</v>
      </c>
      <c r="AV766" s="11">
        <f t="shared" si="277"/>
        <v>3880.27</v>
      </c>
      <c r="AW766" s="11" t="str">
        <f t="shared" si="278"/>
        <v>2015/11</v>
      </c>
      <c r="AX766" s="11" t="str">
        <f t="shared" si="279"/>
        <v>2015/11 Contribuciones Seg. Social</v>
      </c>
      <c r="AY766" s="11">
        <f t="shared" si="260"/>
        <v>6769.97</v>
      </c>
      <c r="AZ766" s="11">
        <f t="shared" si="280"/>
        <v>0.57315911296505007</v>
      </c>
      <c r="BA766" s="11" t="str">
        <f t="shared" si="262"/>
        <v>M645044 42</v>
      </c>
      <c r="BB766" s="11">
        <f>IFERROR(IF(AW766="","",VLOOKUP(AW766,SUSS!R:S,2,FALSE)),AY766*SUSS!$M$2)</f>
        <v>812.39639999999997</v>
      </c>
      <c r="BC766" s="11">
        <f t="shared" si="261"/>
        <v>465.63239999999996</v>
      </c>
    </row>
    <row r="767" spans="1:55" ht="29.25" thickBot="1">
      <c r="A767" s="3" t="s">
        <v>198</v>
      </c>
      <c r="B767" s="83">
        <v>2010</v>
      </c>
      <c r="C767" s="83">
        <v>9</v>
      </c>
      <c r="D767" s="83"/>
      <c r="E767" s="84" t="s">
        <v>82</v>
      </c>
      <c r="F767" s="84" t="s">
        <v>10</v>
      </c>
      <c r="G767" s="84" t="s">
        <v>10</v>
      </c>
      <c r="H767" s="85">
        <v>40471</v>
      </c>
      <c r="I767" s="86">
        <v>71652.929999999993</v>
      </c>
      <c r="J767" s="87">
        <v>0</v>
      </c>
      <c r="K767" s="86">
        <v>71652.929999999993</v>
      </c>
      <c r="N767" s="3" t="s">
        <v>101</v>
      </c>
      <c r="O767" s="83">
        <v>42</v>
      </c>
      <c r="P767" s="87">
        <v>238.86</v>
      </c>
      <c r="Q767" s="84" t="s">
        <v>11</v>
      </c>
      <c r="R767" s="84" t="s">
        <v>10</v>
      </c>
      <c r="S767" s="84" t="s">
        <v>83</v>
      </c>
      <c r="T767" s="83" t="s">
        <v>150</v>
      </c>
      <c r="U767" s="83" t="s">
        <v>124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>M645044</v>
      </c>
      <c r="AU767" s="11">
        <f t="shared" si="276"/>
        <v>42</v>
      </c>
      <c r="AV767" s="11">
        <f t="shared" si="277"/>
        <v>238.86</v>
      </c>
      <c r="AW767" s="11" t="str">
        <f t="shared" si="278"/>
        <v>2015/11</v>
      </c>
      <c r="AX767" s="11" t="str">
        <f t="shared" si="279"/>
        <v>2015/11 Contribuciones Seg. Social</v>
      </c>
      <c r="AY767" s="11">
        <f t="shared" si="260"/>
        <v>6769.97</v>
      </c>
      <c r="AZ767" s="11">
        <f t="shared" si="280"/>
        <v>3.528228337791748E-2</v>
      </c>
      <c r="BA767" s="11" t="str">
        <f t="shared" si="262"/>
        <v>M645044 42</v>
      </c>
      <c r="BB767" s="11">
        <f>IFERROR(IF(AW767="","",VLOOKUP(AW767,SUSS!R:S,2,FALSE)),AY767*SUSS!$M$2)</f>
        <v>812.39639999999997</v>
      </c>
      <c r="BC767" s="11">
        <f t="shared" si="261"/>
        <v>28.6632</v>
      </c>
    </row>
    <row r="768" spans="1:55" ht="29.25" thickBot="1">
      <c r="A768" s="3" t="s">
        <v>198</v>
      </c>
      <c r="B768" s="83">
        <v>2010</v>
      </c>
      <c r="C768" s="83">
        <v>9</v>
      </c>
      <c r="D768" s="83"/>
      <c r="E768" s="84" t="s">
        <v>82</v>
      </c>
      <c r="F768" s="84" t="s">
        <v>10</v>
      </c>
      <c r="G768" s="84" t="s">
        <v>83</v>
      </c>
      <c r="H768" s="85">
        <v>43980</v>
      </c>
      <c r="I768" s="86">
        <v>258572.5</v>
      </c>
      <c r="J768" s="86">
        <v>204832.8</v>
      </c>
      <c r="K768" s="86">
        <v>53739.7</v>
      </c>
      <c r="N768" s="3" t="s">
        <v>101</v>
      </c>
      <c r="O768" s="83">
        <v>42</v>
      </c>
      <c r="P768" s="86">
        <v>3146.12</v>
      </c>
      <c r="Q768" s="84" t="s">
        <v>11</v>
      </c>
      <c r="R768" s="84" t="s">
        <v>10</v>
      </c>
      <c r="S768" s="84" t="s">
        <v>84</v>
      </c>
      <c r="T768" s="83" t="s">
        <v>150</v>
      </c>
      <c r="U768" s="83" t="s">
        <v>124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M645044</v>
      </c>
      <c r="AU768" s="11">
        <f t="shared" si="276"/>
        <v>42</v>
      </c>
      <c r="AV768" s="11">
        <f t="shared" si="277"/>
        <v>3146.12</v>
      </c>
      <c r="AW768" s="11" t="str">
        <f t="shared" si="278"/>
        <v>2015/11</v>
      </c>
      <c r="AX768" s="11" t="str">
        <f t="shared" si="279"/>
        <v>2015/11 Contribuciones Seg. Social</v>
      </c>
      <c r="AY768" s="11">
        <f t="shared" si="260"/>
        <v>6769.97</v>
      </c>
      <c r="AZ768" s="11">
        <f t="shared" si="280"/>
        <v>0.46471697806637247</v>
      </c>
      <c r="BA768" s="11" t="str">
        <f t="shared" si="262"/>
        <v>M645044 42</v>
      </c>
      <c r="BB768" s="11">
        <f>IFERROR(IF(AW768="","",VLOOKUP(AW768,SUSS!R:S,2,FALSE)),AY768*SUSS!$M$2)</f>
        <v>812.39639999999997</v>
      </c>
      <c r="BC768" s="11">
        <f t="shared" si="261"/>
        <v>377.53439999999995</v>
      </c>
    </row>
    <row r="769" spans="1:55" ht="29.25" thickBot="1">
      <c r="A769" s="3" t="s">
        <v>198</v>
      </c>
      <c r="B769" s="83">
        <v>2010</v>
      </c>
      <c r="C769" s="83"/>
      <c r="D769" s="83"/>
      <c r="E769" s="84" t="s">
        <v>102</v>
      </c>
      <c r="F769" s="84" t="s">
        <v>10</v>
      </c>
      <c r="G769" s="84" t="s">
        <v>10</v>
      </c>
      <c r="H769" s="85">
        <v>40674</v>
      </c>
      <c r="I769" s="86">
        <v>235832.23</v>
      </c>
      <c r="J769" s="87">
        <v>0</v>
      </c>
      <c r="K769" s="86">
        <v>235832.23</v>
      </c>
      <c r="N769" s="3" t="s">
        <v>101</v>
      </c>
      <c r="O769" s="83">
        <v>42</v>
      </c>
      <c r="P769" s="86">
        <v>10186.700000000001</v>
      </c>
      <c r="Q769" s="84" t="s">
        <v>11</v>
      </c>
      <c r="R769" s="84" t="s">
        <v>10</v>
      </c>
      <c r="S769" s="84" t="s">
        <v>10</v>
      </c>
      <c r="T769" s="83" t="s">
        <v>151</v>
      </c>
      <c r="U769" s="83" t="s">
        <v>124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>M645044</v>
      </c>
      <c r="AU769" s="11">
        <f t="shared" si="276"/>
        <v>42</v>
      </c>
      <c r="AV769" s="11">
        <f t="shared" si="277"/>
        <v>10186.700000000001</v>
      </c>
      <c r="AW769" s="11" t="str">
        <f t="shared" si="278"/>
        <v>2015/12</v>
      </c>
      <c r="AX769" s="11" t="str">
        <f t="shared" si="279"/>
        <v>2015/12 Contribuciones Seg. Social</v>
      </c>
      <c r="AY769" s="11">
        <f t="shared" si="260"/>
        <v>10186.700000000001</v>
      </c>
      <c r="AZ769" s="11">
        <f t="shared" si="280"/>
        <v>1</v>
      </c>
      <c r="BA769" s="11" t="str">
        <f t="shared" si="262"/>
        <v>M645044 42</v>
      </c>
      <c r="BB769" s="11">
        <f>IFERROR(IF(AW769="","",VLOOKUP(AW769,SUSS!R:S,2,FALSE)),AY769*SUSS!$M$2)</f>
        <v>1222.404</v>
      </c>
      <c r="BC769" s="11">
        <f t="shared" si="261"/>
        <v>1222.404</v>
      </c>
    </row>
    <row r="770" spans="1:55" ht="29.25" thickBot="1">
      <c r="A770" s="3" t="s">
        <v>198</v>
      </c>
      <c r="B770" s="83">
        <v>2010</v>
      </c>
      <c r="C770" s="83"/>
      <c r="D770" s="83"/>
      <c r="E770" s="84" t="s">
        <v>102</v>
      </c>
      <c r="F770" s="84" t="s">
        <v>10</v>
      </c>
      <c r="G770" s="84" t="s">
        <v>83</v>
      </c>
      <c r="H770" s="85">
        <v>43980</v>
      </c>
      <c r="I770" s="86">
        <v>808986.3</v>
      </c>
      <c r="J770" s="86">
        <v>632112.13</v>
      </c>
      <c r="K770" s="86">
        <v>176874.17</v>
      </c>
      <c r="N770" s="3" t="s">
        <v>101</v>
      </c>
      <c r="O770" s="83">
        <v>42</v>
      </c>
      <c r="P770" s="87">
        <v>287.25</v>
      </c>
      <c r="Q770" s="84" t="s">
        <v>11</v>
      </c>
      <c r="R770" s="84" t="s">
        <v>10</v>
      </c>
      <c r="S770" s="84" t="s">
        <v>83</v>
      </c>
      <c r="T770" s="83" t="s">
        <v>151</v>
      </c>
      <c r="U770" s="83" t="s">
        <v>124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M645044</v>
      </c>
      <c r="AU770" s="11">
        <f t="shared" si="276"/>
        <v>42</v>
      </c>
      <c r="AV770" s="11">
        <f t="shared" si="277"/>
        <v>287.25</v>
      </c>
      <c r="AW770" s="11" t="str">
        <f t="shared" si="278"/>
        <v>2015/12</v>
      </c>
      <c r="AX770" s="11" t="str">
        <f t="shared" si="279"/>
        <v>2015/12 Contribuciones Seg. Social</v>
      </c>
      <c r="AY770" s="11">
        <f t="shared" si="260"/>
        <v>10186.700000000001</v>
      </c>
      <c r="AZ770" s="11">
        <f t="shared" si="280"/>
        <v>2.8198533381762491E-2</v>
      </c>
      <c r="BA770" s="11" t="str">
        <f t="shared" si="262"/>
        <v>M645044 42</v>
      </c>
      <c r="BB770" s="11">
        <f>IFERROR(IF(AW770="","",VLOOKUP(AW770,SUSS!R:S,2,FALSE)),AY770*SUSS!$M$2)</f>
        <v>1222.404</v>
      </c>
      <c r="BC770" s="11">
        <f t="shared" si="261"/>
        <v>34.47</v>
      </c>
    </row>
    <row r="771" spans="1:55" ht="29.25" thickBot="1">
      <c r="A771" s="3" t="s">
        <v>198</v>
      </c>
      <c r="B771" s="83">
        <v>2010</v>
      </c>
      <c r="C771" s="83"/>
      <c r="D771" s="83"/>
      <c r="E771" s="84" t="s">
        <v>107</v>
      </c>
      <c r="F771" s="84" t="s">
        <v>10</v>
      </c>
      <c r="G771" s="84" t="s">
        <v>10</v>
      </c>
      <c r="H771" s="85">
        <v>40675</v>
      </c>
      <c r="I771" s="86">
        <v>3808.62</v>
      </c>
      <c r="J771" s="87">
        <v>0</v>
      </c>
      <c r="K771" s="86">
        <v>3808.62</v>
      </c>
      <c r="N771" s="3" t="s">
        <v>101</v>
      </c>
      <c r="O771" s="83">
        <v>42</v>
      </c>
      <c r="P771" s="86">
        <v>4658.1499999999996</v>
      </c>
      <c r="Q771" s="84" t="s">
        <v>11</v>
      </c>
      <c r="R771" s="84" t="s">
        <v>10</v>
      </c>
      <c r="S771" s="84" t="s">
        <v>84</v>
      </c>
      <c r="T771" s="83" t="s">
        <v>151</v>
      </c>
      <c r="U771" s="83" t="s">
        <v>124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>M645044</v>
      </c>
      <c r="AU771" s="11">
        <f t="shared" si="276"/>
        <v>42</v>
      </c>
      <c r="AV771" s="11">
        <f t="shared" si="277"/>
        <v>4658.1499999999996</v>
      </c>
      <c r="AW771" s="11" t="str">
        <f t="shared" si="278"/>
        <v>2015/12</v>
      </c>
      <c r="AX771" s="11" t="str">
        <f t="shared" si="279"/>
        <v>2015/12 Contribuciones Seg. Social</v>
      </c>
      <c r="AY771" s="11">
        <f t="shared" si="260"/>
        <v>10186.700000000001</v>
      </c>
      <c r="AZ771" s="11">
        <f t="shared" si="280"/>
        <v>0.45727762670933664</v>
      </c>
      <c r="BA771" s="11" t="str">
        <f t="shared" si="262"/>
        <v>M645044 42</v>
      </c>
      <c r="BB771" s="11">
        <f>IFERROR(IF(AW771="","",VLOOKUP(AW771,SUSS!R:S,2,FALSE)),AY771*SUSS!$M$2)</f>
        <v>1222.404</v>
      </c>
      <c r="BC771" s="11">
        <f t="shared" si="261"/>
        <v>558.97799999999995</v>
      </c>
    </row>
    <row r="772" spans="1:55" ht="29.25" thickBot="1">
      <c r="A772" s="3" t="s">
        <v>198</v>
      </c>
      <c r="B772" s="83">
        <v>2010</v>
      </c>
      <c r="C772" s="83"/>
      <c r="D772" s="83"/>
      <c r="E772" s="84" t="s">
        <v>107</v>
      </c>
      <c r="F772" s="84" t="s">
        <v>10</v>
      </c>
      <c r="G772" s="84" t="s">
        <v>83</v>
      </c>
      <c r="H772" s="85">
        <v>43980</v>
      </c>
      <c r="I772" s="86">
        <v>13061.08</v>
      </c>
      <c r="J772" s="86">
        <v>10204.61</v>
      </c>
      <c r="K772" s="86">
        <v>2856.47</v>
      </c>
      <c r="N772" s="3" t="s">
        <v>101</v>
      </c>
      <c r="O772" s="83">
        <v>42</v>
      </c>
      <c r="P772" s="86">
        <v>14119.33</v>
      </c>
      <c r="Q772" s="84" t="s">
        <v>102</v>
      </c>
      <c r="R772" s="84" t="s">
        <v>10</v>
      </c>
      <c r="S772" s="84" t="s">
        <v>83</v>
      </c>
      <c r="T772" s="83" t="s">
        <v>115</v>
      </c>
      <c r="U772" s="83" t="s">
        <v>124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/>
      </c>
      <c r="AU772" s="11" t="str">
        <f t="shared" si="276"/>
        <v/>
      </c>
      <c r="AV772" s="11" t="str">
        <f t="shared" si="277"/>
        <v/>
      </c>
      <c r="AW772" s="11" t="str">
        <f t="shared" si="278"/>
        <v/>
      </c>
      <c r="AX772" s="11" t="str">
        <f t="shared" si="279"/>
        <v/>
      </c>
      <c r="AY772" s="11" t="str">
        <f t="shared" ref="AY772:AY835" si="281">VLOOKUP(AX772,AO:AP,2,FALSE)</f>
        <v/>
      </c>
      <c r="AZ772" s="11" t="str">
        <f t="shared" si="280"/>
        <v/>
      </c>
      <c r="BA772" s="11" t="str">
        <f t="shared" si="262"/>
        <v xml:space="preserve"> </v>
      </c>
      <c r="BB772" s="11" t="str">
        <f>IFERROR(IF(AW772="","",VLOOKUP(AW772,SUSS!R:S,2,FALSE)),AY772*SUSS!$M$2)</f>
        <v/>
      </c>
      <c r="BC772" s="11" t="str">
        <f t="shared" si="261"/>
        <v/>
      </c>
    </row>
    <row r="773" spans="1:55" ht="29.25" thickBot="1">
      <c r="A773" s="3" t="s">
        <v>198</v>
      </c>
      <c r="B773" s="83">
        <v>2011</v>
      </c>
      <c r="C773" s="83">
        <v>1</v>
      </c>
      <c r="D773" s="83"/>
      <c r="E773" s="84" t="s">
        <v>82</v>
      </c>
      <c r="F773" s="84" t="s">
        <v>10</v>
      </c>
      <c r="G773" s="84" t="s">
        <v>10</v>
      </c>
      <c r="H773" s="85">
        <v>40596</v>
      </c>
      <c r="I773" s="86">
        <v>4807.26</v>
      </c>
      <c r="J773" s="87">
        <v>0</v>
      </c>
      <c r="K773" s="86">
        <v>4807.26</v>
      </c>
      <c r="N773" s="3" t="s">
        <v>101</v>
      </c>
      <c r="O773" s="83">
        <v>42</v>
      </c>
      <c r="P773" s="86">
        <v>1801.49</v>
      </c>
      <c r="Q773" s="84" t="s">
        <v>86</v>
      </c>
      <c r="R773" s="84" t="s">
        <v>10</v>
      </c>
      <c r="S773" s="84" t="s">
        <v>10</v>
      </c>
      <c r="T773" s="83" t="s">
        <v>152</v>
      </c>
      <c r="U773" s="83" t="s">
        <v>124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:55" ht="29.25" thickBot="1">
      <c r="A774" s="3" t="s">
        <v>198</v>
      </c>
      <c r="B774" s="83">
        <v>2011</v>
      </c>
      <c r="C774" s="83">
        <v>1</v>
      </c>
      <c r="D774" s="83"/>
      <c r="E774" s="84" t="s">
        <v>82</v>
      </c>
      <c r="F774" s="84" t="s">
        <v>10</v>
      </c>
      <c r="G774" s="84" t="s">
        <v>83</v>
      </c>
      <c r="H774" s="85">
        <v>43980</v>
      </c>
      <c r="I774" s="86">
        <v>16870.34</v>
      </c>
      <c r="J774" s="86">
        <v>13264.89</v>
      </c>
      <c r="K774" s="86">
        <v>3605.45</v>
      </c>
      <c r="N774" s="3" t="s">
        <v>101</v>
      </c>
      <c r="O774" s="83">
        <v>42</v>
      </c>
      <c r="P774" s="87">
        <v>81.03</v>
      </c>
      <c r="Q774" s="84" t="s">
        <v>86</v>
      </c>
      <c r="R774" s="84" t="s">
        <v>10</v>
      </c>
      <c r="S774" s="84" t="s">
        <v>83</v>
      </c>
      <c r="T774" s="83" t="s">
        <v>152</v>
      </c>
      <c r="U774" s="83" t="s">
        <v>124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:55" ht="29.25" thickBot="1">
      <c r="A775" s="3" t="s">
        <v>198</v>
      </c>
      <c r="B775" s="83">
        <v>2011</v>
      </c>
      <c r="C775" s="83">
        <v>2</v>
      </c>
      <c r="D775" s="83"/>
      <c r="E775" s="84" t="s">
        <v>82</v>
      </c>
      <c r="F775" s="84" t="s">
        <v>10</v>
      </c>
      <c r="G775" s="84" t="s">
        <v>10</v>
      </c>
      <c r="H775" s="85">
        <v>40624</v>
      </c>
      <c r="I775" s="86">
        <v>334297.53999999998</v>
      </c>
      <c r="J775" s="87">
        <v>0</v>
      </c>
      <c r="K775" s="86">
        <v>334297.53999999998</v>
      </c>
      <c r="N775" s="3" t="s">
        <v>101</v>
      </c>
      <c r="O775" s="83">
        <v>42</v>
      </c>
      <c r="P775" s="86">
        <v>1352.87</v>
      </c>
      <c r="Q775" s="84" t="s">
        <v>86</v>
      </c>
      <c r="R775" s="84" t="s">
        <v>10</v>
      </c>
      <c r="S775" s="84" t="s">
        <v>84</v>
      </c>
      <c r="T775" s="83" t="s">
        <v>152</v>
      </c>
      <c r="U775" s="83" t="s">
        <v>124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:55" ht="29.25" thickBot="1">
      <c r="A776" s="3" t="s">
        <v>198</v>
      </c>
      <c r="B776" s="83">
        <v>2011</v>
      </c>
      <c r="C776" s="83">
        <v>2</v>
      </c>
      <c r="D776" s="83"/>
      <c r="E776" s="84" t="s">
        <v>82</v>
      </c>
      <c r="F776" s="84" t="s">
        <v>10</v>
      </c>
      <c r="G776" s="84" t="s">
        <v>83</v>
      </c>
      <c r="H776" s="85">
        <v>43980</v>
      </c>
      <c r="I776" s="86">
        <v>1163137.03</v>
      </c>
      <c r="J776" s="86">
        <v>912413.87</v>
      </c>
      <c r="K776" s="86">
        <v>250723.16</v>
      </c>
      <c r="N776" s="3" t="s">
        <v>101</v>
      </c>
      <c r="O776" s="83">
        <v>42</v>
      </c>
      <c r="P776" s="86">
        <v>5168.6400000000003</v>
      </c>
      <c r="Q776" s="84" t="s">
        <v>86</v>
      </c>
      <c r="R776" s="84" t="s">
        <v>10</v>
      </c>
      <c r="S776" s="84" t="s">
        <v>10</v>
      </c>
      <c r="T776" s="83" t="s">
        <v>183</v>
      </c>
      <c r="U776" s="83" t="s">
        <v>124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/>
      </c>
      <c r="AU776" s="11" t="str">
        <f t="shared" si="276"/>
        <v/>
      </c>
      <c r="AV776" s="11" t="str">
        <f t="shared" si="277"/>
        <v/>
      </c>
      <c r="AW776" s="11" t="str">
        <f t="shared" si="278"/>
        <v/>
      </c>
      <c r="AX776" s="11" t="str">
        <f t="shared" si="279"/>
        <v/>
      </c>
      <c r="AY776" s="11" t="str">
        <f t="shared" si="281"/>
        <v/>
      </c>
      <c r="AZ776" s="11" t="str">
        <f t="shared" si="280"/>
        <v/>
      </c>
      <c r="BA776" s="11" t="str">
        <f t="shared" ref="BA776:BA839" si="283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2"/>
        <v/>
      </c>
    </row>
    <row r="777" spans="1:55" ht="29.25" thickBot="1">
      <c r="A777" s="3" t="s">
        <v>198</v>
      </c>
      <c r="B777" s="83">
        <v>2011</v>
      </c>
      <c r="C777" s="83">
        <v>4</v>
      </c>
      <c r="D777" s="83"/>
      <c r="E777" s="84" t="s">
        <v>82</v>
      </c>
      <c r="F777" s="84" t="s">
        <v>10</v>
      </c>
      <c r="G777" s="84" t="s">
        <v>10</v>
      </c>
      <c r="H777" s="85">
        <v>40682</v>
      </c>
      <c r="I777" s="86">
        <v>77578.179999999993</v>
      </c>
      <c r="J777" s="87">
        <v>0</v>
      </c>
      <c r="K777" s="86">
        <v>77578.179999999993</v>
      </c>
      <c r="N777" s="3" t="s">
        <v>101</v>
      </c>
      <c r="O777" s="83">
        <v>42</v>
      </c>
      <c r="P777" s="87">
        <v>55.71</v>
      </c>
      <c r="Q777" s="84" t="s">
        <v>86</v>
      </c>
      <c r="R777" s="84" t="s">
        <v>10</v>
      </c>
      <c r="S777" s="84" t="s">
        <v>83</v>
      </c>
      <c r="T777" s="83" t="s">
        <v>183</v>
      </c>
      <c r="U777" s="83" t="s">
        <v>124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:55" ht="29.25" thickBot="1">
      <c r="A778" s="3" t="s">
        <v>198</v>
      </c>
      <c r="B778" s="83">
        <v>2011</v>
      </c>
      <c r="C778" s="83">
        <v>4</v>
      </c>
      <c r="D778" s="83"/>
      <c r="E778" s="84" t="s">
        <v>82</v>
      </c>
      <c r="F778" s="84" t="s">
        <v>10</v>
      </c>
      <c r="G778" s="84" t="s">
        <v>83</v>
      </c>
      <c r="H778" s="85">
        <v>43980</v>
      </c>
      <c r="I778" s="86">
        <v>265499.43</v>
      </c>
      <c r="J778" s="86">
        <v>207315.79</v>
      </c>
      <c r="K778" s="86">
        <v>58183.64</v>
      </c>
      <c r="N778" s="3" t="s">
        <v>101</v>
      </c>
      <c r="O778" s="83">
        <v>42</v>
      </c>
      <c r="P778" s="86">
        <v>1236.45</v>
      </c>
      <c r="Q778" s="84" t="s">
        <v>86</v>
      </c>
      <c r="R778" s="84" t="s">
        <v>10</v>
      </c>
      <c r="S778" s="84" t="s">
        <v>84</v>
      </c>
      <c r="T778" s="83" t="s">
        <v>183</v>
      </c>
      <c r="U778" s="83" t="s">
        <v>124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:55" ht="29.25" thickBot="1">
      <c r="A779" s="3" t="s">
        <v>198</v>
      </c>
      <c r="B779" s="83">
        <v>2012</v>
      </c>
      <c r="C779" s="83">
        <v>7</v>
      </c>
      <c r="D779" s="83"/>
      <c r="E779" s="84" t="s">
        <v>82</v>
      </c>
      <c r="F779" s="84" t="s">
        <v>10</v>
      </c>
      <c r="G779" s="84" t="s">
        <v>10</v>
      </c>
      <c r="H779" s="85">
        <v>41144</v>
      </c>
      <c r="I779" s="86">
        <v>33018.400000000001</v>
      </c>
      <c r="J779" s="87">
        <v>0</v>
      </c>
      <c r="K779" s="86">
        <v>33018.400000000001</v>
      </c>
      <c r="N779" s="3" t="s">
        <v>101</v>
      </c>
      <c r="O779" s="83">
        <v>42</v>
      </c>
      <c r="P779" s="86">
        <v>6559.99</v>
      </c>
      <c r="Q779" s="84" t="s">
        <v>86</v>
      </c>
      <c r="R779" s="84" t="s">
        <v>10</v>
      </c>
      <c r="S779" s="84" t="s">
        <v>10</v>
      </c>
      <c r="T779" s="83" t="s">
        <v>184</v>
      </c>
      <c r="U779" s="83" t="s">
        <v>124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:55" ht="29.25" thickBot="1">
      <c r="A780" s="3" t="s">
        <v>198</v>
      </c>
      <c r="B780" s="83">
        <v>2012</v>
      </c>
      <c r="C780" s="83">
        <v>7</v>
      </c>
      <c r="D780" s="83"/>
      <c r="E780" s="84" t="s">
        <v>82</v>
      </c>
      <c r="F780" s="84" t="s">
        <v>10</v>
      </c>
      <c r="G780" s="84" t="s">
        <v>83</v>
      </c>
      <c r="H780" s="85">
        <v>43980</v>
      </c>
      <c r="I780" s="86">
        <v>98010.06</v>
      </c>
      <c r="J780" s="86">
        <v>73246.259999999995</v>
      </c>
      <c r="K780" s="86">
        <v>24763.8</v>
      </c>
      <c r="N780" s="3" t="s">
        <v>101</v>
      </c>
      <c r="O780" s="83">
        <v>42</v>
      </c>
      <c r="P780" s="87">
        <v>6.27</v>
      </c>
      <c r="Q780" s="84" t="s">
        <v>104</v>
      </c>
      <c r="R780" s="84" t="s">
        <v>10</v>
      </c>
      <c r="S780" s="84" t="s">
        <v>105</v>
      </c>
      <c r="T780" s="83" t="s">
        <v>116</v>
      </c>
      <c r="U780" s="83" t="s">
        <v>124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/>
      </c>
      <c r="AU780" s="11" t="str">
        <f t="shared" si="276"/>
        <v/>
      </c>
      <c r="AV780" s="11" t="str">
        <f t="shared" si="277"/>
        <v/>
      </c>
      <c r="AW780" s="11" t="str">
        <f t="shared" si="278"/>
        <v/>
      </c>
      <c r="AX780" s="11" t="str">
        <f t="shared" si="279"/>
        <v/>
      </c>
      <c r="AY780" s="11" t="str">
        <f t="shared" si="281"/>
        <v/>
      </c>
      <c r="AZ780" s="11" t="str">
        <f t="shared" si="280"/>
        <v/>
      </c>
      <c r="BA780" s="11" t="str">
        <f t="shared" si="283"/>
        <v xml:space="preserve"> </v>
      </c>
      <c r="BB780" s="11" t="str">
        <f>IFERROR(IF(AW780="","",VLOOKUP(AW780,SUSS!R:S,2,FALSE)),AY780*SUSS!$M$2)</f>
        <v/>
      </c>
      <c r="BC780" s="11" t="str">
        <f t="shared" si="282"/>
        <v/>
      </c>
    </row>
    <row r="781" spans="1:55" ht="29.25" thickBot="1">
      <c r="A781" s="3" t="s">
        <v>198</v>
      </c>
      <c r="B781" s="83">
        <v>2012</v>
      </c>
      <c r="C781" s="83">
        <v>8</v>
      </c>
      <c r="D781" s="83"/>
      <c r="E781" s="84" t="s">
        <v>82</v>
      </c>
      <c r="F781" s="84" t="s">
        <v>10</v>
      </c>
      <c r="G781" s="84" t="s">
        <v>10</v>
      </c>
      <c r="H781" s="85">
        <v>41172</v>
      </c>
      <c r="I781" s="86">
        <v>22217.65</v>
      </c>
      <c r="J781" s="87">
        <v>0</v>
      </c>
      <c r="K781" s="86">
        <v>22217.65</v>
      </c>
      <c r="N781" s="3" t="s">
        <v>101</v>
      </c>
      <c r="O781" s="83">
        <v>42</v>
      </c>
      <c r="P781" s="87">
        <v>12.54</v>
      </c>
      <c r="Q781" s="84" t="s">
        <v>107</v>
      </c>
      <c r="R781" s="84" t="s">
        <v>10</v>
      </c>
      <c r="S781" s="84" t="s">
        <v>105</v>
      </c>
      <c r="T781" s="83" t="s">
        <v>163</v>
      </c>
      <c r="U781" s="83" t="s">
        <v>124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:55" ht="29.25" thickBot="1">
      <c r="A782" s="3" t="s">
        <v>198</v>
      </c>
      <c r="B782" s="83">
        <v>2012</v>
      </c>
      <c r="C782" s="83">
        <v>8</v>
      </c>
      <c r="D782" s="83"/>
      <c r="E782" s="84" t="s">
        <v>82</v>
      </c>
      <c r="F782" s="84" t="s">
        <v>10</v>
      </c>
      <c r="G782" s="84" t="s">
        <v>83</v>
      </c>
      <c r="H782" s="85">
        <v>43980</v>
      </c>
      <c r="I782" s="86">
        <v>65349.81</v>
      </c>
      <c r="J782" s="86">
        <v>48686.57</v>
      </c>
      <c r="K782" s="86">
        <v>16663.240000000002</v>
      </c>
      <c r="N782" s="3" t="s">
        <v>101</v>
      </c>
      <c r="O782" s="83">
        <v>42</v>
      </c>
      <c r="P782" s="87">
        <v>18.809999999999999</v>
      </c>
      <c r="Q782" s="84" t="s">
        <v>106</v>
      </c>
      <c r="R782" s="84" t="s">
        <v>10</v>
      </c>
      <c r="S782" s="84" t="s">
        <v>105</v>
      </c>
      <c r="T782" s="83" t="s">
        <v>163</v>
      </c>
      <c r="U782" s="83" t="s">
        <v>124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:55" ht="29.25" thickBot="1">
      <c r="A783" s="3" t="s">
        <v>198</v>
      </c>
      <c r="B783" s="83">
        <v>2013</v>
      </c>
      <c r="C783" s="83">
        <v>7</v>
      </c>
      <c r="D783" s="83"/>
      <c r="E783" s="84" t="s">
        <v>82</v>
      </c>
      <c r="F783" s="84" t="s">
        <v>10</v>
      </c>
      <c r="G783" s="84" t="s">
        <v>10</v>
      </c>
      <c r="H783" s="85">
        <v>41508</v>
      </c>
      <c r="I783" s="86">
        <v>7879.61</v>
      </c>
      <c r="J783" s="87">
        <v>0</v>
      </c>
      <c r="K783" s="86">
        <v>7879.61</v>
      </c>
      <c r="N783" s="3" t="s">
        <v>101</v>
      </c>
      <c r="O783" s="83">
        <v>42</v>
      </c>
      <c r="P783" s="86">
        <v>44282.22</v>
      </c>
      <c r="Q783" s="84" t="s">
        <v>82</v>
      </c>
      <c r="R783" s="84" t="s">
        <v>10</v>
      </c>
      <c r="S783" s="84" t="s">
        <v>10</v>
      </c>
      <c r="T783" s="83" t="s">
        <v>181</v>
      </c>
      <c r="U783" s="83" t="s">
        <v>124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:55" ht="29.25" thickBot="1">
      <c r="A784" s="3" t="s">
        <v>198</v>
      </c>
      <c r="B784" s="83">
        <v>2013</v>
      </c>
      <c r="C784" s="83">
        <v>7</v>
      </c>
      <c r="D784" s="83"/>
      <c r="E784" s="84" t="s">
        <v>82</v>
      </c>
      <c r="F784" s="84" t="s">
        <v>10</v>
      </c>
      <c r="G784" s="84" t="s">
        <v>83</v>
      </c>
      <c r="H784" s="85">
        <v>43980</v>
      </c>
      <c r="I784" s="86">
        <v>20560.63</v>
      </c>
      <c r="J784" s="86">
        <v>14650.92</v>
      </c>
      <c r="K784" s="86">
        <v>5909.71</v>
      </c>
      <c r="N784" s="3" t="s">
        <v>101</v>
      </c>
      <c r="O784" s="83">
        <v>43</v>
      </c>
      <c r="P784" s="87">
        <v>669.19</v>
      </c>
      <c r="Q784" s="84" t="s">
        <v>103</v>
      </c>
      <c r="R784" s="84" t="s">
        <v>10</v>
      </c>
      <c r="S784" s="84" t="s">
        <v>84</v>
      </c>
      <c r="T784" s="83" t="s">
        <v>114</v>
      </c>
      <c r="U784" s="83" t="s">
        <v>124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/>
      </c>
      <c r="AU784" s="11" t="str">
        <f t="shared" si="276"/>
        <v/>
      </c>
      <c r="AV784" s="11" t="str">
        <f t="shared" si="277"/>
        <v/>
      </c>
      <c r="AW784" s="11" t="str">
        <f t="shared" si="278"/>
        <v/>
      </c>
      <c r="AX784" s="11" t="str">
        <f t="shared" si="279"/>
        <v/>
      </c>
      <c r="AY784" s="11" t="str">
        <f t="shared" si="281"/>
        <v/>
      </c>
      <c r="AZ784" s="11" t="str">
        <f t="shared" si="280"/>
        <v/>
      </c>
      <c r="BA784" s="11" t="str">
        <f t="shared" si="283"/>
        <v xml:space="preserve"> </v>
      </c>
      <c r="BB784" s="11" t="str">
        <f>IFERROR(IF(AW784="","",VLOOKUP(AW784,SUSS!R:S,2,FALSE)),AY784*SUSS!$M$2)</f>
        <v/>
      </c>
      <c r="BC784" s="11" t="str">
        <f t="shared" si="282"/>
        <v/>
      </c>
    </row>
    <row r="785" spans="1:55" ht="29.25" thickBot="1">
      <c r="A785" s="3" t="s">
        <v>198</v>
      </c>
      <c r="B785" s="83">
        <v>2013</v>
      </c>
      <c r="C785" s="83">
        <v>11</v>
      </c>
      <c r="D785" s="83"/>
      <c r="E785" s="84" t="s">
        <v>82</v>
      </c>
      <c r="F785" s="84" t="s">
        <v>10</v>
      </c>
      <c r="G785" s="84" t="s">
        <v>10</v>
      </c>
      <c r="H785" s="85">
        <v>41628</v>
      </c>
      <c r="I785" s="86">
        <v>25725.79</v>
      </c>
      <c r="J785" s="87">
        <v>0</v>
      </c>
      <c r="K785" s="86">
        <v>25725.79</v>
      </c>
      <c r="N785" s="3" t="s">
        <v>101</v>
      </c>
      <c r="O785" s="83">
        <v>43</v>
      </c>
      <c r="P785" s="87">
        <v>147.94999999999999</v>
      </c>
      <c r="Q785" s="84" t="s">
        <v>11</v>
      </c>
      <c r="R785" s="84" t="s">
        <v>10</v>
      </c>
      <c r="S785" s="84" t="s">
        <v>84</v>
      </c>
      <c r="T785" s="83" t="s">
        <v>151</v>
      </c>
      <c r="U785" s="83" t="s">
        <v>124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>M645044</v>
      </c>
      <c r="AU785" s="11">
        <f t="shared" si="276"/>
        <v>43</v>
      </c>
      <c r="AV785" s="11">
        <f t="shared" si="277"/>
        <v>147.94999999999999</v>
      </c>
      <c r="AW785" s="11" t="str">
        <f t="shared" si="278"/>
        <v>2015/12</v>
      </c>
      <c r="AX785" s="11" t="str">
        <f t="shared" si="279"/>
        <v>2015/12 Contribuciones Seg. Social</v>
      </c>
      <c r="AY785" s="11">
        <f t="shared" si="281"/>
        <v>10186.700000000001</v>
      </c>
      <c r="AZ785" s="11">
        <f t="shared" si="280"/>
        <v>1.4523839908900819E-2</v>
      </c>
      <c r="BA785" s="11" t="str">
        <f t="shared" si="283"/>
        <v>M645044 43</v>
      </c>
      <c r="BB785" s="11">
        <f>IFERROR(IF(AW785="","",VLOOKUP(AW785,SUSS!R:S,2,FALSE)),AY785*SUSS!$M$2)</f>
        <v>1222.404</v>
      </c>
      <c r="BC785" s="11">
        <f t="shared" si="282"/>
        <v>17.753999999999998</v>
      </c>
    </row>
    <row r="786" spans="1:55" ht="29.25" thickBot="1">
      <c r="A786" s="3" t="s">
        <v>198</v>
      </c>
      <c r="B786" s="83">
        <v>2013</v>
      </c>
      <c r="C786" s="83">
        <v>11</v>
      </c>
      <c r="D786" s="83"/>
      <c r="E786" s="84" t="s">
        <v>82</v>
      </c>
      <c r="F786" s="84" t="s">
        <v>10</v>
      </c>
      <c r="G786" s="84" t="s">
        <v>83</v>
      </c>
      <c r="H786" s="85">
        <v>43980</v>
      </c>
      <c r="I786" s="86">
        <v>64091.86</v>
      </c>
      <c r="J786" s="86">
        <v>44797.52</v>
      </c>
      <c r="K786" s="86">
        <v>19294.34</v>
      </c>
      <c r="N786" s="3" t="s">
        <v>101</v>
      </c>
      <c r="O786" s="83">
        <v>43</v>
      </c>
      <c r="P786" s="86">
        <v>14119.33</v>
      </c>
      <c r="Q786" s="84" t="s">
        <v>102</v>
      </c>
      <c r="R786" s="84" t="s">
        <v>10</v>
      </c>
      <c r="S786" s="84" t="s">
        <v>83</v>
      </c>
      <c r="T786" s="83" t="s">
        <v>115</v>
      </c>
      <c r="U786" s="83" t="s">
        <v>124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:55" ht="29.25" thickBot="1">
      <c r="A787" s="3" t="s">
        <v>198</v>
      </c>
      <c r="B787" s="83">
        <v>2017</v>
      </c>
      <c r="C787" s="83">
        <v>4</v>
      </c>
      <c r="D787" s="83"/>
      <c r="E787" s="84" t="s">
        <v>82</v>
      </c>
      <c r="F787" s="84" t="s">
        <v>10</v>
      </c>
      <c r="G787" s="84" t="s">
        <v>10</v>
      </c>
      <c r="H787" s="85">
        <v>42877</v>
      </c>
      <c r="I787" s="86">
        <v>13766.59</v>
      </c>
      <c r="J787" s="87">
        <v>0</v>
      </c>
      <c r="K787" s="86">
        <v>13766.59</v>
      </c>
      <c r="N787" s="3" t="s">
        <v>101</v>
      </c>
      <c r="O787" s="83">
        <v>43</v>
      </c>
      <c r="P787" s="86">
        <v>7105</v>
      </c>
      <c r="Q787" s="84" t="s">
        <v>11</v>
      </c>
      <c r="R787" s="84" t="s">
        <v>10</v>
      </c>
      <c r="S787" s="84" t="s">
        <v>10</v>
      </c>
      <c r="T787" s="83" t="s">
        <v>152</v>
      </c>
      <c r="U787" s="83" t="s">
        <v>124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>M645044</v>
      </c>
      <c r="AU787" s="11">
        <f t="shared" si="276"/>
        <v>43</v>
      </c>
      <c r="AV787" s="11">
        <f t="shared" si="277"/>
        <v>7105</v>
      </c>
      <c r="AW787" s="11" t="str">
        <f t="shared" si="278"/>
        <v>2016/1</v>
      </c>
      <c r="AX787" s="11" t="str">
        <f t="shared" si="279"/>
        <v>2016/1 Contribuciones Seg. Social</v>
      </c>
      <c r="AY787" s="11">
        <f t="shared" si="281"/>
        <v>7105</v>
      </c>
      <c r="AZ787" s="11">
        <f t="shared" si="280"/>
        <v>1</v>
      </c>
      <c r="BA787" s="11" t="str">
        <f t="shared" si="283"/>
        <v>M645044 43</v>
      </c>
      <c r="BB787" s="11">
        <f>IFERROR(IF(AW787="","",VLOOKUP(AW787,SUSS!R:S,2,FALSE)),AY787*SUSS!$M$2)</f>
        <v>852.6</v>
      </c>
      <c r="BC787" s="11">
        <f t="shared" si="282"/>
        <v>852.6</v>
      </c>
    </row>
    <row r="788" spans="1:55" ht="29.25" thickBot="1">
      <c r="A788" s="3" t="s">
        <v>198</v>
      </c>
      <c r="B788" s="83">
        <v>2017</v>
      </c>
      <c r="C788" s="83">
        <v>4</v>
      </c>
      <c r="D788" s="83"/>
      <c r="E788" s="84" t="s">
        <v>82</v>
      </c>
      <c r="F788" s="84" t="s">
        <v>10</v>
      </c>
      <c r="G788" s="84" t="s">
        <v>83</v>
      </c>
      <c r="H788" s="85">
        <v>43397</v>
      </c>
      <c r="I788" s="86">
        <v>7048.49</v>
      </c>
      <c r="J788" s="86">
        <v>5824.6</v>
      </c>
      <c r="K788" s="86">
        <v>1223.8900000000001</v>
      </c>
      <c r="N788" s="3" t="s">
        <v>101</v>
      </c>
      <c r="O788" s="83">
        <v>43</v>
      </c>
      <c r="P788" s="87">
        <v>100.38</v>
      </c>
      <c r="Q788" s="84" t="s">
        <v>11</v>
      </c>
      <c r="R788" s="84" t="s">
        <v>10</v>
      </c>
      <c r="S788" s="84" t="s">
        <v>83</v>
      </c>
      <c r="T788" s="83" t="s">
        <v>152</v>
      </c>
      <c r="U788" s="83" t="s">
        <v>124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M645044</v>
      </c>
      <c r="AU788" s="11">
        <f t="shared" si="276"/>
        <v>43</v>
      </c>
      <c r="AV788" s="11">
        <f t="shared" si="277"/>
        <v>100.38</v>
      </c>
      <c r="AW788" s="11" t="str">
        <f t="shared" si="278"/>
        <v>2016/1</v>
      </c>
      <c r="AX788" s="11" t="str">
        <f t="shared" si="279"/>
        <v>2016/1 Contribuciones Seg. Social</v>
      </c>
      <c r="AY788" s="11">
        <f t="shared" si="281"/>
        <v>7105</v>
      </c>
      <c r="AZ788" s="11">
        <f t="shared" si="280"/>
        <v>1.4128078817733989E-2</v>
      </c>
      <c r="BA788" s="11" t="str">
        <f t="shared" si="283"/>
        <v>M645044 43</v>
      </c>
      <c r="BB788" s="11">
        <f>IFERROR(IF(AW788="","",VLOOKUP(AW788,SUSS!R:S,2,FALSE)),AY788*SUSS!$M$2)</f>
        <v>852.6</v>
      </c>
      <c r="BC788" s="11">
        <f t="shared" si="282"/>
        <v>12.045599999999999</v>
      </c>
    </row>
    <row r="789" spans="1:55" ht="29.25" thickBot="1">
      <c r="A789" s="3" t="s">
        <v>198</v>
      </c>
      <c r="B789" s="83">
        <v>2017</v>
      </c>
      <c r="C789" s="83">
        <v>4</v>
      </c>
      <c r="D789" s="83"/>
      <c r="E789" s="84" t="s">
        <v>82</v>
      </c>
      <c r="F789" s="84" t="s">
        <v>10</v>
      </c>
      <c r="G789" s="84" t="s">
        <v>84</v>
      </c>
      <c r="H789" s="85">
        <v>43980</v>
      </c>
      <c r="I789" s="86">
        <v>12772.23</v>
      </c>
      <c r="J789" s="86">
        <v>10554.47</v>
      </c>
      <c r="K789" s="86">
        <v>2217.7600000000002</v>
      </c>
      <c r="N789" s="3" t="s">
        <v>101</v>
      </c>
      <c r="O789" s="83">
        <v>43</v>
      </c>
      <c r="P789" s="86">
        <v>1675.87</v>
      </c>
      <c r="Q789" s="84" t="s">
        <v>11</v>
      </c>
      <c r="R789" s="84" t="s">
        <v>10</v>
      </c>
      <c r="S789" s="84" t="s">
        <v>84</v>
      </c>
      <c r="T789" s="83" t="s">
        <v>152</v>
      </c>
      <c r="U789" s="83" t="s">
        <v>124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>M645044</v>
      </c>
      <c r="AU789" s="11">
        <f t="shared" si="276"/>
        <v>43</v>
      </c>
      <c r="AV789" s="11">
        <f t="shared" si="277"/>
        <v>1675.87</v>
      </c>
      <c r="AW789" s="11" t="str">
        <f t="shared" si="278"/>
        <v>2016/1</v>
      </c>
      <c r="AX789" s="11" t="str">
        <f t="shared" si="279"/>
        <v>2016/1 Contribuciones Seg. Social</v>
      </c>
      <c r="AY789" s="11">
        <f t="shared" si="281"/>
        <v>7105</v>
      </c>
      <c r="AZ789" s="11">
        <f t="shared" si="280"/>
        <v>0.23587192118226599</v>
      </c>
      <c r="BA789" s="11" t="str">
        <f t="shared" si="283"/>
        <v>M645044 43</v>
      </c>
      <c r="BB789" s="11">
        <f>IFERROR(IF(AW789="","",VLOOKUP(AW789,SUSS!R:S,2,FALSE)),AY789*SUSS!$M$2)</f>
        <v>852.6</v>
      </c>
      <c r="BC789" s="11">
        <f t="shared" si="282"/>
        <v>201.1044</v>
      </c>
    </row>
    <row r="790" spans="1:55" ht="29.25" thickBot="1">
      <c r="A790" s="3" t="s">
        <v>198</v>
      </c>
      <c r="B790" s="83">
        <v>2017</v>
      </c>
      <c r="C790" s="83">
        <v>5</v>
      </c>
      <c r="D790" s="83"/>
      <c r="E790" s="84" t="s">
        <v>82</v>
      </c>
      <c r="F790" s="84" t="s">
        <v>10</v>
      </c>
      <c r="G790" s="84" t="s">
        <v>10</v>
      </c>
      <c r="H790" s="85">
        <v>42908</v>
      </c>
      <c r="I790" s="86">
        <v>49320.75</v>
      </c>
      <c r="J790" s="87">
        <v>0</v>
      </c>
      <c r="K790" s="86">
        <v>49320.75</v>
      </c>
      <c r="N790" s="3" t="s">
        <v>101</v>
      </c>
      <c r="O790" s="83">
        <v>43</v>
      </c>
      <c r="P790" s="86">
        <v>1116.8900000000001</v>
      </c>
      <c r="Q790" s="84" t="s">
        <v>11</v>
      </c>
      <c r="R790" s="84" t="s">
        <v>10</v>
      </c>
      <c r="S790" s="84" t="s">
        <v>10</v>
      </c>
      <c r="T790" s="83" t="s">
        <v>183</v>
      </c>
      <c r="U790" s="83" t="s">
        <v>124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M645044</v>
      </c>
      <c r="AU790" s="11">
        <f t="shared" si="276"/>
        <v>43</v>
      </c>
      <c r="AV790" s="11">
        <f t="shared" si="277"/>
        <v>1116.8900000000001</v>
      </c>
      <c r="AW790" s="11" t="str">
        <f t="shared" si="278"/>
        <v>2016/2</v>
      </c>
      <c r="AX790" s="11" t="str">
        <f t="shared" si="279"/>
        <v>2016/2 Contribuciones Seg. Social</v>
      </c>
      <c r="AY790" s="11">
        <f t="shared" si="281"/>
        <v>1116.8900000000001</v>
      </c>
      <c r="AZ790" s="11">
        <f t="shared" si="280"/>
        <v>1</v>
      </c>
      <c r="BA790" s="11" t="str">
        <f t="shared" si="283"/>
        <v>M645044 43</v>
      </c>
      <c r="BB790" s="11">
        <f>IFERROR(IF(AW790="","",VLOOKUP(AW790,SUSS!R:S,2,FALSE)),AY790*SUSS!$M$2)</f>
        <v>134.02680000000001</v>
      </c>
      <c r="BC790" s="11">
        <f t="shared" si="282"/>
        <v>134.02680000000001</v>
      </c>
    </row>
    <row r="791" spans="1:55" ht="29.25" thickBot="1">
      <c r="A791" s="3" t="s">
        <v>198</v>
      </c>
      <c r="B791" s="83">
        <v>2017</v>
      </c>
      <c r="C791" s="83">
        <v>5</v>
      </c>
      <c r="D791" s="83"/>
      <c r="E791" s="84" t="s">
        <v>82</v>
      </c>
      <c r="F791" s="84" t="s">
        <v>10</v>
      </c>
      <c r="G791" s="84" t="s">
        <v>83</v>
      </c>
      <c r="H791" s="85">
        <v>43397</v>
      </c>
      <c r="I791" s="86">
        <v>23772.6</v>
      </c>
      <c r="J791" s="86">
        <v>19556.91</v>
      </c>
      <c r="K791" s="86">
        <v>4215.6899999999996</v>
      </c>
      <c r="N791" s="3" t="s">
        <v>101</v>
      </c>
      <c r="O791" s="83">
        <v>43</v>
      </c>
      <c r="P791" s="87">
        <v>12.04</v>
      </c>
      <c r="Q791" s="84" t="s">
        <v>11</v>
      </c>
      <c r="R791" s="84" t="s">
        <v>10</v>
      </c>
      <c r="S791" s="84" t="s">
        <v>83</v>
      </c>
      <c r="T791" s="83" t="s">
        <v>183</v>
      </c>
      <c r="U791" s="83" t="s">
        <v>124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>M645044</v>
      </c>
      <c r="AU791" s="11">
        <f t="shared" si="276"/>
        <v>43</v>
      </c>
      <c r="AV791" s="11">
        <f t="shared" si="277"/>
        <v>12.04</v>
      </c>
      <c r="AW791" s="11" t="str">
        <f t="shared" si="278"/>
        <v>2016/2</v>
      </c>
      <c r="AX791" s="11" t="str">
        <f t="shared" si="279"/>
        <v>2016/2 Contribuciones Seg. Social</v>
      </c>
      <c r="AY791" s="11">
        <f t="shared" si="281"/>
        <v>1116.8900000000001</v>
      </c>
      <c r="AZ791" s="11">
        <f t="shared" si="280"/>
        <v>1.0779933565525699E-2</v>
      </c>
      <c r="BA791" s="11" t="str">
        <f t="shared" si="283"/>
        <v>M645044 43</v>
      </c>
      <c r="BB791" s="11">
        <f>IFERROR(IF(AW791="","",VLOOKUP(AW791,SUSS!R:S,2,FALSE)),AY791*SUSS!$M$2)</f>
        <v>134.02680000000001</v>
      </c>
      <c r="BC791" s="11">
        <f t="shared" si="282"/>
        <v>1.4447999999999999</v>
      </c>
    </row>
    <row r="792" spans="1:55" ht="29.25" thickBot="1">
      <c r="A792" s="3" t="s">
        <v>198</v>
      </c>
      <c r="B792" s="83">
        <v>2017</v>
      </c>
      <c r="C792" s="83">
        <v>5</v>
      </c>
      <c r="D792" s="83"/>
      <c r="E792" s="84" t="s">
        <v>82</v>
      </c>
      <c r="F792" s="84" t="s">
        <v>10</v>
      </c>
      <c r="G792" s="84" t="s">
        <v>84</v>
      </c>
      <c r="H792" s="85">
        <v>43980</v>
      </c>
      <c r="I792" s="86">
        <v>45758.31</v>
      </c>
      <c r="J792" s="86">
        <v>37643.81</v>
      </c>
      <c r="K792" s="86">
        <v>8114.5</v>
      </c>
      <c r="N792" s="3" t="s">
        <v>101</v>
      </c>
      <c r="O792" s="83">
        <v>43</v>
      </c>
      <c r="P792" s="87">
        <v>267.18</v>
      </c>
      <c r="Q792" s="84" t="s">
        <v>11</v>
      </c>
      <c r="R792" s="84" t="s">
        <v>10</v>
      </c>
      <c r="S792" s="84" t="s">
        <v>84</v>
      </c>
      <c r="T792" s="83" t="s">
        <v>183</v>
      </c>
      <c r="U792" s="83" t="s">
        <v>124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M645044</v>
      </c>
      <c r="AU792" s="11">
        <f t="shared" si="276"/>
        <v>43</v>
      </c>
      <c r="AV792" s="11">
        <f t="shared" si="277"/>
        <v>267.18</v>
      </c>
      <c r="AW792" s="11" t="str">
        <f t="shared" si="278"/>
        <v>2016/2</v>
      </c>
      <c r="AX792" s="11" t="str">
        <f t="shared" si="279"/>
        <v>2016/2 Contribuciones Seg. Social</v>
      </c>
      <c r="AY792" s="11">
        <f t="shared" si="281"/>
        <v>1116.8900000000001</v>
      </c>
      <c r="AZ792" s="11">
        <f t="shared" si="280"/>
        <v>0.23921782807617578</v>
      </c>
      <c r="BA792" s="11" t="str">
        <f t="shared" si="283"/>
        <v>M645044 43</v>
      </c>
      <c r="BB792" s="11">
        <f>IFERROR(IF(AW792="","",VLOOKUP(AW792,SUSS!R:S,2,FALSE)),AY792*SUSS!$M$2)</f>
        <v>134.02680000000001</v>
      </c>
      <c r="BC792" s="11">
        <f t="shared" si="282"/>
        <v>32.061599999999999</v>
      </c>
    </row>
    <row r="793" spans="1:55" ht="29.25" thickBot="1">
      <c r="A793" s="3" t="s">
        <v>198</v>
      </c>
      <c r="B793" s="83">
        <v>2017</v>
      </c>
      <c r="C793" s="83">
        <v>6</v>
      </c>
      <c r="D793" s="83"/>
      <c r="E793" s="84" t="s">
        <v>82</v>
      </c>
      <c r="F793" s="84" t="s">
        <v>10</v>
      </c>
      <c r="G793" s="84" t="s">
        <v>10</v>
      </c>
      <c r="H793" s="85">
        <v>42936</v>
      </c>
      <c r="I793" s="86">
        <v>55728.57</v>
      </c>
      <c r="J793" s="87">
        <v>0</v>
      </c>
      <c r="K793" s="86">
        <v>55728.57</v>
      </c>
      <c r="N793" s="3" t="s">
        <v>101</v>
      </c>
      <c r="O793" s="83">
        <v>43</v>
      </c>
      <c r="P793" s="86">
        <v>8127.88</v>
      </c>
      <c r="Q793" s="84" t="s">
        <v>11</v>
      </c>
      <c r="R793" s="84" t="s">
        <v>10</v>
      </c>
      <c r="S793" s="84" t="s">
        <v>10</v>
      </c>
      <c r="T793" s="83" t="s">
        <v>184</v>
      </c>
      <c r="U793" s="83" t="s">
        <v>124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M645044</v>
      </c>
      <c r="AU793" s="11">
        <f t="shared" si="276"/>
        <v>43</v>
      </c>
      <c r="AV793" s="11">
        <f t="shared" si="277"/>
        <v>8127.88</v>
      </c>
      <c r="AW793" s="11" t="str">
        <f t="shared" si="278"/>
        <v>2016/5</v>
      </c>
      <c r="AX793" s="11" t="str">
        <f t="shared" si="279"/>
        <v>2016/5 Contribuciones Seg. Social</v>
      </c>
      <c r="AY793" s="11">
        <f t="shared" si="281"/>
        <v>8127.88</v>
      </c>
      <c r="AZ793" s="11">
        <f t="shared" si="280"/>
        <v>1</v>
      </c>
      <c r="BA793" s="11" t="str">
        <f t="shared" si="283"/>
        <v>M645044 43</v>
      </c>
      <c r="BB793" s="11">
        <f>IFERROR(IF(AW793="","",VLOOKUP(AW793,SUSS!R:S,2,FALSE)),AY793*SUSS!$M$2)</f>
        <v>975.34559999999999</v>
      </c>
      <c r="BC793" s="11">
        <f t="shared" si="282"/>
        <v>975.34559999999999</v>
      </c>
    </row>
    <row r="794" spans="1:55" ht="29.25" thickBot="1">
      <c r="A794" s="3" t="s">
        <v>198</v>
      </c>
      <c r="B794" s="83">
        <v>2017</v>
      </c>
      <c r="C794" s="83">
        <v>6</v>
      </c>
      <c r="D794" s="83"/>
      <c r="E794" s="84" t="s">
        <v>82</v>
      </c>
      <c r="F794" s="84" t="s">
        <v>10</v>
      </c>
      <c r="G794" s="84" t="s">
        <v>83</v>
      </c>
      <c r="H794" s="85">
        <v>43397</v>
      </c>
      <c r="I794" s="86">
        <v>25300.77</v>
      </c>
      <c r="J794" s="86">
        <v>20723.169999999998</v>
      </c>
      <c r="K794" s="86">
        <v>4577.6000000000004</v>
      </c>
      <c r="N794" s="3" t="s">
        <v>101</v>
      </c>
      <c r="O794" s="83">
        <v>43</v>
      </c>
      <c r="P794" s="87">
        <v>1.33</v>
      </c>
      <c r="Q794" s="84" t="s">
        <v>86</v>
      </c>
      <c r="R794" s="84" t="s">
        <v>10</v>
      </c>
      <c r="S794" s="84" t="s">
        <v>10</v>
      </c>
      <c r="T794" s="83" t="s">
        <v>184</v>
      </c>
      <c r="U794" s="83" t="s">
        <v>124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:55" ht="29.25" thickBot="1">
      <c r="A795" s="3" t="s">
        <v>198</v>
      </c>
      <c r="B795" s="83">
        <v>2017</v>
      </c>
      <c r="C795" s="83">
        <v>6</v>
      </c>
      <c r="D795" s="83"/>
      <c r="E795" s="84" t="s">
        <v>82</v>
      </c>
      <c r="F795" s="84" t="s">
        <v>10</v>
      </c>
      <c r="G795" s="84" t="s">
        <v>84</v>
      </c>
      <c r="H795" s="85">
        <v>43980</v>
      </c>
      <c r="I795" s="86">
        <v>51703.3</v>
      </c>
      <c r="J795" s="86">
        <v>42348.76</v>
      </c>
      <c r="K795" s="86">
        <v>9354.5400000000009</v>
      </c>
      <c r="N795" s="3" t="s">
        <v>101</v>
      </c>
      <c r="O795" s="83">
        <v>43</v>
      </c>
      <c r="P795" s="87">
        <v>400</v>
      </c>
      <c r="Q795" s="84" t="s">
        <v>86</v>
      </c>
      <c r="R795" s="84" t="s">
        <v>10</v>
      </c>
      <c r="S795" s="84" t="s">
        <v>105</v>
      </c>
      <c r="T795" s="83" t="s">
        <v>184</v>
      </c>
      <c r="U795" s="83" t="s">
        <v>124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:55" ht="29.25" thickBot="1">
      <c r="A796" s="3" t="s">
        <v>198</v>
      </c>
      <c r="B796" s="83">
        <v>2017</v>
      </c>
      <c r="C796" s="83">
        <v>7</v>
      </c>
      <c r="D796" s="83"/>
      <c r="E796" s="84" t="s">
        <v>82</v>
      </c>
      <c r="F796" s="84" t="s">
        <v>10</v>
      </c>
      <c r="G796" s="84" t="s">
        <v>10</v>
      </c>
      <c r="H796" s="85">
        <v>42970</v>
      </c>
      <c r="I796" s="86">
        <v>57512.63</v>
      </c>
      <c r="J796" s="87">
        <v>0</v>
      </c>
      <c r="K796" s="86">
        <v>57512.63</v>
      </c>
      <c r="N796" s="3" t="s">
        <v>101</v>
      </c>
      <c r="O796" s="83">
        <v>43</v>
      </c>
      <c r="P796" s="87">
        <v>125.62</v>
      </c>
      <c r="Q796" s="84" t="s">
        <v>86</v>
      </c>
      <c r="R796" s="84" t="s">
        <v>10</v>
      </c>
      <c r="S796" s="84" t="s">
        <v>83</v>
      </c>
      <c r="T796" s="83" t="s">
        <v>184</v>
      </c>
      <c r="U796" s="83" t="s">
        <v>124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:55" ht="29.25" thickBot="1">
      <c r="A797" s="3" t="s">
        <v>198</v>
      </c>
      <c r="B797" s="83">
        <v>2017</v>
      </c>
      <c r="C797" s="83">
        <v>7</v>
      </c>
      <c r="D797" s="83"/>
      <c r="E797" s="84" t="s">
        <v>82</v>
      </c>
      <c r="F797" s="84" t="s">
        <v>10</v>
      </c>
      <c r="G797" s="84" t="s">
        <v>83</v>
      </c>
      <c r="H797" s="85">
        <v>43397</v>
      </c>
      <c r="I797" s="86">
        <v>24212.82</v>
      </c>
      <c r="J797" s="86">
        <v>19724.88</v>
      </c>
      <c r="K797" s="86">
        <v>4487.9399999999996</v>
      </c>
      <c r="N797" s="3" t="s">
        <v>101</v>
      </c>
      <c r="O797" s="83">
        <v>43</v>
      </c>
      <c r="P797" s="87">
        <v>155.61000000000001</v>
      </c>
      <c r="Q797" s="84" t="s">
        <v>11</v>
      </c>
      <c r="R797" s="84" t="s">
        <v>10</v>
      </c>
      <c r="S797" s="84" t="s">
        <v>83</v>
      </c>
      <c r="T797" s="83" t="s">
        <v>184</v>
      </c>
      <c r="U797" s="83" t="s">
        <v>124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M645044</v>
      </c>
      <c r="AU797" s="11">
        <f t="shared" si="276"/>
        <v>43</v>
      </c>
      <c r="AV797" s="11">
        <f t="shared" si="277"/>
        <v>155.61000000000001</v>
      </c>
      <c r="AW797" s="11" t="str">
        <f t="shared" si="278"/>
        <v>2016/5</v>
      </c>
      <c r="AX797" s="11" t="str">
        <f t="shared" si="279"/>
        <v>2016/5 Contribuciones Seg. Social</v>
      </c>
      <c r="AY797" s="11">
        <f t="shared" si="281"/>
        <v>8127.88</v>
      </c>
      <c r="AZ797" s="11">
        <f t="shared" si="280"/>
        <v>1.9145213758077137E-2</v>
      </c>
      <c r="BA797" s="11" t="str">
        <f t="shared" si="283"/>
        <v>M645044 43</v>
      </c>
      <c r="BB797" s="11">
        <f>IFERROR(IF(AW797="","",VLOOKUP(AW797,SUSS!R:S,2,FALSE)),AY797*SUSS!$M$2)</f>
        <v>975.34559999999999</v>
      </c>
      <c r="BC797" s="11">
        <f t="shared" si="282"/>
        <v>18.673200000000001</v>
      </c>
    </row>
    <row r="798" spans="1:55" ht="29.25" thickBot="1">
      <c r="A798" s="3" t="s">
        <v>198</v>
      </c>
      <c r="B798" s="83">
        <v>2017</v>
      </c>
      <c r="C798" s="83">
        <v>7</v>
      </c>
      <c r="D798" s="83"/>
      <c r="E798" s="84" t="s">
        <v>82</v>
      </c>
      <c r="F798" s="84" t="s">
        <v>10</v>
      </c>
      <c r="G798" s="84" t="s">
        <v>84</v>
      </c>
      <c r="H798" s="85">
        <v>43980</v>
      </c>
      <c r="I798" s="86">
        <v>53358.49</v>
      </c>
      <c r="J798" s="86">
        <v>43468.28</v>
      </c>
      <c r="K798" s="86">
        <v>9890.2099999999991</v>
      </c>
      <c r="N798" s="3" t="s">
        <v>101</v>
      </c>
      <c r="O798" s="83">
        <v>43</v>
      </c>
      <c r="P798" s="86">
        <v>1876.36</v>
      </c>
      <c r="Q798" s="84" t="s">
        <v>11</v>
      </c>
      <c r="R798" s="84" t="s">
        <v>10</v>
      </c>
      <c r="S798" s="84" t="s">
        <v>84</v>
      </c>
      <c r="T798" s="83" t="s">
        <v>184</v>
      </c>
      <c r="U798" s="83" t="s">
        <v>124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M645044</v>
      </c>
      <c r="AU798" s="11">
        <f t="shared" ref="AU798:AU861" si="297">IF($Q798=$AD$1,O798,"")</f>
        <v>43</v>
      </c>
      <c r="AV798" s="11">
        <f t="shared" ref="AV798:AV861" si="298">IF($Q798=$AD$1,P798,"")</f>
        <v>1876.36</v>
      </c>
      <c r="AW798" s="11" t="str">
        <f t="shared" ref="AW798:AW861" si="299">IF($Q798=$AD$1,T798,"")</f>
        <v>2016/5</v>
      </c>
      <c r="AX798" s="11" t="str">
        <f t="shared" ref="AX798:AX861" si="300">IF(AW798&lt;&gt;"",AW798&amp;" "&amp;$AD$1,"")</f>
        <v>2016/5 Contribuciones Seg. Social</v>
      </c>
      <c r="AY798" s="11">
        <f t="shared" si="281"/>
        <v>8127.88</v>
      </c>
      <c r="AZ798" s="11">
        <f t="shared" ref="AZ798:AZ861" si="301">IF(AY798="","",AV798/AY798)</f>
        <v>0.23085478624192285</v>
      </c>
      <c r="BA798" s="11" t="str">
        <f t="shared" si="283"/>
        <v>M645044 43</v>
      </c>
      <c r="BB798" s="11">
        <f>IFERROR(IF(AW798="","",VLOOKUP(AW798,SUSS!R:S,2,FALSE)),AY798*SUSS!$M$2)</f>
        <v>975.34559999999999</v>
      </c>
      <c r="BC798" s="11">
        <f t="shared" si="282"/>
        <v>225.16319999999999</v>
      </c>
    </row>
    <row r="799" spans="1:55" ht="29.25" thickBot="1">
      <c r="A799" s="3" t="s">
        <v>198</v>
      </c>
      <c r="B799" s="83">
        <v>2017</v>
      </c>
      <c r="C799" s="83">
        <v>8</v>
      </c>
      <c r="D799" s="83"/>
      <c r="E799" s="84" t="s">
        <v>82</v>
      </c>
      <c r="F799" s="84" t="s">
        <v>10</v>
      </c>
      <c r="G799" s="84" t="s">
        <v>10</v>
      </c>
      <c r="H799" s="85">
        <v>42998</v>
      </c>
      <c r="I799" s="86">
        <v>50568.25</v>
      </c>
      <c r="J799" s="87">
        <v>0</v>
      </c>
      <c r="K799" s="86">
        <v>50568.25</v>
      </c>
      <c r="N799" s="3" t="s">
        <v>101</v>
      </c>
      <c r="O799" s="83">
        <v>43</v>
      </c>
      <c r="P799" s="86">
        <v>1514.71</v>
      </c>
      <c r="Q799" s="84" t="s">
        <v>86</v>
      </c>
      <c r="R799" s="84" t="s">
        <v>10</v>
      </c>
      <c r="S799" s="84" t="s">
        <v>84</v>
      </c>
      <c r="T799" s="83" t="s">
        <v>184</v>
      </c>
      <c r="U799" s="83" t="s">
        <v>124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:55" ht="29.25" thickBot="1">
      <c r="A800" s="3" t="s">
        <v>198</v>
      </c>
      <c r="B800" s="83">
        <v>2017</v>
      </c>
      <c r="C800" s="83">
        <v>8</v>
      </c>
      <c r="D800" s="83"/>
      <c r="E800" s="84" t="s">
        <v>82</v>
      </c>
      <c r="F800" s="84" t="s">
        <v>10</v>
      </c>
      <c r="G800" s="84" t="s">
        <v>83</v>
      </c>
      <c r="H800" s="85">
        <v>43397</v>
      </c>
      <c r="I800" s="86">
        <v>19923.89</v>
      </c>
      <c r="J800" s="86">
        <v>16155.48</v>
      </c>
      <c r="K800" s="86">
        <v>3768.41</v>
      </c>
      <c r="N800" s="3" t="s">
        <v>101</v>
      </c>
      <c r="O800" s="83">
        <v>43</v>
      </c>
      <c r="P800" s="86">
        <v>9872.7099999999991</v>
      </c>
      <c r="Q800" s="84" t="s">
        <v>86</v>
      </c>
      <c r="R800" s="84" t="s">
        <v>10</v>
      </c>
      <c r="S800" s="84" t="s">
        <v>10</v>
      </c>
      <c r="T800" s="83" t="s">
        <v>116</v>
      </c>
      <c r="U800" s="83" t="s">
        <v>124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:55" ht="29.25" thickBot="1">
      <c r="A801" s="3" t="s">
        <v>198</v>
      </c>
      <c r="B801" s="83">
        <v>2017</v>
      </c>
      <c r="C801" s="83">
        <v>8</v>
      </c>
      <c r="D801" s="83"/>
      <c r="E801" s="84" t="s">
        <v>82</v>
      </c>
      <c r="F801" s="84" t="s">
        <v>10</v>
      </c>
      <c r="G801" s="84" t="s">
        <v>84</v>
      </c>
      <c r="H801" s="85">
        <v>43980</v>
      </c>
      <c r="I801" s="86">
        <v>46915.71</v>
      </c>
      <c r="J801" s="86">
        <v>38042.06</v>
      </c>
      <c r="K801" s="86">
        <v>8873.65</v>
      </c>
      <c r="N801" s="3" t="s">
        <v>101</v>
      </c>
      <c r="O801" s="83">
        <v>43</v>
      </c>
      <c r="P801" s="86">
        <v>1812.19</v>
      </c>
      <c r="Q801" s="84" t="s">
        <v>11</v>
      </c>
      <c r="R801" s="84" t="s">
        <v>10</v>
      </c>
      <c r="S801" s="84" t="s">
        <v>10</v>
      </c>
      <c r="T801" s="83" t="s">
        <v>116</v>
      </c>
      <c r="U801" s="83" t="s">
        <v>124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M645044</v>
      </c>
      <c r="AU801" s="11">
        <f t="shared" si="297"/>
        <v>43</v>
      </c>
      <c r="AV801" s="11">
        <f t="shared" si="298"/>
        <v>1812.19</v>
      </c>
      <c r="AW801" s="11" t="str">
        <f t="shared" si="299"/>
        <v>2016/6</v>
      </c>
      <c r="AX801" s="11" t="str">
        <f t="shared" si="300"/>
        <v>2016/6 Contribuciones Seg. Social</v>
      </c>
      <c r="AY801" s="11">
        <f t="shared" si="281"/>
        <v>12229.88</v>
      </c>
      <c r="AZ801" s="11">
        <f t="shared" si="301"/>
        <v>0.14817725112593094</v>
      </c>
      <c r="BA801" s="11" t="str">
        <f t="shared" si="283"/>
        <v>M645044 43</v>
      </c>
      <c r="BB801" s="11">
        <f>IFERROR(IF(AW801="","",VLOOKUP(AW801,SUSS!R:S,2,FALSE)),AY801*SUSS!$M$2)</f>
        <v>1467.5855999999999</v>
      </c>
      <c r="BC801" s="11">
        <f t="shared" si="282"/>
        <v>217.46280000000002</v>
      </c>
    </row>
    <row r="802" spans="1:55" ht="29.25" thickBot="1">
      <c r="A802" s="3" t="s">
        <v>198</v>
      </c>
      <c r="B802" s="83">
        <v>2017</v>
      </c>
      <c r="C802" s="83"/>
      <c r="D802" s="83"/>
      <c r="E802" s="84" t="s">
        <v>107</v>
      </c>
      <c r="F802" s="84" t="s">
        <v>10</v>
      </c>
      <c r="G802" s="84" t="s">
        <v>10</v>
      </c>
      <c r="H802" s="85">
        <v>43264</v>
      </c>
      <c r="I802" s="87">
        <v>642.23</v>
      </c>
      <c r="J802" s="87">
        <v>0</v>
      </c>
      <c r="K802" s="87">
        <v>642.23</v>
      </c>
      <c r="N802" s="3" t="s">
        <v>101</v>
      </c>
      <c r="O802" s="83">
        <v>43</v>
      </c>
      <c r="P802" s="87">
        <v>400</v>
      </c>
      <c r="Q802" s="84" t="s">
        <v>86</v>
      </c>
      <c r="R802" s="84" t="s">
        <v>10</v>
      </c>
      <c r="S802" s="84" t="s">
        <v>105</v>
      </c>
      <c r="T802" s="83" t="s">
        <v>116</v>
      </c>
      <c r="U802" s="83" t="s">
        <v>124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:55" ht="29.25" thickBot="1">
      <c r="A803" s="3" t="s">
        <v>198</v>
      </c>
      <c r="B803" s="83">
        <v>2017</v>
      </c>
      <c r="C803" s="83"/>
      <c r="D803" s="83"/>
      <c r="E803" s="84" t="s">
        <v>107</v>
      </c>
      <c r="F803" s="84" t="s">
        <v>10</v>
      </c>
      <c r="G803" s="84" t="s">
        <v>83</v>
      </c>
      <c r="H803" s="85">
        <v>43980</v>
      </c>
      <c r="I803" s="87">
        <v>564.1</v>
      </c>
      <c r="J803" s="87">
        <v>403.54</v>
      </c>
      <c r="K803" s="87">
        <v>160.56</v>
      </c>
      <c r="N803" s="3" t="s">
        <v>101</v>
      </c>
      <c r="O803" s="83">
        <v>43</v>
      </c>
      <c r="P803" s="87">
        <v>145.54</v>
      </c>
      <c r="Q803" s="84" t="s">
        <v>86</v>
      </c>
      <c r="R803" s="84" t="s">
        <v>10</v>
      </c>
      <c r="S803" s="84" t="s">
        <v>83</v>
      </c>
      <c r="T803" s="83" t="s">
        <v>116</v>
      </c>
      <c r="U803" s="83" t="s">
        <v>124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:55" ht="29.25" thickBot="1">
      <c r="A804" s="3" t="s">
        <v>198</v>
      </c>
      <c r="B804" s="83">
        <v>2017</v>
      </c>
      <c r="C804" s="83"/>
      <c r="D804" s="83"/>
      <c r="E804" s="84" t="s">
        <v>107</v>
      </c>
      <c r="F804" s="84" t="s">
        <v>10</v>
      </c>
      <c r="G804" s="84" t="s">
        <v>105</v>
      </c>
      <c r="H804" s="85">
        <v>43263</v>
      </c>
      <c r="I804" s="87">
        <v>400</v>
      </c>
      <c r="J804" s="87">
        <v>0</v>
      </c>
      <c r="K804" s="87">
        <v>400</v>
      </c>
      <c r="N804" s="3" t="s">
        <v>101</v>
      </c>
      <c r="O804" s="83">
        <v>43</v>
      </c>
      <c r="P804" s="86">
        <v>2322.64</v>
      </c>
      <c r="Q804" s="84" t="s">
        <v>86</v>
      </c>
      <c r="R804" s="84" t="s">
        <v>10</v>
      </c>
      <c r="S804" s="84" t="s">
        <v>84</v>
      </c>
      <c r="T804" s="83" t="s">
        <v>116</v>
      </c>
      <c r="U804" s="83" t="s">
        <v>124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:55" ht="29.25" thickBot="1">
      <c r="A805" s="3" t="s">
        <v>198</v>
      </c>
      <c r="B805" s="83">
        <v>2018</v>
      </c>
      <c r="C805" s="83"/>
      <c r="D805" s="83"/>
      <c r="E805" s="84" t="s">
        <v>107</v>
      </c>
      <c r="F805" s="84" t="s">
        <v>10</v>
      </c>
      <c r="G805" s="84" t="s">
        <v>10</v>
      </c>
      <c r="H805" s="85">
        <v>43629</v>
      </c>
      <c r="I805" s="86">
        <v>9503.27</v>
      </c>
      <c r="J805" s="87">
        <v>0</v>
      </c>
      <c r="K805" s="86">
        <v>9503.27</v>
      </c>
      <c r="N805" s="3" t="s">
        <v>101</v>
      </c>
      <c r="O805" s="83">
        <v>43</v>
      </c>
      <c r="P805" s="87">
        <v>6.27</v>
      </c>
      <c r="Q805" s="84" t="s">
        <v>104</v>
      </c>
      <c r="R805" s="84" t="s">
        <v>10</v>
      </c>
      <c r="S805" s="84" t="s">
        <v>105</v>
      </c>
      <c r="T805" s="83" t="s">
        <v>116</v>
      </c>
      <c r="U805" s="83" t="s">
        <v>124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:55" ht="29.25" thickBot="1">
      <c r="A806" s="3" t="s">
        <v>198</v>
      </c>
      <c r="B806" s="83">
        <v>2018</v>
      </c>
      <c r="C806" s="83"/>
      <c r="D806" s="83"/>
      <c r="E806" s="84" t="s">
        <v>107</v>
      </c>
      <c r="F806" s="84" t="s">
        <v>10</v>
      </c>
      <c r="G806" s="84" t="s">
        <v>83</v>
      </c>
      <c r="H806" s="85">
        <v>43980</v>
      </c>
      <c r="I806" s="86">
        <v>4583.93</v>
      </c>
      <c r="J806" s="86">
        <v>3633.6</v>
      </c>
      <c r="K806" s="87">
        <v>950.33</v>
      </c>
      <c r="N806" s="3" t="s">
        <v>101</v>
      </c>
      <c r="O806" s="83">
        <v>43</v>
      </c>
      <c r="P806" s="86">
        <v>1473.63</v>
      </c>
      <c r="Q806" s="84" t="s">
        <v>86</v>
      </c>
      <c r="R806" s="84" t="s">
        <v>10</v>
      </c>
      <c r="S806" s="84" t="s">
        <v>10</v>
      </c>
      <c r="T806" s="83" t="s">
        <v>153</v>
      </c>
      <c r="U806" s="83" t="s">
        <v>124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:55" ht="29.25" thickBot="1">
      <c r="A807" s="3" t="s">
        <v>198</v>
      </c>
      <c r="B807" s="83">
        <v>2018</v>
      </c>
      <c r="C807" s="83"/>
      <c r="D807" s="83"/>
      <c r="E807" s="84" t="s">
        <v>102</v>
      </c>
      <c r="F807" s="84" t="s">
        <v>10</v>
      </c>
      <c r="G807" s="84" t="s">
        <v>105</v>
      </c>
      <c r="H807" s="85">
        <v>43599</v>
      </c>
      <c r="I807" s="87">
        <v>400</v>
      </c>
      <c r="J807" s="87">
        <v>0</v>
      </c>
      <c r="K807" s="87">
        <v>400</v>
      </c>
      <c r="N807" s="3" t="s">
        <v>101</v>
      </c>
      <c r="O807" s="83">
        <v>43</v>
      </c>
      <c r="P807" s="87">
        <v>12.54</v>
      </c>
      <c r="Q807" s="84" t="s">
        <v>107</v>
      </c>
      <c r="R807" s="84" t="s">
        <v>10</v>
      </c>
      <c r="S807" s="84" t="s">
        <v>105</v>
      </c>
      <c r="T807" s="83" t="s">
        <v>163</v>
      </c>
      <c r="U807" s="83" t="s">
        <v>124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:55" ht="29.25" thickBot="1">
      <c r="A808" s="3" t="s">
        <v>198</v>
      </c>
      <c r="B808" s="83">
        <v>2019</v>
      </c>
      <c r="C808" s="83">
        <v>10</v>
      </c>
      <c r="D808" s="83"/>
      <c r="E808" s="84" t="s">
        <v>82</v>
      </c>
      <c r="F808" s="84" t="s">
        <v>10</v>
      </c>
      <c r="G808" s="84" t="s">
        <v>10</v>
      </c>
      <c r="H808" s="85">
        <v>43790</v>
      </c>
      <c r="I808" s="86">
        <v>29681.75</v>
      </c>
      <c r="J808" s="87">
        <v>0</v>
      </c>
      <c r="K808" s="86">
        <v>29681.75</v>
      </c>
      <c r="N808" s="3" t="s">
        <v>101</v>
      </c>
      <c r="O808" s="83">
        <v>43</v>
      </c>
      <c r="P808" s="87">
        <v>18.809999999999999</v>
      </c>
      <c r="Q808" s="84" t="s">
        <v>106</v>
      </c>
      <c r="R808" s="84" t="s">
        <v>10</v>
      </c>
      <c r="S808" s="84" t="s">
        <v>105</v>
      </c>
      <c r="T808" s="83" t="s">
        <v>163</v>
      </c>
      <c r="U808" s="83" t="s">
        <v>124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:55" ht="29.25" thickBot="1">
      <c r="A809" s="3" t="s">
        <v>198</v>
      </c>
      <c r="B809" s="83">
        <v>2019</v>
      </c>
      <c r="C809" s="83">
        <v>10</v>
      </c>
      <c r="D809" s="83"/>
      <c r="E809" s="84" t="s">
        <v>82</v>
      </c>
      <c r="F809" s="84" t="s">
        <v>10</v>
      </c>
      <c r="G809" s="84" t="s">
        <v>83</v>
      </c>
      <c r="H809" s="85">
        <v>43980</v>
      </c>
      <c r="I809" s="86">
        <v>6778.32</v>
      </c>
      <c r="J809" s="86">
        <v>3810.14</v>
      </c>
      <c r="K809" s="86">
        <v>2968.18</v>
      </c>
      <c r="N809" s="3" t="s">
        <v>101</v>
      </c>
      <c r="O809" s="83">
        <v>43</v>
      </c>
      <c r="P809" s="86">
        <v>14223.03</v>
      </c>
      <c r="Q809" s="84" t="s">
        <v>82</v>
      </c>
      <c r="R809" s="84" t="s">
        <v>10</v>
      </c>
      <c r="S809" s="84" t="s">
        <v>10</v>
      </c>
      <c r="T809" s="83" t="s">
        <v>181</v>
      </c>
      <c r="U809" s="83" t="s">
        <v>124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:55" ht="31.5" thickBot="1">
      <c r="A810" s="3" t="s">
        <v>198</v>
      </c>
      <c r="B810" s="77" t="s">
        <v>85</v>
      </c>
      <c r="C810"/>
      <c r="D810"/>
      <c r="E810"/>
      <c r="F810"/>
      <c r="G810"/>
      <c r="H810"/>
      <c r="I810"/>
      <c r="J810"/>
      <c r="K810"/>
      <c r="N810" s="3" t="s">
        <v>101</v>
      </c>
      <c r="O810" s="83">
        <v>43</v>
      </c>
      <c r="P810" s="86">
        <v>2550.64</v>
      </c>
      <c r="Q810" s="84" t="s">
        <v>82</v>
      </c>
      <c r="R810" s="84" t="s">
        <v>10</v>
      </c>
      <c r="S810" s="84" t="s">
        <v>83</v>
      </c>
      <c r="T810" s="83" t="s">
        <v>181</v>
      </c>
      <c r="U810" s="83" t="s">
        <v>124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/>
      </c>
      <c r="AU810" s="11" t="str">
        <f t="shared" si="297"/>
        <v/>
      </c>
      <c r="AV810" s="11" t="str">
        <f t="shared" si="298"/>
        <v/>
      </c>
      <c r="AW810" s="11" t="str">
        <f t="shared" si="299"/>
        <v/>
      </c>
      <c r="AX810" s="11" t="str">
        <f t="shared" si="300"/>
        <v/>
      </c>
      <c r="AY810" s="11" t="str">
        <f t="shared" si="281"/>
        <v/>
      </c>
      <c r="AZ810" s="11" t="str">
        <f t="shared" si="301"/>
        <v/>
      </c>
      <c r="BA810" s="11" t="str">
        <f t="shared" si="283"/>
        <v xml:space="preserve"> </v>
      </c>
      <c r="BB810" s="11" t="str">
        <f>IFERROR(IF(AW810="","",VLOOKUP(AW810,SUSS!R:S,2,FALSE)),AY810*SUSS!$M$2)</f>
        <v/>
      </c>
      <c r="BC810" s="11" t="str">
        <f t="shared" si="282"/>
        <v/>
      </c>
    </row>
    <row r="811" spans="1:55" ht="30" thickBot="1">
      <c r="A811" s="3" t="s">
        <v>198</v>
      </c>
      <c r="B811" s="88" t="s">
        <v>0</v>
      </c>
      <c r="C811" s="88" t="s">
        <v>1</v>
      </c>
      <c r="D811" s="88" t="s">
        <v>2</v>
      </c>
      <c r="E811" s="88" t="s">
        <v>3</v>
      </c>
      <c r="F811" s="88" t="s">
        <v>4</v>
      </c>
      <c r="G811" s="88" t="s">
        <v>5</v>
      </c>
      <c r="H811" s="88" t="s">
        <v>6</v>
      </c>
      <c r="I811" s="88" t="s">
        <v>7</v>
      </c>
      <c r="J811" s="88" t="s">
        <v>8</v>
      </c>
      <c r="K811" s="88" t="s">
        <v>9</v>
      </c>
      <c r="N811" s="3" t="s">
        <v>101</v>
      </c>
      <c r="O811" s="83">
        <v>43</v>
      </c>
      <c r="P811" s="86">
        <v>17200.73</v>
      </c>
      <c r="Q811" s="84" t="s">
        <v>82</v>
      </c>
      <c r="R811" s="84" t="s">
        <v>10</v>
      </c>
      <c r="S811" s="84" t="s">
        <v>84</v>
      </c>
      <c r="T811" s="83" t="s">
        <v>181</v>
      </c>
      <c r="U811" s="83" t="s">
        <v>124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:55" ht="29.25" thickBot="1">
      <c r="A812" s="3" t="s">
        <v>198</v>
      </c>
      <c r="B812" s="78">
        <v>2009</v>
      </c>
      <c r="C812" s="78">
        <v>7</v>
      </c>
      <c r="D812" s="78"/>
      <c r="E812" s="79" t="s">
        <v>11</v>
      </c>
      <c r="F812" s="79" t="s">
        <v>10</v>
      </c>
      <c r="G812" s="79" t="s">
        <v>10</v>
      </c>
      <c r="H812" s="80">
        <v>40036</v>
      </c>
      <c r="I812" s="82">
        <v>7.0000000000000007E-2</v>
      </c>
      <c r="J812" s="82">
        <v>0</v>
      </c>
      <c r="K812" s="82">
        <v>7.0000000000000007E-2</v>
      </c>
      <c r="N812" s="3" t="s">
        <v>101</v>
      </c>
      <c r="O812" s="83">
        <v>43</v>
      </c>
      <c r="P812" s="86">
        <v>10307.82</v>
      </c>
      <c r="Q812" s="84" t="s">
        <v>82</v>
      </c>
      <c r="R812" s="84" t="s">
        <v>10</v>
      </c>
      <c r="S812" s="84" t="s">
        <v>10</v>
      </c>
      <c r="T812" s="83" t="s">
        <v>185</v>
      </c>
      <c r="U812" s="83" t="s">
        <v>124</v>
      </c>
      <c r="AC812" s="11" t="str">
        <f t="shared" si="284"/>
        <v>N006554</v>
      </c>
      <c r="AD812" s="11" t="str">
        <f t="shared" si="285"/>
        <v>Contribuciones Seg. Social</v>
      </c>
      <c r="AE812" s="11" t="str">
        <f t="shared" si="286"/>
        <v>Declaración Jurada</v>
      </c>
      <c r="AF812" s="11" t="str">
        <f t="shared" si="287"/>
        <v>Declaración Jurada</v>
      </c>
      <c r="AG812" s="11">
        <f t="shared" si="288"/>
        <v>7.0000000000000007E-2</v>
      </c>
      <c r="AH812" s="11">
        <f t="shared" si="289"/>
        <v>0</v>
      </c>
      <c r="AI812" s="11">
        <f t="shared" si="290"/>
        <v>7.0000000000000007E-2</v>
      </c>
      <c r="AJ812" s="11">
        <f t="shared" si="291"/>
        <v>2009</v>
      </c>
      <c r="AK812" s="11">
        <f t="shared" si="292"/>
        <v>7</v>
      </c>
      <c r="AN812" s="11" t="str">
        <f t="shared" si="293"/>
        <v xml:space="preserve">2009/7 </v>
      </c>
      <c r="AO812" s="11" t="str">
        <f t="shared" si="294"/>
        <v>2009/7 Contribuciones Seg. Social</v>
      </c>
      <c r="AP812" s="11">
        <f t="shared" si="295"/>
        <v>7.0000000000000007E-2</v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:55" ht="29.25" thickBot="1">
      <c r="A813" s="3" t="s">
        <v>198</v>
      </c>
      <c r="B813" s="83">
        <v>2009</v>
      </c>
      <c r="C813" s="83">
        <v>7</v>
      </c>
      <c r="D813" s="83"/>
      <c r="E813" s="84" t="s">
        <v>11</v>
      </c>
      <c r="F813" s="84" t="s">
        <v>10</v>
      </c>
      <c r="G813" s="84" t="s">
        <v>83</v>
      </c>
      <c r="H813" s="85">
        <v>43980</v>
      </c>
      <c r="I813" s="87">
        <v>0.27</v>
      </c>
      <c r="J813" s="87">
        <v>0.22</v>
      </c>
      <c r="K813" s="87">
        <v>0.05</v>
      </c>
      <c r="N813" s="3" t="s">
        <v>101</v>
      </c>
      <c r="O813" s="83">
        <v>44</v>
      </c>
      <c r="P813" s="87">
        <v>669.19</v>
      </c>
      <c r="Q813" s="84" t="s">
        <v>103</v>
      </c>
      <c r="R813" s="84" t="s">
        <v>10</v>
      </c>
      <c r="S813" s="84" t="s">
        <v>84</v>
      </c>
      <c r="T813" s="83" t="s">
        <v>114</v>
      </c>
      <c r="U813" s="83" t="s">
        <v>124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:55" ht="29.25" thickBot="1">
      <c r="A814" s="3" t="s">
        <v>198</v>
      </c>
      <c r="B814" s="83">
        <v>2012</v>
      </c>
      <c r="C814" s="83">
        <v>1</v>
      </c>
      <c r="D814" s="83"/>
      <c r="E814" s="84" t="s">
        <v>11</v>
      </c>
      <c r="F814" s="84" t="s">
        <v>10</v>
      </c>
      <c r="G814" s="84" t="s">
        <v>10</v>
      </c>
      <c r="H814" s="85">
        <v>40948</v>
      </c>
      <c r="I814" s="86">
        <v>6285.77</v>
      </c>
      <c r="J814" s="87">
        <v>0</v>
      </c>
      <c r="K814" s="86">
        <v>6285.77</v>
      </c>
      <c r="N814" s="3" t="s">
        <v>101</v>
      </c>
      <c r="O814" s="83">
        <v>44</v>
      </c>
      <c r="P814" s="86">
        <v>14119.33</v>
      </c>
      <c r="Q814" s="84" t="s">
        <v>102</v>
      </c>
      <c r="R814" s="84" t="s">
        <v>10</v>
      </c>
      <c r="S814" s="84" t="s">
        <v>83</v>
      </c>
      <c r="T814" s="83" t="s">
        <v>115</v>
      </c>
      <c r="U814" s="83" t="s">
        <v>124</v>
      </c>
      <c r="AC814" s="11" t="str">
        <f t="shared" si="284"/>
        <v>N006554</v>
      </c>
      <c r="AD814" s="11" t="str">
        <f t="shared" si="285"/>
        <v>Contribuciones Seg. Social</v>
      </c>
      <c r="AE814" s="11" t="str">
        <f t="shared" si="286"/>
        <v>Declaración Jurada</v>
      </c>
      <c r="AF814" s="11" t="str">
        <f t="shared" si="287"/>
        <v>Declaración Jurada</v>
      </c>
      <c r="AG814" s="11">
        <f t="shared" si="288"/>
        <v>6285.77</v>
      </c>
      <c r="AH814" s="11">
        <f t="shared" si="289"/>
        <v>0</v>
      </c>
      <c r="AI814" s="11">
        <f t="shared" si="290"/>
        <v>6285.77</v>
      </c>
      <c r="AJ814" s="11">
        <f t="shared" si="291"/>
        <v>2012</v>
      </c>
      <c r="AK814" s="11">
        <f t="shared" si="292"/>
        <v>1</v>
      </c>
      <c r="AN814" s="11" t="str">
        <f t="shared" si="293"/>
        <v xml:space="preserve">2012/1 </v>
      </c>
      <c r="AO814" s="11" t="str">
        <f t="shared" si="294"/>
        <v>2012/1 Contribuciones Seg. Social</v>
      </c>
      <c r="AP814" s="11">
        <f t="shared" si="295"/>
        <v>6285.77</v>
      </c>
      <c r="AT814" s="11" t="str">
        <f t="shared" si="296"/>
        <v/>
      </c>
      <c r="AU814" s="11" t="str">
        <f t="shared" si="297"/>
        <v/>
      </c>
      <c r="AV814" s="11" t="str">
        <f t="shared" si="298"/>
        <v/>
      </c>
      <c r="AW814" s="11" t="str">
        <f t="shared" si="299"/>
        <v/>
      </c>
      <c r="AX814" s="11" t="str">
        <f t="shared" si="300"/>
        <v/>
      </c>
      <c r="AY814" s="11" t="str">
        <f t="shared" si="281"/>
        <v/>
      </c>
      <c r="AZ814" s="11" t="str">
        <f t="shared" si="301"/>
        <v/>
      </c>
      <c r="BA814" s="11" t="str">
        <f t="shared" si="283"/>
        <v xml:space="preserve"> </v>
      </c>
      <c r="BB814" s="11" t="str">
        <f>IFERROR(IF(AW814="","",VLOOKUP(AW814,SUSS!R:S,2,FALSE)),AY814*SUSS!$M$2)</f>
        <v/>
      </c>
      <c r="BC814" s="11" t="str">
        <f t="shared" si="282"/>
        <v/>
      </c>
    </row>
    <row r="815" spans="1:55" ht="29.25" thickBot="1">
      <c r="A815" s="3" t="s">
        <v>198</v>
      </c>
      <c r="B815" s="83">
        <v>2012</v>
      </c>
      <c r="C815" s="83">
        <v>1</v>
      </c>
      <c r="D815" s="83"/>
      <c r="E815" s="84" t="s">
        <v>11</v>
      </c>
      <c r="F815" s="84" t="s">
        <v>10</v>
      </c>
      <c r="G815" s="84" t="s">
        <v>83</v>
      </c>
      <c r="H815" s="85">
        <v>43980</v>
      </c>
      <c r="I815" s="86">
        <v>19877.78</v>
      </c>
      <c r="J815" s="86">
        <v>15163.45</v>
      </c>
      <c r="K815" s="86">
        <v>4714.33</v>
      </c>
      <c r="N815" s="3" t="s">
        <v>101</v>
      </c>
      <c r="O815" s="83">
        <v>44</v>
      </c>
      <c r="P815" s="86">
        <v>10417.69</v>
      </c>
      <c r="Q815" s="84" t="s">
        <v>11</v>
      </c>
      <c r="R815" s="84" t="s">
        <v>10</v>
      </c>
      <c r="S815" s="84" t="s">
        <v>10</v>
      </c>
      <c r="T815" s="83" t="s">
        <v>116</v>
      </c>
      <c r="U815" s="83" t="s">
        <v>124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>M645044</v>
      </c>
      <c r="AU815" s="11">
        <f t="shared" si="297"/>
        <v>44</v>
      </c>
      <c r="AV815" s="11">
        <f t="shared" si="298"/>
        <v>10417.69</v>
      </c>
      <c r="AW815" s="11" t="str">
        <f t="shared" si="299"/>
        <v>2016/6</v>
      </c>
      <c r="AX815" s="11" t="str">
        <f t="shared" si="300"/>
        <v>2016/6 Contribuciones Seg. Social</v>
      </c>
      <c r="AY815" s="11">
        <f t="shared" si="281"/>
        <v>12229.88</v>
      </c>
      <c r="AZ815" s="11">
        <f t="shared" si="301"/>
        <v>0.85182274887406917</v>
      </c>
      <c r="BA815" s="11" t="str">
        <f t="shared" si="283"/>
        <v>M645044 44</v>
      </c>
      <c r="BB815" s="11">
        <f>IFERROR(IF(AW815="","",VLOOKUP(AW815,SUSS!R:S,2,FALSE)),AY815*SUSS!$M$2)</f>
        <v>1467.5855999999999</v>
      </c>
      <c r="BC815" s="11">
        <f t="shared" si="282"/>
        <v>1250.1228000000001</v>
      </c>
    </row>
    <row r="816" spans="1:55" ht="29.25" thickBot="1">
      <c r="A816" s="3" t="s">
        <v>198</v>
      </c>
      <c r="B816" s="83">
        <v>2017</v>
      </c>
      <c r="C816" s="83">
        <v>12</v>
      </c>
      <c r="D816" s="83"/>
      <c r="E816" s="84" t="s">
        <v>11</v>
      </c>
      <c r="F816" s="84" t="s">
        <v>108</v>
      </c>
      <c r="G816" s="84" t="s">
        <v>83</v>
      </c>
      <c r="H816" s="85">
        <v>43980</v>
      </c>
      <c r="I816" s="86">
        <v>7494.35</v>
      </c>
      <c r="J816" s="86">
        <v>5677.71</v>
      </c>
      <c r="K816" s="86">
        <v>1816.64</v>
      </c>
      <c r="N816" s="3" t="s">
        <v>101</v>
      </c>
      <c r="O816" s="83">
        <v>44</v>
      </c>
      <c r="P816" s="87">
        <v>180.28</v>
      </c>
      <c r="Q816" s="84" t="s">
        <v>11</v>
      </c>
      <c r="R816" s="84" t="s">
        <v>10</v>
      </c>
      <c r="S816" s="84" t="s">
        <v>83</v>
      </c>
      <c r="T816" s="83" t="s">
        <v>116</v>
      </c>
      <c r="U816" s="83" t="s">
        <v>124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M645044</v>
      </c>
      <c r="AU816" s="11">
        <f t="shared" si="297"/>
        <v>44</v>
      </c>
      <c r="AV816" s="11">
        <f t="shared" si="298"/>
        <v>180.28</v>
      </c>
      <c r="AW816" s="11" t="str">
        <f t="shared" si="299"/>
        <v>2016/6</v>
      </c>
      <c r="AX816" s="11" t="str">
        <f t="shared" si="300"/>
        <v>2016/6 Contribuciones Seg. Social</v>
      </c>
      <c r="AY816" s="11">
        <f t="shared" si="281"/>
        <v>12229.88</v>
      </c>
      <c r="AZ816" s="11">
        <f t="shared" si="301"/>
        <v>1.4740945945503963E-2</v>
      </c>
      <c r="BA816" s="11" t="str">
        <f t="shared" si="283"/>
        <v>M645044 44</v>
      </c>
      <c r="BB816" s="11">
        <f>IFERROR(IF(AW816="","",VLOOKUP(AW816,SUSS!R:S,2,FALSE)),AY816*SUSS!$M$2)</f>
        <v>1467.5855999999999</v>
      </c>
      <c r="BC816" s="11">
        <f t="shared" si="282"/>
        <v>21.633600000000001</v>
      </c>
    </row>
    <row r="817" spans="1:55" ht="29.25" thickBot="1">
      <c r="A817" s="3" t="s">
        <v>198</v>
      </c>
      <c r="B817" s="83">
        <v>2017</v>
      </c>
      <c r="C817" s="83">
        <v>12</v>
      </c>
      <c r="D817" s="83"/>
      <c r="E817" s="84" t="s">
        <v>11</v>
      </c>
      <c r="F817" s="84" t="s">
        <v>108</v>
      </c>
      <c r="G817" s="84" t="s">
        <v>109</v>
      </c>
      <c r="H817" s="85">
        <v>43110</v>
      </c>
      <c r="I817" s="86">
        <v>7266.57</v>
      </c>
      <c r="J817" s="87">
        <v>0</v>
      </c>
      <c r="K817" s="86">
        <v>7266.57</v>
      </c>
      <c r="N817" s="3" t="s">
        <v>101</v>
      </c>
      <c r="O817" s="83">
        <v>44</v>
      </c>
      <c r="P817" s="86">
        <v>2877.19</v>
      </c>
      <c r="Q817" s="84" t="s">
        <v>11</v>
      </c>
      <c r="R817" s="84" t="s">
        <v>10</v>
      </c>
      <c r="S817" s="84" t="s">
        <v>84</v>
      </c>
      <c r="T817" s="83" t="s">
        <v>116</v>
      </c>
      <c r="U817" s="83" t="s">
        <v>124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>M645044</v>
      </c>
      <c r="AU817" s="11">
        <f t="shared" si="297"/>
        <v>44</v>
      </c>
      <c r="AV817" s="11">
        <f t="shared" si="298"/>
        <v>2877.19</v>
      </c>
      <c r="AW817" s="11" t="str">
        <f t="shared" si="299"/>
        <v>2016/6</v>
      </c>
      <c r="AX817" s="11" t="str">
        <f t="shared" si="300"/>
        <v>2016/6 Contribuciones Seg. Social</v>
      </c>
      <c r="AY817" s="11">
        <f t="shared" si="281"/>
        <v>12229.88</v>
      </c>
      <c r="AZ817" s="11">
        <f t="shared" si="301"/>
        <v>0.23525905405449607</v>
      </c>
      <c r="BA817" s="11" t="str">
        <f t="shared" si="283"/>
        <v>M645044 44</v>
      </c>
      <c r="BB817" s="11">
        <f>IFERROR(IF(AW817="","",VLOOKUP(AW817,SUSS!R:S,2,FALSE)),AY817*SUSS!$M$2)</f>
        <v>1467.5855999999999</v>
      </c>
      <c r="BC817" s="11">
        <f t="shared" si="282"/>
        <v>345.26280000000003</v>
      </c>
    </row>
    <row r="818" spans="1:55" ht="29.25" thickBot="1">
      <c r="A818" s="3" t="s">
        <v>198</v>
      </c>
      <c r="B818" s="83">
        <v>2018</v>
      </c>
      <c r="C818" s="83">
        <v>1</v>
      </c>
      <c r="D818" s="83"/>
      <c r="E818" s="84" t="s">
        <v>11</v>
      </c>
      <c r="F818" s="84" t="s">
        <v>108</v>
      </c>
      <c r="G818" s="84" t="s">
        <v>83</v>
      </c>
      <c r="H818" s="85">
        <v>43980</v>
      </c>
      <c r="I818" s="86">
        <v>6315.85</v>
      </c>
      <c r="J818" s="86">
        <v>5682.58</v>
      </c>
      <c r="K818" s="87">
        <v>633.27</v>
      </c>
      <c r="N818" s="3" t="s">
        <v>101</v>
      </c>
      <c r="O818" s="83">
        <v>44</v>
      </c>
      <c r="P818" s="87">
        <v>6.27</v>
      </c>
      <c r="Q818" s="84" t="s">
        <v>104</v>
      </c>
      <c r="R818" s="84" t="s">
        <v>10</v>
      </c>
      <c r="S818" s="84" t="s">
        <v>105</v>
      </c>
      <c r="T818" s="83" t="s">
        <v>116</v>
      </c>
      <c r="U818" s="83" t="s">
        <v>124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/>
      </c>
      <c r="AU818" s="11" t="str">
        <f t="shared" si="297"/>
        <v/>
      </c>
      <c r="AV818" s="11" t="str">
        <f t="shared" si="298"/>
        <v/>
      </c>
      <c r="AW818" s="11" t="str">
        <f t="shared" si="299"/>
        <v/>
      </c>
      <c r="AX818" s="11" t="str">
        <f t="shared" si="300"/>
        <v/>
      </c>
      <c r="AY818" s="11" t="str">
        <f t="shared" si="281"/>
        <v/>
      </c>
      <c r="AZ818" s="11" t="str">
        <f t="shared" si="301"/>
        <v/>
      </c>
      <c r="BA818" s="11" t="str">
        <f t="shared" si="283"/>
        <v xml:space="preserve"> </v>
      </c>
      <c r="BB818" s="11" t="str">
        <f>IFERROR(IF(AW818="","",VLOOKUP(AW818,SUSS!R:S,2,FALSE)),AY818*SUSS!$M$2)</f>
        <v/>
      </c>
      <c r="BC818" s="11" t="str">
        <f t="shared" si="282"/>
        <v/>
      </c>
    </row>
    <row r="819" spans="1:55" ht="29.25" thickBot="1">
      <c r="A819" s="3" t="s">
        <v>198</v>
      </c>
      <c r="B819" s="83">
        <v>2018</v>
      </c>
      <c r="C819" s="83">
        <v>1</v>
      </c>
      <c r="D819" s="83"/>
      <c r="E819" s="84" t="s">
        <v>11</v>
      </c>
      <c r="F819" s="84" t="s">
        <v>108</v>
      </c>
      <c r="G819" s="84" t="s">
        <v>109</v>
      </c>
      <c r="H819" s="85">
        <v>43145</v>
      </c>
      <c r="I819" s="86">
        <v>6332.65</v>
      </c>
      <c r="J819" s="87">
        <v>0</v>
      </c>
      <c r="K819" s="86">
        <v>6332.65</v>
      </c>
      <c r="N819" s="3" t="s">
        <v>101</v>
      </c>
      <c r="O819" s="83">
        <v>44</v>
      </c>
      <c r="P819" s="86">
        <v>5209.53</v>
      </c>
      <c r="Q819" s="84" t="s">
        <v>86</v>
      </c>
      <c r="R819" s="84" t="s">
        <v>10</v>
      </c>
      <c r="S819" s="84" t="s">
        <v>10</v>
      </c>
      <c r="T819" s="83" t="s">
        <v>153</v>
      </c>
      <c r="U819" s="83" t="s">
        <v>124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:55" ht="29.25" thickBot="1">
      <c r="A820" s="3" t="s">
        <v>198</v>
      </c>
      <c r="B820" s="83">
        <v>2018</v>
      </c>
      <c r="C820" s="83">
        <v>2</v>
      </c>
      <c r="D820" s="83"/>
      <c r="E820" s="84" t="s">
        <v>11</v>
      </c>
      <c r="F820" s="84" t="s">
        <v>108</v>
      </c>
      <c r="G820" s="84" t="s">
        <v>83</v>
      </c>
      <c r="H820" s="85">
        <v>43980</v>
      </c>
      <c r="I820" s="86">
        <v>6051.34</v>
      </c>
      <c r="J820" s="86">
        <v>5427.07</v>
      </c>
      <c r="K820" s="87">
        <v>624.27</v>
      </c>
      <c r="N820" s="3" t="s">
        <v>101</v>
      </c>
      <c r="O820" s="83">
        <v>44</v>
      </c>
      <c r="P820" s="86">
        <v>8278.7900000000009</v>
      </c>
      <c r="Q820" s="84" t="s">
        <v>11</v>
      </c>
      <c r="R820" s="84" t="s">
        <v>10</v>
      </c>
      <c r="S820" s="84" t="s">
        <v>10</v>
      </c>
      <c r="T820" s="83" t="s">
        <v>153</v>
      </c>
      <c r="U820" s="83" t="s">
        <v>124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M645044</v>
      </c>
      <c r="AU820" s="11">
        <f t="shared" si="297"/>
        <v>44</v>
      </c>
      <c r="AV820" s="11">
        <f t="shared" si="298"/>
        <v>8278.7900000000009</v>
      </c>
      <c r="AW820" s="11" t="str">
        <f t="shared" si="299"/>
        <v>2016/7</v>
      </c>
      <c r="AX820" s="11" t="str">
        <f t="shared" si="300"/>
        <v>2016/7 Contribuciones Seg. Social</v>
      </c>
      <c r="AY820" s="11">
        <f t="shared" si="281"/>
        <v>8278.7900000000009</v>
      </c>
      <c r="AZ820" s="11">
        <f t="shared" si="301"/>
        <v>1</v>
      </c>
      <c r="BA820" s="11" t="str">
        <f t="shared" si="283"/>
        <v>M645044 44</v>
      </c>
      <c r="BB820" s="11">
        <f>IFERROR(IF(AW820="","",VLOOKUP(AW820,SUSS!R:S,2,FALSE)),AY820*SUSS!$M$2)</f>
        <v>993.45480000000009</v>
      </c>
      <c r="BC820" s="11">
        <f t="shared" si="282"/>
        <v>993.45480000000009</v>
      </c>
    </row>
    <row r="821" spans="1:55" ht="29.25" thickBot="1">
      <c r="A821" s="3" t="s">
        <v>198</v>
      </c>
      <c r="B821" s="83">
        <v>2018</v>
      </c>
      <c r="C821" s="83">
        <v>2</v>
      </c>
      <c r="D821" s="83"/>
      <c r="E821" s="84" t="s">
        <v>11</v>
      </c>
      <c r="F821" s="84" t="s">
        <v>108</v>
      </c>
      <c r="G821" s="84" t="s">
        <v>109</v>
      </c>
      <c r="H821" s="85">
        <v>43171</v>
      </c>
      <c r="I821" s="86">
        <v>6242.7</v>
      </c>
      <c r="J821" s="87">
        <v>0</v>
      </c>
      <c r="K821" s="86">
        <v>6242.7</v>
      </c>
      <c r="N821" s="3" t="s">
        <v>101</v>
      </c>
      <c r="O821" s="83">
        <v>44</v>
      </c>
      <c r="P821" s="87">
        <v>400</v>
      </c>
      <c r="Q821" s="84" t="s">
        <v>86</v>
      </c>
      <c r="R821" s="84" t="s">
        <v>10</v>
      </c>
      <c r="S821" s="84" t="s">
        <v>105</v>
      </c>
      <c r="T821" s="83" t="s">
        <v>153</v>
      </c>
      <c r="U821" s="83" t="s">
        <v>124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:55" ht="29.25" thickBot="1">
      <c r="A822" s="3" t="s">
        <v>198</v>
      </c>
      <c r="B822" s="83">
        <v>2018</v>
      </c>
      <c r="C822" s="83">
        <v>3</v>
      </c>
      <c r="D822" s="83"/>
      <c r="E822" s="84" t="s">
        <v>11</v>
      </c>
      <c r="F822" s="84" t="s">
        <v>108</v>
      </c>
      <c r="G822" s="84" t="s">
        <v>83</v>
      </c>
      <c r="H822" s="85">
        <v>43980</v>
      </c>
      <c r="I822" s="86">
        <v>4142.8</v>
      </c>
      <c r="J822" s="86">
        <v>3702.71</v>
      </c>
      <c r="K822" s="87">
        <v>440.09</v>
      </c>
      <c r="N822" s="3" t="s">
        <v>101</v>
      </c>
      <c r="O822" s="83">
        <v>44</v>
      </c>
      <c r="P822" s="87">
        <v>72.650000000000006</v>
      </c>
      <c r="Q822" s="84" t="s">
        <v>86</v>
      </c>
      <c r="R822" s="84" t="s">
        <v>10</v>
      </c>
      <c r="S822" s="84" t="s">
        <v>83</v>
      </c>
      <c r="T822" s="83" t="s">
        <v>153</v>
      </c>
      <c r="U822" s="83" t="s">
        <v>124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/>
      </c>
      <c r="AU822" s="11" t="str">
        <f t="shared" si="297"/>
        <v/>
      </c>
      <c r="AV822" s="11" t="str">
        <f t="shared" si="298"/>
        <v/>
      </c>
      <c r="AW822" s="11" t="str">
        <f t="shared" si="299"/>
        <v/>
      </c>
      <c r="AX822" s="11" t="str">
        <f t="shared" si="300"/>
        <v/>
      </c>
      <c r="AY822" s="11" t="str">
        <f t="shared" si="281"/>
        <v/>
      </c>
      <c r="AZ822" s="11" t="str">
        <f t="shared" si="301"/>
        <v/>
      </c>
      <c r="BA822" s="11" t="str">
        <f t="shared" si="283"/>
        <v xml:space="preserve"> </v>
      </c>
      <c r="BB822" s="11" t="str">
        <f>IFERROR(IF(AW822="","",VLOOKUP(AW822,SUSS!R:S,2,FALSE)),AY822*SUSS!$M$2)</f>
        <v/>
      </c>
      <c r="BC822" s="11" t="str">
        <f t="shared" si="282"/>
        <v/>
      </c>
    </row>
    <row r="823" spans="1:55" ht="29.25" thickBot="1">
      <c r="A823" s="3" t="s">
        <v>198</v>
      </c>
      <c r="B823" s="83">
        <v>2018</v>
      </c>
      <c r="C823" s="83">
        <v>3</v>
      </c>
      <c r="D823" s="83"/>
      <c r="E823" s="84" t="s">
        <v>11</v>
      </c>
      <c r="F823" s="84" t="s">
        <v>108</v>
      </c>
      <c r="G823" s="84" t="s">
        <v>109</v>
      </c>
      <c r="H823" s="85">
        <v>43200</v>
      </c>
      <c r="I823" s="86">
        <v>4400.93</v>
      </c>
      <c r="J823" s="87">
        <v>0</v>
      </c>
      <c r="K823" s="86">
        <v>4400.93</v>
      </c>
      <c r="N823" s="3" t="s">
        <v>101</v>
      </c>
      <c r="O823" s="83">
        <v>44</v>
      </c>
      <c r="P823" s="87">
        <v>90</v>
      </c>
      <c r="Q823" s="84" t="s">
        <v>11</v>
      </c>
      <c r="R823" s="84" t="s">
        <v>10</v>
      </c>
      <c r="S823" s="84" t="s">
        <v>83</v>
      </c>
      <c r="T823" s="83" t="s">
        <v>153</v>
      </c>
      <c r="U823" s="83" t="s">
        <v>124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>M645044</v>
      </c>
      <c r="AU823" s="11">
        <f t="shared" si="297"/>
        <v>44</v>
      </c>
      <c r="AV823" s="11">
        <f t="shared" si="298"/>
        <v>90</v>
      </c>
      <c r="AW823" s="11" t="str">
        <f t="shared" si="299"/>
        <v>2016/7</v>
      </c>
      <c r="AX823" s="11" t="str">
        <f t="shared" si="300"/>
        <v>2016/7 Contribuciones Seg. Social</v>
      </c>
      <c r="AY823" s="11">
        <f t="shared" si="281"/>
        <v>8278.7900000000009</v>
      </c>
      <c r="AZ823" s="11">
        <f t="shared" si="301"/>
        <v>1.0871153876351495E-2</v>
      </c>
      <c r="BA823" s="11" t="str">
        <f t="shared" si="283"/>
        <v>M645044 44</v>
      </c>
      <c r="BB823" s="11">
        <f>IFERROR(IF(AW823="","",VLOOKUP(AW823,SUSS!R:S,2,FALSE)),AY823*SUSS!$M$2)</f>
        <v>993.45480000000009</v>
      </c>
      <c r="BC823" s="11">
        <f t="shared" si="282"/>
        <v>10.799999999999999</v>
      </c>
    </row>
    <row r="824" spans="1:55" ht="29.25" thickBot="1">
      <c r="A824" s="3" t="s">
        <v>198</v>
      </c>
      <c r="B824" s="83">
        <v>2018</v>
      </c>
      <c r="C824" s="83">
        <v>4</v>
      </c>
      <c r="D824" s="83"/>
      <c r="E824" s="84" t="s">
        <v>11</v>
      </c>
      <c r="F824" s="84" t="s">
        <v>108</v>
      </c>
      <c r="G824" s="84" t="s">
        <v>83</v>
      </c>
      <c r="H824" s="85">
        <v>43980</v>
      </c>
      <c r="I824" s="86">
        <v>8106.41</v>
      </c>
      <c r="J824" s="86">
        <v>7216.91</v>
      </c>
      <c r="K824" s="87">
        <v>889.5</v>
      </c>
      <c r="N824" s="3" t="s">
        <v>101</v>
      </c>
      <c r="O824" s="83">
        <v>44</v>
      </c>
      <c r="P824" s="87">
        <v>553.4</v>
      </c>
      <c r="Q824" s="84" t="s">
        <v>11</v>
      </c>
      <c r="R824" s="84" t="s">
        <v>10</v>
      </c>
      <c r="S824" s="84" t="s">
        <v>84</v>
      </c>
      <c r="T824" s="83" t="s">
        <v>153</v>
      </c>
      <c r="U824" s="83" t="s">
        <v>124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M645044</v>
      </c>
      <c r="AU824" s="11">
        <f t="shared" si="297"/>
        <v>44</v>
      </c>
      <c r="AV824" s="11">
        <f t="shared" si="298"/>
        <v>553.4</v>
      </c>
      <c r="AW824" s="11" t="str">
        <f t="shared" si="299"/>
        <v>2016/7</v>
      </c>
      <c r="AX824" s="11" t="str">
        <f t="shared" si="300"/>
        <v>2016/7 Contribuciones Seg. Social</v>
      </c>
      <c r="AY824" s="11">
        <f t="shared" si="281"/>
        <v>8278.7900000000009</v>
      </c>
      <c r="AZ824" s="11">
        <f t="shared" si="301"/>
        <v>6.6845517279699077E-2</v>
      </c>
      <c r="BA824" s="11" t="str">
        <f t="shared" si="283"/>
        <v>M645044 44</v>
      </c>
      <c r="BB824" s="11">
        <f>IFERROR(IF(AW824="","",VLOOKUP(AW824,SUSS!R:S,2,FALSE)),AY824*SUSS!$M$2)</f>
        <v>993.45480000000009</v>
      </c>
      <c r="BC824" s="11">
        <f t="shared" si="282"/>
        <v>66.408000000000001</v>
      </c>
    </row>
    <row r="825" spans="1:55" ht="29.25" thickBot="1">
      <c r="A825" s="3" t="s">
        <v>198</v>
      </c>
      <c r="B825" s="83">
        <v>2018</v>
      </c>
      <c r="C825" s="83">
        <v>4</v>
      </c>
      <c r="D825" s="83"/>
      <c r="E825" s="84" t="s">
        <v>11</v>
      </c>
      <c r="F825" s="84" t="s">
        <v>108</v>
      </c>
      <c r="G825" s="84" t="s">
        <v>109</v>
      </c>
      <c r="H825" s="85">
        <v>43230</v>
      </c>
      <c r="I825" s="86">
        <v>8894.98</v>
      </c>
      <c r="J825" s="87">
        <v>0</v>
      </c>
      <c r="K825" s="86">
        <v>8894.98</v>
      </c>
      <c r="N825" s="3" t="s">
        <v>101</v>
      </c>
      <c r="O825" s="83">
        <v>44</v>
      </c>
      <c r="P825" s="86">
        <v>1598.14</v>
      </c>
      <c r="Q825" s="84" t="s">
        <v>86</v>
      </c>
      <c r="R825" s="84" t="s">
        <v>10</v>
      </c>
      <c r="S825" s="84" t="s">
        <v>84</v>
      </c>
      <c r="T825" s="83" t="s">
        <v>153</v>
      </c>
      <c r="U825" s="83" t="s">
        <v>124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:55" ht="29.25" thickBot="1">
      <c r="A826" s="3" t="s">
        <v>198</v>
      </c>
      <c r="B826" s="83">
        <v>2018</v>
      </c>
      <c r="C826" s="83">
        <v>5</v>
      </c>
      <c r="D826" s="83"/>
      <c r="E826" s="84" t="s">
        <v>11</v>
      </c>
      <c r="F826" s="84" t="s">
        <v>108</v>
      </c>
      <c r="G826" s="84" t="s">
        <v>83</v>
      </c>
      <c r="H826" s="85">
        <v>43980</v>
      </c>
      <c r="I826" s="86">
        <v>2072.09</v>
      </c>
      <c r="J826" s="86">
        <v>1836.45</v>
      </c>
      <c r="K826" s="87">
        <v>235.64</v>
      </c>
      <c r="N826" s="3" t="s">
        <v>101</v>
      </c>
      <c r="O826" s="83">
        <v>44</v>
      </c>
      <c r="P826" s="86">
        <v>6681.25</v>
      </c>
      <c r="Q826" s="84" t="s">
        <v>86</v>
      </c>
      <c r="R826" s="84" t="s">
        <v>10</v>
      </c>
      <c r="S826" s="84" t="s">
        <v>10</v>
      </c>
      <c r="T826" s="83" t="s">
        <v>186</v>
      </c>
      <c r="U826" s="83" t="s">
        <v>124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:55" ht="29.25" thickBot="1">
      <c r="A827" s="3" t="s">
        <v>198</v>
      </c>
      <c r="B827" s="83">
        <v>2018</v>
      </c>
      <c r="C827" s="83">
        <v>5</v>
      </c>
      <c r="D827" s="83"/>
      <c r="E827" s="84" t="s">
        <v>11</v>
      </c>
      <c r="F827" s="84" t="s">
        <v>108</v>
      </c>
      <c r="G827" s="84" t="s">
        <v>109</v>
      </c>
      <c r="H827" s="85">
        <v>43263</v>
      </c>
      <c r="I827" s="86">
        <v>2356.4</v>
      </c>
      <c r="J827" s="87">
        <v>0</v>
      </c>
      <c r="K827" s="86">
        <v>2356.4</v>
      </c>
      <c r="N827" s="3" t="s">
        <v>101</v>
      </c>
      <c r="O827" s="83">
        <v>44</v>
      </c>
      <c r="P827" s="87">
        <v>400</v>
      </c>
      <c r="Q827" s="84" t="s">
        <v>86</v>
      </c>
      <c r="R827" s="84" t="s">
        <v>10</v>
      </c>
      <c r="S827" s="84" t="s">
        <v>105</v>
      </c>
      <c r="T827" s="83" t="s">
        <v>186</v>
      </c>
      <c r="U827" s="83" t="s">
        <v>124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:55" ht="29.25" thickBot="1">
      <c r="A828" s="3" t="s">
        <v>198</v>
      </c>
      <c r="B828" s="83">
        <v>2018</v>
      </c>
      <c r="C828" s="83">
        <v>6</v>
      </c>
      <c r="D828" s="83"/>
      <c r="E828" s="84" t="s">
        <v>11</v>
      </c>
      <c r="F828" s="84" t="s">
        <v>108</v>
      </c>
      <c r="G828" s="84" t="s">
        <v>83</v>
      </c>
      <c r="H828" s="85">
        <v>43980</v>
      </c>
      <c r="I828" s="86">
        <v>3223.63</v>
      </c>
      <c r="J828" s="86">
        <v>2844.53</v>
      </c>
      <c r="K828" s="87">
        <v>379.1</v>
      </c>
      <c r="N828" s="3" t="s">
        <v>101</v>
      </c>
      <c r="O828" s="83">
        <v>44</v>
      </c>
      <c r="P828" s="87">
        <v>174.36</v>
      </c>
      <c r="Q828" s="84" t="s">
        <v>86</v>
      </c>
      <c r="R828" s="84" t="s">
        <v>10</v>
      </c>
      <c r="S828" s="84" t="s">
        <v>83</v>
      </c>
      <c r="T828" s="83" t="s">
        <v>186</v>
      </c>
      <c r="U828" s="83" t="s">
        <v>124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:55" ht="29.25" thickBot="1">
      <c r="A829" s="3" t="s">
        <v>198</v>
      </c>
      <c r="B829" s="83">
        <v>2018</v>
      </c>
      <c r="C829" s="83">
        <v>6</v>
      </c>
      <c r="D829" s="83"/>
      <c r="E829" s="84" t="s">
        <v>11</v>
      </c>
      <c r="F829" s="84" t="s">
        <v>108</v>
      </c>
      <c r="G829" s="84" t="s">
        <v>109</v>
      </c>
      <c r="H829" s="85">
        <v>43292</v>
      </c>
      <c r="I829" s="86">
        <v>3790.96</v>
      </c>
      <c r="J829" s="87">
        <v>0</v>
      </c>
      <c r="K829" s="86">
        <v>3790.96</v>
      </c>
      <c r="N829" s="3" t="s">
        <v>101</v>
      </c>
      <c r="O829" s="83">
        <v>44</v>
      </c>
      <c r="P829" s="86">
        <v>1495.95</v>
      </c>
      <c r="Q829" s="84" t="s">
        <v>86</v>
      </c>
      <c r="R829" s="84" t="s">
        <v>10</v>
      </c>
      <c r="S829" s="84" t="s">
        <v>84</v>
      </c>
      <c r="T829" s="83" t="s">
        <v>186</v>
      </c>
      <c r="U829" s="83" t="s">
        <v>124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:55" ht="29.25" thickBot="1">
      <c r="A830" s="3" t="s">
        <v>198</v>
      </c>
      <c r="B830" s="83">
        <v>2018</v>
      </c>
      <c r="C830" s="83">
        <v>8</v>
      </c>
      <c r="D830" s="83"/>
      <c r="E830" s="84" t="s">
        <v>11</v>
      </c>
      <c r="F830" s="84" t="s">
        <v>108</v>
      </c>
      <c r="G830" s="84" t="s">
        <v>83</v>
      </c>
      <c r="H830" s="85">
        <v>43980</v>
      </c>
      <c r="I830" s="86">
        <v>1674.06</v>
      </c>
      <c r="J830" s="86">
        <v>1462.25</v>
      </c>
      <c r="K830" s="87">
        <v>211.81</v>
      </c>
      <c r="N830" s="3" t="s">
        <v>101</v>
      </c>
      <c r="O830" s="83">
        <v>44</v>
      </c>
      <c r="P830" s="87">
        <v>224.3</v>
      </c>
      <c r="Q830" s="84" t="s">
        <v>86</v>
      </c>
      <c r="R830" s="84" t="s">
        <v>10</v>
      </c>
      <c r="S830" s="84" t="s">
        <v>10</v>
      </c>
      <c r="T830" s="83" t="s">
        <v>187</v>
      </c>
      <c r="U830" s="83" t="s">
        <v>124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:55" ht="29.25" thickBot="1">
      <c r="A831" s="3" t="s">
        <v>198</v>
      </c>
      <c r="B831" s="83">
        <v>2018</v>
      </c>
      <c r="C831" s="83">
        <v>8</v>
      </c>
      <c r="D831" s="83"/>
      <c r="E831" s="84" t="s">
        <v>11</v>
      </c>
      <c r="F831" s="84" t="s">
        <v>108</v>
      </c>
      <c r="G831" s="84" t="s">
        <v>109</v>
      </c>
      <c r="H831" s="85">
        <v>43354</v>
      </c>
      <c r="I831" s="86">
        <v>2118.14</v>
      </c>
      <c r="J831" s="87">
        <v>0</v>
      </c>
      <c r="K831" s="86">
        <v>2118.14</v>
      </c>
      <c r="N831" s="3" t="s">
        <v>101</v>
      </c>
      <c r="O831" s="83">
        <v>44</v>
      </c>
      <c r="P831" s="87">
        <v>18.809999999999999</v>
      </c>
      <c r="Q831" s="84" t="s">
        <v>106</v>
      </c>
      <c r="R831" s="84" t="s">
        <v>10</v>
      </c>
      <c r="S831" s="84" t="s">
        <v>105</v>
      </c>
      <c r="T831" s="83" t="s">
        <v>163</v>
      </c>
      <c r="U831" s="83" t="s">
        <v>124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:55" ht="29.25" thickBot="1">
      <c r="A832" s="3" t="s">
        <v>198</v>
      </c>
      <c r="B832" s="83">
        <v>2018</v>
      </c>
      <c r="C832" s="83">
        <v>9</v>
      </c>
      <c r="D832" s="83"/>
      <c r="E832" s="84" t="s">
        <v>11</v>
      </c>
      <c r="F832" s="84" t="s">
        <v>108</v>
      </c>
      <c r="G832" s="84" t="s">
        <v>83</v>
      </c>
      <c r="H832" s="85">
        <v>43980</v>
      </c>
      <c r="I832" s="86">
        <v>1866.81</v>
      </c>
      <c r="J832" s="86">
        <v>1621.61</v>
      </c>
      <c r="K832" s="87">
        <v>245.2</v>
      </c>
      <c r="N832" s="3" t="s">
        <v>101</v>
      </c>
      <c r="O832" s="83">
        <v>44</v>
      </c>
      <c r="P832" s="87">
        <v>12.54</v>
      </c>
      <c r="Q832" s="84" t="s">
        <v>107</v>
      </c>
      <c r="R832" s="84" t="s">
        <v>10</v>
      </c>
      <c r="S832" s="84" t="s">
        <v>105</v>
      </c>
      <c r="T832" s="83" t="s">
        <v>163</v>
      </c>
      <c r="U832" s="83" t="s">
        <v>124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:55" ht="29.25" thickBot="1">
      <c r="A833" s="3" t="s">
        <v>198</v>
      </c>
      <c r="B833" s="83">
        <v>2018</v>
      </c>
      <c r="C833" s="83">
        <v>9</v>
      </c>
      <c r="D833" s="83"/>
      <c r="E833" s="84" t="s">
        <v>11</v>
      </c>
      <c r="F833" s="84" t="s">
        <v>108</v>
      </c>
      <c r="G833" s="84" t="s">
        <v>109</v>
      </c>
      <c r="H833" s="85">
        <v>43383</v>
      </c>
      <c r="I833" s="86">
        <v>2451.98</v>
      </c>
      <c r="J833" s="87">
        <v>0</v>
      </c>
      <c r="K833" s="86">
        <v>2451.98</v>
      </c>
      <c r="N833" s="3" t="s">
        <v>101</v>
      </c>
      <c r="O833" s="83">
        <v>44</v>
      </c>
      <c r="P833" s="86">
        <v>22469.91</v>
      </c>
      <c r="Q833" s="84" t="s">
        <v>82</v>
      </c>
      <c r="R833" s="84" t="s">
        <v>10</v>
      </c>
      <c r="S833" s="84" t="s">
        <v>10</v>
      </c>
      <c r="T833" s="83" t="s">
        <v>185</v>
      </c>
      <c r="U833" s="83" t="s">
        <v>124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:55" ht="29.25" thickBot="1">
      <c r="A834" s="3" t="s">
        <v>198</v>
      </c>
      <c r="B834" s="83">
        <v>2018</v>
      </c>
      <c r="C834" s="83">
        <v>10</v>
      </c>
      <c r="D834" s="83"/>
      <c r="E834" s="84" t="s">
        <v>11</v>
      </c>
      <c r="F834" s="84" t="s">
        <v>108</v>
      </c>
      <c r="G834" s="84" t="s">
        <v>83</v>
      </c>
      <c r="H834" s="85">
        <v>43980</v>
      </c>
      <c r="I834" s="86">
        <v>1970.26</v>
      </c>
      <c r="J834" s="86">
        <v>1700.12</v>
      </c>
      <c r="K834" s="87">
        <v>270.14</v>
      </c>
      <c r="N834" s="3" t="s">
        <v>101</v>
      </c>
      <c r="O834" s="83">
        <v>44</v>
      </c>
      <c r="P834" s="86">
        <v>2033.23</v>
      </c>
      <c r="Q834" s="84" t="s">
        <v>82</v>
      </c>
      <c r="R834" s="84" t="s">
        <v>10</v>
      </c>
      <c r="S834" s="84" t="s">
        <v>83</v>
      </c>
      <c r="T834" s="83" t="s">
        <v>185</v>
      </c>
      <c r="U834" s="83" t="s">
        <v>124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:55" ht="29.25" thickBot="1">
      <c r="A835" s="3" t="s">
        <v>198</v>
      </c>
      <c r="B835" s="83">
        <v>2018</v>
      </c>
      <c r="C835" s="83">
        <v>10</v>
      </c>
      <c r="D835" s="83"/>
      <c r="E835" s="84" t="s">
        <v>11</v>
      </c>
      <c r="F835" s="84" t="s">
        <v>108</v>
      </c>
      <c r="G835" s="84" t="s">
        <v>109</v>
      </c>
      <c r="H835" s="85">
        <v>43416</v>
      </c>
      <c r="I835" s="86">
        <v>2701.4</v>
      </c>
      <c r="J835" s="87">
        <v>0</v>
      </c>
      <c r="K835" s="86">
        <v>2701.4</v>
      </c>
      <c r="N835" s="3" t="s">
        <v>101</v>
      </c>
      <c r="O835" s="83">
        <v>44</v>
      </c>
      <c r="P835" s="86">
        <v>1244.54</v>
      </c>
      <c r="Q835" s="84" t="s">
        <v>82</v>
      </c>
      <c r="R835" s="84" t="s">
        <v>10</v>
      </c>
      <c r="S835" s="84" t="s">
        <v>84</v>
      </c>
      <c r="T835" s="83" t="s">
        <v>185</v>
      </c>
      <c r="U835" s="83" t="s">
        <v>124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:55" ht="29.25" thickBot="1">
      <c r="A836" s="3" t="s">
        <v>198</v>
      </c>
      <c r="B836" s="83">
        <v>2018</v>
      </c>
      <c r="C836" s="83">
        <v>11</v>
      </c>
      <c r="D836" s="83"/>
      <c r="E836" s="84" t="s">
        <v>11</v>
      </c>
      <c r="F836" s="84" t="s">
        <v>108</v>
      </c>
      <c r="G836" s="84" t="s">
        <v>83</v>
      </c>
      <c r="H836" s="85">
        <v>43980</v>
      </c>
      <c r="I836" s="86">
        <v>1891.92</v>
      </c>
      <c r="J836" s="86">
        <v>1621.78</v>
      </c>
      <c r="K836" s="87">
        <v>270.14</v>
      </c>
      <c r="N836" s="3" t="s">
        <v>101</v>
      </c>
      <c r="O836" s="83">
        <v>44</v>
      </c>
      <c r="P836" s="86">
        <v>18534.54</v>
      </c>
      <c r="Q836" s="84" t="s">
        <v>82</v>
      </c>
      <c r="R836" s="84" t="s">
        <v>10</v>
      </c>
      <c r="S836" s="84" t="s">
        <v>10</v>
      </c>
      <c r="T836" s="83" t="s">
        <v>188</v>
      </c>
      <c r="U836" s="83" t="s">
        <v>124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:55" ht="29.25" thickBot="1">
      <c r="A837" s="3" t="s">
        <v>198</v>
      </c>
      <c r="B837" s="83">
        <v>2018</v>
      </c>
      <c r="C837" s="83">
        <v>11</v>
      </c>
      <c r="D837" s="83"/>
      <c r="E837" s="84" t="s">
        <v>11</v>
      </c>
      <c r="F837" s="84" t="s">
        <v>108</v>
      </c>
      <c r="G837" s="84" t="s">
        <v>109</v>
      </c>
      <c r="H837" s="85">
        <v>43445</v>
      </c>
      <c r="I837" s="86">
        <v>2701.4</v>
      </c>
      <c r="J837" s="87">
        <v>0</v>
      </c>
      <c r="K837" s="86">
        <v>2701.4</v>
      </c>
      <c r="N837" s="3" t="s">
        <v>101</v>
      </c>
      <c r="O837" s="83">
        <v>45</v>
      </c>
      <c r="P837" s="87">
        <v>669.19</v>
      </c>
      <c r="Q837" s="84" t="s">
        <v>103</v>
      </c>
      <c r="R837" s="84" t="s">
        <v>10</v>
      </c>
      <c r="S837" s="84" t="s">
        <v>84</v>
      </c>
      <c r="T837" s="83" t="s">
        <v>114</v>
      </c>
      <c r="U837" s="83" t="s">
        <v>124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:55" ht="29.25" thickBot="1">
      <c r="A838" s="3" t="s">
        <v>198</v>
      </c>
      <c r="B838" s="83">
        <v>2018</v>
      </c>
      <c r="C838" s="83">
        <v>12</v>
      </c>
      <c r="D838" s="83"/>
      <c r="E838" s="84" t="s">
        <v>11</v>
      </c>
      <c r="F838" s="84" t="s">
        <v>108</v>
      </c>
      <c r="G838" s="84" t="s">
        <v>83</v>
      </c>
      <c r="H838" s="85">
        <v>43980</v>
      </c>
      <c r="I838" s="86">
        <v>2779.93</v>
      </c>
      <c r="J838" s="86">
        <v>2365.85</v>
      </c>
      <c r="K838" s="87">
        <v>414.08</v>
      </c>
      <c r="N838" s="3" t="s">
        <v>101</v>
      </c>
      <c r="O838" s="83">
        <v>45</v>
      </c>
      <c r="P838" s="86">
        <v>9254.7800000000007</v>
      </c>
      <c r="Q838" s="84" t="s">
        <v>102</v>
      </c>
      <c r="R838" s="84" t="s">
        <v>10</v>
      </c>
      <c r="S838" s="84" t="s">
        <v>83</v>
      </c>
      <c r="T838" s="83" t="s">
        <v>115</v>
      </c>
      <c r="U838" s="83" t="s">
        <v>124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:55" ht="29.25" thickBot="1">
      <c r="A839" s="3" t="s">
        <v>198</v>
      </c>
      <c r="B839" s="83">
        <v>2018</v>
      </c>
      <c r="C839" s="83">
        <v>12</v>
      </c>
      <c r="D839" s="83"/>
      <c r="E839" s="84" t="s">
        <v>11</v>
      </c>
      <c r="F839" s="84" t="s">
        <v>108</v>
      </c>
      <c r="G839" s="84" t="s">
        <v>109</v>
      </c>
      <c r="H839" s="85">
        <v>43475</v>
      </c>
      <c r="I839" s="86">
        <v>4140.82</v>
      </c>
      <c r="J839" s="87">
        <v>0</v>
      </c>
      <c r="K839" s="86">
        <v>4140.82</v>
      </c>
      <c r="N839" s="3" t="s">
        <v>101</v>
      </c>
      <c r="O839" s="83">
        <v>45</v>
      </c>
      <c r="P839" s="87">
        <v>6.27</v>
      </c>
      <c r="Q839" s="84" t="s">
        <v>104</v>
      </c>
      <c r="R839" s="84" t="s">
        <v>10</v>
      </c>
      <c r="S839" s="84" t="s">
        <v>105</v>
      </c>
      <c r="T839" s="83" t="s">
        <v>116</v>
      </c>
      <c r="U839" s="83" t="s">
        <v>124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/>
      </c>
      <c r="AU839" s="11" t="str">
        <f t="shared" si="297"/>
        <v/>
      </c>
      <c r="AV839" s="11" t="str">
        <f t="shared" si="298"/>
        <v/>
      </c>
      <c r="AW839" s="11" t="str">
        <f t="shared" si="299"/>
        <v/>
      </c>
      <c r="AX839" s="11" t="str">
        <f t="shared" si="300"/>
        <v/>
      </c>
      <c r="AY839" s="11" t="str">
        <f t="shared" si="302"/>
        <v/>
      </c>
      <c r="AZ839" s="11" t="str">
        <f t="shared" si="301"/>
        <v/>
      </c>
      <c r="BA839" s="11" t="str">
        <f t="shared" si="283"/>
        <v xml:space="preserve"> </v>
      </c>
      <c r="BB839" s="11" t="str">
        <f>IFERROR(IF(AW839="","",VLOOKUP(AW839,SUSS!R:S,2,FALSE)),AY839*SUSS!$M$2)</f>
        <v/>
      </c>
      <c r="BC839" s="11" t="str">
        <f t="shared" si="303"/>
        <v/>
      </c>
    </row>
    <row r="840" spans="1:55" ht="29.25" thickBot="1">
      <c r="A840" s="3" t="s">
        <v>198</v>
      </c>
      <c r="B840" s="83">
        <v>2019</v>
      </c>
      <c r="C840" s="83">
        <v>1</v>
      </c>
      <c r="D840" s="83"/>
      <c r="E840" s="84" t="s">
        <v>11</v>
      </c>
      <c r="F840" s="84" t="s">
        <v>108</v>
      </c>
      <c r="G840" s="84" t="s">
        <v>83</v>
      </c>
      <c r="H840" s="85">
        <v>43980</v>
      </c>
      <c r="I840" s="86">
        <v>1695.99</v>
      </c>
      <c r="J840" s="86">
        <v>1430.72</v>
      </c>
      <c r="K840" s="87">
        <v>265.27</v>
      </c>
      <c r="N840" s="3" t="s">
        <v>101</v>
      </c>
      <c r="O840" s="83">
        <v>45</v>
      </c>
      <c r="P840" s="86">
        <v>1426.3</v>
      </c>
      <c r="Q840" s="84" t="s">
        <v>11</v>
      </c>
      <c r="R840" s="84" t="s">
        <v>10</v>
      </c>
      <c r="S840" s="84" t="s">
        <v>84</v>
      </c>
      <c r="T840" s="83" t="s">
        <v>153</v>
      </c>
      <c r="U840" s="83" t="s">
        <v>124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>M645044</v>
      </c>
      <c r="AU840" s="11">
        <f t="shared" si="297"/>
        <v>45</v>
      </c>
      <c r="AV840" s="11">
        <f t="shared" si="298"/>
        <v>1426.3</v>
      </c>
      <c r="AW840" s="11" t="str">
        <f t="shared" si="299"/>
        <v>2016/7</v>
      </c>
      <c r="AX840" s="11" t="str">
        <f t="shared" si="300"/>
        <v>2016/7 Contribuciones Seg. Social</v>
      </c>
      <c r="AY840" s="11">
        <f t="shared" si="302"/>
        <v>8278.7900000000009</v>
      </c>
      <c r="AZ840" s="11">
        <f t="shared" si="301"/>
        <v>0.17228363082044595</v>
      </c>
      <c r="BA840" s="11" t="str">
        <f t="shared" ref="BA840:BA903" si="304">AT840&amp;" "&amp;AU840</f>
        <v>M645044 45</v>
      </c>
      <c r="BB840" s="11">
        <f>IFERROR(IF(AW840="","",VLOOKUP(AW840,SUSS!R:S,2,FALSE)),AY840*SUSS!$M$2)</f>
        <v>993.45480000000009</v>
      </c>
      <c r="BC840" s="11">
        <f t="shared" si="303"/>
        <v>171.15599999999998</v>
      </c>
    </row>
    <row r="841" spans="1:55" ht="29.25" thickBot="1">
      <c r="A841" s="3" t="s">
        <v>198</v>
      </c>
      <c r="B841" s="83">
        <v>2019</v>
      </c>
      <c r="C841" s="83">
        <v>1</v>
      </c>
      <c r="D841" s="83"/>
      <c r="E841" s="84" t="s">
        <v>11</v>
      </c>
      <c r="F841" s="84" t="s">
        <v>108</v>
      </c>
      <c r="G841" s="84" t="s">
        <v>109</v>
      </c>
      <c r="H841" s="85">
        <v>43508</v>
      </c>
      <c r="I841" s="86">
        <v>2652.69</v>
      </c>
      <c r="J841" s="87">
        <v>0</v>
      </c>
      <c r="K841" s="86">
        <v>2652.69</v>
      </c>
      <c r="N841" s="3" t="s">
        <v>101</v>
      </c>
      <c r="O841" s="83">
        <v>45</v>
      </c>
      <c r="P841" s="86">
        <v>8276.42</v>
      </c>
      <c r="Q841" s="84" t="s">
        <v>11</v>
      </c>
      <c r="R841" s="84" t="s">
        <v>10</v>
      </c>
      <c r="S841" s="84" t="s">
        <v>10</v>
      </c>
      <c r="T841" s="83" t="s">
        <v>186</v>
      </c>
      <c r="U841" s="83" t="s">
        <v>124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>M645044</v>
      </c>
      <c r="AU841" s="11">
        <f t="shared" si="297"/>
        <v>45</v>
      </c>
      <c r="AV841" s="11">
        <f t="shared" si="298"/>
        <v>8276.42</v>
      </c>
      <c r="AW841" s="11" t="str">
        <f t="shared" si="299"/>
        <v>2016/8</v>
      </c>
      <c r="AX841" s="11" t="str">
        <f t="shared" si="300"/>
        <v>2016/8 Contribuciones Seg. Social</v>
      </c>
      <c r="AY841" s="11">
        <f t="shared" si="302"/>
        <v>8276.42</v>
      </c>
      <c r="AZ841" s="11">
        <f t="shared" si="301"/>
        <v>1</v>
      </c>
      <c r="BA841" s="11" t="str">
        <f t="shared" si="304"/>
        <v>M645044 45</v>
      </c>
      <c r="BB841" s="11">
        <f>IFERROR(IF(AW841="","",VLOOKUP(AW841,SUSS!R:S,2,FALSE)),AY841*SUSS!$M$2)</f>
        <v>993.17039999999997</v>
      </c>
      <c r="BC841" s="11">
        <f t="shared" si="303"/>
        <v>993.17039999999997</v>
      </c>
    </row>
    <row r="842" spans="1:55" ht="29.25" thickBot="1">
      <c r="A842" s="3" t="s">
        <v>198</v>
      </c>
      <c r="B842" s="83">
        <v>2019</v>
      </c>
      <c r="C842" s="83">
        <v>2</v>
      </c>
      <c r="D842" s="83"/>
      <c r="E842" s="84" t="s">
        <v>11</v>
      </c>
      <c r="F842" s="84" t="s">
        <v>108</v>
      </c>
      <c r="G842" s="84" t="s">
        <v>83</v>
      </c>
      <c r="H842" s="85">
        <v>43980</v>
      </c>
      <c r="I842" s="86">
        <v>2037.73</v>
      </c>
      <c r="J842" s="86">
        <v>1699.43</v>
      </c>
      <c r="K842" s="87">
        <v>338.3</v>
      </c>
      <c r="N842" s="3" t="s">
        <v>101</v>
      </c>
      <c r="O842" s="83">
        <v>45</v>
      </c>
      <c r="P842" s="87">
        <v>215.99</v>
      </c>
      <c r="Q842" s="84" t="s">
        <v>11</v>
      </c>
      <c r="R842" s="84" t="s">
        <v>10</v>
      </c>
      <c r="S842" s="84" t="s">
        <v>83</v>
      </c>
      <c r="T842" s="83" t="s">
        <v>186</v>
      </c>
      <c r="U842" s="83" t="s">
        <v>124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M645044</v>
      </c>
      <c r="AU842" s="11">
        <f t="shared" si="297"/>
        <v>45</v>
      </c>
      <c r="AV842" s="11">
        <f t="shared" si="298"/>
        <v>215.99</v>
      </c>
      <c r="AW842" s="11" t="str">
        <f t="shared" si="299"/>
        <v>2016/8</v>
      </c>
      <c r="AX842" s="11" t="str">
        <f t="shared" si="300"/>
        <v>2016/8 Contribuciones Seg. Social</v>
      </c>
      <c r="AY842" s="11">
        <f t="shared" si="302"/>
        <v>8276.42</v>
      </c>
      <c r="AZ842" s="11">
        <f t="shared" si="301"/>
        <v>2.6097032291739666E-2</v>
      </c>
      <c r="BA842" s="11" t="str">
        <f t="shared" si="304"/>
        <v>M645044 45</v>
      </c>
      <c r="BB842" s="11">
        <f>IFERROR(IF(AW842="","",VLOOKUP(AW842,SUSS!R:S,2,FALSE)),AY842*SUSS!$M$2)</f>
        <v>993.17039999999997</v>
      </c>
      <c r="BC842" s="11">
        <f t="shared" si="303"/>
        <v>25.918800000000001</v>
      </c>
    </row>
    <row r="843" spans="1:55" ht="29.25" thickBot="1">
      <c r="A843" s="3" t="s">
        <v>198</v>
      </c>
      <c r="B843" s="83">
        <v>2019</v>
      </c>
      <c r="C843" s="83">
        <v>2</v>
      </c>
      <c r="D843" s="83"/>
      <c r="E843" s="84" t="s">
        <v>11</v>
      </c>
      <c r="F843" s="84" t="s">
        <v>108</v>
      </c>
      <c r="G843" s="84" t="s">
        <v>109</v>
      </c>
      <c r="H843" s="85">
        <v>43536</v>
      </c>
      <c r="I843" s="86">
        <v>3382.99</v>
      </c>
      <c r="J843" s="87">
        <v>0</v>
      </c>
      <c r="K843" s="86">
        <v>3382.99</v>
      </c>
      <c r="N843" s="3" t="s">
        <v>101</v>
      </c>
      <c r="O843" s="83">
        <v>45</v>
      </c>
      <c r="P843" s="86">
        <v>1853.11</v>
      </c>
      <c r="Q843" s="84" t="s">
        <v>11</v>
      </c>
      <c r="R843" s="84" t="s">
        <v>10</v>
      </c>
      <c r="S843" s="84" t="s">
        <v>84</v>
      </c>
      <c r="T843" s="83" t="s">
        <v>186</v>
      </c>
      <c r="U843" s="83" t="s">
        <v>124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M645044</v>
      </c>
      <c r="AU843" s="11">
        <f t="shared" si="297"/>
        <v>45</v>
      </c>
      <c r="AV843" s="11">
        <f t="shared" si="298"/>
        <v>1853.11</v>
      </c>
      <c r="AW843" s="11" t="str">
        <f t="shared" si="299"/>
        <v>2016/8</v>
      </c>
      <c r="AX843" s="11" t="str">
        <f t="shared" si="300"/>
        <v>2016/8 Contribuciones Seg. Social</v>
      </c>
      <c r="AY843" s="11">
        <f t="shared" si="302"/>
        <v>8276.42</v>
      </c>
      <c r="AZ843" s="11">
        <f t="shared" si="301"/>
        <v>0.22390236358232182</v>
      </c>
      <c r="BA843" s="11" t="str">
        <f t="shared" si="304"/>
        <v>M645044 45</v>
      </c>
      <c r="BB843" s="11">
        <f>IFERROR(IF(AW843="","",VLOOKUP(AW843,SUSS!R:S,2,FALSE)),AY843*SUSS!$M$2)</f>
        <v>993.17039999999997</v>
      </c>
      <c r="BC843" s="11">
        <f t="shared" si="303"/>
        <v>222.3732</v>
      </c>
    </row>
    <row r="844" spans="1:55" ht="29.25" thickBot="1">
      <c r="A844" s="3" t="s">
        <v>198</v>
      </c>
      <c r="B844" s="83">
        <v>2019</v>
      </c>
      <c r="C844" s="83">
        <v>3</v>
      </c>
      <c r="D844" s="83"/>
      <c r="E844" s="84" t="s">
        <v>11</v>
      </c>
      <c r="F844" s="84" t="s">
        <v>108</v>
      </c>
      <c r="G844" s="84" t="s">
        <v>83</v>
      </c>
      <c r="H844" s="85">
        <v>43980</v>
      </c>
      <c r="I844" s="87">
        <v>945.07</v>
      </c>
      <c r="J844" s="87">
        <v>776.7</v>
      </c>
      <c r="K844" s="87">
        <v>168.37</v>
      </c>
      <c r="N844" s="3" t="s">
        <v>101</v>
      </c>
      <c r="O844" s="83">
        <v>45</v>
      </c>
      <c r="P844" s="86">
        <v>6357.51</v>
      </c>
      <c r="Q844" s="84" t="s">
        <v>86</v>
      </c>
      <c r="R844" s="84" t="s">
        <v>10</v>
      </c>
      <c r="S844" s="84" t="s">
        <v>10</v>
      </c>
      <c r="T844" s="83" t="s">
        <v>187</v>
      </c>
      <c r="U844" s="83" t="s">
        <v>124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:55" ht="29.25" thickBot="1">
      <c r="A845" s="3" t="s">
        <v>198</v>
      </c>
      <c r="B845" s="83">
        <v>2019</v>
      </c>
      <c r="C845" s="83">
        <v>3</v>
      </c>
      <c r="D845" s="83"/>
      <c r="E845" s="84" t="s">
        <v>11</v>
      </c>
      <c r="F845" s="84" t="s">
        <v>108</v>
      </c>
      <c r="G845" s="84" t="s">
        <v>109</v>
      </c>
      <c r="H845" s="85">
        <v>43565</v>
      </c>
      <c r="I845" s="86">
        <v>1683.67</v>
      </c>
      <c r="J845" s="87">
        <v>0</v>
      </c>
      <c r="K845" s="86">
        <v>1683.67</v>
      </c>
      <c r="N845" s="3" t="s">
        <v>101</v>
      </c>
      <c r="O845" s="83">
        <v>45</v>
      </c>
      <c r="P845" s="86">
        <v>8153.24</v>
      </c>
      <c r="Q845" s="84" t="s">
        <v>11</v>
      </c>
      <c r="R845" s="84" t="s">
        <v>10</v>
      </c>
      <c r="S845" s="84" t="s">
        <v>10</v>
      </c>
      <c r="T845" s="83" t="s">
        <v>187</v>
      </c>
      <c r="U845" s="83" t="s">
        <v>124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M645044</v>
      </c>
      <c r="AU845" s="11">
        <f t="shared" si="297"/>
        <v>45</v>
      </c>
      <c r="AV845" s="11">
        <f t="shared" si="298"/>
        <v>8153.24</v>
      </c>
      <c r="AW845" s="11" t="str">
        <f t="shared" si="299"/>
        <v>2016/9</v>
      </c>
      <c r="AX845" s="11" t="str">
        <f t="shared" si="300"/>
        <v>2016/9 Contribuciones Seg. Social</v>
      </c>
      <c r="AY845" s="11">
        <f t="shared" si="302"/>
        <v>8153.24</v>
      </c>
      <c r="AZ845" s="11">
        <f t="shared" si="301"/>
        <v>1</v>
      </c>
      <c r="BA845" s="11" t="str">
        <f t="shared" si="304"/>
        <v>M645044 45</v>
      </c>
      <c r="BB845" s="11">
        <f>IFERROR(IF(AW845="","",VLOOKUP(AW845,SUSS!R:S,2,FALSE)),AY845*SUSS!$M$2)</f>
        <v>978.38879999999995</v>
      </c>
      <c r="BC845" s="11">
        <f t="shared" si="303"/>
        <v>978.38879999999995</v>
      </c>
    </row>
    <row r="846" spans="1:55" ht="46.5" thickBot="1">
      <c r="A846" s="3" t="s">
        <v>216</v>
      </c>
      <c r="B846" s="77" t="s">
        <v>81</v>
      </c>
      <c r="C846"/>
      <c r="D846"/>
      <c r="E846"/>
      <c r="F846"/>
      <c r="G846"/>
      <c r="H846"/>
      <c r="I846"/>
      <c r="J846"/>
      <c r="K846"/>
      <c r="N846" s="3" t="s">
        <v>101</v>
      </c>
      <c r="O846" s="83">
        <v>45</v>
      </c>
      <c r="P846" s="87">
        <v>400</v>
      </c>
      <c r="Q846" s="84" t="s">
        <v>86</v>
      </c>
      <c r="R846" s="84" t="s">
        <v>10</v>
      </c>
      <c r="S846" s="84" t="s">
        <v>105</v>
      </c>
      <c r="T846" s="83" t="s">
        <v>187</v>
      </c>
      <c r="U846" s="83" t="s">
        <v>124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:55" ht="30" thickBot="1">
      <c r="A847" s="3" t="s">
        <v>216</v>
      </c>
      <c r="B847" s="88" t="s">
        <v>0</v>
      </c>
      <c r="C847" s="88" t="s">
        <v>1</v>
      </c>
      <c r="D847" s="88" t="s">
        <v>2</v>
      </c>
      <c r="E847" s="88" t="s">
        <v>3</v>
      </c>
      <c r="F847" s="88" t="s">
        <v>4</v>
      </c>
      <c r="G847" s="88" t="s">
        <v>5</v>
      </c>
      <c r="H847" s="88" t="s">
        <v>6</v>
      </c>
      <c r="I847" s="88" t="s">
        <v>7</v>
      </c>
      <c r="J847" s="88" t="s">
        <v>8</v>
      </c>
      <c r="K847" s="88" t="s">
        <v>9</v>
      </c>
      <c r="N847" s="3" t="s">
        <v>101</v>
      </c>
      <c r="O847" s="83">
        <v>45</v>
      </c>
      <c r="P847" s="87">
        <v>175.02</v>
      </c>
      <c r="Q847" s="84" t="s">
        <v>11</v>
      </c>
      <c r="R847" s="84" t="s">
        <v>10</v>
      </c>
      <c r="S847" s="84" t="s">
        <v>83</v>
      </c>
      <c r="T847" s="83" t="s">
        <v>187</v>
      </c>
      <c r="U847" s="83" t="s">
        <v>124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M645044</v>
      </c>
      <c r="AU847" s="11">
        <f t="shared" si="297"/>
        <v>45</v>
      </c>
      <c r="AV847" s="11">
        <f t="shared" si="298"/>
        <v>175.02</v>
      </c>
      <c r="AW847" s="11" t="str">
        <f t="shared" si="299"/>
        <v>2016/9</v>
      </c>
      <c r="AX847" s="11" t="str">
        <f t="shared" si="300"/>
        <v>2016/9 Contribuciones Seg. Social</v>
      </c>
      <c r="AY847" s="11">
        <f t="shared" si="302"/>
        <v>8153.24</v>
      </c>
      <c r="AZ847" s="11">
        <f t="shared" si="301"/>
        <v>2.1466312778723552E-2</v>
      </c>
      <c r="BA847" s="11" t="str">
        <f t="shared" si="304"/>
        <v>M645044 45</v>
      </c>
      <c r="BB847" s="11">
        <f>IFERROR(IF(AW847="","",VLOOKUP(AW847,SUSS!R:S,2,FALSE)),AY847*SUSS!$M$2)</f>
        <v>978.38879999999995</v>
      </c>
      <c r="BC847" s="11">
        <f t="shared" si="303"/>
        <v>21.002400000000002</v>
      </c>
    </row>
    <row r="848" spans="1:55" ht="29.25" thickBot="1">
      <c r="A848" s="3" t="s">
        <v>216</v>
      </c>
      <c r="B848" s="78">
        <v>2019</v>
      </c>
      <c r="C848" s="78">
        <v>12</v>
      </c>
      <c r="D848" s="78"/>
      <c r="E848" s="79" t="s">
        <v>82</v>
      </c>
      <c r="F848" s="79" t="s">
        <v>10</v>
      </c>
      <c r="G848" s="79" t="s">
        <v>10</v>
      </c>
      <c r="H848" s="80">
        <v>43852</v>
      </c>
      <c r="I848" s="81">
        <v>608514</v>
      </c>
      <c r="J848" s="82">
        <v>0</v>
      </c>
      <c r="K848" s="81">
        <v>608514</v>
      </c>
      <c r="N848" s="3" t="s">
        <v>101</v>
      </c>
      <c r="O848" s="83">
        <v>45</v>
      </c>
      <c r="P848" s="87">
        <v>141.29</v>
      </c>
      <c r="Q848" s="84" t="s">
        <v>86</v>
      </c>
      <c r="R848" s="84" t="s">
        <v>10</v>
      </c>
      <c r="S848" s="84" t="s">
        <v>83</v>
      </c>
      <c r="T848" s="83" t="s">
        <v>187</v>
      </c>
      <c r="U848" s="83" t="s">
        <v>124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:55" ht="29.25" thickBot="1">
      <c r="A849" s="3" t="s">
        <v>216</v>
      </c>
      <c r="B849" s="83">
        <v>2019</v>
      </c>
      <c r="C849" s="83">
        <v>12</v>
      </c>
      <c r="D849" s="83"/>
      <c r="E849" s="84" t="s">
        <v>82</v>
      </c>
      <c r="F849" s="84" t="s">
        <v>10</v>
      </c>
      <c r="G849" s="84" t="s">
        <v>83</v>
      </c>
      <c r="H849" s="85">
        <v>44110</v>
      </c>
      <c r="I849" s="86">
        <v>150083.89000000001</v>
      </c>
      <c r="J849" s="86">
        <v>89232.49</v>
      </c>
      <c r="K849" s="86">
        <v>60851.4</v>
      </c>
      <c r="N849" s="3" t="s">
        <v>101</v>
      </c>
      <c r="O849" s="83">
        <v>45</v>
      </c>
      <c r="P849" s="86">
        <v>1504.16</v>
      </c>
      <c r="Q849" s="84" t="s">
        <v>86</v>
      </c>
      <c r="R849" s="84" t="s">
        <v>10</v>
      </c>
      <c r="S849" s="84" t="s">
        <v>84</v>
      </c>
      <c r="T849" s="83" t="s">
        <v>187</v>
      </c>
      <c r="U849" s="83" t="s">
        <v>124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:55" ht="29.25" thickBot="1">
      <c r="A850" s="3" t="s">
        <v>216</v>
      </c>
      <c r="B850" s="83">
        <v>2020</v>
      </c>
      <c r="C850" s="83">
        <v>1</v>
      </c>
      <c r="D850" s="83"/>
      <c r="E850" s="84" t="s">
        <v>82</v>
      </c>
      <c r="F850" s="84" t="s">
        <v>10</v>
      </c>
      <c r="G850" s="84" t="s">
        <v>10</v>
      </c>
      <c r="H850" s="85">
        <v>43881</v>
      </c>
      <c r="I850" s="86">
        <v>137689.85</v>
      </c>
      <c r="J850" s="87">
        <v>0</v>
      </c>
      <c r="K850" s="86">
        <v>137689.85</v>
      </c>
      <c r="N850" s="3" t="s">
        <v>101</v>
      </c>
      <c r="O850" s="83">
        <v>45</v>
      </c>
      <c r="P850" s="86">
        <v>1863.29</v>
      </c>
      <c r="Q850" s="84" t="s">
        <v>11</v>
      </c>
      <c r="R850" s="84" t="s">
        <v>10</v>
      </c>
      <c r="S850" s="84" t="s">
        <v>84</v>
      </c>
      <c r="T850" s="83" t="s">
        <v>187</v>
      </c>
      <c r="U850" s="83" t="s">
        <v>124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>M645044</v>
      </c>
      <c r="AU850" s="11">
        <f t="shared" si="297"/>
        <v>45</v>
      </c>
      <c r="AV850" s="11">
        <f t="shared" si="298"/>
        <v>1863.29</v>
      </c>
      <c r="AW850" s="11" t="str">
        <f t="shared" si="299"/>
        <v>2016/9</v>
      </c>
      <c r="AX850" s="11" t="str">
        <f t="shared" si="300"/>
        <v>2016/9 Contribuciones Seg. Social</v>
      </c>
      <c r="AY850" s="11">
        <f t="shared" si="302"/>
        <v>8153.24</v>
      </c>
      <c r="AZ850" s="11">
        <f t="shared" si="301"/>
        <v>0.22853368722127645</v>
      </c>
      <c r="BA850" s="11" t="str">
        <f t="shared" si="304"/>
        <v>M645044 45</v>
      </c>
      <c r="BB850" s="11">
        <f>IFERROR(IF(AW850="","",VLOOKUP(AW850,SUSS!R:S,2,FALSE)),AY850*SUSS!$M$2)</f>
        <v>978.38879999999995</v>
      </c>
      <c r="BC850" s="11">
        <f t="shared" si="303"/>
        <v>223.59479999999999</v>
      </c>
    </row>
    <row r="851" spans="1:55" ht="29.25" thickBot="1">
      <c r="A851" s="3" t="s">
        <v>216</v>
      </c>
      <c r="B851" s="83">
        <v>2020</v>
      </c>
      <c r="C851" s="83">
        <v>1</v>
      </c>
      <c r="D851" s="83"/>
      <c r="E851" s="84" t="s">
        <v>82</v>
      </c>
      <c r="F851" s="84" t="s">
        <v>10</v>
      </c>
      <c r="G851" s="84" t="s">
        <v>83</v>
      </c>
      <c r="H851" s="85">
        <v>44110</v>
      </c>
      <c r="I851" s="86">
        <v>29333.45</v>
      </c>
      <c r="J851" s="86">
        <v>15564.46</v>
      </c>
      <c r="K851" s="86">
        <v>13768.99</v>
      </c>
      <c r="N851" s="3" t="s">
        <v>101</v>
      </c>
      <c r="O851" s="83">
        <v>45</v>
      </c>
      <c r="P851" s="86">
        <v>6602.3</v>
      </c>
      <c r="Q851" s="84" t="s">
        <v>86</v>
      </c>
      <c r="R851" s="84" t="s">
        <v>10</v>
      </c>
      <c r="S851" s="84" t="s">
        <v>10</v>
      </c>
      <c r="T851" s="83" t="s">
        <v>158</v>
      </c>
      <c r="U851" s="83" t="s">
        <v>124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/>
      </c>
      <c r="AU851" s="11" t="str">
        <f t="shared" si="297"/>
        <v/>
      </c>
      <c r="AV851" s="11" t="str">
        <f t="shared" si="298"/>
        <v/>
      </c>
      <c r="AW851" s="11" t="str">
        <f t="shared" si="299"/>
        <v/>
      </c>
      <c r="AX851" s="11" t="str">
        <f t="shared" si="300"/>
        <v/>
      </c>
      <c r="AY851" s="11" t="str">
        <f t="shared" si="302"/>
        <v/>
      </c>
      <c r="AZ851" s="11" t="str">
        <f t="shared" si="301"/>
        <v/>
      </c>
      <c r="BA851" s="11" t="str">
        <f t="shared" si="304"/>
        <v xml:space="preserve"> </v>
      </c>
      <c r="BB851" s="11" t="str">
        <f>IFERROR(IF(AW851="","",VLOOKUP(AW851,SUSS!R:S,2,FALSE)),AY851*SUSS!$M$2)</f>
        <v/>
      </c>
      <c r="BC851" s="11" t="str">
        <f t="shared" si="303"/>
        <v/>
      </c>
    </row>
    <row r="852" spans="1:55" ht="29.25" thickBot="1">
      <c r="A852" s="3" t="s">
        <v>216</v>
      </c>
      <c r="B852" s="83">
        <v>2020</v>
      </c>
      <c r="C852" s="83">
        <v>2</v>
      </c>
      <c r="D852" s="83"/>
      <c r="E852" s="84" t="s">
        <v>82</v>
      </c>
      <c r="F852" s="84" t="s">
        <v>10</v>
      </c>
      <c r="G852" s="84" t="s">
        <v>10</v>
      </c>
      <c r="H852" s="85">
        <v>43910</v>
      </c>
      <c r="I852" s="86">
        <v>478444.77</v>
      </c>
      <c r="J852" s="87">
        <v>0</v>
      </c>
      <c r="K852" s="86">
        <v>478444.77</v>
      </c>
      <c r="N852" s="3" t="s">
        <v>101</v>
      </c>
      <c r="O852" s="83">
        <v>45</v>
      </c>
      <c r="P852" s="87">
        <v>433.98</v>
      </c>
      <c r="Q852" s="84" t="s">
        <v>11</v>
      </c>
      <c r="R852" s="84" t="s">
        <v>10</v>
      </c>
      <c r="S852" s="84" t="s">
        <v>10</v>
      </c>
      <c r="T852" s="83" t="s">
        <v>158</v>
      </c>
      <c r="U852" s="83" t="s">
        <v>124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>M645044</v>
      </c>
      <c r="AU852" s="11">
        <f t="shared" si="297"/>
        <v>45</v>
      </c>
      <c r="AV852" s="11">
        <f t="shared" si="298"/>
        <v>433.98</v>
      </c>
      <c r="AW852" s="11" t="str">
        <f t="shared" si="299"/>
        <v>2016/10</v>
      </c>
      <c r="AX852" s="11" t="str">
        <f t="shared" si="300"/>
        <v>2016/10 Contribuciones Seg. Social</v>
      </c>
      <c r="AY852" s="11">
        <f t="shared" si="302"/>
        <v>2660.67</v>
      </c>
      <c r="AZ852" s="11">
        <f t="shared" si="301"/>
        <v>0.16310929202043095</v>
      </c>
      <c r="BA852" s="11" t="str">
        <f t="shared" si="304"/>
        <v>M645044 45</v>
      </c>
      <c r="BB852" s="11">
        <f>IFERROR(IF(AW852="","",VLOOKUP(AW852,SUSS!R:S,2,FALSE)),AY852*SUSS!$M$2)</f>
        <v>319.28039999999999</v>
      </c>
      <c r="BC852" s="11">
        <f t="shared" si="303"/>
        <v>52.077599999999997</v>
      </c>
    </row>
    <row r="853" spans="1:55" ht="29.25" thickBot="1">
      <c r="A853" s="3" t="s">
        <v>216</v>
      </c>
      <c r="B853" s="83">
        <v>2020</v>
      </c>
      <c r="C853" s="83">
        <v>2</v>
      </c>
      <c r="D853" s="83"/>
      <c r="E853" s="84" t="s">
        <v>82</v>
      </c>
      <c r="F853" s="84" t="s">
        <v>10</v>
      </c>
      <c r="G853" s="84" t="s">
        <v>83</v>
      </c>
      <c r="H853" s="85">
        <v>44110</v>
      </c>
      <c r="I853" s="86">
        <v>84703.86</v>
      </c>
      <c r="J853" s="86">
        <v>36859.379999999997</v>
      </c>
      <c r="K853" s="86">
        <v>47844.480000000003</v>
      </c>
      <c r="N853" s="3" t="s">
        <v>101</v>
      </c>
      <c r="O853" s="83">
        <v>45</v>
      </c>
      <c r="P853" s="86">
        <v>1250.92</v>
      </c>
      <c r="Q853" s="84" t="s">
        <v>86</v>
      </c>
      <c r="R853" s="84" t="s">
        <v>10</v>
      </c>
      <c r="S853" s="84" t="s">
        <v>83</v>
      </c>
      <c r="T853" s="83" t="s">
        <v>158</v>
      </c>
      <c r="U853" s="83" t="s">
        <v>124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:55" ht="29.25" thickBot="1">
      <c r="A854" s="3" t="s">
        <v>216</v>
      </c>
      <c r="B854" s="83">
        <v>2020</v>
      </c>
      <c r="C854" s="83">
        <v>3</v>
      </c>
      <c r="D854" s="83"/>
      <c r="E854" s="84" t="s">
        <v>82</v>
      </c>
      <c r="F854" s="84" t="s">
        <v>10</v>
      </c>
      <c r="G854" s="84" t="s">
        <v>10</v>
      </c>
      <c r="H854" s="85">
        <v>43943</v>
      </c>
      <c r="I854" s="86">
        <v>134589.48000000001</v>
      </c>
      <c r="J854" s="87">
        <v>0</v>
      </c>
      <c r="K854" s="86">
        <v>134589.48000000001</v>
      </c>
      <c r="N854" s="3" t="s">
        <v>101</v>
      </c>
      <c r="O854" s="83">
        <v>45</v>
      </c>
      <c r="P854" s="86">
        <v>4464.55</v>
      </c>
      <c r="Q854" s="84" t="s">
        <v>102</v>
      </c>
      <c r="R854" s="84" t="s">
        <v>10</v>
      </c>
      <c r="S854" s="84" t="s">
        <v>10</v>
      </c>
      <c r="T854" s="83" t="s">
        <v>137</v>
      </c>
      <c r="U854" s="83" t="s">
        <v>124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:55" ht="29.25" thickBot="1">
      <c r="A855" s="3" t="s">
        <v>216</v>
      </c>
      <c r="B855" s="83">
        <v>2020</v>
      </c>
      <c r="C855" s="83">
        <v>3</v>
      </c>
      <c r="D855" s="83"/>
      <c r="E855" s="84" t="s">
        <v>82</v>
      </c>
      <c r="F855" s="84" t="s">
        <v>10</v>
      </c>
      <c r="G855" s="84" t="s">
        <v>83</v>
      </c>
      <c r="H855" s="85">
        <v>44110</v>
      </c>
      <c r="I855" s="86">
        <v>19583.669999999998</v>
      </c>
      <c r="J855" s="86">
        <v>6124.72</v>
      </c>
      <c r="K855" s="86">
        <v>13458.95</v>
      </c>
      <c r="N855" s="3" t="s">
        <v>101</v>
      </c>
      <c r="O855" s="83">
        <v>45</v>
      </c>
      <c r="P855" s="87">
        <v>400</v>
      </c>
      <c r="Q855" s="84" t="s">
        <v>102</v>
      </c>
      <c r="R855" s="84" t="s">
        <v>10</v>
      </c>
      <c r="S855" s="84" t="s">
        <v>105</v>
      </c>
      <c r="T855" s="83" t="s">
        <v>137</v>
      </c>
      <c r="U855" s="83" t="s">
        <v>124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:55" ht="29.25" thickBot="1">
      <c r="A856" s="3" t="s">
        <v>216</v>
      </c>
      <c r="B856" s="83">
        <v>2020</v>
      </c>
      <c r="C856" s="83">
        <v>4</v>
      </c>
      <c r="D856" s="83"/>
      <c r="E856" s="84" t="s">
        <v>82</v>
      </c>
      <c r="F856" s="84" t="s">
        <v>10</v>
      </c>
      <c r="G856" s="84" t="s">
        <v>10</v>
      </c>
      <c r="H856" s="85">
        <v>43972</v>
      </c>
      <c r="I856" s="86">
        <v>51985.42</v>
      </c>
      <c r="J856" s="87">
        <v>0</v>
      </c>
      <c r="K856" s="86">
        <v>51985.42</v>
      </c>
      <c r="N856" s="3" t="s">
        <v>101</v>
      </c>
      <c r="O856" s="83">
        <v>45</v>
      </c>
      <c r="P856" s="87">
        <v>18.809999999999999</v>
      </c>
      <c r="Q856" s="84" t="s">
        <v>106</v>
      </c>
      <c r="R856" s="84" t="s">
        <v>10</v>
      </c>
      <c r="S856" s="84" t="s">
        <v>105</v>
      </c>
      <c r="T856" s="83" t="s">
        <v>163</v>
      </c>
      <c r="U856" s="83" t="s">
        <v>124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:55" ht="29.25" thickBot="1">
      <c r="A857" s="3" t="s">
        <v>216</v>
      </c>
      <c r="B857" s="83">
        <v>2020</v>
      </c>
      <c r="C857" s="83">
        <v>4</v>
      </c>
      <c r="D857" s="83"/>
      <c r="E857" s="84" t="s">
        <v>82</v>
      </c>
      <c r="F857" s="84" t="s">
        <v>10</v>
      </c>
      <c r="G857" s="84" t="s">
        <v>83</v>
      </c>
      <c r="H857" s="85">
        <v>44110</v>
      </c>
      <c r="I857" s="86">
        <v>6307.91</v>
      </c>
      <c r="J857" s="86">
        <v>1109.3699999999999</v>
      </c>
      <c r="K857" s="86">
        <v>5198.54</v>
      </c>
      <c r="N857" s="3" t="s">
        <v>101</v>
      </c>
      <c r="O857" s="83">
        <v>45</v>
      </c>
      <c r="P857" s="87">
        <v>12.54</v>
      </c>
      <c r="Q857" s="84" t="s">
        <v>107</v>
      </c>
      <c r="R857" s="84" t="s">
        <v>10</v>
      </c>
      <c r="S857" s="84" t="s">
        <v>105</v>
      </c>
      <c r="T857" s="83" t="s">
        <v>163</v>
      </c>
      <c r="U857" s="83" t="s">
        <v>124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:55" ht="29.25" thickBot="1">
      <c r="A858" s="3" t="s">
        <v>216</v>
      </c>
      <c r="B858" s="83">
        <v>2020</v>
      </c>
      <c r="C858" s="83">
        <v>6</v>
      </c>
      <c r="D858" s="83"/>
      <c r="E858" s="84" t="s">
        <v>82</v>
      </c>
      <c r="F858" s="84" t="s">
        <v>10</v>
      </c>
      <c r="G858" s="84" t="s">
        <v>10</v>
      </c>
      <c r="H858" s="85">
        <v>44034</v>
      </c>
      <c r="I858" s="86">
        <v>155651.23000000001</v>
      </c>
      <c r="J858" s="87">
        <v>0</v>
      </c>
      <c r="K858" s="86">
        <v>155651.23000000001</v>
      </c>
      <c r="N858" s="3" t="s">
        <v>101</v>
      </c>
      <c r="O858" s="83">
        <v>45</v>
      </c>
      <c r="P858" s="86">
        <v>44282.22</v>
      </c>
      <c r="Q858" s="84" t="s">
        <v>82</v>
      </c>
      <c r="R858" s="84" t="s">
        <v>10</v>
      </c>
      <c r="S858" s="84" t="s">
        <v>10</v>
      </c>
      <c r="T858" s="83" t="s">
        <v>188</v>
      </c>
      <c r="U858" s="83" t="s">
        <v>124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:55" ht="29.25" thickBot="1">
      <c r="A859" s="3" t="s">
        <v>216</v>
      </c>
      <c r="B859" s="83">
        <v>2020</v>
      </c>
      <c r="C859" s="83">
        <v>6</v>
      </c>
      <c r="D859" s="83"/>
      <c r="E859" s="84" t="s">
        <v>82</v>
      </c>
      <c r="F859" s="84" t="s">
        <v>10</v>
      </c>
      <c r="G859" s="84" t="s">
        <v>83</v>
      </c>
      <c r="H859" s="85">
        <v>44110</v>
      </c>
      <c r="I859" s="86">
        <v>10677.67</v>
      </c>
      <c r="J859" s="87">
        <v>0</v>
      </c>
      <c r="K859" s="86">
        <v>10677.67</v>
      </c>
      <c r="N859" s="3" t="s">
        <v>101</v>
      </c>
      <c r="O859" s="83">
        <v>46</v>
      </c>
      <c r="P859" s="87">
        <v>669.19</v>
      </c>
      <c r="Q859" s="84" t="s">
        <v>103</v>
      </c>
      <c r="R859" s="84" t="s">
        <v>10</v>
      </c>
      <c r="S859" s="84" t="s">
        <v>84</v>
      </c>
      <c r="T859" s="83" t="s">
        <v>114</v>
      </c>
      <c r="U859" s="83" t="s">
        <v>124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:55" ht="46.5" thickBot="1">
      <c r="A860" s="3" t="s">
        <v>224</v>
      </c>
      <c r="B860" s="77" t="s">
        <v>81</v>
      </c>
      <c r="C860"/>
      <c r="D860"/>
      <c r="E860"/>
      <c r="F860"/>
      <c r="G860"/>
      <c r="H860"/>
      <c r="I860"/>
      <c r="J860"/>
      <c r="K860"/>
      <c r="N860" s="3" t="s">
        <v>101</v>
      </c>
      <c r="O860" s="83">
        <v>46</v>
      </c>
      <c r="P860" s="87">
        <v>6.27</v>
      </c>
      <c r="Q860" s="84" t="s">
        <v>104</v>
      </c>
      <c r="R860" s="84" t="s">
        <v>10</v>
      </c>
      <c r="S860" s="84" t="s">
        <v>105</v>
      </c>
      <c r="T860" s="83" t="s">
        <v>116</v>
      </c>
      <c r="U860" s="83" t="s">
        <v>124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:55" ht="30" thickBot="1">
      <c r="A861" s="3" t="s">
        <v>224</v>
      </c>
      <c r="B861" s="88" t="s">
        <v>0</v>
      </c>
      <c r="C861" s="88" t="s">
        <v>1</v>
      </c>
      <c r="D861" s="88" t="s">
        <v>2</v>
      </c>
      <c r="E861" s="88" t="s">
        <v>3</v>
      </c>
      <c r="F861" s="88" t="s">
        <v>4</v>
      </c>
      <c r="G861" s="88" t="s">
        <v>5</v>
      </c>
      <c r="H861" s="88" t="s">
        <v>6</v>
      </c>
      <c r="I861" s="88" t="s">
        <v>7</v>
      </c>
      <c r="J861" s="88" t="s">
        <v>8</v>
      </c>
      <c r="K861" s="88" t="s">
        <v>9</v>
      </c>
      <c r="N861" s="3" t="s">
        <v>101</v>
      </c>
      <c r="O861" s="83">
        <v>46</v>
      </c>
      <c r="P861" s="86">
        <v>2226.69</v>
      </c>
      <c r="Q861" s="84" t="s">
        <v>11</v>
      </c>
      <c r="R861" s="84" t="s">
        <v>10</v>
      </c>
      <c r="S861" s="84" t="s">
        <v>10</v>
      </c>
      <c r="T861" s="83" t="s">
        <v>158</v>
      </c>
      <c r="U861" s="83" t="s">
        <v>124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>M645044</v>
      </c>
      <c r="AU861" s="11">
        <f t="shared" si="297"/>
        <v>46</v>
      </c>
      <c r="AV861" s="11">
        <f t="shared" si="298"/>
        <v>2226.69</v>
      </c>
      <c r="AW861" s="11" t="str">
        <f t="shared" si="299"/>
        <v>2016/10</v>
      </c>
      <c r="AX861" s="11" t="str">
        <f t="shared" si="300"/>
        <v>2016/10 Contribuciones Seg. Social</v>
      </c>
      <c r="AY861" s="11">
        <f t="shared" si="302"/>
        <v>2660.67</v>
      </c>
      <c r="AZ861" s="11">
        <f t="shared" si="301"/>
        <v>0.8368907079795691</v>
      </c>
      <c r="BA861" s="11" t="str">
        <f t="shared" si="304"/>
        <v>M645044 46</v>
      </c>
      <c r="BB861" s="11">
        <f>IFERROR(IF(AW861="","",VLOOKUP(AW861,SUSS!R:S,2,FALSE)),AY861*SUSS!$M$2)</f>
        <v>319.28039999999999</v>
      </c>
      <c r="BC861" s="11">
        <f t="shared" si="303"/>
        <v>267.20280000000002</v>
      </c>
    </row>
    <row r="862" spans="1:55" ht="29.25" thickBot="1">
      <c r="A862" s="3" t="s">
        <v>224</v>
      </c>
      <c r="B862" s="78">
        <v>2010</v>
      </c>
      <c r="C862" s="78"/>
      <c r="D862" s="78"/>
      <c r="E862" s="79" t="s">
        <v>107</v>
      </c>
      <c r="F862" s="79" t="s">
        <v>10</v>
      </c>
      <c r="G862" s="79" t="s">
        <v>10</v>
      </c>
      <c r="H862" s="80">
        <v>40675</v>
      </c>
      <c r="I862" s="81">
        <v>1609.21</v>
      </c>
      <c r="J862" s="82">
        <v>0</v>
      </c>
      <c r="K862" s="81">
        <v>1609.21</v>
      </c>
      <c r="N862" s="3" t="s">
        <v>101</v>
      </c>
      <c r="O862" s="83">
        <v>46</v>
      </c>
      <c r="P862" s="87">
        <v>46.65</v>
      </c>
      <c r="Q862" s="84" t="s">
        <v>11</v>
      </c>
      <c r="R862" s="84" t="s">
        <v>10</v>
      </c>
      <c r="S862" s="84" t="s">
        <v>83</v>
      </c>
      <c r="T862" s="83" t="s">
        <v>158</v>
      </c>
      <c r="U862" s="83" t="s">
        <v>124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>M645044</v>
      </c>
      <c r="AU862" s="11">
        <f t="shared" ref="AU862:AU925" si="318">IF($Q862=$AD$1,O862,"")</f>
        <v>46</v>
      </c>
      <c r="AV862" s="11">
        <f t="shared" ref="AV862:AV925" si="319">IF($Q862=$AD$1,P862,"")</f>
        <v>46.65</v>
      </c>
      <c r="AW862" s="11" t="str">
        <f t="shared" ref="AW862:AW925" si="320">IF($Q862=$AD$1,T862,"")</f>
        <v>2016/10</v>
      </c>
      <c r="AX862" s="11" t="str">
        <f t="shared" ref="AX862:AX925" si="321">IF(AW862&lt;&gt;"",AW862&amp;" "&amp;$AD$1,"")</f>
        <v>2016/10 Contribuciones Seg. Social</v>
      </c>
      <c r="AY862" s="11">
        <f t="shared" si="302"/>
        <v>2660.67</v>
      </c>
      <c r="AZ862" s="11">
        <f t="shared" ref="AZ862:AZ925" si="322">IF(AY862="","",AV862/AY862)</f>
        <v>1.7533177733428044E-2</v>
      </c>
      <c r="BA862" s="11" t="str">
        <f t="shared" si="304"/>
        <v>M645044 46</v>
      </c>
      <c r="BB862" s="11">
        <f>IFERROR(IF(AW862="","",VLOOKUP(AW862,SUSS!R:S,2,FALSE)),AY862*SUSS!$M$2)</f>
        <v>319.28039999999999</v>
      </c>
      <c r="BC862" s="11">
        <f t="shared" si="303"/>
        <v>5.597999999999999</v>
      </c>
    </row>
    <row r="863" spans="1:55" ht="29.25" thickBot="1">
      <c r="A863" s="3" t="s">
        <v>224</v>
      </c>
      <c r="B863" s="83">
        <v>2010</v>
      </c>
      <c r="C863" s="83"/>
      <c r="D863" s="83"/>
      <c r="E863" s="84" t="s">
        <v>107</v>
      </c>
      <c r="F863" s="84" t="s">
        <v>10</v>
      </c>
      <c r="G863" s="84" t="s">
        <v>83</v>
      </c>
      <c r="H863" s="85">
        <v>44165</v>
      </c>
      <c r="I863" s="86">
        <v>5790.55</v>
      </c>
      <c r="J863" s="86">
        <v>4583.6400000000003</v>
      </c>
      <c r="K863" s="86">
        <v>1206.9100000000001</v>
      </c>
      <c r="N863" s="3" t="s">
        <v>101</v>
      </c>
      <c r="O863" s="83">
        <v>46</v>
      </c>
      <c r="P863" s="87">
        <v>399.66</v>
      </c>
      <c r="Q863" s="84" t="s">
        <v>86</v>
      </c>
      <c r="R863" s="84" t="s">
        <v>10</v>
      </c>
      <c r="S863" s="84" t="s">
        <v>83</v>
      </c>
      <c r="T863" s="83" t="s">
        <v>158</v>
      </c>
      <c r="U863" s="83" t="s">
        <v>124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/>
      </c>
      <c r="AU863" s="11" t="str">
        <f t="shared" si="318"/>
        <v/>
      </c>
      <c r="AV863" s="11" t="str">
        <f t="shared" si="319"/>
        <v/>
      </c>
      <c r="AW863" s="11" t="str">
        <f t="shared" si="320"/>
        <v/>
      </c>
      <c r="AX863" s="11" t="str">
        <f t="shared" si="321"/>
        <v/>
      </c>
      <c r="AY863" s="11" t="str">
        <f t="shared" si="302"/>
        <v/>
      </c>
      <c r="AZ863" s="11" t="str">
        <f t="shared" si="322"/>
        <v/>
      </c>
      <c r="BA863" s="11" t="str">
        <f t="shared" si="304"/>
        <v xml:space="preserve"> </v>
      </c>
      <c r="BB863" s="11" t="str">
        <f>IFERROR(IF(AW863="","",VLOOKUP(AW863,SUSS!R:S,2,FALSE)),AY863*SUSS!$M$2)</f>
        <v/>
      </c>
      <c r="BC863" s="11" t="str">
        <f t="shared" si="303"/>
        <v/>
      </c>
    </row>
    <row r="864" spans="1:55" ht="29.25" thickBot="1">
      <c r="A864" s="3" t="s">
        <v>224</v>
      </c>
      <c r="B864" s="83">
        <v>2010</v>
      </c>
      <c r="C864" s="83"/>
      <c r="D864" s="83"/>
      <c r="E864" s="84" t="s">
        <v>102</v>
      </c>
      <c r="F864" s="84" t="s">
        <v>10</v>
      </c>
      <c r="G864" s="84" t="s">
        <v>10</v>
      </c>
      <c r="H864" s="85">
        <v>40674</v>
      </c>
      <c r="I864" s="86">
        <v>111973</v>
      </c>
      <c r="J864" s="87">
        <v>0</v>
      </c>
      <c r="K864" s="86">
        <v>111973</v>
      </c>
      <c r="N864" s="3" t="s">
        <v>101</v>
      </c>
      <c r="O864" s="83">
        <v>46</v>
      </c>
      <c r="P864" s="87">
        <v>618.52</v>
      </c>
      <c r="Q864" s="84" t="s">
        <v>11</v>
      </c>
      <c r="R864" s="84" t="s">
        <v>10</v>
      </c>
      <c r="S864" s="84" t="s">
        <v>84</v>
      </c>
      <c r="T864" s="83" t="s">
        <v>158</v>
      </c>
      <c r="U864" s="83" t="s">
        <v>124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>M645044</v>
      </c>
      <c r="AU864" s="11">
        <f t="shared" si="318"/>
        <v>46</v>
      </c>
      <c r="AV864" s="11">
        <f t="shared" si="319"/>
        <v>618.52</v>
      </c>
      <c r="AW864" s="11" t="str">
        <f t="shared" si="320"/>
        <v>2016/10</v>
      </c>
      <c r="AX864" s="11" t="str">
        <f t="shared" si="321"/>
        <v>2016/10 Contribuciones Seg. Social</v>
      </c>
      <c r="AY864" s="11">
        <f t="shared" si="302"/>
        <v>2660.67</v>
      </c>
      <c r="AZ864" s="11">
        <f t="shared" si="322"/>
        <v>0.23246776187952659</v>
      </c>
      <c r="BA864" s="11" t="str">
        <f t="shared" si="304"/>
        <v>M645044 46</v>
      </c>
      <c r="BB864" s="11">
        <f>IFERROR(IF(AW864="","",VLOOKUP(AW864,SUSS!R:S,2,FALSE)),AY864*SUSS!$M$2)</f>
        <v>319.28039999999999</v>
      </c>
      <c r="BC864" s="11">
        <f t="shared" si="303"/>
        <v>74.222399999999993</v>
      </c>
    </row>
    <row r="865" spans="1:55" ht="29.25" thickBot="1">
      <c r="A865" s="3" t="s">
        <v>224</v>
      </c>
      <c r="B865" s="83">
        <v>2010</v>
      </c>
      <c r="C865" s="83"/>
      <c r="D865" s="83"/>
      <c r="E865" s="84" t="s">
        <v>102</v>
      </c>
      <c r="F865" s="84" t="s">
        <v>10</v>
      </c>
      <c r="G865" s="84" t="s">
        <v>83</v>
      </c>
      <c r="H865" s="85">
        <v>44165</v>
      </c>
      <c r="I865" s="86">
        <v>403033.38</v>
      </c>
      <c r="J865" s="86">
        <v>319053.63</v>
      </c>
      <c r="K865" s="86">
        <v>83979.75</v>
      </c>
      <c r="N865" s="3" t="s">
        <v>101</v>
      </c>
      <c r="O865" s="83">
        <v>46</v>
      </c>
      <c r="P865" s="86">
        <v>2778.89</v>
      </c>
      <c r="Q865" s="84" t="s">
        <v>11</v>
      </c>
      <c r="R865" s="84" t="s">
        <v>108</v>
      </c>
      <c r="S865" s="84" t="s">
        <v>109</v>
      </c>
      <c r="T865" s="83" t="s">
        <v>158</v>
      </c>
      <c r="U865" s="83" t="s">
        <v>124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>M645044</v>
      </c>
      <c r="AU865" s="11">
        <f t="shared" si="318"/>
        <v>46</v>
      </c>
      <c r="AV865" s="11">
        <f t="shared" si="319"/>
        <v>2778.89</v>
      </c>
      <c r="AW865" s="11" t="str">
        <f t="shared" si="320"/>
        <v>2016/10</v>
      </c>
      <c r="AX865" s="11" t="str">
        <f t="shared" si="321"/>
        <v>2016/10 Contribuciones Seg. Social</v>
      </c>
      <c r="AY865" s="11">
        <f t="shared" si="302"/>
        <v>2660.67</v>
      </c>
      <c r="AZ865" s="11">
        <f t="shared" si="322"/>
        <v>1.044432417398625</v>
      </c>
      <c r="BA865" s="11" t="str">
        <f t="shared" si="304"/>
        <v>M645044 46</v>
      </c>
      <c r="BB865" s="11">
        <f>IFERROR(IF(AW865="","",VLOOKUP(AW865,SUSS!R:S,2,FALSE)),AY865*SUSS!$M$2)</f>
        <v>319.28039999999999</v>
      </c>
      <c r="BC865" s="11">
        <f t="shared" si="303"/>
        <v>333.46679999999992</v>
      </c>
    </row>
    <row r="866" spans="1:55" ht="29.25" thickBot="1">
      <c r="A866" s="3" t="s">
        <v>224</v>
      </c>
      <c r="B866" s="83">
        <v>2011</v>
      </c>
      <c r="C866" s="83"/>
      <c r="D866" s="83"/>
      <c r="E866" s="84" t="s">
        <v>107</v>
      </c>
      <c r="F866" s="84" t="s">
        <v>10</v>
      </c>
      <c r="G866" s="84" t="s">
        <v>10</v>
      </c>
      <c r="H866" s="85">
        <v>41046</v>
      </c>
      <c r="I866" s="86">
        <v>11826.99</v>
      </c>
      <c r="J866" s="87">
        <v>0</v>
      </c>
      <c r="K866" s="86">
        <v>11826.99</v>
      </c>
      <c r="N866" s="3" t="s">
        <v>101</v>
      </c>
      <c r="O866" s="83">
        <v>46</v>
      </c>
      <c r="P866" s="87">
        <v>136.13999999999999</v>
      </c>
      <c r="Q866" s="84" t="s">
        <v>11</v>
      </c>
      <c r="R866" s="84" t="s">
        <v>108</v>
      </c>
      <c r="S866" s="84" t="s">
        <v>83</v>
      </c>
      <c r="T866" s="83" t="s">
        <v>158</v>
      </c>
      <c r="U866" s="83" t="s">
        <v>124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M645044</v>
      </c>
      <c r="AU866" s="11">
        <f t="shared" si="318"/>
        <v>46</v>
      </c>
      <c r="AV866" s="11">
        <f t="shared" si="319"/>
        <v>136.13999999999999</v>
      </c>
      <c r="AW866" s="11" t="str">
        <f t="shared" si="320"/>
        <v>2016/10</v>
      </c>
      <c r="AX866" s="11" t="str">
        <f t="shared" si="321"/>
        <v>2016/10 Contribuciones Seg. Social</v>
      </c>
      <c r="AY866" s="11">
        <f t="shared" si="302"/>
        <v>2660.67</v>
      </c>
      <c r="AZ866" s="11">
        <f t="shared" si="322"/>
        <v>5.1167563057425376E-2</v>
      </c>
      <c r="BA866" s="11" t="str">
        <f t="shared" si="304"/>
        <v>M645044 46</v>
      </c>
      <c r="BB866" s="11">
        <f>IFERROR(IF(AW866="","",VLOOKUP(AW866,SUSS!R:S,2,FALSE)),AY866*SUSS!$M$2)</f>
        <v>319.28039999999999</v>
      </c>
      <c r="BC866" s="11">
        <f t="shared" si="303"/>
        <v>16.336799999999997</v>
      </c>
    </row>
    <row r="867" spans="1:55" ht="29.25" thickBot="1">
      <c r="A867" s="3" t="s">
        <v>224</v>
      </c>
      <c r="B867" s="83">
        <v>2011</v>
      </c>
      <c r="C867" s="83"/>
      <c r="D867" s="83"/>
      <c r="E867" s="84" t="s">
        <v>107</v>
      </c>
      <c r="F867" s="84" t="s">
        <v>10</v>
      </c>
      <c r="G867" s="84" t="s">
        <v>83</v>
      </c>
      <c r="H867" s="85">
        <v>44165</v>
      </c>
      <c r="I867" s="86">
        <v>38241.15</v>
      </c>
      <c r="J867" s="86">
        <v>29370.91</v>
      </c>
      <c r="K867" s="86">
        <v>8870.24</v>
      </c>
      <c r="N867" s="3" t="s">
        <v>101</v>
      </c>
      <c r="O867" s="83">
        <v>46</v>
      </c>
      <c r="P867" s="87">
        <v>558.58000000000004</v>
      </c>
      <c r="Q867" s="84" t="s">
        <v>11</v>
      </c>
      <c r="R867" s="84" t="s">
        <v>108</v>
      </c>
      <c r="S867" s="84" t="s">
        <v>84</v>
      </c>
      <c r="T867" s="83" t="s">
        <v>158</v>
      </c>
      <c r="U867" s="83" t="s">
        <v>124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M645044</v>
      </c>
      <c r="AU867" s="11">
        <f t="shared" si="318"/>
        <v>46</v>
      </c>
      <c r="AV867" s="11">
        <f t="shared" si="319"/>
        <v>558.58000000000004</v>
      </c>
      <c r="AW867" s="11" t="str">
        <f t="shared" si="320"/>
        <v>2016/10</v>
      </c>
      <c r="AX867" s="11" t="str">
        <f t="shared" si="321"/>
        <v>2016/10 Contribuciones Seg. Social</v>
      </c>
      <c r="AY867" s="11">
        <f t="shared" si="302"/>
        <v>2660.67</v>
      </c>
      <c r="AZ867" s="11">
        <f t="shared" si="322"/>
        <v>0.20993960167927628</v>
      </c>
      <c r="BA867" s="11" t="str">
        <f t="shared" si="304"/>
        <v>M645044 46</v>
      </c>
      <c r="BB867" s="11">
        <f>IFERROR(IF(AW867="","",VLOOKUP(AW867,SUSS!R:S,2,FALSE)),AY867*SUSS!$M$2)</f>
        <v>319.28039999999999</v>
      </c>
      <c r="BC867" s="11">
        <f t="shared" si="303"/>
        <v>67.029600000000002</v>
      </c>
    </row>
    <row r="868" spans="1:55" ht="29.25" thickBot="1">
      <c r="A868" s="3" t="s">
        <v>224</v>
      </c>
      <c r="B868" s="83">
        <v>2012</v>
      </c>
      <c r="C868" s="83"/>
      <c r="D868" s="83"/>
      <c r="E868" s="84" t="s">
        <v>107</v>
      </c>
      <c r="F868" s="84" t="s">
        <v>10</v>
      </c>
      <c r="G868" s="84" t="s">
        <v>10</v>
      </c>
      <c r="H868" s="85">
        <v>41410</v>
      </c>
      <c r="I868" s="86">
        <v>1350.42</v>
      </c>
      <c r="J868" s="87">
        <v>0</v>
      </c>
      <c r="K868" s="86">
        <v>1350.42</v>
      </c>
      <c r="N868" s="3" t="s">
        <v>101</v>
      </c>
      <c r="O868" s="83">
        <v>46</v>
      </c>
      <c r="P868" s="86">
        <v>6602.3</v>
      </c>
      <c r="Q868" s="84" t="s">
        <v>86</v>
      </c>
      <c r="R868" s="84" t="s">
        <v>10</v>
      </c>
      <c r="S868" s="84" t="s">
        <v>10</v>
      </c>
      <c r="T868" s="83" t="s">
        <v>160</v>
      </c>
      <c r="U868" s="83" t="s">
        <v>124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:55" ht="29.25" thickBot="1">
      <c r="A869" s="3" t="s">
        <v>224</v>
      </c>
      <c r="B869" s="83">
        <v>2012</v>
      </c>
      <c r="C869" s="83"/>
      <c r="D869" s="83"/>
      <c r="E869" s="84" t="s">
        <v>107</v>
      </c>
      <c r="F869" s="84" t="s">
        <v>10</v>
      </c>
      <c r="G869" s="84" t="s">
        <v>83</v>
      </c>
      <c r="H869" s="85">
        <v>44165</v>
      </c>
      <c r="I869" s="86">
        <v>3881.62</v>
      </c>
      <c r="J869" s="86">
        <v>2868.8</v>
      </c>
      <c r="K869" s="86">
        <v>1012.82</v>
      </c>
      <c r="N869" s="3" t="s">
        <v>101</v>
      </c>
      <c r="O869" s="83">
        <v>46</v>
      </c>
      <c r="P869" s="86">
        <v>8178.61</v>
      </c>
      <c r="Q869" s="84" t="s">
        <v>11</v>
      </c>
      <c r="R869" s="84" t="s">
        <v>10</v>
      </c>
      <c r="S869" s="84" t="s">
        <v>10</v>
      </c>
      <c r="T869" s="83" t="s">
        <v>160</v>
      </c>
      <c r="U869" s="83" t="s">
        <v>124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M645044</v>
      </c>
      <c r="AU869" s="11">
        <f t="shared" si="318"/>
        <v>46</v>
      </c>
      <c r="AV869" s="11">
        <f t="shared" si="319"/>
        <v>8178.61</v>
      </c>
      <c r="AW869" s="11" t="str">
        <f t="shared" si="320"/>
        <v>2016/11</v>
      </c>
      <c r="AX869" s="11" t="str">
        <f t="shared" si="321"/>
        <v>2016/11 Contribuciones Seg. Social</v>
      </c>
      <c r="AY869" s="11">
        <f t="shared" si="302"/>
        <v>8178.61</v>
      </c>
      <c r="AZ869" s="11">
        <f t="shared" si="322"/>
        <v>1</v>
      </c>
      <c r="BA869" s="11" t="str">
        <f t="shared" si="304"/>
        <v>M645044 46</v>
      </c>
      <c r="BB869" s="11">
        <f>IFERROR(IF(AW869="","",VLOOKUP(AW869,SUSS!R:S,2,FALSE)),AY869*SUSS!$M$2)</f>
        <v>981.43319999999994</v>
      </c>
      <c r="BC869" s="11">
        <f t="shared" si="303"/>
        <v>981.43319999999994</v>
      </c>
    </row>
    <row r="870" spans="1:55" ht="29.25" thickBot="1">
      <c r="A870" s="3" t="s">
        <v>224</v>
      </c>
      <c r="B870" s="83">
        <v>2013</v>
      </c>
      <c r="C870" s="83">
        <v>4</v>
      </c>
      <c r="D870" s="83"/>
      <c r="E870" s="84" t="s">
        <v>82</v>
      </c>
      <c r="F870" s="84" t="s">
        <v>10</v>
      </c>
      <c r="G870" s="84" t="s">
        <v>10</v>
      </c>
      <c r="H870" s="85">
        <v>41416</v>
      </c>
      <c r="I870" s="86">
        <v>13864.11</v>
      </c>
      <c r="J870" s="87">
        <v>0</v>
      </c>
      <c r="K870" s="86">
        <v>13864.11</v>
      </c>
      <c r="N870" s="3" t="s">
        <v>101</v>
      </c>
      <c r="O870" s="83">
        <v>46</v>
      </c>
      <c r="P870" s="87">
        <v>186.18</v>
      </c>
      <c r="Q870" s="84" t="s">
        <v>86</v>
      </c>
      <c r="R870" s="84" t="s">
        <v>10</v>
      </c>
      <c r="S870" s="84" t="s">
        <v>83</v>
      </c>
      <c r="T870" s="83" t="s">
        <v>160</v>
      </c>
      <c r="U870" s="83" t="s">
        <v>124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:55" ht="29.25" thickBot="1">
      <c r="A871" s="3" t="s">
        <v>224</v>
      </c>
      <c r="B871" s="83">
        <v>2013</v>
      </c>
      <c r="C871" s="83">
        <v>4</v>
      </c>
      <c r="D871" s="83"/>
      <c r="E871" s="84" t="s">
        <v>82</v>
      </c>
      <c r="F871" s="84" t="s">
        <v>10</v>
      </c>
      <c r="G871" s="84" t="s">
        <v>83</v>
      </c>
      <c r="H871" s="85">
        <v>44165</v>
      </c>
      <c r="I871" s="86">
        <v>39767.54</v>
      </c>
      <c r="J871" s="86">
        <v>29369.46</v>
      </c>
      <c r="K871" s="86">
        <v>10398.08</v>
      </c>
      <c r="N871" s="3" t="s">
        <v>101</v>
      </c>
      <c r="O871" s="83">
        <v>46</v>
      </c>
      <c r="P871" s="87">
        <v>230.62</v>
      </c>
      <c r="Q871" s="84" t="s">
        <v>11</v>
      </c>
      <c r="R871" s="84" t="s">
        <v>10</v>
      </c>
      <c r="S871" s="84" t="s">
        <v>83</v>
      </c>
      <c r="T871" s="83" t="s">
        <v>160</v>
      </c>
      <c r="U871" s="83" t="s">
        <v>124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M645044</v>
      </c>
      <c r="AU871" s="11">
        <f t="shared" si="318"/>
        <v>46</v>
      </c>
      <c r="AV871" s="11">
        <f t="shared" si="319"/>
        <v>230.62</v>
      </c>
      <c r="AW871" s="11" t="str">
        <f t="shared" si="320"/>
        <v>2016/11</v>
      </c>
      <c r="AX871" s="11" t="str">
        <f t="shared" si="321"/>
        <v>2016/11 Contribuciones Seg. Social</v>
      </c>
      <c r="AY871" s="11">
        <f t="shared" si="302"/>
        <v>8178.61</v>
      </c>
      <c r="AZ871" s="11">
        <f t="shared" si="322"/>
        <v>2.8197945616675695E-2</v>
      </c>
      <c r="BA871" s="11" t="str">
        <f t="shared" si="304"/>
        <v>M645044 46</v>
      </c>
      <c r="BB871" s="11">
        <f>IFERROR(IF(AW871="","",VLOOKUP(AW871,SUSS!R:S,2,FALSE)),AY871*SUSS!$M$2)</f>
        <v>981.43319999999994</v>
      </c>
      <c r="BC871" s="11">
        <f t="shared" si="303"/>
        <v>27.674399999999999</v>
      </c>
    </row>
    <row r="872" spans="1:55" ht="29.25" thickBot="1">
      <c r="A872" s="3" t="s">
        <v>224</v>
      </c>
      <c r="B872" s="83">
        <v>2013</v>
      </c>
      <c r="C872" s="83">
        <v>5</v>
      </c>
      <c r="D872" s="83"/>
      <c r="E872" s="84" t="s">
        <v>82</v>
      </c>
      <c r="F872" s="84" t="s">
        <v>10</v>
      </c>
      <c r="G872" s="84" t="s">
        <v>10</v>
      </c>
      <c r="H872" s="85">
        <v>41449</v>
      </c>
      <c r="I872" s="86">
        <v>103623.4</v>
      </c>
      <c r="J872" s="87">
        <v>0</v>
      </c>
      <c r="K872" s="86">
        <v>103623.4</v>
      </c>
      <c r="N872" s="3" t="s">
        <v>101</v>
      </c>
      <c r="O872" s="83">
        <v>46</v>
      </c>
      <c r="P872" s="86">
        <v>1464.4</v>
      </c>
      <c r="Q872" s="84" t="s">
        <v>86</v>
      </c>
      <c r="R872" s="84" t="s">
        <v>10</v>
      </c>
      <c r="S872" s="84" t="s">
        <v>84</v>
      </c>
      <c r="T872" s="83" t="s">
        <v>160</v>
      </c>
      <c r="U872" s="83" t="s">
        <v>124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:55" ht="29.25" thickBot="1">
      <c r="A873" s="3" t="s">
        <v>224</v>
      </c>
      <c r="B873" s="83">
        <v>2013</v>
      </c>
      <c r="C873" s="83">
        <v>5</v>
      </c>
      <c r="D873" s="83"/>
      <c r="E873" s="84" t="s">
        <v>82</v>
      </c>
      <c r="F873" s="84" t="s">
        <v>10</v>
      </c>
      <c r="G873" s="84" t="s">
        <v>83</v>
      </c>
      <c r="H873" s="85">
        <v>44165</v>
      </c>
      <c r="I873" s="86">
        <v>293915.34000000003</v>
      </c>
      <c r="J873" s="86">
        <v>216197.79</v>
      </c>
      <c r="K873" s="86">
        <v>77717.55</v>
      </c>
      <c r="N873" s="3" t="s">
        <v>101</v>
      </c>
      <c r="O873" s="83">
        <v>46</v>
      </c>
      <c r="P873" s="86">
        <v>1814.03</v>
      </c>
      <c r="Q873" s="84" t="s">
        <v>11</v>
      </c>
      <c r="R873" s="84" t="s">
        <v>10</v>
      </c>
      <c r="S873" s="84" t="s">
        <v>84</v>
      </c>
      <c r="T873" s="83" t="s">
        <v>160</v>
      </c>
      <c r="U873" s="83" t="s">
        <v>124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>M645044</v>
      </c>
      <c r="AU873" s="11">
        <f t="shared" si="318"/>
        <v>46</v>
      </c>
      <c r="AV873" s="11">
        <f t="shared" si="319"/>
        <v>1814.03</v>
      </c>
      <c r="AW873" s="11" t="str">
        <f t="shared" si="320"/>
        <v>2016/11</v>
      </c>
      <c r="AX873" s="11" t="str">
        <f t="shared" si="321"/>
        <v>2016/11 Contribuciones Seg. Social</v>
      </c>
      <c r="AY873" s="11">
        <f t="shared" si="302"/>
        <v>8178.61</v>
      </c>
      <c r="AZ873" s="11">
        <f t="shared" si="322"/>
        <v>0.22180174870791003</v>
      </c>
      <c r="BA873" s="11" t="str">
        <f t="shared" si="304"/>
        <v>M645044 46</v>
      </c>
      <c r="BB873" s="11">
        <f>IFERROR(IF(AW873="","",VLOOKUP(AW873,SUSS!R:S,2,FALSE)),AY873*SUSS!$M$2)</f>
        <v>981.43319999999994</v>
      </c>
      <c r="BC873" s="11">
        <f t="shared" si="303"/>
        <v>217.68359999999998</v>
      </c>
    </row>
    <row r="874" spans="1:55" ht="29.25" thickBot="1">
      <c r="A874" s="3" t="s">
        <v>224</v>
      </c>
      <c r="B874" s="83">
        <v>2013</v>
      </c>
      <c r="C874" s="83"/>
      <c r="D874" s="83"/>
      <c r="E874" s="84" t="s">
        <v>106</v>
      </c>
      <c r="F874" s="84" t="s">
        <v>10</v>
      </c>
      <c r="G874" s="84" t="s">
        <v>10</v>
      </c>
      <c r="H874" s="85">
        <v>41775</v>
      </c>
      <c r="I874" s="86">
        <v>29151.25</v>
      </c>
      <c r="J874" s="87">
        <v>0</v>
      </c>
      <c r="K874" s="86">
        <v>29151.25</v>
      </c>
      <c r="N874" s="3" t="s">
        <v>101</v>
      </c>
      <c r="O874" s="83">
        <v>46</v>
      </c>
      <c r="P874" s="86">
        <v>4434.2700000000004</v>
      </c>
      <c r="Q874" s="84" t="s">
        <v>11</v>
      </c>
      <c r="R874" s="84" t="s">
        <v>108</v>
      </c>
      <c r="S874" s="84" t="s">
        <v>109</v>
      </c>
      <c r="T874" s="83" t="s">
        <v>160</v>
      </c>
      <c r="U874" s="83" t="s">
        <v>124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>M645044</v>
      </c>
      <c r="AU874" s="11">
        <f t="shared" si="318"/>
        <v>46</v>
      </c>
      <c r="AV874" s="11">
        <f t="shared" si="319"/>
        <v>4434.2700000000004</v>
      </c>
      <c r="AW874" s="11" t="str">
        <f t="shared" si="320"/>
        <v>2016/11</v>
      </c>
      <c r="AX874" s="11" t="str">
        <f t="shared" si="321"/>
        <v>2016/11 Contribuciones Seg. Social</v>
      </c>
      <c r="AY874" s="11">
        <f t="shared" si="302"/>
        <v>8178.61</v>
      </c>
      <c r="AZ874" s="11">
        <f t="shared" si="322"/>
        <v>0.54217892771510079</v>
      </c>
      <c r="BA874" s="11" t="str">
        <f t="shared" si="304"/>
        <v>M645044 46</v>
      </c>
      <c r="BB874" s="11">
        <f>IFERROR(IF(AW874="","",VLOOKUP(AW874,SUSS!R:S,2,FALSE)),AY874*SUSS!$M$2)</f>
        <v>981.43319999999994</v>
      </c>
      <c r="BC874" s="11">
        <f t="shared" si="303"/>
        <v>532.11239999999998</v>
      </c>
    </row>
    <row r="875" spans="1:55" ht="29.25" thickBot="1">
      <c r="A875" s="3" t="s">
        <v>224</v>
      </c>
      <c r="B875" s="83">
        <v>2013</v>
      </c>
      <c r="C875" s="83"/>
      <c r="D875" s="83"/>
      <c r="E875" s="84" t="s">
        <v>106</v>
      </c>
      <c r="F875" s="84" t="s">
        <v>10</v>
      </c>
      <c r="G875" s="84" t="s">
        <v>83</v>
      </c>
      <c r="H875" s="85">
        <v>44165</v>
      </c>
      <c r="I875" s="86">
        <v>73297.320000000007</v>
      </c>
      <c r="J875" s="86">
        <v>51433.88</v>
      </c>
      <c r="K875" s="86">
        <v>21863.439999999999</v>
      </c>
      <c r="N875" s="3" t="s">
        <v>101</v>
      </c>
      <c r="O875" s="83">
        <v>46</v>
      </c>
      <c r="P875" s="87">
        <v>376.41</v>
      </c>
      <c r="Q875" s="84" t="s">
        <v>11</v>
      </c>
      <c r="R875" s="84" t="s">
        <v>108</v>
      </c>
      <c r="S875" s="84" t="s">
        <v>83</v>
      </c>
      <c r="T875" s="83" t="s">
        <v>160</v>
      </c>
      <c r="U875" s="83" t="s">
        <v>124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M645044</v>
      </c>
      <c r="AU875" s="11">
        <f t="shared" si="318"/>
        <v>46</v>
      </c>
      <c r="AV875" s="11">
        <f t="shared" si="319"/>
        <v>376.41</v>
      </c>
      <c r="AW875" s="11" t="str">
        <f t="shared" si="320"/>
        <v>2016/11</v>
      </c>
      <c r="AX875" s="11" t="str">
        <f t="shared" si="321"/>
        <v>2016/11 Contribuciones Seg. Social</v>
      </c>
      <c r="AY875" s="11">
        <f t="shared" si="302"/>
        <v>8178.61</v>
      </c>
      <c r="AZ875" s="11">
        <f t="shared" si="322"/>
        <v>4.602371307593834E-2</v>
      </c>
      <c r="BA875" s="11" t="str">
        <f t="shared" si="304"/>
        <v>M645044 46</v>
      </c>
      <c r="BB875" s="11">
        <f>IFERROR(IF(AW875="","",VLOOKUP(AW875,SUSS!R:S,2,FALSE)),AY875*SUSS!$M$2)</f>
        <v>981.43319999999994</v>
      </c>
      <c r="BC875" s="11">
        <f t="shared" si="303"/>
        <v>45.169200000000004</v>
      </c>
    </row>
    <row r="876" spans="1:55" ht="29.25" thickBot="1">
      <c r="A876" s="3" t="s">
        <v>224</v>
      </c>
      <c r="B876" s="83">
        <v>2014</v>
      </c>
      <c r="C876" s="83">
        <v>1</v>
      </c>
      <c r="D876" s="83"/>
      <c r="E876" s="84" t="s">
        <v>82</v>
      </c>
      <c r="F876" s="84" t="s">
        <v>10</v>
      </c>
      <c r="G876" s="84" t="s">
        <v>10</v>
      </c>
      <c r="H876" s="85">
        <v>41690</v>
      </c>
      <c r="I876" s="86">
        <v>29822.89</v>
      </c>
      <c r="J876" s="87">
        <v>0</v>
      </c>
      <c r="K876" s="86">
        <v>29822.89</v>
      </c>
      <c r="N876" s="3" t="s">
        <v>101</v>
      </c>
      <c r="O876" s="83">
        <v>46</v>
      </c>
      <c r="P876" s="87">
        <v>732.16</v>
      </c>
      <c r="Q876" s="84" t="s">
        <v>11</v>
      </c>
      <c r="R876" s="84" t="s">
        <v>108</v>
      </c>
      <c r="S876" s="84" t="s">
        <v>84</v>
      </c>
      <c r="T876" s="83" t="s">
        <v>160</v>
      </c>
      <c r="U876" s="83" t="s">
        <v>124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>M645044</v>
      </c>
      <c r="AU876" s="11">
        <f t="shared" si="318"/>
        <v>46</v>
      </c>
      <c r="AV876" s="11">
        <f t="shared" si="319"/>
        <v>732.16</v>
      </c>
      <c r="AW876" s="11" t="str">
        <f t="shared" si="320"/>
        <v>2016/11</v>
      </c>
      <c r="AX876" s="11" t="str">
        <f t="shared" si="321"/>
        <v>2016/11 Contribuciones Seg. Social</v>
      </c>
      <c r="AY876" s="11">
        <f t="shared" si="302"/>
        <v>8178.61</v>
      </c>
      <c r="AZ876" s="11">
        <f t="shared" si="322"/>
        <v>8.9521324528251137E-2</v>
      </c>
      <c r="BA876" s="11" t="str">
        <f t="shared" si="304"/>
        <v>M645044 46</v>
      </c>
      <c r="BB876" s="11">
        <f>IFERROR(IF(AW876="","",VLOOKUP(AW876,SUSS!R:S,2,FALSE)),AY876*SUSS!$M$2)</f>
        <v>981.43319999999994</v>
      </c>
      <c r="BC876" s="11">
        <f t="shared" si="303"/>
        <v>87.859200000000001</v>
      </c>
    </row>
    <row r="877" spans="1:55" ht="29.25" thickBot="1">
      <c r="A877" s="3" t="s">
        <v>224</v>
      </c>
      <c r="B877" s="83">
        <v>2014</v>
      </c>
      <c r="C877" s="83">
        <v>1</v>
      </c>
      <c r="D877" s="83"/>
      <c r="E877" s="84" t="s">
        <v>82</v>
      </c>
      <c r="F877" s="84" t="s">
        <v>10</v>
      </c>
      <c r="G877" s="84" t="s">
        <v>83</v>
      </c>
      <c r="H877" s="85">
        <v>44165</v>
      </c>
      <c r="I877" s="86">
        <v>77550.850000000006</v>
      </c>
      <c r="J877" s="86">
        <v>62639.4</v>
      </c>
      <c r="K877" s="86">
        <v>14911.45</v>
      </c>
      <c r="N877" s="3" t="s">
        <v>101</v>
      </c>
      <c r="O877" s="83">
        <v>46</v>
      </c>
      <c r="P877" s="87">
        <v>265.77999999999997</v>
      </c>
      <c r="Q877" s="84" t="s">
        <v>11</v>
      </c>
      <c r="R877" s="84" t="s">
        <v>10</v>
      </c>
      <c r="S877" s="84" t="s">
        <v>10</v>
      </c>
      <c r="T877" s="83" t="s">
        <v>162</v>
      </c>
      <c r="U877" s="83" t="s">
        <v>124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>M645044</v>
      </c>
      <c r="AU877" s="11">
        <f t="shared" si="318"/>
        <v>46</v>
      </c>
      <c r="AV877" s="11">
        <f t="shared" si="319"/>
        <v>265.77999999999997</v>
      </c>
      <c r="AW877" s="11" t="str">
        <f t="shared" si="320"/>
        <v>2016/12</v>
      </c>
      <c r="AX877" s="11" t="str">
        <f t="shared" si="321"/>
        <v>2016/12 Contribuciones Seg. Social</v>
      </c>
      <c r="AY877" s="11">
        <f t="shared" si="302"/>
        <v>11679.36</v>
      </c>
      <c r="AZ877" s="11">
        <f t="shared" si="322"/>
        <v>2.2756383911447201E-2</v>
      </c>
      <c r="BA877" s="11" t="str">
        <f t="shared" si="304"/>
        <v>M645044 46</v>
      </c>
      <c r="BB877" s="11">
        <f>IFERROR(IF(AW877="","",VLOOKUP(AW877,SUSS!R:S,2,FALSE)),AY877*SUSS!$M$2)</f>
        <v>1401.5232000000001</v>
      </c>
      <c r="BC877" s="11">
        <f t="shared" si="303"/>
        <v>31.893599999999999</v>
      </c>
    </row>
    <row r="878" spans="1:55" ht="29.25" thickBot="1">
      <c r="A878" s="3" t="s">
        <v>224</v>
      </c>
      <c r="B878" s="83">
        <v>2014</v>
      </c>
      <c r="C878" s="83">
        <v>2</v>
      </c>
      <c r="D878" s="83"/>
      <c r="E878" s="84" t="s">
        <v>82</v>
      </c>
      <c r="F878" s="84" t="s">
        <v>10</v>
      </c>
      <c r="G878" s="84" t="s">
        <v>10</v>
      </c>
      <c r="H878" s="85">
        <v>41718</v>
      </c>
      <c r="I878" s="86">
        <v>27329.08</v>
      </c>
      <c r="J878" s="87">
        <v>0</v>
      </c>
      <c r="K878" s="86">
        <v>27329.08</v>
      </c>
      <c r="N878" s="3" t="s">
        <v>101</v>
      </c>
      <c r="O878" s="83">
        <v>46</v>
      </c>
      <c r="P878" s="86">
        <v>7603.64</v>
      </c>
      <c r="Q878" s="84" t="s">
        <v>86</v>
      </c>
      <c r="R878" s="84" t="s">
        <v>10</v>
      </c>
      <c r="S878" s="84" t="s">
        <v>10</v>
      </c>
      <c r="T878" s="83" t="s">
        <v>162</v>
      </c>
      <c r="U878" s="83" t="s">
        <v>124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:55" ht="29.25" thickBot="1">
      <c r="A879" s="3" t="s">
        <v>224</v>
      </c>
      <c r="B879" s="83">
        <v>2014</v>
      </c>
      <c r="C879" s="83">
        <v>2</v>
      </c>
      <c r="D879" s="83"/>
      <c r="E879" s="84" t="s">
        <v>82</v>
      </c>
      <c r="F879" s="84" t="s">
        <v>10</v>
      </c>
      <c r="G879" s="84" t="s">
        <v>83</v>
      </c>
      <c r="H879" s="85">
        <v>44165</v>
      </c>
      <c r="I879" s="86">
        <v>70246.12</v>
      </c>
      <c r="J879" s="86">
        <v>56581.58</v>
      </c>
      <c r="K879" s="86">
        <v>13664.54</v>
      </c>
      <c r="N879" s="3" t="s">
        <v>101</v>
      </c>
      <c r="O879" s="83">
        <v>46</v>
      </c>
      <c r="P879" s="86">
        <v>14119.33</v>
      </c>
      <c r="Q879" s="84" t="s">
        <v>102</v>
      </c>
      <c r="R879" s="84" t="s">
        <v>10</v>
      </c>
      <c r="S879" s="84" t="s">
        <v>10</v>
      </c>
      <c r="T879" s="83" t="s">
        <v>137</v>
      </c>
      <c r="U879" s="83" t="s">
        <v>124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:55" ht="29.25" thickBot="1">
      <c r="A880" s="3" t="s">
        <v>224</v>
      </c>
      <c r="B880" s="83">
        <v>2014</v>
      </c>
      <c r="C880" s="83">
        <v>3</v>
      </c>
      <c r="D880" s="83"/>
      <c r="E880" s="84" t="s">
        <v>82</v>
      </c>
      <c r="F880" s="84" t="s">
        <v>10</v>
      </c>
      <c r="G880" s="84" t="s">
        <v>10</v>
      </c>
      <c r="H880" s="85">
        <v>41752</v>
      </c>
      <c r="I880" s="86">
        <v>38470.080000000002</v>
      </c>
      <c r="J880" s="87">
        <v>0</v>
      </c>
      <c r="K880" s="86">
        <v>38470.080000000002</v>
      </c>
      <c r="N880" s="3" t="s">
        <v>101</v>
      </c>
      <c r="O880" s="83">
        <v>46</v>
      </c>
      <c r="P880" s="87">
        <v>12.54</v>
      </c>
      <c r="Q880" s="84" t="s">
        <v>107</v>
      </c>
      <c r="R880" s="84" t="s">
        <v>10</v>
      </c>
      <c r="S880" s="84" t="s">
        <v>105</v>
      </c>
      <c r="T880" s="83" t="s">
        <v>163</v>
      </c>
      <c r="U880" s="83" t="s">
        <v>124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:55" ht="29.25" thickBot="1">
      <c r="A881" s="3" t="s">
        <v>224</v>
      </c>
      <c r="B881" s="83">
        <v>2014</v>
      </c>
      <c r="C881" s="83">
        <v>3</v>
      </c>
      <c r="D881" s="83"/>
      <c r="E881" s="84" t="s">
        <v>82</v>
      </c>
      <c r="F881" s="84" t="s">
        <v>10</v>
      </c>
      <c r="G881" s="84" t="s">
        <v>83</v>
      </c>
      <c r="H881" s="85">
        <v>44165</v>
      </c>
      <c r="I881" s="86">
        <v>97613.21</v>
      </c>
      <c r="J881" s="86">
        <v>78378.17</v>
      </c>
      <c r="K881" s="86">
        <v>19235.04</v>
      </c>
      <c r="N881" s="3" t="s">
        <v>101</v>
      </c>
      <c r="O881" s="83">
        <v>46</v>
      </c>
      <c r="P881" s="87">
        <v>18.809999999999999</v>
      </c>
      <c r="Q881" s="84" t="s">
        <v>106</v>
      </c>
      <c r="R881" s="84" t="s">
        <v>10</v>
      </c>
      <c r="S881" s="84" t="s">
        <v>105</v>
      </c>
      <c r="T881" s="83" t="s">
        <v>163</v>
      </c>
      <c r="U881" s="83" t="s">
        <v>124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:55" ht="29.25" thickBot="1">
      <c r="A882" s="3" t="s">
        <v>224</v>
      </c>
      <c r="B882" s="83">
        <v>2014</v>
      </c>
      <c r="C882" s="83">
        <v>4</v>
      </c>
      <c r="D882" s="83"/>
      <c r="E882" s="84" t="s">
        <v>82</v>
      </c>
      <c r="F882" s="84" t="s">
        <v>10</v>
      </c>
      <c r="G882" s="84" t="s">
        <v>10</v>
      </c>
      <c r="H882" s="85">
        <v>41780</v>
      </c>
      <c r="I882" s="86">
        <v>31878.25</v>
      </c>
      <c r="J882" s="87">
        <v>0</v>
      </c>
      <c r="K882" s="86">
        <v>31878.25</v>
      </c>
      <c r="N882" s="3" t="s">
        <v>101</v>
      </c>
      <c r="O882" s="83">
        <v>46</v>
      </c>
      <c r="P882" s="86">
        <v>44282.22</v>
      </c>
      <c r="Q882" s="84" t="s">
        <v>82</v>
      </c>
      <c r="R882" s="84" t="s">
        <v>10</v>
      </c>
      <c r="S882" s="84" t="s">
        <v>10</v>
      </c>
      <c r="T882" s="83" t="s">
        <v>188</v>
      </c>
      <c r="U882" s="83" t="s">
        <v>124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:55" ht="29.25" thickBot="1">
      <c r="A883" s="3" t="s">
        <v>224</v>
      </c>
      <c r="B883" s="83">
        <v>2014</v>
      </c>
      <c r="C883" s="83">
        <v>4</v>
      </c>
      <c r="D883" s="83"/>
      <c r="E883" s="84" t="s">
        <v>82</v>
      </c>
      <c r="F883" s="84" t="s">
        <v>10</v>
      </c>
      <c r="G883" s="84" t="s">
        <v>83</v>
      </c>
      <c r="H883" s="85">
        <v>44165</v>
      </c>
      <c r="I883" s="86">
        <v>79994.64</v>
      </c>
      <c r="J883" s="86">
        <v>64055.51</v>
      </c>
      <c r="K883" s="86">
        <v>15939.13</v>
      </c>
      <c r="N883" s="3" t="s">
        <v>101</v>
      </c>
      <c r="O883" s="83">
        <v>47</v>
      </c>
      <c r="P883" s="87">
        <v>669.19</v>
      </c>
      <c r="Q883" s="84" t="s">
        <v>103</v>
      </c>
      <c r="R883" s="84" t="s">
        <v>10</v>
      </c>
      <c r="S883" s="84" t="s">
        <v>84</v>
      </c>
      <c r="T883" s="83" t="s">
        <v>114</v>
      </c>
      <c r="U883" s="83" t="s">
        <v>124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:55" ht="29.25" thickBot="1">
      <c r="A884" s="3" t="s">
        <v>224</v>
      </c>
      <c r="B884" s="83">
        <v>2014</v>
      </c>
      <c r="C884" s="83">
        <v>5</v>
      </c>
      <c r="D884" s="83"/>
      <c r="E884" s="84" t="s">
        <v>82</v>
      </c>
      <c r="F884" s="84" t="s">
        <v>10</v>
      </c>
      <c r="G884" s="84" t="s">
        <v>10</v>
      </c>
      <c r="H884" s="85">
        <v>41813</v>
      </c>
      <c r="I884" s="86">
        <v>20994.55</v>
      </c>
      <c r="J884" s="87">
        <v>0</v>
      </c>
      <c r="K884" s="86">
        <v>20994.55</v>
      </c>
      <c r="N884" s="3" t="s">
        <v>101</v>
      </c>
      <c r="O884" s="83">
        <v>47</v>
      </c>
      <c r="P884" s="87">
        <v>6.27</v>
      </c>
      <c r="Q884" s="84" t="s">
        <v>104</v>
      </c>
      <c r="R884" s="84" t="s">
        <v>10</v>
      </c>
      <c r="S884" s="84" t="s">
        <v>105</v>
      </c>
      <c r="T884" s="83" t="s">
        <v>116</v>
      </c>
      <c r="U884" s="83" t="s">
        <v>124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:55" ht="29.25" thickBot="1">
      <c r="A885" s="3" t="s">
        <v>224</v>
      </c>
      <c r="B885" s="83">
        <v>2014</v>
      </c>
      <c r="C885" s="83">
        <v>5</v>
      </c>
      <c r="D885" s="83"/>
      <c r="E885" s="84" t="s">
        <v>82</v>
      </c>
      <c r="F885" s="84" t="s">
        <v>10</v>
      </c>
      <c r="G885" s="84" t="s">
        <v>83</v>
      </c>
      <c r="H885" s="85">
        <v>44165</v>
      </c>
      <c r="I885" s="86">
        <v>52011.48</v>
      </c>
      <c r="J885" s="86">
        <v>41514.199999999997</v>
      </c>
      <c r="K885" s="86">
        <v>10497.28</v>
      </c>
      <c r="N885" s="3" t="s">
        <v>101</v>
      </c>
      <c r="O885" s="83">
        <v>47</v>
      </c>
      <c r="P885" s="86">
        <v>2420.6999999999998</v>
      </c>
      <c r="Q885" s="84" t="s">
        <v>86</v>
      </c>
      <c r="R885" s="84" t="s">
        <v>10</v>
      </c>
      <c r="S885" s="84" t="s">
        <v>10</v>
      </c>
      <c r="T885" s="83" t="s">
        <v>162</v>
      </c>
      <c r="U885" s="83" t="s">
        <v>124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:55" ht="29.25" thickBot="1">
      <c r="A886" s="3" t="s">
        <v>224</v>
      </c>
      <c r="B886" s="83">
        <v>2014</v>
      </c>
      <c r="C886" s="83">
        <v>6</v>
      </c>
      <c r="D886" s="83"/>
      <c r="E886" s="84" t="s">
        <v>82</v>
      </c>
      <c r="F886" s="84" t="s">
        <v>10</v>
      </c>
      <c r="G886" s="84" t="s">
        <v>10</v>
      </c>
      <c r="H886" s="85">
        <v>41842</v>
      </c>
      <c r="I886" s="86">
        <v>29122.28</v>
      </c>
      <c r="J886" s="87">
        <v>0</v>
      </c>
      <c r="K886" s="86">
        <v>29122.28</v>
      </c>
      <c r="N886" s="3" t="s">
        <v>101</v>
      </c>
      <c r="O886" s="83">
        <v>47</v>
      </c>
      <c r="P886" s="86">
        <v>11413.58</v>
      </c>
      <c r="Q886" s="84" t="s">
        <v>11</v>
      </c>
      <c r="R886" s="84" t="s">
        <v>10</v>
      </c>
      <c r="S886" s="84" t="s">
        <v>10</v>
      </c>
      <c r="T886" s="83" t="s">
        <v>162</v>
      </c>
      <c r="U886" s="83" t="s">
        <v>124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>M645044</v>
      </c>
      <c r="AU886" s="11">
        <f t="shared" si="318"/>
        <v>47</v>
      </c>
      <c r="AV886" s="11">
        <f t="shared" si="319"/>
        <v>11413.58</v>
      </c>
      <c r="AW886" s="11" t="str">
        <f t="shared" si="320"/>
        <v>2016/12</v>
      </c>
      <c r="AX886" s="11" t="str">
        <f t="shared" si="321"/>
        <v>2016/12 Contribuciones Seg. Social</v>
      </c>
      <c r="AY886" s="11">
        <f t="shared" si="302"/>
        <v>11679.36</v>
      </c>
      <c r="AZ886" s="11">
        <f t="shared" si="322"/>
        <v>0.9772436160885527</v>
      </c>
      <c r="BA886" s="11" t="str">
        <f t="shared" si="304"/>
        <v>M645044 47</v>
      </c>
      <c r="BB886" s="11">
        <f>IFERROR(IF(AW886="","",VLOOKUP(AW886,SUSS!R:S,2,FALSE)),AY886*SUSS!$M$2)</f>
        <v>1401.5232000000001</v>
      </c>
      <c r="BC886" s="11">
        <f t="shared" si="303"/>
        <v>1369.6296</v>
      </c>
    </row>
    <row r="887" spans="1:55" ht="29.25" thickBot="1">
      <c r="A887" s="3" t="s">
        <v>224</v>
      </c>
      <c r="B887" s="83">
        <v>2014</v>
      </c>
      <c r="C887" s="83">
        <v>6</v>
      </c>
      <c r="D887" s="83"/>
      <c r="E887" s="84" t="s">
        <v>82</v>
      </c>
      <c r="F887" s="84" t="s">
        <v>10</v>
      </c>
      <c r="G887" s="84" t="s">
        <v>83</v>
      </c>
      <c r="H887" s="85">
        <v>44165</v>
      </c>
      <c r="I887" s="86">
        <v>71302.41</v>
      </c>
      <c r="J887" s="86">
        <v>56741.27</v>
      </c>
      <c r="K887" s="86">
        <v>14561.14</v>
      </c>
      <c r="N887" s="3" t="s">
        <v>101</v>
      </c>
      <c r="O887" s="83">
        <v>47</v>
      </c>
      <c r="P887" s="87">
        <v>280.3</v>
      </c>
      <c r="Q887" s="84" t="s">
        <v>11</v>
      </c>
      <c r="R887" s="84" t="s">
        <v>10</v>
      </c>
      <c r="S887" s="84" t="s">
        <v>83</v>
      </c>
      <c r="T887" s="83" t="s">
        <v>162</v>
      </c>
      <c r="U887" s="83" t="s">
        <v>124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M645044</v>
      </c>
      <c r="AU887" s="11">
        <f t="shared" si="318"/>
        <v>47</v>
      </c>
      <c r="AV887" s="11">
        <f t="shared" si="319"/>
        <v>280.3</v>
      </c>
      <c r="AW887" s="11" t="str">
        <f t="shared" si="320"/>
        <v>2016/12</v>
      </c>
      <c r="AX887" s="11" t="str">
        <f t="shared" si="321"/>
        <v>2016/12 Contribuciones Seg. Social</v>
      </c>
      <c r="AY887" s="11">
        <f t="shared" si="302"/>
        <v>11679.36</v>
      </c>
      <c r="AZ887" s="11">
        <f t="shared" si="322"/>
        <v>2.3999602717957147E-2</v>
      </c>
      <c r="BA887" s="11" t="str">
        <f t="shared" si="304"/>
        <v>M645044 47</v>
      </c>
      <c r="BB887" s="11">
        <f>IFERROR(IF(AW887="","",VLOOKUP(AW887,SUSS!R:S,2,FALSE)),AY887*SUSS!$M$2)</f>
        <v>1401.5232000000001</v>
      </c>
      <c r="BC887" s="11">
        <f t="shared" si="303"/>
        <v>33.636000000000003</v>
      </c>
    </row>
    <row r="888" spans="1:55" ht="29.25" thickBot="1">
      <c r="A888" s="3" t="s">
        <v>224</v>
      </c>
      <c r="B888" s="83">
        <v>2014</v>
      </c>
      <c r="C888" s="83">
        <v>7</v>
      </c>
      <c r="D888" s="83"/>
      <c r="E888" s="84" t="s">
        <v>82</v>
      </c>
      <c r="F888" s="84" t="s">
        <v>10</v>
      </c>
      <c r="G888" s="84" t="s">
        <v>10</v>
      </c>
      <c r="H888" s="85">
        <v>41872</v>
      </c>
      <c r="I888" s="86">
        <v>27727.34</v>
      </c>
      <c r="J888" s="87">
        <v>0</v>
      </c>
      <c r="K888" s="86">
        <v>27727.34</v>
      </c>
      <c r="N888" s="3" t="s">
        <v>101</v>
      </c>
      <c r="O888" s="83">
        <v>47</v>
      </c>
      <c r="P888" s="87">
        <v>240.58</v>
      </c>
      <c r="Q888" s="84" t="s">
        <v>86</v>
      </c>
      <c r="R888" s="84" t="s">
        <v>10</v>
      </c>
      <c r="S888" s="84" t="s">
        <v>83</v>
      </c>
      <c r="T888" s="83" t="s">
        <v>162</v>
      </c>
      <c r="U888" s="83" t="s">
        <v>124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:55" ht="29.25" thickBot="1">
      <c r="A889" s="3" t="s">
        <v>224</v>
      </c>
      <c r="B889" s="83">
        <v>2014</v>
      </c>
      <c r="C889" s="83">
        <v>7</v>
      </c>
      <c r="D889" s="83"/>
      <c r="E889" s="84" t="s">
        <v>82</v>
      </c>
      <c r="F889" s="84" t="s">
        <v>10</v>
      </c>
      <c r="G889" s="84" t="s">
        <v>83</v>
      </c>
      <c r="H889" s="85">
        <v>44165</v>
      </c>
      <c r="I889" s="86">
        <v>67082.97</v>
      </c>
      <c r="J889" s="86">
        <v>53219.3</v>
      </c>
      <c r="K889" s="86">
        <v>13863.67</v>
      </c>
      <c r="N889" s="3" t="s">
        <v>101</v>
      </c>
      <c r="O889" s="83">
        <v>47</v>
      </c>
      <c r="P889" s="86">
        <v>2639.54</v>
      </c>
      <c r="Q889" s="84" t="s">
        <v>11</v>
      </c>
      <c r="R889" s="84" t="s">
        <v>10</v>
      </c>
      <c r="S889" s="84" t="s">
        <v>84</v>
      </c>
      <c r="T889" s="83" t="s">
        <v>162</v>
      </c>
      <c r="U889" s="83" t="s">
        <v>124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>M645044</v>
      </c>
      <c r="AU889" s="11">
        <f t="shared" si="318"/>
        <v>47</v>
      </c>
      <c r="AV889" s="11">
        <f t="shared" si="319"/>
        <v>2639.54</v>
      </c>
      <c r="AW889" s="11" t="str">
        <f t="shared" si="320"/>
        <v>2016/12</v>
      </c>
      <c r="AX889" s="11" t="str">
        <f t="shared" si="321"/>
        <v>2016/12 Contribuciones Seg. Social</v>
      </c>
      <c r="AY889" s="11">
        <f t="shared" si="302"/>
        <v>11679.36</v>
      </c>
      <c r="AZ889" s="11">
        <f t="shared" si="322"/>
        <v>0.22600039728204283</v>
      </c>
      <c r="BA889" s="11" t="str">
        <f t="shared" si="304"/>
        <v>M645044 47</v>
      </c>
      <c r="BB889" s="11">
        <f>IFERROR(IF(AW889="","",VLOOKUP(AW889,SUSS!R:S,2,FALSE)),AY889*SUSS!$M$2)</f>
        <v>1401.5232000000001</v>
      </c>
      <c r="BC889" s="11">
        <f t="shared" si="303"/>
        <v>316.7448</v>
      </c>
    </row>
    <row r="890" spans="1:55" ht="29.25" thickBot="1">
      <c r="A890" s="3" t="s">
        <v>224</v>
      </c>
      <c r="B890" s="83">
        <v>2014</v>
      </c>
      <c r="C890" s="83">
        <v>8</v>
      </c>
      <c r="D890" s="83"/>
      <c r="E890" s="84" t="s">
        <v>82</v>
      </c>
      <c r="F890" s="84" t="s">
        <v>10</v>
      </c>
      <c r="G890" s="84" t="s">
        <v>10</v>
      </c>
      <c r="H890" s="85">
        <v>41904</v>
      </c>
      <c r="I890" s="86">
        <v>15128.14</v>
      </c>
      <c r="J890" s="87">
        <v>0</v>
      </c>
      <c r="K890" s="86">
        <v>15128.14</v>
      </c>
      <c r="N890" s="3" t="s">
        <v>101</v>
      </c>
      <c r="O890" s="83">
        <v>47</v>
      </c>
      <c r="P890" s="86">
        <v>2265.5</v>
      </c>
      <c r="Q890" s="84" t="s">
        <v>86</v>
      </c>
      <c r="R890" s="84" t="s">
        <v>10</v>
      </c>
      <c r="S890" s="84" t="s">
        <v>84</v>
      </c>
      <c r="T890" s="83" t="s">
        <v>162</v>
      </c>
      <c r="U890" s="83" t="s">
        <v>124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:55" ht="29.25" thickBot="1">
      <c r="A891" s="3" t="s">
        <v>224</v>
      </c>
      <c r="B891" s="83">
        <v>2014</v>
      </c>
      <c r="C891" s="83">
        <v>8</v>
      </c>
      <c r="D891" s="83"/>
      <c r="E891" s="84" t="s">
        <v>82</v>
      </c>
      <c r="F891" s="84" t="s">
        <v>10</v>
      </c>
      <c r="G891" s="84" t="s">
        <v>83</v>
      </c>
      <c r="H891" s="85">
        <v>44165</v>
      </c>
      <c r="I891" s="86">
        <v>36131.75</v>
      </c>
      <c r="J891" s="86">
        <v>28567.68</v>
      </c>
      <c r="K891" s="86">
        <v>7564.07</v>
      </c>
      <c r="N891" s="3" t="s">
        <v>101</v>
      </c>
      <c r="O891" s="83">
        <v>47</v>
      </c>
      <c r="P891" s="86">
        <v>6511.11</v>
      </c>
      <c r="Q891" s="84" t="s">
        <v>11</v>
      </c>
      <c r="R891" s="84" t="s">
        <v>108</v>
      </c>
      <c r="S891" s="84" t="s">
        <v>109</v>
      </c>
      <c r="T891" s="83" t="s">
        <v>162</v>
      </c>
      <c r="U891" s="83" t="s">
        <v>124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M645044</v>
      </c>
      <c r="AU891" s="11">
        <f t="shared" si="318"/>
        <v>47</v>
      </c>
      <c r="AV891" s="11">
        <f t="shared" si="319"/>
        <v>6511.11</v>
      </c>
      <c r="AW891" s="11" t="str">
        <f t="shared" si="320"/>
        <v>2016/12</v>
      </c>
      <c r="AX891" s="11" t="str">
        <f t="shared" si="321"/>
        <v>2016/12 Contribuciones Seg. Social</v>
      </c>
      <c r="AY891" s="11">
        <f t="shared" si="302"/>
        <v>11679.36</v>
      </c>
      <c r="AZ891" s="11">
        <f t="shared" si="322"/>
        <v>0.55748859526549399</v>
      </c>
      <c r="BA891" s="11" t="str">
        <f t="shared" si="304"/>
        <v>M645044 47</v>
      </c>
      <c r="BB891" s="11">
        <f>IFERROR(IF(AW891="","",VLOOKUP(AW891,SUSS!R:S,2,FALSE)),AY891*SUSS!$M$2)</f>
        <v>1401.5232000000001</v>
      </c>
      <c r="BC891" s="11">
        <f t="shared" si="303"/>
        <v>781.33320000000003</v>
      </c>
    </row>
    <row r="892" spans="1:55" ht="29.25" thickBot="1">
      <c r="A892" s="3" t="s">
        <v>224</v>
      </c>
      <c r="B892" s="83">
        <v>2014</v>
      </c>
      <c r="C892" s="83">
        <v>9</v>
      </c>
      <c r="D892" s="83"/>
      <c r="E892" s="84" t="s">
        <v>82</v>
      </c>
      <c r="F892" s="84" t="s">
        <v>10</v>
      </c>
      <c r="G892" s="84" t="s">
        <v>10</v>
      </c>
      <c r="H892" s="85">
        <v>41934</v>
      </c>
      <c r="I892" s="86">
        <v>27452</v>
      </c>
      <c r="J892" s="87">
        <v>0</v>
      </c>
      <c r="K892" s="86">
        <v>27452</v>
      </c>
      <c r="N892" s="3" t="s">
        <v>101</v>
      </c>
      <c r="O892" s="83">
        <v>47</v>
      </c>
      <c r="P892" s="87">
        <v>530.84</v>
      </c>
      <c r="Q892" s="84" t="s">
        <v>11</v>
      </c>
      <c r="R892" s="84" t="s">
        <v>108</v>
      </c>
      <c r="S892" s="84" t="s">
        <v>83</v>
      </c>
      <c r="T892" s="83" t="s">
        <v>162</v>
      </c>
      <c r="U892" s="83" t="s">
        <v>124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>M645044</v>
      </c>
      <c r="AU892" s="11">
        <f t="shared" si="318"/>
        <v>47</v>
      </c>
      <c r="AV892" s="11">
        <f t="shared" si="319"/>
        <v>530.84</v>
      </c>
      <c r="AW892" s="11" t="str">
        <f t="shared" si="320"/>
        <v>2016/12</v>
      </c>
      <c r="AX892" s="11" t="str">
        <f t="shared" si="321"/>
        <v>2016/12 Contribuciones Seg. Social</v>
      </c>
      <c r="AY892" s="11">
        <f t="shared" si="302"/>
        <v>11679.36</v>
      </c>
      <c r="AZ892" s="11">
        <f t="shared" si="322"/>
        <v>4.5451120609348458E-2</v>
      </c>
      <c r="BA892" s="11" t="str">
        <f t="shared" si="304"/>
        <v>M645044 47</v>
      </c>
      <c r="BB892" s="11">
        <f>IFERROR(IF(AW892="","",VLOOKUP(AW892,SUSS!R:S,2,FALSE)),AY892*SUSS!$M$2)</f>
        <v>1401.5232000000001</v>
      </c>
      <c r="BC892" s="11">
        <f t="shared" si="303"/>
        <v>63.700800000000008</v>
      </c>
    </row>
    <row r="893" spans="1:55" ht="29.25" thickBot="1">
      <c r="A893" s="3" t="s">
        <v>224</v>
      </c>
      <c r="B893" s="83">
        <v>2014</v>
      </c>
      <c r="C893" s="83">
        <v>9</v>
      </c>
      <c r="D893" s="83"/>
      <c r="E893" s="84" t="s">
        <v>82</v>
      </c>
      <c r="F893" s="84" t="s">
        <v>10</v>
      </c>
      <c r="G893" s="84" t="s">
        <v>83</v>
      </c>
      <c r="H893" s="85">
        <v>44165</v>
      </c>
      <c r="I893" s="86">
        <v>64742.25</v>
      </c>
      <c r="J893" s="86">
        <v>51016.25</v>
      </c>
      <c r="K893" s="86">
        <v>13726</v>
      </c>
      <c r="N893" s="3" t="s">
        <v>101</v>
      </c>
      <c r="O893" s="83">
        <v>47</v>
      </c>
      <c r="P893" s="86">
        <v>1021.98</v>
      </c>
      <c r="Q893" s="84" t="s">
        <v>11</v>
      </c>
      <c r="R893" s="84" t="s">
        <v>108</v>
      </c>
      <c r="S893" s="84" t="s">
        <v>84</v>
      </c>
      <c r="T893" s="83" t="s">
        <v>162</v>
      </c>
      <c r="U893" s="83" t="s">
        <v>124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M645044</v>
      </c>
      <c r="AU893" s="11">
        <f t="shared" si="318"/>
        <v>47</v>
      </c>
      <c r="AV893" s="11">
        <f t="shared" si="319"/>
        <v>1021.98</v>
      </c>
      <c r="AW893" s="11" t="str">
        <f t="shared" si="320"/>
        <v>2016/12</v>
      </c>
      <c r="AX893" s="11" t="str">
        <f t="shared" si="321"/>
        <v>2016/12 Contribuciones Seg. Social</v>
      </c>
      <c r="AY893" s="11">
        <f t="shared" si="302"/>
        <v>11679.36</v>
      </c>
      <c r="AZ893" s="11">
        <f t="shared" si="322"/>
        <v>8.750308236067729E-2</v>
      </c>
      <c r="BA893" s="11" t="str">
        <f t="shared" si="304"/>
        <v>M645044 47</v>
      </c>
      <c r="BB893" s="11">
        <f>IFERROR(IF(AW893="","",VLOOKUP(AW893,SUSS!R:S,2,FALSE)),AY893*SUSS!$M$2)</f>
        <v>1401.5232000000001</v>
      </c>
      <c r="BC893" s="11">
        <f t="shared" si="303"/>
        <v>122.63759999999999</v>
      </c>
    </row>
    <row r="894" spans="1:55" ht="29.25" thickBot="1">
      <c r="A894" s="3" t="s">
        <v>224</v>
      </c>
      <c r="B894" s="83">
        <v>2014</v>
      </c>
      <c r="C894" s="83">
        <v>12</v>
      </c>
      <c r="D894" s="83"/>
      <c r="E894" s="84" t="s">
        <v>82</v>
      </c>
      <c r="F894" s="84" t="s">
        <v>10</v>
      </c>
      <c r="G894" s="84" t="s">
        <v>10</v>
      </c>
      <c r="H894" s="85">
        <v>42025</v>
      </c>
      <c r="I894" s="86">
        <v>11888.7</v>
      </c>
      <c r="J894" s="87">
        <v>0</v>
      </c>
      <c r="K894" s="86">
        <v>11888.7</v>
      </c>
      <c r="N894" s="3" t="s">
        <v>101</v>
      </c>
      <c r="O894" s="83">
        <v>47</v>
      </c>
      <c r="P894" s="86">
        <v>14119.33</v>
      </c>
      <c r="Q894" s="84" t="s">
        <v>102</v>
      </c>
      <c r="R894" s="84" t="s">
        <v>10</v>
      </c>
      <c r="S894" s="84" t="s">
        <v>10</v>
      </c>
      <c r="T894" s="83" t="s">
        <v>137</v>
      </c>
      <c r="U894" s="83" t="s">
        <v>124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:55" ht="29.25" thickBot="1">
      <c r="A895" s="3" t="s">
        <v>224</v>
      </c>
      <c r="B895" s="83">
        <v>2014</v>
      </c>
      <c r="C895" s="83">
        <v>12</v>
      </c>
      <c r="D895" s="83"/>
      <c r="E895" s="84" t="s">
        <v>82</v>
      </c>
      <c r="F895" s="84" t="s">
        <v>10</v>
      </c>
      <c r="G895" s="84" t="s">
        <v>83</v>
      </c>
      <c r="H895" s="85">
        <v>44165</v>
      </c>
      <c r="I895" s="86">
        <v>26979.98</v>
      </c>
      <c r="J895" s="86">
        <v>21035.63</v>
      </c>
      <c r="K895" s="86">
        <v>5944.35</v>
      </c>
      <c r="N895" s="3" t="s">
        <v>101</v>
      </c>
      <c r="O895" s="83">
        <v>47</v>
      </c>
      <c r="P895" s="86">
        <v>7110.32</v>
      </c>
      <c r="Q895" s="84" t="s">
        <v>86</v>
      </c>
      <c r="R895" s="84" t="s">
        <v>10</v>
      </c>
      <c r="S895" s="84" t="s">
        <v>10</v>
      </c>
      <c r="T895" s="83" t="s">
        <v>87</v>
      </c>
      <c r="U895" s="83" t="s">
        <v>124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:55" ht="29.25" thickBot="1">
      <c r="A896" s="3" t="s">
        <v>224</v>
      </c>
      <c r="B896" s="83">
        <v>2015</v>
      </c>
      <c r="C896" s="83">
        <v>6</v>
      </c>
      <c r="D896" s="83"/>
      <c r="E896" s="84" t="s">
        <v>82</v>
      </c>
      <c r="F896" s="84" t="s">
        <v>10</v>
      </c>
      <c r="G896" s="84" t="s">
        <v>10</v>
      </c>
      <c r="H896" s="85">
        <v>42209</v>
      </c>
      <c r="I896" s="86">
        <v>10651.25</v>
      </c>
      <c r="J896" s="87">
        <v>0</v>
      </c>
      <c r="K896" s="86">
        <v>10651.25</v>
      </c>
      <c r="N896" s="3" t="s">
        <v>101</v>
      </c>
      <c r="O896" s="83">
        <v>47</v>
      </c>
      <c r="P896" s="87">
        <v>139.63999999999999</v>
      </c>
      <c r="Q896" s="84" t="s">
        <v>86</v>
      </c>
      <c r="R896" s="84" t="s">
        <v>10</v>
      </c>
      <c r="S896" s="84" t="s">
        <v>83</v>
      </c>
      <c r="T896" s="83" t="s">
        <v>87</v>
      </c>
      <c r="U896" s="83" t="s">
        <v>124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:55" ht="29.25" thickBot="1">
      <c r="A897" s="3" t="s">
        <v>224</v>
      </c>
      <c r="B897" s="83">
        <v>2015</v>
      </c>
      <c r="C897" s="83">
        <v>6</v>
      </c>
      <c r="D897" s="83"/>
      <c r="E897" s="84" t="s">
        <v>82</v>
      </c>
      <c r="F897" s="84" t="s">
        <v>10</v>
      </c>
      <c r="G897" s="84" t="s">
        <v>83</v>
      </c>
      <c r="H897" s="85">
        <v>44165</v>
      </c>
      <c r="I897" s="86">
        <v>22222.55</v>
      </c>
      <c r="J897" s="86">
        <v>16896.919999999998</v>
      </c>
      <c r="K897" s="86">
        <v>5325.63</v>
      </c>
      <c r="N897" s="3" t="s">
        <v>101</v>
      </c>
      <c r="O897" s="83">
        <v>47</v>
      </c>
      <c r="P897" s="86">
        <v>1637.94</v>
      </c>
      <c r="Q897" s="84" t="s">
        <v>86</v>
      </c>
      <c r="R897" s="84" t="s">
        <v>10</v>
      </c>
      <c r="S897" s="84" t="s">
        <v>84</v>
      </c>
      <c r="T897" s="83" t="s">
        <v>87</v>
      </c>
      <c r="U897" s="83" t="s">
        <v>124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:55" ht="29.25" thickBot="1">
      <c r="A898" s="3" t="s">
        <v>224</v>
      </c>
      <c r="B898" s="83">
        <v>2015</v>
      </c>
      <c r="C898" s="83">
        <v>9</v>
      </c>
      <c r="D898" s="83"/>
      <c r="E898" s="84" t="s">
        <v>82</v>
      </c>
      <c r="F898" s="84" t="s">
        <v>10</v>
      </c>
      <c r="G898" s="84" t="s">
        <v>10</v>
      </c>
      <c r="H898" s="85">
        <v>42298</v>
      </c>
      <c r="I898" s="86">
        <v>8606.9699999999993</v>
      </c>
      <c r="J898" s="87">
        <v>0</v>
      </c>
      <c r="K898" s="86">
        <v>8606.9699999999993</v>
      </c>
      <c r="N898" s="3" t="s">
        <v>101</v>
      </c>
      <c r="O898" s="83">
        <v>47</v>
      </c>
      <c r="P898" s="86">
        <v>2441.5</v>
      </c>
      <c r="Q898" s="84" t="s">
        <v>86</v>
      </c>
      <c r="R898" s="84" t="s">
        <v>10</v>
      </c>
      <c r="S898" s="84" t="s">
        <v>10</v>
      </c>
      <c r="T898" s="83" t="s">
        <v>167</v>
      </c>
      <c r="U898" s="83" t="s">
        <v>124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:55" ht="29.25" thickBot="1">
      <c r="A899" s="3" t="s">
        <v>224</v>
      </c>
      <c r="B899" s="83">
        <v>2015</v>
      </c>
      <c r="C899" s="83">
        <v>9</v>
      </c>
      <c r="D899" s="83"/>
      <c r="E899" s="84" t="s">
        <v>82</v>
      </c>
      <c r="F899" s="84" t="s">
        <v>10</v>
      </c>
      <c r="G899" s="84" t="s">
        <v>83</v>
      </c>
      <c r="H899" s="85">
        <v>44165</v>
      </c>
      <c r="I899" s="86">
        <v>17208.599999999999</v>
      </c>
      <c r="J899" s="86">
        <v>12905.11</v>
      </c>
      <c r="K899" s="86">
        <v>4303.49</v>
      </c>
      <c r="N899" s="3" t="s">
        <v>101</v>
      </c>
      <c r="O899" s="83">
        <v>47</v>
      </c>
      <c r="P899" s="87">
        <v>12.54</v>
      </c>
      <c r="Q899" s="84" t="s">
        <v>107</v>
      </c>
      <c r="R899" s="84" t="s">
        <v>10</v>
      </c>
      <c r="S899" s="84" t="s">
        <v>105</v>
      </c>
      <c r="T899" s="83" t="s">
        <v>163</v>
      </c>
      <c r="U899" s="83" t="s">
        <v>124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/>
      </c>
      <c r="AU899" s="11" t="str">
        <f t="shared" si="318"/>
        <v/>
      </c>
      <c r="AV899" s="11" t="str">
        <f t="shared" si="319"/>
        <v/>
      </c>
      <c r="AW899" s="11" t="str">
        <f t="shared" si="320"/>
        <v/>
      </c>
      <c r="AX899" s="11" t="str">
        <f t="shared" si="321"/>
        <v/>
      </c>
      <c r="AY899" s="11" t="str">
        <f t="shared" si="302"/>
        <v/>
      </c>
      <c r="AZ899" s="11" t="str">
        <f t="shared" si="322"/>
        <v/>
      </c>
      <c r="BA899" s="11" t="str">
        <f t="shared" si="304"/>
        <v xml:space="preserve"> </v>
      </c>
      <c r="BB899" s="11" t="str">
        <f>IFERROR(IF(AW899="","",VLOOKUP(AW899,SUSS!R:S,2,FALSE)),AY899*SUSS!$M$2)</f>
        <v/>
      </c>
      <c r="BC899" s="11" t="str">
        <f t="shared" si="303"/>
        <v/>
      </c>
    </row>
    <row r="900" spans="1:55" ht="29.25" thickBot="1">
      <c r="A900" s="3" t="s">
        <v>224</v>
      </c>
      <c r="B900" s="83">
        <v>2015</v>
      </c>
      <c r="C900" s="83"/>
      <c r="D900" s="83"/>
      <c r="E900" s="84" t="s">
        <v>106</v>
      </c>
      <c r="F900" s="84" t="s">
        <v>10</v>
      </c>
      <c r="G900" s="84" t="s">
        <v>10</v>
      </c>
      <c r="H900" s="85">
        <v>42509</v>
      </c>
      <c r="I900" s="86">
        <v>46188.31</v>
      </c>
      <c r="J900" s="87">
        <v>0</v>
      </c>
      <c r="K900" s="86">
        <v>46188.31</v>
      </c>
      <c r="N900" s="3" t="s">
        <v>101</v>
      </c>
      <c r="O900" s="83">
        <v>47</v>
      </c>
      <c r="P900" s="87">
        <v>18.809999999999999</v>
      </c>
      <c r="Q900" s="84" t="s">
        <v>106</v>
      </c>
      <c r="R900" s="84" t="s">
        <v>10</v>
      </c>
      <c r="S900" s="84" t="s">
        <v>105</v>
      </c>
      <c r="T900" s="83" t="s">
        <v>163</v>
      </c>
      <c r="U900" s="83" t="s">
        <v>124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:55" ht="29.25" thickBot="1">
      <c r="A901" s="3" t="s">
        <v>224</v>
      </c>
      <c r="B901" s="83">
        <v>2015</v>
      </c>
      <c r="C901" s="83"/>
      <c r="D901" s="83"/>
      <c r="E901" s="84" t="s">
        <v>106</v>
      </c>
      <c r="F901" s="84" t="s">
        <v>10</v>
      </c>
      <c r="G901" s="84" t="s">
        <v>83</v>
      </c>
      <c r="H901" s="85">
        <v>44165</v>
      </c>
      <c r="I901" s="86">
        <v>82740.81</v>
      </c>
      <c r="J901" s="86">
        <v>59646.65</v>
      </c>
      <c r="K901" s="86">
        <v>23094.16</v>
      </c>
      <c r="N901" s="3" t="s">
        <v>101</v>
      </c>
      <c r="O901" s="83">
        <v>47</v>
      </c>
      <c r="P901" s="86">
        <v>44282.22</v>
      </c>
      <c r="Q901" s="84" t="s">
        <v>82</v>
      </c>
      <c r="R901" s="84" t="s">
        <v>10</v>
      </c>
      <c r="S901" s="84" t="s">
        <v>10</v>
      </c>
      <c r="T901" s="83" t="s">
        <v>188</v>
      </c>
      <c r="U901" s="83" t="s">
        <v>124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:55" ht="29.25" thickBot="1">
      <c r="A902" s="3" t="s">
        <v>224</v>
      </c>
      <c r="B902" s="83">
        <v>2016</v>
      </c>
      <c r="C902" s="83">
        <v>2</v>
      </c>
      <c r="D902" s="83"/>
      <c r="E902" s="84" t="s">
        <v>82</v>
      </c>
      <c r="F902" s="84" t="s">
        <v>10</v>
      </c>
      <c r="G902" s="84" t="s">
        <v>10</v>
      </c>
      <c r="H902" s="85">
        <v>42450</v>
      </c>
      <c r="I902" s="86">
        <v>6750.68</v>
      </c>
      <c r="J902" s="87">
        <v>0</v>
      </c>
      <c r="K902" s="86">
        <v>6750.68</v>
      </c>
      <c r="N902" s="3" t="s">
        <v>101</v>
      </c>
      <c r="O902" s="83">
        <v>48</v>
      </c>
      <c r="P902" s="87">
        <v>669.19</v>
      </c>
      <c r="Q902" s="84" t="s">
        <v>103</v>
      </c>
      <c r="R902" s="84" t="s">
        <v>10</v>
      </c>
      <c r="S902" s="84" t="s">
        <v>84</v>
      </c>
      <c r="T902" s="83" t="s">
        <v>114</v>
      </c>
      <c r="U902" s="83" t="s">
        <v>124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:55" ht="29.25" thickBot="1">
      <c r="A903" s="3" t="s">
        <v>224</v>
      </c>
      <c r="B903" s="83">
        <v>2016</v>
      </c>
      <c r="C903" s="83">
        <v>2</v>
      </c>
      <c r="D903" s="83"/>
      <c r="E903" s="84" t="s">
        <v>82</v>
      </c>
      <c r="F903" s="84" t="s">
        <v>10</v>
      </c>
      <c r="G903" s="84" t="s">
        <v>83</v>
      </c>
      <c r="H903" s="85">
        <v>44165</v>
      </c>
      <c r="I903" s="86">
        <v>12484.57</v>
      </c>
      <c r="J903" s="86">
        <v>10796.9</v>
      </c>
      <c r="K903" s="86">
        <v>1687.67</v>
      </c>
      <c r="N903" s="3" t="s">
        <v>101</v>
      </c>
      <c r="O903" s="83">
        <v>48</v>
      </c>
      <c r="P903" s="87">
        <v>6.27</v>
      </c>
      <c r="Q903" s="84" t="s">
        <v>104</v>
      </c>
      <c r="R903" s="84" t="s">
        <v>10</v>
      </c>
      <c r="S903" s="84" t="s">
        <v>105</v>
      </c>
      <c r="T903" s="83" t="s">
        <v>116</v>
      </c>
      <c r="U903" s="83" t="s">
        <v>124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:55" ht="29.25" thickBot="1">
      <c r="A904" s="3" t="s">
        <v>224</v>
      </c>
      <c r="B904" s="83">
        <v>2019</v>
      </c>
      <c r="C904" s="83"/>
      <c r="D904" s="83"/>
      <c r="E904" s="84" t="s">
        <v>107</v>
      </c>
      <c r="F904" s="84" t="s">
        <v>10</v>
      </c>
      <c r="G904" s="84" t="s">
        <v>105</v>
      </c>
      <c r="H904" s="85">
        <v>43994</v>
      </c>
      <c r="I904" s="87">
        <v>400</v>
      </c>
      <c r="J904" s="87">
        <v>0</v>
      </c>
      <c r="K904" s="87">
        <v>400</v>
      </c>
      <c r="N904" s="3" t="s">
        <v>101</v>
      </c>
      <c r="O904" s="83">
        <v>48</v>
      </c>
      <c r="P904" s="87">
        <v>74.959999999999994</v>
      </c>
      <c r="Q904" s="84" t="s">
        <v>11</v>
      </c>
      <c r="R904" s="84" t="s">
        <v>108</v>
      </c>
      <c r="S904" s="84" t="s">
        <v>84</v>
      </c>
      <c r="T904" s="83" t="s">
        <v>162</v>
      </c>
      <c r="U904" s="83" t="s">
        <v>124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>M645044</v>
      </c>
      <c r="AU904" s="11">
        <f t="shared" si="318"/>
        <v>48</v>
      </c>
      <c r="AV904" s="11">
        <f t="shared" si="319"/>
        <v>74.959999999999994</v>
      </c>
      <c r="AW904" s="11" t="str">
        <f t="shared" si="320"/>
        <v>2016/12</v>
      </c>
      <c r="AX904" s="11" t="str">
        <f t="shared" si="321"/>
        <v>2016/12 Contribuciones Seg. Social</v>
      </c>
      <c r="AY904" s="11">
        <f t="shared" si="323"/>
        <v>11679.36</v>
      </c>
      <c r="AZ904" s="11">
        <f t="shared" si="322"/>
        <v>6.4181598991725564E-3</v>
      </c>
      <c r="BA904" s="11" t="str">
        <f t="shared" ref="BA904:BA967" si="325">AT904&amp;" "&amp;AU904</f>
        <v>M645044 48</v>
      </c>
      <c r="BB904" s="11">
        <f>IFERROR(IF(AW904="","",VLOOKUP(AW904,SUSS!R:S,2,FALSE)),AY904*SUSS!$M$2)</f>
        <v>1401.5232000000001</v>
      </c>
      <c r="BC904" s="11">
        <f t="shared" si="324"/>
        <v>8.9951999999999988</v>
      </c>
    </row>
    <row r="905" spans="1:55" ht="29.25" thickBot="1">
      <c r="A905" s="3" t="s">
        <v>224</v>
      </c>
      <c r="B905" s="83">
        <v>2019</v>
      </c>
      <c r="C905" s="83"/>
      <c r="D905" s="83"/>
      <c r="E905" s="84" t="s">
        <v>102</v>
      </c>
      <c r="F905" s="84" t="s">
        <v>10</v>
      </c>
      <c r="G905" s="84" t="s">
        <v>105</v>
      </c>
      <c r="H905" s="85">
        <v>43978</v>
      </c>
      <c r="I905" s="87">
        <v>400</v>
      </c>
      <c r="J905" s="87">
        <v>0</v>
      </c>
      <c r="K905" s="87">
        <v>400</v>
      </c>
      <c r="N905" s="3" t="s">
        <v>101</v>
      </c>
      <c r="O905" s="83">
        <v>48</v>
      </c>
      <c r="P905" s="86">
        <v>14119.33</v>
      </c>
      <c r="Q905" s="84" t="s">
        <v>102</v>
      </c>
      <c r="R905" s="84" t="s">
        <v>10</v>
      </c>
      <c r="S905" s="84" t="s">
        <v>10</v>
      </c>
      <c r="T905" s="83" t="s">
        <v>137</v>
      </c>
      <c r="U905" s="83" t="s">
        <v>124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:55" ht="31.5" thickBot="1">
      <c r="A906" s="3" t="s">
        <v>224</v>
      </c>
      <c r="B906" s="77" t="s">
        <v>85</v>
      </c>
      <c r="C906"/>
      <c r="D906"/>
      <c r="E906"/>
      <c r="F906"/>
      <c r="G906"/>
      <c r="H906"/>
      <c r="I906"/>
      <c r="J906"/>
      <c r="K906"/>
      <c r="N906" s="3" t="s">
        <v>101</v>
      </c>
      <c r="O906" s="83">
        <v>48</v>
      </c>
      <c r="P906" s="86">
        <v>8249.61</v>
      </c>
      <c r="Q906" s="84" t="s">
        <v>11</v>
      </c>
      <c r="R906" s="84" t="s">
        <v>10</v>
      </c>
      <c r="S906" s="84" t="s">
        <v>10</v>
      </c>
      <c r="T906" s="83" t="s">
        <v>87</v>
      </c>
      <c r="U906" s="83" t="s">
        <v>124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>M645044</v>
      </c>
      <c r="AU906" s="11">
        <f t="shared" si="318"/>
        <v>48</v>
      </c>
      <c r="AV906" s="11">
        <f t="shared" si="319"/>
        <v>8249.61</v>
      </c>
      <c r="AW906" s="11" t="str">
        <f t="shared" si="320"/>
        <v>2017/1</v>
      </c>
      <c r="AX906" s="11" t="str">
        <f t="shared" si="321"/>
        <v>2017/1 Contribuciones Seg. Social</v>
      </c>
      <c r="AY906" s="11">
        <f t="shared" si="323"/>
        <v>8249.61</v>
      </c>
      <c r="AZ906" s="11">
        <f t="shared" si="322"/>
        <v>1</v>
      </c>
      <c r="BA906" s="11" t="str">
        <f t="shared" si="325"/>
        <v>M645044 48</v>
      </c>
      <c r="BB906" s="11">
        <f>IFERROR(IF(AW906="","",VLOOKUP(AW906,SUSS!R:S,2,FALSE)),AY906*SUSS!$M$2)</f>
        <v>989.95320000000004</v>
      </c>
      <c r="BC906" s="11">
        <f t="shared" si="324"/>
        <v>989.95320000000004</v>
      </c>
    </row>
    <row r="907" spans="1:55" ht="30" thickBot="1">
      <c r="A907" s="3" t="s">
        <v>224</v>
      </c>
      <c r="B907" s="88" t="s">
        <v>0</v>
      </c>
      <c r="C907" s="88" t="s">
        <v>1</v>
      </c>
      <c r="D907" s="88" t="s">
        <v>2</v>
      </c>
      <c r="E907" s="88" t="s">
        <v>3</v>
      </c>
      <c r="F907" s="88" t="s">
        <v>4</v>
      </c>
      <c r="G907" s="88" t="s">
        <v>5</v>
      </c>
      <c r="H907" s="88" t="s">
        <v>6</v>
      </c>
      <c r="I907" s="88" t="s">
        <v>7</v>
      </c>
      <c r="J907" s="88" t="s">
        <v>8</v>
      </c>
      <c r="K907" s="88" t="s">
        <v>9</v>
      </c>
      <c r="N907" s="3" t="s">
        <v>101</v>
      </c>
      <c r="O907" s="83">
        <v>48</v>
      </c>
      <c r="P907" s="87">
        <v>162.02000000000001</v>
      </c>
      <c r="Q907" s="84" t="s">
        <v>11</v>
      </c>
      <c r="R907" s="84" t="s">
        <v>10</v>
      </c>
      <c r="S907" s="84" t="s">
        <v>83</v>
      </c>
      <c r="T907" s="83" t="s">
        <v>87</v>
      </c>
      <c r="U907" s="83" t="s">
        <v>124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M645044</v>
      </c>
      <c r="AU907" s="11">
        <f t="shared" si="318"/>
        <v>48</v>
      </c>
      <c r="AV907" s="11">
        <f t="shared" si="319"/>
        <v>162.02000000000001</v>
      </c>
      <c r="AW907" s="11" t="str">
        <f t="shared" si="320"/>
        <v>2017/1</v>
      </c>
      <c r="AX907" s="11" t="str">
        <f t="shared" si="321"/>
        <v>2017/1 Contribuciones Seg. Social</v>
      </c>
      <c r="AY907" s="11">
        <f t="shared" si="323"/>
        <v>8249.61</v>
      </c>
      <c r="AZ907" s="11">
        <f t="shared" si="322"/>
        <v>1.9639716301740325E-2</v>
      </c>
      <c r="BA907" s="11" t="str">
        <f t="shared" si="325"/>
        <v>M645044 48</v>
      </c>
      <c r="BB907" s="11">
        <f>IFERROR(IF(AW907="","",VLOOKUP(AW907,SUSS!R:S,2,FALSE)),AY907*SUSS!$M$2)</f>
        <v>989.95320000000004</v>
      </c>
      <c r="BC907" s="11">
        <f t="shared" si="324"/>
        <v>19.442400000000003</v>
      </c>
    </row>
    <row r="908" spans="1:55" ht="29.25" thickBot="1">
      <c r="A908" s="3" t="s">
        <v>224</v>
      </c>
      <c r="B908" s="78">
        <v>2011</v>
      </c>
      <c r="C908" s="78">
        <v>10</v>
      </c>
      <c r="D908" s="78"/>
      <c r="E908" s="79" t="s">
        <v>11</v>
      </c>
      <c r="F908" s="79" t="s">
        <v>10</v>
      </c>
      <c r="G908" s="79" t="s">
        <v>10</v>
      </c>
      <c r="H908" s="80">
        <v>40856</v>
      </c>
      <c r="I908" s="81">
        <v>3665.27</v>
      </c>
      <c r="J908" s="82">
        <v>0</v>
      </c>
      <c r="K908" s="81">
        <v>3665.27</v>
      </c>
      <c r="N908" s="3" t="s">
        <v>101</v>
      </c>
      <c r="O908" s="83">
        <v>48</v>
      </c>
      <c r="P908" s="86">
        <v>1900.38</v>
      </c>
      <c r="Q908" s="84" t="s">
        <v>11</v>
      </c>
      <c r="R908" s="84" t="s">
        <v>10</v>
      </c>
      <c r="S908" s="84" t="s">
        <v>84</v>
      </c>
      <c r="T908" s="83" t="s">
        <v>87</v>
      </c>
      <c r="U908" s="83" t="s">
        <v>124</v>
      </c>
      <c r="AC908" s="11" t="str">
        <f t="shared" si="305"/>
        <v>O365001</v>
      </c>
      <c r="AD908" s="11" t="str">
        <f t="shared" si="306"/>
        <v>Contribuciones Seg. Social</v>
      </c>
      <c r="AE908" s="11" t="str">
        <f t="shared" si="307"/>
        <v>Declaración Jurada</v>
      </c>
      <c r="AF908" s="11" t="str">
        <f t="shared" si="308"/>
        <v>Declaración Jurada</v>
      </c>
      <c r="AG908" s="11">
        <f t="shared" si="309"/>
        <v>3665.27</v>
      </c>
      <c r="AH908" s="11">
        <f t="shared" si="310"/>
        <v>0</v>
      </c>
      <c r="AI908" s="11">
        <f t="shared" si="311"/>
        <v>3665.27</v>
      </c>
      <c r="AJ908" s="11">
        <f t="shared" si="312"/>
        <v>2011</v>
      </c>
      <c r="AK908" s="11">
        <f t="shared" si="313"/>
        <v>10</v>
      </c>
      <c r="AN908" s="11" t="str">
        <f t="shared" si="314"/>
        <v>2011/10</v>
      </c>
      <c r="AO908" s="11" t="str">
        <f t="shared" si="315"/>
        <v>2011/10 Contribuciones Seg. Social</v>
      </c>
      <c r="AP908" s="11">
        <f t="shared" si="316"/>
        <v>3665.27</v>
      </c>
      <c r="AT908" s="11" t="str">
        <f t="shared" si="317"/>
        <v>M645044</v>
      </c>
      <c r="AU908" s="11">
        <f t="shared" si="318"/>
        <v>48</v>
      </c>
      <c r="AV908" s="11">
        <f t="shared" si="319"/>
        <v>1900.38</v>
      </c>
      <c r="AW908" s="11" t="str">
        <f t="shared" si="320"/>
        <v>2017/1</v>
      </c>
      <c r="AX908" s="11" t="str">
        <f t="shared" si="321"/>
        <v>2017/1 Contribuciones Seg. Social</v>
      </c>
      <c r="AY908" s="11">
        <f t="shared" si="323"/>
        <v>8249.61</v>
      </c>
      <c r="AZ908" s="11">
        <f t="shared" si="322"/>
        <v>0.23035998065363089</v>
      </c>
      <c r="BA908" s="11" t="str">
        <f t="shared" si="325"/>
        <v>M645044 48</v>
      </c>
      <c r="BB908" s="11">
        <f>IFERROR(IF(AW908="","",VLOOKUP(AW908,SUSS!R:S,2,FALSE)),AY908*SUSS!$M$2)</f>
        <v>989.95320000000004</v>
      </c>
      <c r="BC908" s="11">
        <f t="shared" si="324"/>
        <v>228.04560000000001</v>
      </c>
    </row>
    <row r="909" spans="1:55" ht="29.25" thickBot="1">
      <c r="A909" s="3" t="s">
        <v>224</v>
      </c>
      <c r="B909" s="83">
        <v>2011</v>
      </c>
      <c r="C909" s="83">
        <v>10</v>
      </c>
      <c r="D909" s="83"/>
      <c r="E909" s="84" t="s">
        <v>11</v>
      </c>
      <c r="F909" s="84" t="s">
        <v>10</v>
      </c>
      <c r="G909" s="84" t="s">
        <v>83</v>
      </c>
      <c r="H909" s="85">
        <v>44165</v>
      </c>
      <c r="I909" s="86">
        <v>12540.28</v>
      </c>
      <c r="J909" s="86">
        <v>9791.33</v>
      </c>
      <c r="K909" s="86">
        <v>2748.95</v>
      </c>
      <c r="N909" s="3" t="s">
        <v>101</v>
      </c>
      <c r="O909" s="83">
        <v>48</v>
      </c>
      <c r="P909" s="86">
        <v>4607.9799999999996</v>
      </c>
      <c r="Q909" s="84" t="s">
        <v>11</v>
      </c>
      <c r="R909" s="84" t="s">
        <v>108</v>
      </c>
      <c r="S909" s="84" t="s">
        <v>109</v>
      </c>
      <c r="T909" s="83" t="s">
        <v>87</v>
      </c>
      <c r="U909" s="83" t="s">
        <v>124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>M645044</v>
      </c>
      <c r="AU909" s="11">
        <f t="shared" si="318"/>
        <v>48</v>
      </c>
      <c r="AV909" s="11">
        <f t="shared" si="319"/>
        <v>4607.9799999999996</v>
      </c>
      <c r="AW909" s="11" t="str">
        <f t="shared" si="320"/>
        <v>2017/1</v>
      </c>
      <c r="AX909" s="11" t="str">
        <f t="shared" si="321"/>
        <v>2017/1 Contribuciones Seg. Social</v>
      </c>
      <c r="AY909" s="11">
        <f t="shared" si="323"/>
        <v>8249.61</v>
      </c>
      <c r="AZ909" s="11">
        <f t="shared" si="322"/>
        <v>0.55856943540361292</v>
      </c>
      <c r="BA909" s="11" t="str">
        <f t="shared" si="325"/>
        <v>M645044 48</v>
      </c>
      <c r="BB909" s="11">
        <f>IFERROR(IF(AW909="","",VLOOKUP(AW909,SUSS!R:S,2,FALSE)),AY909*SUSS!$M$2)</f>
        <v>989.95320000000004</v>
      </c>
      <c r="BC909" s="11">
        <f t="shared" si="324"/>
        <v>552.95759999999996</v>
      </c>
    </row>
    <row r="910" spans="1:55" ht="29.25" thickBot="1">
      <c r="A910" s="3" t="s">
        <v>224</v>
      </c>
      <c r="B910" s="83">
        <v>2011</v>
      </c>
      <c r="C910" s="83">
        <v>11</v>
      </c>
      <c r="D910" s="83"/>
      <c r="E910" s="84" t="s">
        <v>11</v>
      </c>
      <c r="F910" s="84" t="s">
        <v>10</v>
      </c>
      <c r="G910" s="84" t="s">
        <v>10</v>
      </c>
      <c r="H910" s="85">
        <v>40890</v>
      </c>
      <c r="I910" s="86">
        <v>2495.87</v>
      </c>
      <c r="J910" s="87">
        <v>0</v>
      </c>
      <c r="K910" s="86">
        <v>2495.87</v>
      </c>
      <c r="N910" s="3" t="s">
        <v>101</v>
      </c>
      <c r="O910" s="83">
        <v>48</v>
      </c>
      <c r="P910" s="87">
        <v>358.97</v>
      </c>
      <c r="Q910" s="84" t="s">
        <v>11</v>
      </c>
      <c r="R910" s="84" t="s">
        <v>108</v>
      </c>
      <c r="S910" s="84" t="s">
        <v>83</v>
      </c>
      <c r="T910" s="83" t="s">
        <v>87</v>
      </c>
      <c r="U910" s="83" t="s">
        <v>124</v>
      </c>
      <c r="AC910" s="11" t="str">
        <f t="shared" si="305"/>
        <v>O365001</v>
      </c>
      <c r="AD910" s="11" t="str">
        <f t="shared" si="306"/>
        <v>Contribuciones Seg. Social</v>
      </c>
      <c r="AE910" s="11" t="str">
        <f t="shared" si="307"/>
        <v>Declaración Jurada</v>
      </c>
      <c r="AF910" s="11" t="str">
        <f t="shared" si="308"/>
        <v>Declaración Jurada</v>
      </c>
      <c r="AG910" s="11">
        <f t="shared" si="309"/>
        <v>2495.87</v>
      </c>
      <c r="AH910" s="11">
        <f t="shared" si="310"/>
        <v>0</v>
      </c>
      <c r="AI910" s="11">
        <f t="shared" si="311"/>
        <v>2495.87</v>
      </c>
      <c r="AJ910" s="11">
        <f t="shared" si="312"/>
        <v>2011</v>
      </c>
      <c r="AK910" s="11">
        <f t="shared" si="313"/>
        <v>11</v>
      </c>
      <c r="AN910" s="11" t="str">
        <f t="shared" si="314"/>
        <v>2011/11</v>
      </c>
      <c r="AO910" s="11" t="str">
        <f t="shared" si="315"/>
        <v>2011/11 Contribuciones Seg. Social</v>
      </c>
      <c r="AP910" s="11">
        <f t="shared" si="316"/>
        <v>2495.87</v>
      </c>
      <c r="AT910" s="11" t="str">
        <f t="shared" si="317"/>
        <v>M645044</v>
      </c>
      <c r="AU910" s="11">
        <f t="shared" si="318"/>
        <v>48</v>
      </c>
      <c r="AV910" s="11">
        <f t="shared" si="319"/>
        <v>358.97</v>
      </c>
      <c r="AW910" s="11" t="str">
        <f t="shared" si="320"/>
        <v>2017/1</v>
      </c>
      <c r="AX910" s="11" t="str">
        <f t="shared" si="321"/>
        <v>2017/1 Contribuciones Seg. Social</v>
      </c>
      <c r="AY910" s="11">
        <f t="shared" si="323"/>
        <v>8249.61</v>
      </c>
      <c r="AZ910" s="11">
        <f t="shared" si="322"/>
        <v>4.3513572156744382E-2</v>
      </c>
      <c r="BA910" s="11" t="str">
        <f t="shared" si="325"/>
        <v>M645044 48</v>
      </c>
      <c r="BB910" s="11">
        <f>IFERROR(IF(AW910="","",VLOOKUP(AW910,SUSS!R:S,2,FALSE)),AY910*SUSS!$M$2)</f>
        <v>989.95320000000004</v>
      </c>
      <c r="BC910" s="11">
        <f t="shared" si="324"/>
        <v>43.076400000000007</v>
      </c>
    </row>
    <row r="911" spans="1:55" ht="29.25" thickBot="1">
      <c r="A911" s="3" t="s">
        <v>224</v>
      </c>
      <c r="B911" s="83">
        <v>2011</v>
      </c>
      <c r="C911" s="83">
        <v>11</v>
      </c>
      <c r="D911" s="83"/>
      <c r="E911" s="84" t="s">
        <v>11</v>
      </c>
      <c r="F911" s="84" t="s">
        <v>10</v>
      </c>
      <c r="G911" s="84" t="s">
        <v>83</v>
      </c>
      <c r="H911" s="85">
        <v>44165</v>
      </c>
      <c r="I911" s="86">
        <v>8454.4599999999991</v>
      </c>
      <c r="J911" s="86">
        <v>6582.56</v>
      </c>
      <c r="K911" s="86">
        <v>1871.9</v>
      </c>
      <c r="N911" s="3" t="s">
        <v>101</v>
      </c>
      <c r="O911" s="83">
        <v>48</v>
      </c>
      <c r="P911" s="87">
        <v>793.02</v>
      </c>
      <c r="Q911" s="84" t="s">
        <v>11</v>
      </c>
      <c r="R911" s="84" t="s">
        <v>108</v>
      </c>
      <c r="S911" s="84" t="s">
        <v>84</v>
      </c>
      <c r="T911" s="83" t="s">
        <v>87</v>
      </c>
      <c r="U911" s="83" t="s">
        <v>124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M645044</v>
      </c>
      <c r="AU911" s="11">
        <f t="shared" si="318"/>
        <v>48</v>
      </c>
      <c r="AV911" s="11">
        <f t="shared" si="319"/>
        <v>793.02</v>
      </c>
      <c r="AW911" s="11" t="str">
        <f t="shared" si="320"/>
        <v>2017/1</v>
      </c>
      <c r="AX911" s="11" t="str">
        <f t="shared" si="321"/>
        <v>2017/1 Contribuciones Seg. Social</v>
      </c>
      <c r="AY911" s="11">
        <f t="shared" si="323"/>
        <v>8249.61</v>
      </c>
      <c r="AZ911" s="11">
        <f t="shared" si="322"/>
        <v>9.6128180604901317E-2</v>
      </c>
      <c r="BA911" s="11" t="str">
        <f t="shared" si="325"/>
        <v>M645044 48</v>
      </c>
      <c r="BB911" s="11">
        <f>IFERROR(IF(AW911="","",VLOOKUP(AW911,SUSS!R:S,2,FALSE)),AY911*SUSS!$M$2)</f>
        <v>989.95320000000004</v>
      </c>
      <c r="BC911" s="11">
        <f t="shared" si="324"/>
        <v>95.162400000000005</v>
      </c>
    </row>
    <row r="912" spans="1:55" ht="29.25" thickBot="1">
      <c r="A912" s="3" t="s">
        <v>224</v>
      </c>
      <c r="B912" s="83">
        <v>2012</v>
      </c>
      <c r="C912" s="83">
        <v>2</v>
      </c>
      <c r="D912" s="83"/>
      <c r="E912" s="84" t="s">
        <v>11</v>
      </c>
      <c r="F912" s="84" t="s">
        <v>10</v>
      </c>
      <c r="G912" s="84" t="s">
        <v>10</v>
      </c>
      <c r="H912" s="85">
        <v>40977</v>
      </c>
      <c r="I912" s="86">
        <v>21465.39</v>
      </c>
      <c r="J912" s="87">
        <v>0</v>
      </c>
      <c r="K912" s="86">
        <v>21465.39</v>
      </c>
      <c r="N912" s="3" t="s">
        <v>101</v>
      </c>
      <c r="O912" s="83">
        <v>48</v>
      </c>
      <c r="P912" s="86">
        <v>4725.79</v>
      </c>
      <c r="Q912" s="84" t="s">
        <v>86</v>
      </c>
      <c r="R912" s="84" t="s">
        <v>10</v>
      </c>
      <c r="S912" s="84" t="s">
        <v>10</v>
      </c>
      <c r="T912" s="83" t="s">
        <v>167</v>
      </c>
      <c r="U912" s="83" t="s">
        <v>124</v>
      </c>
      <c r="AC912" s="11" t="str">
        <f t="shared" si="305"/>
        <v>O365001</v>
      </c>
      <c r="AD912" s="11" t="str">
        <f t="shared" si="306"/>
        <v>Contribuciones Seg. Social</v>
      </c>
      <c r="AE912" s="11" t="str">
        <f t="shared" si="307"/>
        <v>Declaración Jurada</v>
      </c>
      <c r="AF912" s="11" t="str">
        <f t="shared" si="308"/>
        <v>Declaración Jurada</v>
      </c>
      <c r="AG912" s="11">
        <f t="shared" si="309"/>
        <v>21465.39</v>
      </c>
      <c r="AH912" s="11">
        <f t="shared" si="310"/>
        <v>0</v>
      </c>
      <c r="AI912" s="11">
        <f t="shared" si="311"/>
        <v>21465.39</v>
      </c>
      <c r="AJ912" s="11">
        <f t="shared" si="312"/>
        <v>2012</v>
      </c>
      <c r="AK912" s="11">
        <f t="shared" si="313"/>
        <v>2</v>
      </c>
      <c r="AN912" s="11" t="str">
        <f t="shared" si="314"/>
        <v xml:space="preserve">2012/2 </v>
      </c>
      <c r="AO912" s="11" t="str">
        <f t="shared" si="315"/>
        <v>2012/2 Contribuciones Seg. Social</v>
      </c>
      <c r="AP912" s="11">
        <f t="shared" si="316"/>
        <v>21465.39</v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:55" ht="29.25" thickBot="1">
      <c r="A913" s="3" t="s">
        <v>224</v>
      </c>
      <c r="B913" s="83">
        <v>2012</v>
      </c>
      <c r="C913" s="83">
        <v>2</v>
      </c>
      <c r="D913" s="83"/>
      <c r="E913" s="84" t="s">
        <v>11</v>
      </c>
      <c r="F913" s="84" t="s">
        <v>10</v>
      </c>
      <c r="G913" s="84" t="s">
        <v>83</v>
      </c>
      <c r="H913" s="85">
        <v>44165</v>
      </c>
      <c r="I913" s="86">
        <v>70865.41</v>
      </c>
      <c r="J913" s="86">
        <v>54766.37</v>
      </c>
      <c r="K913" s="86">
        <v>16099.04</v>
      </c>
      <c r="N913" s="3" t="s">
        <v>101</v>
      </c>
      <c r="O913" s="83">
        <v>48</v>
      </c>
      <c r="P913" s="86">
        <v>6250.41</v>
      </c>
      <c r="Q913" s="84" t="s">
        <v>11</v>
      </c>
      <c r="R913" s="84" t="s">
        <v>10</v>
      </c>
      <c r="S913" s="84" t="s">
        <v>10</v>
      </c>
      <c r="T913" s="83" t="s">
        <v>167</v>
      </c>
      <c r="U913" s="83" t="s">
        <v>124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>M645044</v>
      </c>
      <c r="AU913" s="11">
        <f t="shared" si="318"/>
        <v>48</v>
      </c>
      <c r="AV913" s="11">
        <f t="shared" si="319"/>
        <v>6250.41</v>
      </c>
      <c r="AW913" s="11" t="str">
        <f t="shared" si="320"/>
        <v>2017/2</v>
      </c>
      <c r="AX913" s="11" t="str">
        <f t="shared" si="321"/>
        <v>2017/2 Contribuciones Seg. Social</v>
      </c>
      <c r="AY913" s="11">
        <f t="shared" si="323"/>
        <v>8878.52</v>
      </c>
      <c r="AZ913" s="11">
        <f t="shared" si="322"/>
        <v>0.70399233205534251</v>
      </c>
      <c r="BA913" s="11" t="str">
        <f t="shared" si="325"/>
        <v>M645044 48</v>
      </c>
      <c r="BB913" s="11">
        <f>IFERROR(IF(AW913="","",VLOOKUP(AW913,SUSS!R:S,2,FALSE)),AY913*SUSS!$M$2)</f>
        <v>1065.4223999999999</v>
      </c>
      <c r="BC913" s="11">
        <f t="shared" si="324"/>
        <v>750.04919999999993</v>
      </c>
    </row>
    <row r="914" spans="1:55" ht="29.25" thickBot="1">
      <c r="A914" s="3" t="s">
        <v>224</v>
      </c>
      <c r="B914" s="83">
        <v>2012</v>
      </c>
      <c r="C914" s="83">
        <v>3</v>
      </c>
      <c r="D914" s="83"/>
      <c r="E914" s="84" t="s">
        <v>11</v>
      </c>
      <c r="F914" s="84" t="s">
        <v>10</v>
      </c>
      <c r="G914" s="84" t="s">
        <v>10</v>
      </c>
      <c r="H914" s="85">
        <v>41010</v>
      </c>
      <c r="I914" s="86">
        <v>19139.36</v>
      </c>
      <c r="J914" s="87">
        <v>0</v>
      </c>
      <c r="K914" s="86">
        <v>19139.36</v>
      </c>
      <c r="N914" s="3" t="s">
        <v>101</v>
      </c>
      <c r="O914" s="83">
        <v>48</v>
      </c>
      <c r="P914" s="87">
        <v>226.8</v>
      </c>
      <c r="Q914" s="84" t="s">
        <v>86</v>
      </c>
      <c r="R914" s="84" t="s">
        <v>10</v>
      </c>
      <c r="S914" s="84" t="s">
        <v>83</v>
      </c>
      <c r="T914" s="83" t="s">
        <v>167</v>
      </c>
      <c r="U914" s="83" t="s">
        <v>124</v>
      </c>
      <c r="AC914" s="11" t="str">
        <f t="shared" si="305"/>
        <v>O365001</v>
      </c>
      <c r="AD914" s="11" t="str">
        <f t="shared" si="306"/>
        <v>Contribuciones Seg. Social</v>
      </c>
      <c r="AE914" s="11" t="str">
        <f t="shared" si="307"/>
        <v>Declaración Jurada</v>
      </c>
      <c r="AF914" s="11" t="str">
        <f t="shared" si="308"/>
        <v>Declaración Jurada</v>
      </c>
      <c r="AG914" s="11">
        <f t="shared" si="309"/>
        <v>19139.36</v>
      </c>
      <c r="AH914" s="11">
        <f t="shared" si="310"/>
        <v>0</v>
      </c>
      <c r="AI914" s="11">
        <f t="shared" si="311"/>
        <v>19139.36</v>
      </c>
      <c r="AJ914" s="11">
        <f t="shared" si="312"/>
        <v>2012</v>
      </c>
      <c r="AK914" s="11">
        <f t="shared" si="313"/>
        <v>3</v>
      </c>
      <c r="AN914" s="11" t="str">
        <f t="shared" si="314"/>
        <v xml:space="preserve">2012/3 </v>
      </c>
      <c r="AO914" s="11" t="str">
        <f t="shared" si="315"/>
        <v>2012/3 Contribuciones Seg. Social</v>
      </c>
      <c r="AP914" s="11">
        <f t="shared" si="316"/>
        <v>19139.36</v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:55" ht="29.25" thickBot="1">
      <c r="A915" s="3" t="s">
        <v>224</v>
      </c>
      <c r="B915" s="83">
        <v>2012</v>
      </c>
      <c r="C915" s="83">
        <v>3</v>
      </c>
      <c r="D915" s="83"/>
      <c r="E915" s="84" t="s">
        <v>11</v>
      </c>
      <c r="F915" s="84" t="s">
        <v>10</v>
      </c>
      <c r="G915" s="84" t="s">
        <v>83</v>
      </c>
      <c r="H915" s="85">
        <v>44165</v>
      </c>
      <c r="I915" s="86">
        <v>62573.84</v>
      </c>
      <c r="J915" s="86">
        <v>48219.32</v>
      </c>
      <c r="K915" s="86">
        <v>14354.52</v>
      </c>
      <c r="N915" s="3" t="s">
        <v>101</v>
      </c>
      <c r="O915" s="83">
        <v>48</v>
      </c>
      <c r="P915" s="86">
        <v>1565.03</v>
      </c>
      <c r="Q915" s="84" t="s">
        <v>86</v>
      </c>
      <c r="R915" s="84" t="s">
        <v>10</v>
      </c>
      <c r="S915" s="84" t="s">
        <v>84</v>
      </c>
      <c r="T915" s="83" t="s">
        <v>167</v>
      </c>
      <c r="U915" s="83" t="s">
        <v>124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:55" ht="29.25" thickBot="1">
      <c r="A916" s="3" t="s">
        <v>224</v>
      </c>
      <c r="B916" s="83">
        <v>2012</v>
      </c>
      <c r="C916" s="83">
        <v>4</v>
      </c>
      <c r="D916" s="83"/>
      <c r="E916" s="84" t="s">
        <v>11</v>
      </c>
      <c r="F916" s="84" t="s">
        <v>10</v>
      </c>
      <c r="G916" s="84" t="s">
        <v>10</v>
      </c>
      <c r="H916" s="85">
        <v>41038</v>
      </c>
      <c r="I916" s="86">
        <v>9194</v>
      </c>
      <c r="J916" s="87">
        <v>0</v>
      </c>
      <c r="K916" s="86">
        <v>9194</v>
      </c>
      <c r="N916" s="3" t="s">
        <v>101</v>
      </c>
      <c r="O916" s="83">
        <v>48</v>
      </c>
      <c r="P916" s="86">
        <v>7210.23</v>
      </c>
      <c r="Q916" s="84" t="s">
        <v>86</v>
      </c>
      <c r="R916" s="84" t="s">
        <v>10</v>
      </c>
      <c r="S916" s="84" t="s">
        <v>10</v>
      </c>
      <c r="T916" s="83" t="s">
        <v>168</v>
      </c>
      <c r="U916" s="83" t="s">
        <v>124</v>
      </c>
      <c r="AC916" s="11" t="str">
        <f t="shared" si="305"/>
        <v>O365001</v>
      </c>
      <c r="AD916" s="11" t="str">
        <f t="shared" si="306"/>
        <v>Contribuciones Seg. Social</v>
      </c>
      <c r="AE916" s="11" t="str">
        <f t="shared" si="307"/>
        <v>Declaración Jurada</v>
      </c>
      <c r="AF916" s="11" t="str">
        <f t="shared" si="308"/>
        <v>Declaración Jurada</v>
      </c>
      <c r="AG916" s="11">
        <f t="shared" si="309"/>
        <v>9194</v>
      </c>
      <c r="AH916" s="11">
        <f t="shared" si="310"/>
        <v>0</v>
      </c>
      <c r="AI916" s="11">
        <f t="shared" si="311"/>
        <v>9194</v>
      </c>
      <c r="AJ916" s="11">
        <f t="shared" si="312"/>
        <v>2012</v>
      </c>
      <c r="AK916" s="11">
        <f t="shared" si="313"/>
        <v>4</v>
      </c>
      <c r="AN916" s="11" t="str">
        <f t="shared" si="314"/>
        <v xml:space="preserve">2012/4 </v>
      </c>
      <c r="AO916" s="11" t="str">
        <f t="shared" si="315"/>
        <v>2012/4 Contribuciones Seg. Social</v>
      </c>
      <c r="AP916" s="11">
        <f t="shared" si="316"/>
        <v>9194</v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:55" ht="29.25" thickBot="1">
      <c r="A917" s="3" t="s">
        <v>224</v>
      </c>
      <c r="B917" s="83">
        <v>2012</v>
      </c>
      <c r="C917" s="83">
        <v>4</v>
      </c>
      <c r="D917" s="83"/>
      <c r="E917" s="84" t="s">
        <v>11</v>
      </c>
      <c r="F917" s="84" t="s">
        <v>10</v>
      </c>
      <c r="G917" s="84" t="s">
        <v>83</v>
      </c>
      <c r="H917" s="85">
        <v>44165</v>
      </c>
      <c r="I917" s="86">
        <v>29801.25</v>
      </c>
      <c r="J917" s="86">
        <v>22905.75</v>
      </c>
      <c r="K917" s="86">
        <v>6895.5</v>
      </c>
      <c r="N917" s="3" t="s">
        <v>101</v>
      </c>
      <c r="O917" s="83">
        <v>48</v>
      </c>
      <c r="P917" s="87">
        <v>400</v>
      </c>
      <c r="Q917" s="84" t="s">
        <v>86</v>
      </c>
      <c r="R917" s="84" t="s">
        <v>10</v>
      </c>
      <c r="S917" s="84" t="s">
        <v>105</v>
      </c>
      <c r="T917" s="83" t="s">
        <v>168</v>
      </c>
      <c r="U917" s="83" t="s">
        <v>124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:55" ht="29.25" thickBot="1">
      <c r="A918" s="3" t="s">
        <v>224</v>
      </c>
      <c r="B918" s="83">
        <v>2013</v>
      </c>
      <c r="C918" s="83">
        <v>2</v>
      </c>
      <c r="D918" s="83"/>
      <c r="E918" s="84" t="s">
        <v>11</v>
      </c>
      <c r="F918" s="84" t="s">
        <v>10</v>
      </c>
      <c r="G918" s="84" t="s">
        <v>10</v>
      </c>
      <c r="H918" s="85">
        <v>41344</v>
      </c>
      <c r="I918" s="86">
        <v>13159.94</v>
      </c>
      <c r="J918" s="87">
        <v>0</v>
      </c>
      <c r="K918" s="86">
        <v>13159.94</v>
      </c>
      <c r="N918" s="3" t="s">
        <v>101</v>
      </c>
      <c r="O918" s="83">
        <v>48</v>
      </c>
      <c r="P918" s="87">
        <v>191.07</v>
      </c>
      <c r="Q918" s="84" t="s">
        <v>86</v>
      </c>
      <c r="R918" s="84" t="s">
        <v>10</v>
      </c>
      <c r="S918" s="84" t="s">
        <v>83</v>
      </c>
      <c r="T918" s="83" t="s">
        <v>168</v>
      </c>
      <c r="U918" s="83" t="s">
        <v>124</v>
      </c>
      <c r="AC918" s="11" t="str">
        <f t="shared" si="305"/>
        <v>O365001</v>
      </c>
      <c r="AD918" s="11" t="str">
        <f t="shared" si="306"/>
        <v>Contribuciones Seg. Social</v>
      </c>
      <c r="AE918" s="11" t="str">
        <f t="shared" si="307"/>
        <v>Declaración Jurada</v>
      </c>
      <c r="AF918" s="11" t="str">
        <f t="shared" si="308"/>
        <v>Declaración Jurada</v>
      </c>
      <c r="AG918" s="11">
        <f t="shared" si="309"/>
        <v>13159.94</v>
      </c>
      <c r="AH918" s="11">
        <f t="shared" si="310"/>
        <v>0</v>
      </c>
      <c r="AI918" s="11">
        <f t="shared" si="311"/>
        <v>13159.94</v>
      </c>
      <c r="AJ918" s="11">
        <f t="shared" si="312"/>
        <v>2013</v>
      </c>
      <c r="AK918" s="11">
        <f t="shared" si="313"/>
        <v>2</v>
      </c>
      <c r="AN918" s="11" t="str">
        <f t="shared" si="314"/>
        <v xml:space="preserve">2013/2 </v>
      </c>
      <c r="AO918" s="11" t="str">
        <f t="shared" si="315"/>
        <v>2013/2 Contribuciones Seg. Social</v>
      </c>
      <c r="AP918" s="11">
        <f t="shared" si="316"/>
        <v>13159.94</v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:55" ht="29.25" thickBot="1">
      <c r="A919" s="3" t="s">
        <v>224</v>
      </c>
      <c r="B919" s="83">
        <v>2013</v>
      </c>
      <c r="C919" s="83">
        <v>2</v>
      </c>
      <c r="D919" s="83"/>
      <c r="E919" s="84" t="s">
        <v>11</v>
      </c>
      <c r="F919" s="84" t="s">
        <v>10</v>
      </c>
      <c r="G919" s="84" t="s">
        <v>83</v>
      </c>
      <c r="H919" s="85">
        <v>44165</v>
      </c>
      <c r="I919" s="86">
        <v>38682.06</v>
      </c>
      <c r="J919" s="86">
        <v>28812.1</v>
      </c>
      <c r="K919" s="86">
        <v>9869.9599999999991</v>
      </c>
      <c r="N919" s="3" t="s">
        <v>101</v>
      </c>
      <c r="O919" s="83">
        <v>48</v>
      </c>
      <c r="P919" s="86">
        <v>1611.49</v>
      </c>
      <c r="Q919" s="84" t="s">
        <v>86</v>
      </c>
      <c r="R919" s="84" t="s">
        <v>10</v>
      </c>
      <c r="S919" s="84" t="s">
        <v>84</v>
      </c>
      <c r="T919" s="83" t="s">
        <v>168</v>
      </c>
      <c r="U919" s="83" t="s">
        <v>124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:55" ht="29.25" thickBot="1">
      <c r="A920" s="3" t="s">
        <v>224</v>
      </c>
      <c r="B920" s="83">
        <v>2013</v>
      </c>
      <c r="C920" s="83">
        <v>3</v>
      </c>
      <c r="D920" s="83"/>
      <c r="E920" s="84" t="s">
        <v>11</v>
      </c>
      <c r="F920" s="84" t="s">
        <v>10</v>
      </c>
      <c r="G920" s="84" t="s">
        <v>10</v>
      </c>
      <c r="H920" s="85">
        <v>41374</v>
      </c>
      <c r="I920" s="86">
        <v>12986.84</v>
      </c>
      <c r="J920" s="87">
        <v>0</v>
      </c>
      <c r="K920" s="86">
        <v>12986.84</v>
      </c>
      <c r="N920" s="3" t="s">
        <v>101</v>
      </c>
      <c r="O920" s="83">
        <v>48</v>
      </c>
      <c r="P920" s="87">
        <v>325.77</v>
      </c>
      <c r="Q920" s="84" t="s">
        <v>86</v>
      </c>
      <c r="R920" s="84" t="s">
        <v>10</v>
      </c>
      <c r="S920" s="84" t="s">
        <v>10</v>
      </c>
      <c r="T920" s="83" t="s">
        <v>91</v>
      </c>
      <c r="U920" s="83" t="s">
        <v>124</v>
      </c>
      <c r="AC920" s="11" t="str">
        <f t="shared" si="305"/>
        <v>O365001</v>
      </c>
      <c r="AD920" s="11" t="str">
        <f t="shared" si="306"/>
        <v>Contribuciones Seg. Social</v>
      </c>
      <c r="AE920" s="11" t="str">
        <f t="shared" si="307"/>
        <v>Declaración Jurada</v>
      </c>
      <c r="AF920" s="11" t="str">
        <f t="shared" si="308"/>
        <v>Declaración Jurada</v>
      </c>
      <c r="AG920" s="11">
        <f t="shared" si="309"/>
        <v>12986.84</v>
      </c>
      <c r="AH920" s="11">
        <f t="shared" si="310"/>
        <v>0</v>
      </c>
      <c r="AI920" s="11">
        <f t="shared" si="311"/>
        <v>12986.84</v>
      </c>
      <c r="AJ920" s="11">
        <f t="shared" si="312"/>
        <v>2013</v>
      </c>
      <c r="AK920" s="11">
        <f t="shared" si="313"/>
        <v>3</v>
      </c>
      <c r="AN920" s="11" t="str">
        <f t="shared" si="314"/>
        <v xml:space="preserve">2013/3 </v>
      </c>
      <c r="AO920" s="11" t="str">
        <f t="shared" si="315"/>
        <v>2013/3 Contribuciones Seg. Social</v>
      </c>
      <c r="AP920" s="11">
        <f t="shared" si="316"/>
        <v>12986.84</v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:55" ht="29.25" thickBot="1">
      <c r="A921" s="3" t="s">
        <v>224</v>
      </c>
      <c r="B921" s="83">
        <v>2013</v>
      </c>
      <c r="C921" s="83">
        <v>3</v>
      </c>
      <c r="D921" s="83"/>
      <c r="E921" s="84" t="s">
        <v>11</v>
      </c>
      <c r="F921" s="84" t="s">
        <v>10</v>
      </c>
      <c r="G921" s="84" t="s">
        <v>83</v>
      </c>
      <c r="H921" s="85">
        <v>44165</v>
      </c>
      <c r="I921" s="86">
        <v>37796.639999999999</v>
      </c>
      <c r="J921" s="86">
        <v>28056.51</v>
      </c>
      <c r="K921" s="86">
        <v>9740.1299999999992</v>
      </c>
      <c r="N921" s="3" t="s">
        <v>101</v>
      </c>
      <c r="O921" s="83">
        <v>48</v>
      </c>
      <c r="P921" s="87">
        <v>12.54</v>
      </c>
      <c r="Q921" s="84" t="s">
        <v>107</v>
      </c>
      <c r="R921" s="84" t="s">
        <v>10</v>
      </c>
      <c r="S921" s="84" t="s">
        <v>105</v>
      </c>
      <c r="T921" s="83" t="s">
        <v>163</v>
      </c>
      <c r="U921" s="83" t="s">
        <v>124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:55" ht="29.25" thickBot="1">
      <c r="A922" s="3" t="s">
        <v>224</v>
      </c>
      <c r="B922" s="83">
        <v>2013</v>
      </c>
      <c r="C922" s="83">
        <v>4</v>
      </c>
      <c r="D922" s="83"/>
      <c r="E922" s="84" t="s">
        <v>11</v>
      </c>
      <c r="F922" s="84" t="s">
        <v>10</v>
      </c>
      <c r="G922" s="84" t="s">
        <v>10</v>
      </c>
      <c r="H922" s="85">
        <v>41403</v>
      </c>
      <c r="I922" s="86">
        <v>13041.8</v>
      </c>
      <c r="J922" s="87">
        <v>0</v>
      </c>
      <c r="K922" s="86">
        <v>13041.8</v>
      </c>
      <c r="N922" s="3" t="s">
        <v>101</v>
      </c>
      <c r="O922" s="83">
        <v>48</v>
      </c>
      <c r="P922" s="87">
        <v>18.809999999999999</v>
      </c>
      <c r="Q922" s="84" t="s">
        <v>106</v>
      </c>
      <c r="R922" s="84" t="s">
        <v>10</v>
      </c>
      <c r="S922" s="84" t="s">
        <v>105</v>
      </c>
      <c r="T922" s="83" t="s">
        <v>163</v>
      </c>
      <c r="U922" s="83" t="s">
        <v>124</v>
      </c>
      <c r="AC922" s="11" t="str">
        <f t="shared" si="305"/>
        <v>O365001</v>
      </c>
      <c r="AD922" s="11" t="str">
        <f t="shared" si="306"/>
        <v>Contribuciones Seg. Social</v>
      </c>
      <c r="AE922" s="11" t="str">
        <f t="shared" si="307"/>
        <v>Declaración Jurada</v>
      </c>
      <c r="AF922" s="11" t="str">
        <f t="shared" si="308"/>
        <v>Declaración Jurada</v>
      </c>
      <c r="AG922" s="11">
        <f t="shared" si="309"/>
        <v>13041.8</v>
      </c>
      <c r="AH922" s="11">
        <f t="shared" si="310"/>
        <v>0</v>
      </c>
      <c r="AI922" s="11">
        <f t="shared" si="311"/>
        <v>13041.8</v>
      </c>
      <c r="AJ922" s="11">
        <f t="shared" si="312"/>
        <v>2013</v>
      </c>
      <c r="AK922" s="11">
        <f t="shared" si="313"/>
        <v>4</v>
      </c>
      <c r="AN922" s="11" t="str">
        <f t="shared" si="314"/>
        <v xml:space="preserve">2013/4 </v>
      </c>
      <c r="AO922" s="11" t="str">
        <f t="shared" si="315"/>
        <v>2013/4 Contribuciones Seg. Social</v>
      </c>
      <c r="AP922" s="11">
        <f t="shared" si="316"/>
        <v>13041.8</v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:55" ht="29.25" thickBot="1">
      <c r="A923" s="3" t="s">
        <v>224</v>
      </c>
      <c r="B923" s="83">
        <v>2013</v>
      </c>
      <c r="C923" s="83">
        <v>4</v>
      </c>
      <c r="D923" s="83"/>
      <c r="E923" s="84" t="s">
        <v>11</v>
      </c>
      <c r="F923" s="84" t="s">
        <v>10</v>
      </c>
      <c r="G923" s="84" t="s">
        <v>83</v>
      </c>
      <c r="H923" s="85">
        <v>44165</v>
      </c>
      <c r="I923" s="86">
        <v>37578.379999999997</v>
      </c>
      <c r="J923" s="86">
        <v>27797.03</v>
      </c>
      <c r="K923" s="86">
        <v>9781.35</v>
      </c>
      <c r="N923" s="3" t="s">
        <v>101</v>
      </c>
      <c r="O923" s="83">
        <v>48</v>
      </c>
      <c r="P923" s="86">
        <v>44282.22</v>
      </c>
      <c r="Q923" s="84" t="s">
        <v>82</v>
      </c>
      <c r="R923" s="84" t="s">
        <v>10</v>
      </c>
      <c r="S923" s="84" t="s">
        <v>10</v>
      </c>
      <c r="T923" s="83" t="s">
        <v>188</v>
      </c>
      <c r="U923" s="83" t="s">
        <v>124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:55" ht="29.25" thickBot="1">
      <c r="A924" s="3" t="s">
        <v>224</v>
      </c>
      <c r="B924" s="83">
        <v>2013</v>
      </c>
      <c r="C924" s="83">
        <v>5</v>
      </c>
      <c r="D924" s="83"/>
      <c r="E924" s="84" t="s">
        <v>11</v>
      </c>
      <c r="F924" s="84" t="s">
        <v>10</v>
      </c>
      <c r="G924" s="84" t="s">
        <v>10</v>
      </c>
      <c r="H924" s="85">
        <v>41436</v>
      </c>
      <c r="I924" s="86">
        <v>13906.57</v>
      </c>
      <c r="J924" s="87">
        <v>0</v>
      </c>
      <c r="K924" s="86">
        <v>13906.57</v>
      </c>
      <c r="N924" s="3" t="s">
        <v>101</v>
      </c>
      <c r="O924" s="83">
        <v>49</v>
      </c>
      <c r="P924" s="87">
        <v>669.19</v>
      </c>
      <c r="Q924" s="84" t="s">
        <v>103</v>
      </c>
      <c r="R924" s="84" t="s">
        <v>10</v>
      </c>
      <c r="S924" s="84" t="s">
        <v>84</v>
      </c>
      <c r="T924" s="83" t="s">
        <v>114</v>
      </c>
      <c r="U924" s="83" t="s">
        <v>124</v>
      </c>
      <c r="AC924" s="11" t="str">
        <f t="shared" si="305"/>
        <v>O365001</v>
      </c>
      <c r="AD924" s="11" t="str">
        <f t="shared" si="306"/>
        <v>Contribuciones Seg. Social</v>
      </c>
      <c r="AE924" s="11" t="str">
        <f t="shared" si="307"/>
        <v>Declaración Jurada</v>
      </c>
      <c r="AF924" s="11" t="str">
        <f t="shared" si="308"/>
        <v>Declaración Jurada</v>
      </c>
      <c r="AG924" s="11">
        <f t="shared" si="309"/>
        <v>13906.57</v>
      </c>
      <c r="AH924" s="11">
        <f t="shared" si="310"/>
        <v>0</v>
      </c>
      <c r="AI924" s="11">
        <f t="shared" si="311"/>
        <v>13906.57</v>
      </c>
      <c r="AJ924" s="11">
        <f t="shared" si="312"/>
        <v>2013</v>
      </c>
      <c r="AK924" s="11">
        <f t="shared" si="313"/>
        <v>5</v>
      </c>
      <c r="AN924" s="11" t="str">
        <f t="shared" si="314"/>
        <v xml:space="preserve">2013/5 </v>
      </c>
      <c r="AO924" s="11" t="str">
        <f t="shared" si="315"/>
        <v>2013/5 Contribuciones Seg. Social</v>
      </c>
      <c r="AP924" s="11">
        <f t="shared" si="316"/>
        <v>13906.57</v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:55" ht="29.25" thickBot="1">
      <c r="A925" s="3" t="s">
        <v>224</v>
      </c>
      <c r="B925" s="83">
        <v>2013</v>
      </c>
      <c r="C925" s="83">
        <v>5</v>
      </c>
      <c r="D925" s="83"/>
      <c r="E925" s="84" t="s">
        <v>11</v>
      </c>
      <c r="F925" s="84" t="s">
        <v>10</v>
      </c>
      <c r="G925" s="84" t="s">
        <v>83</v>
      </c>
      <c r="H925" s="85">
        <v>44165</v>
      </c>
      <c r="I925" s="86">
        <v>39625.1</v>
      </c>
      <c r="J925" s="86">
        <v>29195.17</v>
      </c>
      <c r="K925" s="86">
        <v>10429.93</v>
      </c>
      <c r="N925" s="3" t="s">
        <v>101</v>
      </c>
      <c r="O925" s="83">
        <v>49</v>
      </c>
      <c r="P925" s="87">
        <v>6.27</v>
      </c>
      <c r="Q925" s="84" t="s">
        <v>104</v>
      </c>
      <c r="R925" s="84" t="s">
        <v>10</v>
      </c>
      <c r="S925" s="84" t="s">
        <v>105</v>
      </c>
      <c r="T925" s="83" t="s">
        <v>116</v>
      </c>
      <c r="U925" s="83" t="s">
        <v>124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:55" ht="29.25" thickBot="1">
      <c r="A926" s="3" t="s">
        <v>224</v>
      </c>
      <c r="B926" s="83">
        <v>2013</v>
      </c>
      <c r="C926" s="83">
        <v>12</v>
      </c>
      <c r="D926" s="83"/>
      <c r="E926" s="84" t="s">
        <v>11</v>
      </c>
      <c r="F926" s="84" t="s">
        <v>10</v>
      </c>
      <c r="G926" s="84" t="s">
        <v>10</v>
      </c>
      <c r="H926" s="85">
        <v>41648</v>
      </c>
      <c r="I926" s="86">
        <v>15776.88</v>
      </c>
      <c r="J926" s="87">
        <v>0</v>
      </c>
      <c r="K926" s="86">
        <v>15776.88</v>
      </c>
      <c r="N926" s="3" t="s">
        <v>101</v>
      </c>
      <c r="O926" s="83">
        <v>49</v>
      </c>
      <c r="P926" s="86">
        <v>14119.33</v>
      </c>
      <c r="Q926" s="84" t="s">
        <v>102</v>
      </c>
      <c r="R926" s="84" t="s">
        <v>10</v>
      </c>
      <c r="S926" s="84" t="s">
        <v>10</v>
      </c>
      <c r="T926" s="83" t="s">
        <v>137</v>
      </c>
      <c r="U926" s="83" t="s">
        <v>124</v>
      </c>
      <c r="AC926" s="11" t="str">
        <f t="shared" ref="AC926:AC989" si="326">IF($E926=$AD$1,IF($G926=$AE$1,A926,""),"")</f>
        <v>O365001</v>
      </c>
      <c r="AD926" s="11" t="str">
        <f t="shared" ref="AD926:AD989" si="327">IF($E926=$AD$1,IF($G926=$AE$1,E926,""),"")</f>
        <v>Contribuciones Seg. Social</v>
      </c>
      <c r="AE926" s="11" t="str">
        <f t="shared" ref="AE926:AE989" si="328">IF($E926=$AD$1,IF($G926=$AE$1,F926,""),"")</f>
        <v>Declaración Jurada</v>
      </c>
      <c r="AF926" s="11" t="str">
        <f t="shared" ref="AF926:AF989" si="329">IF($E926=$AD$1,IF($G926=$AE$1,G926,""),"")</f>
        <v>Declaración Jurada</v>
      </c>
      <c r="AG926" s="11">
        <f t="shared" ref="AG926:AG989" si="330">IF($E926=$AD$1,IF($G926=$AE$1,I926,""),"")</f>
        <v>15776.88</v>
      </c>
      <c r="AH926" s="11">
        <f t="shared" ref="AH926:AH989" si="331">IF($E926=$AD$1,IF($G926=$AE$1,J926,""),"")</f>
        <v>0</v>
      </c>
      <c r="AI926" s="11">
        <f t="shared" ref="AI926:AI989" si="332">IF($E926=$AD$1,IF($G926=$AE$1,K926,""),"")</f>
        <v>15776.88</v>
      </c>
      <c r="AJ926" s="11">
        <f t="shared" ref="AJ926:AJ989" si="333">IF($E926=$AD$1,IF($G926=$AE$1,B926,""),"")</f>
        <v>2013</v>
      </c>
      <c r="AK926" s="11">
        <f t="shared" ref="AK926:AK989" si="334">IF($E926=$AD$1,IF($G926=$AE$1,C926,""),"")</f>
        <v>12</v>
      </c>
      <c r="AN926" s="11" t="str">
        <f t="shared" ref="AN926:AN989" si="335">LEFT(AO926,7)</f>
        <v>2013/12</v>
      </c>
      <c r="AO926" s="11" t="str">
        <f t="shared" ref="AO926:AO989" si="336">IF(AF926=$AE$1,AJ926&amp;"/"&amp;AK926&amp;" "&amp;AD926,"")</f>
        <v>2013/12 Contribuciones Seg. Social</v>
      </c>
      <c r="AP926" s="11">
        <f t="shared" ref="AP926:AP989" si="337">IF(AO926&lt;&gt;"",AI926,"")</f>
        <v>15776.88</v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:55" ht="29.25" thickBot="1">
      <c r="A927" s="3" t="s">
        <v>224</v>
      </c>
      <c r="B927" s="83">
        <v>2013</v>
      </c>
      <c r="C927" s="83">
        <v>12</v>
      </c>
      <c r="D927" s="83"/>
      <c r="E927" s="84" t="s">
        <v>11</v>
      </c>
      <c r="F927" s="84" t="s">
        <v>10</v>
      </c>
      <c r="G927" s="84" t="s">
        <v>83</v>
      </c>
      <c r="H927" s="85">
        <v>44165</v>
      </c>
      <c r="I927" s="86">
        <v>41672.74</v>
      </c>
      <c r="J927" s="86">
        <v>29840.080000000002</v>
      </c>
      <c r="K927" s="86">
        <v>11832.66</v>
      </c>
      <c r="N927" s="3" t="s">
        <v>101</v>
      </c>
      <c r="O927" s="83">
        <v>49</v>
      </c>
      <c r="P927" s="86">
        <v>2628.11</v>
      </c>
      <c r="Q927" s="84" t="s">
        <v>11</v>
      </c>
      <c r="R927" s="84" t="s">
        <v>10</v>
      </c>
      <c r="S927" s="84" t="s">
        <v>10</v>
      </c>
      <c r="T927" s="83" t="s">
        <v>167</v>
      </c>
      <c r="U927" s="83" t="s">
        <v>124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>M645044</v>
      </c>
      <c r="AU927" s="11">
        <f t="shared" si="339"/>
        <v>49</v>
      </c>
      <c r="AV927" s="11">
        <f t="shared" si="340"/>
        <v>2628.11</v>
      </c>
      <c r="AW927" s="11" t="str">
        <f t="shared" si="341"/>
        <v>2017/2</v>
      </c>
      <c r="AX927" s="11" t="str">
        <f t="shared" si="342"/>
        <v>2017/2 Contribuciones Seg. Social</v>
      </c>
      <c r="AY927" s="11">
        <f t="shared" si="323"/>
        <v>8878.52</v>
      </c>
      <c r="AZ927" s="11">
        <f t="shared" si="343"/>
        <v>0.29600766794465744</v>
      </c>
      <c r="BA927" s="11" t="str">
        <f t="shared" si="325"/>
        <v>M645044 49</v>
      </c>
      <c r="BB927" s="11">
        <f>IFERROR(IF(AW927="","",VLOOKUP(AW927,SUSS!R:S,2,FALSE)),AY927*SUSS!$M$2)</f>
        <v>1065.4223999999999</v>
      </c>
      <c r="BC927" s="11">
        <f t="shared" si="324"/>
        <v>315.3732</v>
      </c>
    </row>
    <row r="928" spans="1:55" ht="29.25" thickBot="1">
      <c r="A928" s="3" t="s">
        <v>224</v>
      </c>
      <c r="B928" s="83">
        <v>2014</v>
      </c>
      <c r="C928" s="83">
        <v>7</v>
      </c>
      <c r="D928" s="83"/>
      <c r="E928" s="84" t="s">
        <v>11</v>
      </c>
      <c r="F928" s="84" t="s">
        <v>10</v>
      </c>
      <c r="G928" s="84" t="s">
        <v>10</v>
      </c>
      <c r="H928" s="85">
        <v>41862</v>
      </c>
      <c r="I928" s="86">
        <v>11458.7</v>
      </c>
      <c r="J928" s="87">
        <v>0</v>
      </c>
      <c r="K928" s="86">
        <v>11458.7</v>
      </c>
      <c r="N928" s="3" t="s">
        <v>101</v>
      </c>
      <c r="O928" s="83">
        <v>49</v>
      </c>
      <c r="P928" s="87">
        <v>280.95</v>
      </c>
      <c r="Q928" s="84" t="s">
        <v>11</v>
      </c>
      <c r="R928" s="84" t="s">
        <v>10</v>
      </c>
      <c r="S928" s="84" t="s">
        <v>83</v>
      </c>
      <c r="T928" s="83" t="s">
        <v>167</v>
      </c>
      <c r="U928" s="83" t="s">
        <v>124</v>
      </c>
      <c r="AC928" s="11" t="str">
        <f t="shared" si="326"/>
        <v>O365001</v>
      </c>
      <c r="AD928" s="11" t="str">
        <f t="shared" si="327"/>
        <v>Contribuciones Seg. Social</v>
      </c>
      <c r="AE928" s="11" t="str">
        <f t="shared" si="328"/>
        <v>Declaración Jurada</v>
      </c>
      <c r="AF928" s="11" t="str">
        <f t="shared" si="329"/>
        <v>Declaración Jurada</v>
      </c>
      <c r="AG928" s="11">
        <f t="shared" si="330"/>
        <v>11458.7</v>
      </c>
      <c r="AH928" s="11">
        <f t="shared" si="331"/>
        <v>0</v>
      </c>
      <c r="AI928" s="11">
        <f t="shared" si="332"/>
        <v>11458.7</v>
      </c>
      <c r="AJ928" s="11">
        <f t="shared" si="333"/>
        <v>2014</v>
      </c>
      <c r="AK928" s="11">
        <f t="shared" si="334"/>
        <v>7</v>
      </c>
      <c r="AN928" s="11" t="str">
        <f t="shared" si="335"/>
        <v xml:space="preserve">2014/7 </v>
      </c>
      <c r="AO928" s="11" t="str">
        <f t="shared" si="336"/>
        <v>2014/7 Contribuciones Seg. Social</v>
      </c>
      <c r="AP928" s="11">
        <f t="shared" si="337"/>
        <v>11458.7</v>
      </c>
      <c r="AT928" s="11" t="str">
        <f t="shared" si="338"/>
        <v>M645044</v>
      </c>
      <c r="AU928" s="11">
        <f t="shared" si="339"/>
        <v>49</v>
      </c>
      <c r="AV928" s="11">
        <f t="shared" si="340"/>
        <v>280.95</v>
      </c>
      <c r="AW928" s="11" t="str">
        <f t="shared" si="341"/>
        <v>2017/2</v>
      </c>
      <c r="AX928" s="11" t="str">
        <f t="shared" si="342"/>
        <v>2017/2 Contribuciones Seg. Social</v>
      </c>
      <c r="AY928" s="11">
        <f t="shared" si="323"/>
        <v>8878.52</v>
      </c>
      <c r="AZ928" s="11">
        <f t="shared" si="343"/>
        <v>3.164378747809319E-2</v>
      </c>
      <c r="BA928" s="11" t="str">
        <f t="shared" si="325"/>
        <v>M645044 49</v>
      </c>
      <c r="BB928" s="11">
        <f>IFERROR(IF(AW928="","",VLOOKUP(AW928,SUSS!R:S,2,FALSE)),AY928*SUSS!$M$2)</f>
        <v>1065.4223999999999</v>
      </c>
      <c r="BC928" s="11">
        <f t="shared" si="324"/>
        <v>33.713999999999992</v>
      </c>
    </row>
    <row r="929" spans="1:55" ht="29.25" thickBot="1">
      <c r="A929" s="3" t="s">
        <v>224</v>
      </c>
      <c r="B929" s="83">
        <v>2014</v>
      </c>
      <c r="C929" s="83">
        <v>7</v>
      </c>
      <c r="D929" s="83"/>
      <c r="E929" s="84" t="s">
        <v>11</v>
      </c>
      <c r="F929" s="84" t="s">
        <v>10</v>
      </c>
      <c r="G929" s="84" t="s">
        <v>83</v>
      </c>
      <c r="H929" s="85">
        <v>44165</v>
      </c>
      <c r="I929" s="86">
        <v>27837.54</v>
      </c>
      <c r="J929" s="86">
        <v>22108.19</v>
      </c>
      <c r="K929" s="86">
        <v>5729.35</v>
      </c>
      <c r="N929" s="3" t="s">
        <v>101</v>
      </c>
      <c r="O929" s="83">
        <v>49</v>
      </c>
      <c r="P929" s="86">
        <v>1938.68</v>
      </c>
      <c r="Q929" s="84" t="s">
        <v>11</v>
      </c>
      <c r="R929" s="84" t="s">
        <v>10</v>
      </c>
      <c r="S929" s="84" t="s">
        <v>84</v>
      </c>
      <c r="T929" s="83" t="s">
        <v>167</v>
      </c>
      <c r="U929" s="83" t="s">
        <v>124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M645044</v>
      </c>
      <c r="AU929" s="11">
        <f t="shared" si="339"/>
        <v>49</v>
      </c>
      <c r="AV929" s="11">
        <f t="shared" si="340"/>
        <v>1938.68</v>
      </c>
      <c r="AW929" s="11" t="str">
        <f t="shared" si="341"/>
        <v>2017/2</v>
      </c>
      <c r="AX929" s="11" t="str">
        <f t="shared" si="342"/>
        <v>2017/2 Contribuciones Seg. Social</v>
      </c>
      <c r="AY929" s="11">
        <f t="shared" si="323"/>
        <v>8878.52</v>
      </c>
      <c r="AZ929" s="11">
        <f t="shared" si="343"/>
        <v>0.21835621252190679</v>
      </c>
      <c r="BA929" s="11" t="str">
        <f t="shared" si="325"/>
        <v>M645044 49</v>
      </c>
      <c r="BB929" s="11">
        <f>IFERROR(IF(AW929="","",VLOOKUP(AW929,SUSS!R:S,2,FALSE)),AY929*SUSS!$M$2)</f>
        <v>1065.4223999999999</v>
      </c>
      <c r="BC929" s="11">
        <f t="shared" si="324"/>
        <v>232.64159999999995</v>
      </c>
    </row>
    <row r="930" spans="1:55" ht="29.25" thickBot="1">
      <c r="A930" s="3" t="s">
        <v>224</v>
      </c>
      <c r="B930" s="83">
        <v>2014</v>
      </c>
      <c r="C930" s="83">
        <v>8</v>
      </c>
      <c r="D930" s="83"/>
      <c r="E930" s="84" t="s">
        <v>11</v>
      </c>
      <c r="F930" s="84" t="s">
        <v>10</v>
      </c>
      <c r="G930" s="84" t="s">
        <v>10</v>
      </c>
      <c r="H930" s="85">
        <v>41892</v>
      </c>
      <c r="I930" s="86">
        <v>8668.06</v>
      </c>
      <c r="J930" s="87">
        <v>0</v>
      </c>
      <c r="K930" s="86">
        <v>8668.06</v>
      </c>
      <c r="N930" s="3" t="s">
        <v>101</v>
      </c>
      <c r="O930" s="83">
        <v>49</v>
      </c>
      <c r="P930" s="86">
        <v>4813.75</v>
      </c>
      <c r="Q930" s="84" t="s">
        <v>11</v>
      </c>
      <c r="R930" s="84" t="s">
        <v>108</v>
      </c>
      <c r="S930" s="84" t="s">
        <v>109</v>
      </c>
      <c r="T930" s="83" t="s">
        <v>167</v>
      </c>
      <c r="U930" s="83" t="s">
        <v>124</v>
      </c>
      <c r="AC930" s="11" t="str">
        <f t="shared" si="326"/>
        <v>O365001</v>
      </c>
      <c r="AD930" s="11" t="str">
        <f t="shared" si="327"/>
        <v>Contribuciones Seg. Social</v>
      </c>
      <c r="AE930" s="11" t="str">
        <f t="shared" si="328"/>
        <v>Declaración Jurada</v>
      </c>
      <c r="AF930" s="11" t="str">
        <f t="shared" si="329"/>
        <v>Declaración Jurada</v>
      </c>
      <c r="AG930" s="11">
        <f t="shared" si="330"/>
        <v>8668.06</v>
      </c>
      <c r="AH930" s="11">
        <f t="shared" si="331"/>
        <v>0</v>
      </c>
      <c r="AI930" s="11">
        <f t="shared" si="332"/>
        <v>8668.06</v>
      </c>
      <c r="AJ930" s="11">
        <f t="shared" si="333"/>
        <v>2014</v>
      </c>
      <c r="AK930" s="11">
        <f t="shared" si="334"/>
        <v>8</v>
      </c>
      <c r="AN930" s="11" t="str">
        <f t="shared" si="335"/>
        <v xml:space="preserve">2014/8 </v>
      </c>
      <c r="AO930" s="11" t="str">
        <f t="shared" si="336"/>
        <v>2014/8 Contribuciones Seg. Social</v>
      </c>
      <c r="AP930" s="11">
        <f t="shared" si="337"/>
        <v>8668.06</v>
      </c>
      <c r="AT930" s="11" t="str">
        <f t="shared" si="338"/>
        <v>M645044</v>
      </c>
      <c r="AU930" s="11">
        <f t="shared" si="339"/>
        <v>49</v>
      </c>
      <c r="AV930" s="11">
        <f t="shared" si="340"/>
        <v>4813.75</v>
      </c>
      <c r="AW930" s="11" t="str">
        <f t="shared" si="341"/>
        <v>2017/2</v>
      </c>
      <c r="AX930" s="11" t="str">
        <f t="shared" si="342"/>
        <v>2017/2 Contribuciones Seg. Social</v>
      </c>
      <c r="AY930" s="11">
        <f t="shared" si="323"/>
        <v>8878.52</v>
      </c>
      <c r="AZ930" s="11">
        <f t="shared" si="343"/>
        <v>0.54217932718516149</v>
      </c>
      <c r="BA930" s="11" t="str">
        <f t="shared" si="325"/>
        <v>M645044 49</v>
      </c>
      <c r="BB930" s="11">
        <f>IFERROR(IF(AW930="","",VLOOKUP(AW930,SUSS!R:S,2,FALSE)),AY930*SUSS!$M$2)</f>
        <v>1065.4223999999999</v>
      </c>
      <c r="BC930" s="11">
        <f t="shared" si="324"/>
        <v>577.65</v>
      </c>
    </row>
    <row r="931" spans="1:55" ht="29.25" thickBot="1">
      <c r="A931" s="3" t="s">
        <v>224</v>
      </c>
      <c r="B931" s="83">
        <v>2014</v>
      </c>
      <c r="C931" s="83">
        <v>8</v>
      </c>
      <c r="D931" s="83"/>
      <c r="E931" s="84" t="s">
        <v>11</v>
      </c>
      <c r="F931" s="84" t="s">
        <v>10</v>
      </c>
      <c r="G931" s="84" t="s">
        <v>83</v>
      </c>
      <c r="H931" s="85">
        <v>44165</v>
      </c>
      <c r="I931" s="86">
        <v>20806.64</v>
      </c>
      <c r="J931" s="86">
        <v>16472.61</v>
      </c>
      <c r="K931" s="86">
        <v>4334.03</v>
      </c>
      <c r="N931" s="3" t="s">
        <v>101</v>
      </c>
      <c r="O931" s="83">
        <v>49</v>
      </c>
      <c r="P931" s="87">
        <v>356.15</v>
      </c>
      <c r="Q931" s="84" t="s">
        <v>11</v>
      </c>
      <c r="R931" s="84" t="s">
        <v>108</v>
      </c>
      <c r="S931" s="84" t="s">
        <v>83</v>
      </c>
      <c r="T931" s="83" t="s">
        <v>167</v>
      </c>
      <c r="U931" s="83" t="s">
        <v>124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>M645044</v>
      </c>
      <c r="AU931" s="11">
        <f t="shared" si="339"/>
        <v>49</v>
      </c>
      <c r="AV931" s="11">
        <f t="shared" si="340"/>
        <v>356.15</v>
      </c>
      <c r="AW931" s="11" t="str">
        <f t="shared" si="341"/>
        <v>2017/2</v>
      </c>
      <c r="AX931" s="11" t="str">
        <f t="shared" si="342"/>
        <v>2017/2 Contribuciones Seg. Social</v>
      </c>
      <c r="AY931" s="11">
        <f t="shared" si="323"/>
        <v>8878.52</v>
      </c>
      <c r="AZ931" s="11">
        <f t="shared" si="343"/>
        <v>4.0113667593247519E-2</v>
      </c>
      <c r="BA931" s="11" t="str">
        <f t="shared" si="325"/>
        <v>M645044 49</v>
      </c>
      <c r="BB931" s="11">
        <f>IFERROR(IF(AW931="","",VLOOKUP(AW931,SUSS!R:S,2,FALSE)),AY931*SUSS!$M$2)</f>
        <v>1065.4223999999999</v>
      </c>
      <c r="BC931" s="11">
        <f t="shared" si="324"/>
        <v>42.737999999999992</v>
      </c>
    </row>
    <row r="932" spans="1:55" ht="29.25" thickBot="1">
      <c r="A932" s="3" t="s">
        <v>224</v>
      </c>
      <c r="B932" s="83">
        <v>2014</v>
      </c>
      <c r="C932" s="83">
        <v>9</v>
      </c>
      <c r="D932" s="83"/>
      <c r="E932" s="84" t="s">
        <v>11</v>
      </c>
      <c r="F932" s="84" t="s">
        <v>10</v>
      </c>
      <c r="G932" s="84" t="s">
        <v>10</v>
      </c>
      <c r="H932" s="85">
        <v>41921</v>
      </c>
      <c r="I932" s="86">
        <v>9260.52</v>
      </c>
      <c r="J932" s="87">
        <v>0</v>
      </c>
      <c r="K932" s="86">
        <v>9260.52</v>
      </c>
      <c r="N932" s="3" t="s">
        <v>101</v>
      </c>
      <c r="O932" s="83">
        <v>49</v>
      </c>
      <c r="P932" s="87">
        <v>847.29</v>
      </c>
      <c r="Q932" s="84" t="s">
        <v>11</v>
      </c>
      <c r="R932" s="84" t="s">
        <v>108</v>
      </c>
      <c r="S932" s="84" t="s">
        <v>84</v>
      </c>
      <c r="T932" s="83" t="s">
        <v>167</v>
      </c>
      <c r="U932" s="83" t="s">
        <v>124</v>
      </c>
      <c r="AC932" s="11" t="str">
        <f t="shared" si="326"/>
        <v>O365001</v>
      </c>
      <c r="AD932" s="11" t="str">
        <f t="shared" si="327"/>
        <v>Contribuciones Seg. Social</v>
      </c>
      <c r="AE932" s="11" t="str">
        <f t="shared" si="328"/>
        <v>Declaración Jurada</v>
      </c>
      <c r="AF932" s="11" t="str">
        <f t="shared" si="329"/>
        <v>Declaración Jurada</v>
      </c>
      <c r="AG932" s="11">
        <f t="shared" si="330"/>
        <v>9260.52</v>
      </c>
      <c r="AH932" s="11">
        <f t="shared" si="331"/>
        <v>0</v>
      </c>
      <c r="AI932" s="11">
        <f t="shared" si="332"/>
        <v>9260.52</v>
      </c>
      <c r="AJ932" s="11">
        <f t="shared" si="333"/>
        <v>2014</v>
      </c>
      <c r="AK932" s="11">
        <f t="shared" si="334"/>
        <v>9</v>
      </c>
      <c r="AN932" s="11" t="str">
        <f t="shared" si="335"/>
        <v xml:space="preserve">2014/9 </v>
      </c>
      <c r="AO932" s="11" t="str">
        <f t="shared" si="336"/>
        <v>2014/9 Contribuciones Seg. Social</v>
      </c>
      <c r="AP932" s="11">
        <f t="shared" si="337"/>
        <v>9260.52</v>
      </c>
      <c r="AT932" s="11" t="str">
        <f t="shared" si="338"/>
        <v>M645044</v>
      </c>
      <c r="AU932" s="11">
        <f t="shared" si="339"/>
        <v>49</v>
      </c>
      <c r="AV932" s="11">
        <f t="shared" si="340"/>
        <v>847.29</v>
      </c>
      <c r="AW932" s="11" t="str">
        <f t="shared" si="341"/>
        <v>2017/2</v>
      </c>
      <c r="AX932" s="11" t="str">
        <f t="shared" si="342"/>
        <v>2017/2 Contribuciones Seg. Social</v>
      </c>
      <c r="AY932" s="11">
        <f t="shared" si="323"/>
        <v>8878.52</v>
      </c>
      <c r="AZ932" s="11">
        <f t="shared" si="343"/>
        <v>9.5431445781504115E-2</v>
      </c>
      <c r="BA932" s="11" t="str">
        <f t="shared" si="325"/>
        <v>M645044 49</v>
      </c>
      <c r="BB932" s="11">
        <f>IFERROR(IF(AW932="","",VLOOKUP(AW932,SUSS!R:S,2,FALSE)),AY932*SUSS!$M$2)</f>
        <v>1065.4223999999999</v>
      </c>
      <c r="BC932" s="11">
        <f t="shared" si="324"/>
        <v>101.67479999999998</v>
      </c>
    </row>
    <row r="933" spans="1:55" ht="29.25" thickBot="1">
      <c r="A933" s="3" t="s">
        <v>224</v>
      </c>
      <c r="B933" s="83">
        <v>2014</v>
      </c>
      <c r="C933" s="83">
        <v>9</v>
      </c>
      <c r="D933" s="83"/>
      <c r="E933" s="84" t="s">
        <v>11</v>
      </c>
      <c r="F933" s="84" t="s">
        <v>10</v>
      </c>
      <c r="G933" s="84" t="s">
        <v>83</v>
      </c>
      <c r="H933" s="85">
        <v>44165</v>
      </c>
      <c r="I933" s="86">
        <v>21960.21</v>
      </c>
      <c r="J933" s="86">
        <v>17329.95</v>
      </c>
      <c r="K933" s="86">
        <v>4630.26</v>
      </c>
      <c r="N933" s="3" t="s">
        <v>101</v>
      </c>
      <c r="O933" s="83">
        <v>49</v>
      </c>
      <c r="P933" s="86">
        <v>8931.7099999999991</v>
      </c>
      <c r="Q933" s="84" t="s">
        <v>11</v>
      </c>
      <c r="R933" s="84" t="s">
        <v>10</v>
      </c>
      <c r="S933" s="84" t="s">
        <v>10</v>
      </c>
      <c r="T933" s="83" t="s">
        <v>168</v>
      </c>
      <c r="U933" s="83" t="s">
        <v>124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M645044</v>
      </c>
      <c r="AU933" s="11">
        <f t="shared" si="339"/>
        <v>49</v>
      </c>
      <c r="AV933" s="11">
        <f t="shared" si="340"/>
        <v>8931.7099999999991</v>
      </c>
      <c r="AW933" s="11" t="str">
        <f t="shared" si="341"/>
        <v>2017/3</v>
      </c>
      <c r="AX933" s="11" t="str">
        <f t="shared" si="342"/>
        <v>2017/3 Contribuciones Seg. Social</v>
      </c>
      <c r="AY933" s="11">
        <f t="shared" si="323"/>
        <v>8931.7099999999991</v>
      </c>
      <c r="AZ933" s="11">
        <f t="shared" si="343"/>
        <v>1</v>
      </c>
      <c r="BA933" s="11" t="str">
        <f t="shared" si="325"/>
        <v>M645044 49</v>
      </c>
      <c r="BB933" s="11">
        <f>IFERROR(IF(AW933="","",VLOOKUP(AW933,SUSS!R:S,2,FALSE)),AY933*SUSS!$M$2)</f>
        <v>1071.8051999999998</v>
      </c>
      <c r="BC933" s="11">
        <f t="shared" si="324"/>
        <v>1071.8051999999998</v>
      </c>
    </row>
    <row r="934" spans="1:55" ht="29.25" thickBot="1">
      <c r="A934" s="3" t="s">
        <v>224</v>
      </c>
      <c r="B934" s="83">
        <v>2014</v>
      </c>
      <c r="C934" s="83">
        <v>10</v>
      </c>
      <c r="D934" s="83"/>
      <c r="E934" s="84" t="s">
        <v>11</v>
      </c>
      <c r="F934" s="84" t="s">
        <v>10</v>
      </c>
      <c r="G934" s="84" t="s">
        <v>10</v>
      </c>
      <c r="H934" s="85">
        <v>41954</v>
      </c>
      <c r="I934" s="86">
        <v>9298.06</v>
      </c>
      <c r="J934" s="87">
        <v>0</v>
      </c>
      <c r="K934" s="86">
        <v>9298.06</v>
      </c>
      <c r="N934" s="3" t="s">
        <v>101</v>
      </c>
      <c r="O934" s="83">
        <v>49</v>
      </c>
      <c r="P934" s="86">
        <v>2600.71</v>
      </c>
      <c r="Q934" s="84" t="s">
        <v>11</v>
      </c>
      <c r="R934" s="84" t="s">
        <v>108</v>
      </c>
      <c r="S934" s="84" t="s">
        <v>109</v>
      </c>
      <c r="T934" s="83" t="s">
        <v>168</v>
      </c>
      <c r="U934" s="83" t="s">
        <v>124</v>
      </c>
      <c r="AC934" s="11" t="str">
        <f t="shared" si="326"/>
        <v>O365001</v>
      </c>
      <c r="AD934" s="11" t="str">
        <f t="shared" si="327"/>
        <v>Contribuciones Seg. Social</v>
      </c>
      <c r="AE934" s="11" t="str">
        <f t="shared" si="328"/>
        <v>Declaración Jurada</v>
      </c>
      <c r="AF934" s="11" t="str">
        <f t="shared" si="329"/>
        <v>Declaración Jurada</v>
      </c>
      <c r="AG934" s="11">
        <f t="shared" si="330"/>
        <v>9298.06</v>
      </c>
      <c r="AH934" s="11">
        <f t="shared" si="331"/>
        <v>0</v>
      </c>
      <c r="AI934" s="11">
        <f t="shared" si="332"/>
        <v>9298.06</v>
      </c>
      <c r="AJ934" s="11">
        <f t="shared" si="333"/>
        <v>2014</v>
      </c>
      <c r="AK934" s="11">
        <f t="shared" si="334"/>
        <v>10</v>
      </c>
      <c r="AN934" s="11" t="str">
        <f t="shared" si="335"/>
        <v>2014/10</v>
      </c>
      <c r="AO934" s="11" t="str">
        <f t="shared" si="336"/>
        <v>2014/10 Contribuciones Seg. Social</v>
      </c>
      <c r="AP934" s="11">
        <f t="shared" si="337"/>
        <v>9298.06</v>
      </c>
      <c r="AT934" s="11" t="str">
        <f t="shared" si="338"/>
        <v>M645044</v>
      </c>
      <c r="AU934" s="11">
        <f t="shared" si="339"/>
        <v>49</v>
      </c>
      <c r="AV934" s="11">
        <f t="shared" si="340"/>
        <v>2600.71</v>
      </c>
      <c r="AW934" s="11" t="str">
        <f t="shared" si="341"/>
        <v>2017/3</v>
      </c>
      <c r="AX934" s="11" t="str">
        <f t="shared" si="342"/>
        <v>2017/3 Contribuciones Seg. Social</v>
      </c>
      <c r="AY934" s="11">
        <f t="shared" si="323"/>
        <v>8931.7099999999991</v>
      </c>
      <c r="AZ934" s="11">
        <f t="shared" si="343"/>
        <v>0.29117716540281763</v>
      </c>
      <c r="BA934" s="11" t="str">
        <f t="shared" si="325"/>
        <v>M645044 49</v>
      </c>
      <c r="BB934" s="11">
        <f>IFERROR(IF(AW934="","",VLOOKUP(AW934,SUSS!R:S,2,FALSE)),AY934*SUSS!$M$2)</f>
        <v>1071.8051999999998</v>
      </c>
      <c r="BC934" s="11">
        <f t="shared" si="324"/>
        <v>312.08519999999999</v>
      </c>
    </row>
    <row r="935" spans="1:55" ht="29.25" thickBot="1">
      <c r="A935" s="3" t="s">
        <v>224</v>
      </c>
      <c r="B935" s="83">
        <v>2014</v>
      </c>
      <c r="C935" s="83">
        <v>10</v>
      </c>
      <c r="D935" s="83"/>
      <c r="E935" s="84" t="s">
        <v>11</v>
      </c>
      <c r="F935" s="84" t="s">
        <v>10</v>
      </c>
      <c r="G935" s="84" t="s">
        <v>83</v>
      </c>
      <c r="H935" s="85">
        <v>44165</v>
      </c>
      <c r="I935" s="86">
        <v>21751.7</v>
      </c>
      <c r="J935" s="86">
        <v>17102.669999999998</v>
      </c>
      <c r="K935" s="86">
        <v>4649.03</v>
      </c>
      <c r="N935" s="3" t="s">
        <v>101</v>
      </c>
      <c r="O935" s="83">
        <v>49</v>
      </c>
      <c r="P935" s="86">
        <v>7954.29</v>
      </c>
      <c r="Q935" s="84" t="s">
        <v>86</v>
      </c>
      <c r="R935" s="84" t="s">
        <v>10</v>
      </c>
      <c r="S935" s="84" t="s">
        <v>10</v>
      </c>
      <c r="T935" s="83" t="s">
        <v>91</v>
      </c>
      <c r="U935" s="83" t="s">
        <v>124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:55" ht="29.25" thickBot="1">
      <c r="A936" s="3" t="s">
        <v>224</v>
      </c>
      <c r="B936" s="83">
        <v>2016</v>
      </c>
      <c r="C936" s="83">
        <v>3</v>
      </c>
      <c r="D936" s="83"/>
      <c r="E936" s="84" t="s">
        <v>11</v>
      </c>
      <c r="F936" s="84" t="s">
        <v>10</v>
      </c>
      <c r="G936" s="84" t="s">
        <v>10</v>
      </c>
      <c r="H936" s="85">
        <v>42471</v>
      </c>
      <c r="I936" s="86">
        <v>6439.31</v>
      </c>
      <c r="J936" s="87">
        <v>0</v>
      </c>
      <c r="K936" s="86">
        <v>6439.31</v>
      </c>
      <c r="N936" s="3" t="s">
        <v>101</v>
      </c>
      <c r="O936" s="83">
        <v>49</v>
      </c>
      <c r="P936" s="87">
        <v>400</v>
      </c>
      <c r="Q936" s="84" t="s">
        <v>86</v>
      </c>
      <c r="R936" s="84" t="s">
        <v>10</v>
      </c>
      <c r="S936" s="84" t="s">
        <v>105</v>
      </c>
      <c r="T936" s="83" t="s">
        <v>91</v>
      </c>
      <c r="U936" s="83" t="s">
        <v>124</v>
      </c>
      <c r="AC936" s="11" t="str">
        <f t="shared" si="326"/>
        <v>O365001</v>
      </c>
      <c r="AD936" s="11" t="str">
        <f t="shared" si="327"/>
        <v>Contribuciones Seg. Social</v>
      </c>
      <c r="AE936" s="11" t="str">
        <f t="shared" si="328"/>
        <v>Declaración Jurada</v>
      </c>
      <c r="AF936" s="11" t="str">
        <f t="shared" si="329"/>
        <v>Declaración Jurada</v>
      </c>
      <c r="AG936" s="11">
        <f t="shared" si="330"/>
        <v>6439.31</v>
      </c>
      <c r="AH936" s="11">
        <f t="shared" si="331"/>
        <v>0</v>
      </c>
      <c r="AI936" s="11">
        <f t="shared" si="332"/>
        <v>6439.31</v>
      </c>
      <c r="AJ936" s="11">
        <f t="shared" si="333"/>
        <v>2016</v>
      </c>
      <c r="AK936" s="11">
        <f t="shared" si="334"/>
        <v>3</v>
      </c>
      <c r="AN936" s="11" t="str">
        <f t="shared" si="335"/>
        <v xml:space="preserve">2016/3 </v>
      </c>
      <c r="AO936" s="11" t="str">
        <f t="shared" si="336"/>
        <v>2016/3 Contribuciones Seg. Social</v>
      </c>
      <c r="AP936" s="11">
        <f t="shared" si="337"/>
        <v>6439.31</v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:55" ht="29.25" thickBot="1">
      <c r="A937" s="3" t="s">
        <v>224</v>
      </c>
      <c r="B937" s="83">
        <v>2016</v>
      </c>
      <c r="C937" s="83">
        <v>3</v>
      </c>
      <c r="D937" s="83"/>
      <c r="E937" s="84" t="s">
        <v>11</v>
      </c>
      <c r="F937" s="84" t="s">
        <v>10</v>
      </c>
      <c r="G937" s="84" t="s">
        <v>83</v>
      </c>
      <c r="H937" s="85">
        <v>44165</v>
      </c>
      <c r="I937" s="86">
        <v>11779.94</v>
      </c>
      <c r="J937" s="86">
        <v>10170.11</v>
      </c>
      <c r="K937" s="86">
        <v>1609.83</v>
      </c>
      <c r="N937" s="3" t="s">
        <v>101</v>
      </c>
      <c r="O937" s="83">
        <v>49</v>
      </c>
      <c r="P937" s="87">
        <v>179.05</v>
      </c>
      <c r="Q937" s="84" t="s">
        <v>86</v>
      </c>
      <c r="R937" s="84" t="s">
        <v>10</v>
      </c>
      <c r="S937" s="84" t="s">
        <v>83</v>
      </c>
      <c r="T937" s="83" t="s">
        <v>91</v>
      </c>
      <c r="U937" s="83" t="s">
        <v>124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:55" ht="46.5" thickBot="1">
      <c r="A938" s="3" t="s">
        <v>234</v>
      </c>
      <c r="B938" s="99" t="s">
        <v>81</v>
      </c>
      <c r="C938"/>
      <c r="D938"/>
      <c r="E938"/>
      <c r="F938"/>
      <c r="G938"/>
      <c r="H938"/>
      <c r="I938"/>
      <c r="J938"/>
      <c r="K938"/>
      <c r="N938" s="3" t="s">
        <v>101</v>
      </c>
      <c r="O938" s="83">
        <v>49</v>
      </c>
      <c r="P938" s="86">
        <v>1890.96</v>
      </c>
      <c r="Q938" s="84" t="s">
        <v>86</v>
      </c>
      <c r="R938" s="84" t="s">
        <v>10</v>
      </c>
      <c r="S938" s="84" t="s">
        <v>84</v>
      </c>
      <c r="T938" s="83" t="s">
        <v>91</v>
      </c>
      <c r="U938" s="83" t="s">
        <v>124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:55" ht="30" thickBot="1">
      <c r="A939" s="3" t="s">
        <v>234</v>
      </c>
      <c r="B939" s="88" t="s">
        <v>0</v>
      </c>
      <c r="C939" s="88" t="s">
        <v>1</v>
      </c>
      <c r="D939" s="88" t="s">
        <v>2</v>
      </c>
      <c r="E939" s="88" t="s">
        <v>3</v>
      </c>
      <c r="F939" s="88" t="s">
        <v>4</v>
      </c>
      <c r="G939" s="88" t="s">
        <v>5</v>
      </c>
      <c r="H939" s="88" t="s">
        <v>6</v>
      </c>
      <c r="I939" s="88" t="s">
        <v>7</v>
      </c>
      <c r="J939" s="88" t="s">
        <v>8</v>
      </c>
      <c r="K939" s="88" t="s">
        <v>9</v>
      </c>
      <c r="N939" s="3" t="s">
        <v>101</v>
      </c>
      <c r="O939" s="83">
        <v>49</v>
      </c>
      <c r="P939" s="86">
        <v>5831.88</v>
      </c>
      <c r="Q939" s="84" t="s">
        <v>86</v>
      </c>
      <c r="R939" s="84" t="s">
        <v>10</v>
      </c>
      <c r="S939" s="84" t="s">
        <v>10</v>
      </c>
      <c r="T939" s="83" t="s">
        <v>92</v>
      </c>
      <c r="U939" s="83" t="s">
        <v>124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:55" ht="29.25" thickBot="1">
      <c r="A940" s="3" t="s">
        <v>234</v>
      </c>
      <c r="B940" s="78">
        <v>2011</v>
      </c>
      <c r="C940" s="78">
        <v>10</v>
      </c>
      <c r="D940" s="78"/>
      <c r="E940" s="79" t="s">
        <v>103</v>
      </c>
      <c r="F940" s="79" t="s">
        <v>10</v>
      </c>
      <c r="G940" s="79" t="s">
        <v>10</v>
      </c>
      <c r="H940" s="80">
        <v>40857</v>
      </c>
      <c r="I940" s="81">
        <v>1135.1400000000001</v>
      </c>
      <c r="J940" s="82">
        <v>0</v>
      </c>
      <c r="K940" s="81">
        <v>1135.1400000000001</v>
      </c>
      <c r="N940" s="3" t="s">
        <v>101</v>
      </c>
      <c r="O940" s="83">
        <v>49</v>
      </c>
      <c r="P940" s="87">
        <v>12.54</v>
      </c>
      <c r="Q940" s="84" t="s">
        <v>107</v>
      </c>
      <c r="R940" s="84" t="s">
        <v>10</v>
      </c>
      <c r="S940" s="84" t="s">
        <v>105</v>
      </c>
      <c r="T940" s="83" t="s">
        <v>163</v>
      </c>
      <c r="U940" s="83" t="s">
        <v>124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:55" ht="29.25" thickBot="1">
      <c r="A941" s="3" t="s">
        <v>234</v>
      </c>
      <c r="B941" s="83">
        <v>2011</v>
      </c>
      <c r="C941" s="83">
        <v>10</v>
      </c>
      <c r="D941" s="83"/>
      <c r="E941" s="84" t="s">
        <v>103</v>
      </c>
      <c r="F941" s="84" t="s">
        <v>10</v>
      </c>
      <c r="G941" s="84" t="s">
        <v>83</v>
      </c>
      <c r="H941" s="85">
        <v>44165</v>
      </c>
      <c r="I941" s="86">
        <v>3882.61</v>
      </c>
      <c r="J941" s="86">
        <v>3031.25</v>
      </c>
      <c r="K941" s="87">
        <v>851.36</v>
      </c>
      <c r="N941" s="3" t="s">
        <v>101</v>
      </c>
      <c r="O941" s="83">
        <v>49</v>
      </c>
      <c r="P941" s="87">
        <v>18.809999999999999</v>
      </c>
      <c r="Q941" s="84" t="s">
        <v>106</v>
      </c>
      <c r="R941" s="84" t="s">
        <v>10</v>
      </c>
      <c r="S941" s="84" t="s">
        <v>105</v>
      </c>
      <c r="T941" s="83" t="s">
        <v>163</v>
      </c>
      <c r="U941" s="83" t="s">
        <v>124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/>
      </c>
      <c r="AU941" s="11" t="str">
        <f t="shared" si="339"/>
        <v/>
      </c>
      <c r="AV941" s="11" t="str">
        <f t="shared" si="340"/>
        <v/>
      </c>
      <c r="AW941" s="11" t="str">
        <f t="shared" si="341"/>
        <v/>
      </c>
      <c r="AX941" s="11" t="str">
        <f t="shared" si="342"/>
        <v/>
      </c>
      <c r="AY941" s="11" t="str">
        <f t="shared" si="323"/>
        <v/>
      </c>
      <c r="AZ941" s="11" t="str">
        <f t="shared" si="343"/>
        <v/>
      </c>
      <c r="BA941" s="11" t="str">
        <f t="shared" si="325"/>
        <v xml:space="preserve"> </v>
      </c>
      <c r="BB941" s="11" t="str">
        <f>IFERROR(IF(AW941="","",VLOOKUP(AW941,SUSS!R:S,2,FALSE)),AY941*SUSS!$M$2)</f>
        <v/>
      </c>
      <c r="BC941" s="11" t="str">
        <f t="shared" si="324"/>
        <v/>
      </c>
    </row>
    <row r="942" spans="1:55" ht="29.25" thickBot="1">
      <c r="A942" s="3" t="s">
        <v>234</v>
      </c>
      <c r="B942" s="83">
        <v>2011</v>
      </c>
      <c r="C942" s="83">
        <v>11</v>
      </c>
      <c r="D942" s="83"/>
      <c r="E942" s="84" t="s">
        <v>103</v>
      </c>
      <c r="F942" s="84" t="s">
        <v>10</v>
      </c>
      <c r="G942" s="84" t="s">
        <v>10</v>
      </c>
      <c r="H942" s="85">
        <v>40890</v>
      </c>
      <c r="I942" s="86">
        <v>10437.4</v>
      </c>
      <c r="J942" s="87">
        <v>0</v>
      </c>
      <c r="K942" s="86">
        <v>10437.4</v>
      </c>
      <c r="N942" s="3" t="s">
        <v>101</v>
      </c>
      <c r="O942" s="83">
        <v>49</v>
      </c>
      <c r="P942" s="86">
        <v>44282.22</v>
      </c>
      <c r="Q942" s="84" t="s">
        <v>82</v>
      </c>
      <c r="R942" s="84" t="s">
        <v>10</v>
      </c>
      <c r="S942" s="84" t="s">
        <v>10</v>
      </c>
      <c r="T942" s="83" t="s">
        <v>188</v>
      </c>
      <c r="U942" s="83" t="s">
        <v>124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:55" ht="29.25" thickBot="1">
      <c r="A943" s="3" t="s">
        <v>234</v>
      </c>
      <c r="B943" s="83">
        <v>2011</v>
      </c>
      <c r="C943" s="83">
        <v>11</v>
      </c>
      <c r="D943" s="83"/>
      <c r="E943" s="84" t="s">
        <v>103</v>
      </c>
      <c r="F943" s="84" t="s">
        <v>10</v>
      </c>
      <c r="G943" s="84" t="s">
        <v>83</v>
      </c>
      <c r="H943" s="85">
        <v>44165</v>
      </c>
      <c r="I943" s="86">
        <v>35355.440000000002</v>
      </c>
      <c r="J943" s="86">
        <v>27527.39</v>
      </c>
      <c r="K943" s="86">
        <v>7828.05</v>
      </c>
      <c r="N943" s="3" t="s">
        <v>101</v>
      </c>
      <c r="O943" s="83">
        <v>50</v>
      </c>
      <c r="P943" s="87">
        <v>669.19</v>
      </c>
      <c r="Q943" s="84" t="s">
        <v>103</v>
      </c>
      <c r="R943" s="84" t="s">
        <v>10</v>
      </c>
      <c r="S943" s="84" t="s">
        <v>84</v>
      </c>
      <c r="T943" s="83" t="s">
        <v>114</v>
      </c>
      <c r="U943" s="83" t="s">
        <v>124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:55" ht="29.25" thickBot="1">
      <c r="A944" s="3" t="s">
        <v>234</v>
      </c>
      <c r="B944" s="83">
        <v>2011</v>
      </c>
      <c r="C944" s="83">
        <v>12</v>
      </c>
      <c r="D944" s="83"/>
      <c r="E944" s="84" t="s">
        <v>103</v>
      </c>
      <c r="F944" s="84" t="s">
        <v>10</v>
      </c>
      <c r="G944" s="84" t="s">
        <v>10</v>
      </c>
      <c r="H944" s="85">
        <v>40918</v>
      </c>
      <c r="I944" s="86">
        <v>17920.419999999998</v>
      </c>
      <c r="J944" s="87">
        <v>0</v>
      </c>
      <c r="K944" s="86">
        <v>17920.419999999998</v>
      </c>
      <c r="N944" s="3" t="s">
        <v>101</v>
      </c>
      <c r="O944" s="83">
        <v>50</v>
      </c>
      <c r="P944" s="87">
        <v>6.27</v>
      </c>
      <c r="Q944" s="84" t="s">
        <v>104</v>
      </c>
      <c r="R944" s="84" t="s">
        <v>10</v>
      </c>
      <c r="S944" s="84" t="s">
        <v>105</v>
      </c>
      <c r="T944" s="83" t="s">
        <v>116</v>
      </c>
      <c r="U944" s="83" t="s">
        <v>124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/>
      </c>
      <c r="AU944" s="11" t="str">
        <f t="shared" si="339"/>
        <v/>
      </c>
      <c r="AV944" s="11" t="str">
        <f t="shared" si="340"/>
        <v/>
      </c>
      <c r="AW944" s="11" t="str">
        <f t="shared" si="341"/>
        <v/>
      </c>
      <c r="AX944" s="11" t="str">
        <f t="shared" si="342"/>
        <v/>
      </c>
      <c r="AY944" s="11" t="str">
        <f t="shared" si="323"/>
        <v/>
      </c>
      <c r="AZ944" s="11" t="str">
        <f t="shared" si="343"/>
        <v/>
      </c>
      <c r="BA944" s="11" t="str">
        <f t="shared" si="325"/>
        <v xml:space="preserve"> </v>
      </c>
      <c r="BB944" s="11" t="str">
        <f>IFERROR(IF(AW944="","",VLOOKUP(AW944,SUSS!R:S,2,FALSE)),AY944*SUSS!$M$2)</f>
        <v/>
      </c>
      <c r="BC944" s="11" t="str">
        <f t="shared" si="324"/>
        <v/>
      </c>
    </row>
    <row r="945" spans="1:55" ht="29.25" thickBot="1">
      <c r="A945" s="3" t="s">
        <v>234</v>
      </c>
      <c r="B945" s="83">
        <v>2011</v>
      </c>
      <c r="C945" s="83">
        <v>12</v>
      </c>
      <c r="D945" s="83"/>
      <c r="E945" s="84" t="s">
        <v>103</v>
      </c>
      <c r="F945" s="84" t="s">
        <v>10</v>
      </c>
      <c r="G945" s="84" t="s">
        <v>83</v>
      </c>
      <c r="H945" s="85">
        <v>44165</v>
      </c>
      <c r="I945" s="86">
        <v>60219.42</v>
      </c>
      <c r="J945" s="86">
        <v>46779.1</v>
      </c>
      <c r="K945" s="86">
        <v>13440.32</v>
      </c>
      <c r="N945" s="3" t="s">
        <v>101</v>
      </c>
      <c r="O945" s="83">
        <v>50</v>
      </c>
      <c r="P945" s="86">
        <v>14119.33</v>
      </c>
      <c r="Q945" s="84" t="s">
        <v>102</v>
      </c>
      <c r="R945" s="84" t="s">
        <v>10</v>
      </c>
      <c r="S945" s="84" t="s">
        <v>10</v>
      </c>
      <c r="T945" s="83" t="s">
        <v>137</v>
      </c>
      <c r="U945" s="83" t="s">
        <v>124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:55" ht="29.25" thickBot="1">
      <c r="A946" s="3" t="s">
        <v>234</v>
      </c>
      <c r="B946" s="83">
        <v>2012</v>
      </c>
      <c r="C946" s="83">
        <v>10</v>
      </c>
      <c r="D946" s="83"/>
      <c r="E946" s="84" t="s">
        <v>103</v>
      </c>
      <c r="F946" s="84" t="s">
        <v>10</v>
      </c>
      <c r="G946" s="84" t="s">
        <v>10</v>
      </c>
      <c r="H946" s="85">
        <v>41225</v>
      </c>
      <c r="I946" s="86">
        <v>2038.03</v>
      </c>
      <c r="J946" s="87">
        <v>0</v>
      </c>
      <c r="K946" s="86">
        <v>2038.03</v>
      </c>
      <c r="N946" s="3" t="s">
        <v>101</v>
      </c>
      <c r="O946" s="83">
        <v>50</v>
      </c>
      <c r="P946" s="87">
        <v>236.69</v>
      </c>
      <c r="Q946" s="84" t="s">
        <v>11</v>
      </c>
      <c r="R946" s="84" t="s">
        <v>10</v>
      </c>
      <c r="S946" s="84" t="s">
        <v>83</v>
      </c>
      <c r="T946" s="83" t="s">
        <v>168</v>
      </c>
      <c r="U946" s="83" t="s">
        <v>124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>M645044</v>
      </c>
      <c r="AU946" s="11">
        <f t="shared" si="339"/>
        <v>50</v>
      </c>
      <c r="AV946" s="11">
        <f t="shared" si="340"/>
        <v>236.69</v>
      </c>
      <c r="AW946" s="11" t="str">
        <f t="shared" si="341"/>
        <v>2017/3</v>
      </c>
      <c r="AX946" s="11" t="str">
        <f t="shared" si="342"/>
        <v>2017/3 Contribuciones Seg. Social</v>
      </c>
      <c r="AY946" s="11">
        <f t="shared" si="323"/>
        <v>8931.7099999999991</v>
      </c>
      <c r="AZ946" s="11">
        <f t="shared" si="343"/>
        <v>2.6499964732397269E-2</v>
      </c>
      <c r="BA946" s="11" t="str">
        <f t="shared" si="325"/>
        <v>M645044 50</v>
      </c>
      <c r="BB946" s="11">
        <f>IFERROR(IF(AW946="","",VLOOKUP(AW946,SUSS!R:S,2,FALSE)),AY946*SUSS!$M$2)</f>
        <v>1071.8051999999998</v>
      </c>
      <c r="BC946" s="11">
        <f t="shared" si="324"/>
        <v>28.402799999999996</v>
      </c>
    </row>
    <row r="947" spans="1:55" ht="29.25" thickBot="1">
      <c r="A947" s="3" t="s">
        <v>234</v>
      </c>
      <c r="B947" s="83">
        <v>2012</v>
      </c>
      <c r="C947" s="83">
        <v>10</v>
      </c>
      <c r="D947" s="83"/>
      <c r="E947" s="84" t="s">
        <v>103</v>
      </c>
      <c r="F947" s="84" t="s">
        <v>10</v>
      </c>
      <c r="G947" s="84" t="s">
        <v>83</v>
      </c>
      <c r="H947" s="85">
        <v>44165</v>
      </c>
      <c r="I947" s="86">
        <v>6233.07</v>
      </c>
      <c r="J947" s="86">
        <v>4704.55</v>
      </c>
      <c r="K947" s="86">
        <v>1528.52</v>
      </c>
      <c r="N947" s="3" t="s">
        <v>101</v>
      </c>
      <c r="O947" s="83">
        <v>50</v>
      </c>
      <c r="P947" s="86">
        <v>1996.24</v>
      </c>
      <c r="Q947" s="84" t="s">
        <v>11</v>
      </c>
      <c r="R947" s="84" t="s">
        <v>10</v>
      </c>
      <c r="S947" s="84" t="s">
        <v>84</v>
      </c>
      <c r="T947" s="83" t="s">
        <v>168</v>
      </c>
      <c r="U947" s="83" t="s">
        <v>124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M645044</v>
      </c>
      <c r="AU947" s="11">
        <f t="shared" si="339"/>
        <v>50</v>
      </c>
      <c r="AV947" s="11">
        <f t="shared" si="340"/>
        <v>1996.24</v>
      </c>
      <c r="AW947" s="11" t="str">
        <f t="shared" si="341"/>
        <v>2017/3</v>
      </c>
      <c r="AX947" s="11" t="str">
        <f t="shared" si="342"/>
        <v>2017/3 Contribuciones Seg. Social</v>
      </c>
      <c r="AY947" s="11">
        <f t="shared" si="323"/>
        <v>8931.7099999999991</v>
      </c>
      <c r="AZ947" s="11">
        <f t="shared" si="343"/>
        <v>0.22350031516921173</v>
      </c>
      <c r="BA947" s="11" t="str">
        <f t="shared" si="325"/>
        <v>M645044 50</v>
      </c>
      <c r="BB947" s="11">
        <f>IFERROR(IF(AW947="","",VLOOKUP(AW947,SUSS!R:S,2,FALSE)),AY947*SUSS!$M$2)</f>
        <v>1071.8051999999998</v>
      </c>
      <c r="BC947" s="11">
        <f t="shared" si="324"/>
        <v>239.54879999999997</v>
      </c>
    </row>
    <row r="948" spans="1:55" ht="31.5" thickBot="1">
      <c r="A948" s="3" t="s">
        <v>234</v>
      </c>
      <c r="B948" s="99" t="s">
        <v>85</v>
      </c>
      <c r="C948"/>
      <c r="D948"/>
      <c r="E948"/>
      <c r="F948"/>
      <c r="G948"/>
      <c r="H948"/>
      <c r="I948"/>
      <c r="J948"/>
      <c r="K948"/>
      <c r="N948" s="3" t="s">
        <v>101</v>
      </c>
      <c r="O948" s="83">
        <v>50</v>
      </c>
      <c r="P948" s="86">
        <v>2241.87</v>
      </c>
      <c r="Q948" s="84" t="s">
        <v>11</v>
      </c>
      <c r="R948" s="84" t="s">
        <v>108</v>
      </c>
      <c r="S948" s="84" t="s">
        <v>109</v>
      </c>
      <c r="T948" s="83" t="s">
        <v>168</v>
      </c>
      <c r="U948" s="83" t="s">
        <v>124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M645044</v>
      </c>
      <c r="AU948" s="11">
        <f t="shared" si="339"/>
        <v>50</v>
      </c>
      <c r="AV948" s="11">
        <f t="shared" si="340"/>
        <v>2241.87</v>
      </c>
      <c r="AW948" s="11" t="str">
        <f t="shared" si="341"/>
        <v>2017/3</v>
      </c>
      <c r="AX948" s="11" t="str">
        <f t="shared" si="342"/>
        <v>2017/3 Contribuciones Seg. Social</v>
      </c>
      <c r="AY948" s="11">
        <f t="shared" si="323"/>
        <v>8931.7099999999991</v>
      </c>
      <c r="AZ948" s="11">
        <f t="shared" si="343"/>
        <v>0.25100120805534437</v>
      </c>
      <c r="BA948" s="11" t="str">
        <f t="shared" si="325"/>
        <v>M645044 50</v>
      </c>
      <c r="BB948" s="11">
        <f>IFERROR(IF(AW948="","",VLOOKUP(AW948,SUSS!R:S,2,FALSE)),AY948*SUSS!$M$2)</f>
        <v>1071.8051999999998</v>
      </c>
      <c r="BC948" s="11">
        <f t="shared" si="324"/>
        <v>269.02439999999996</v>
      </c>
    </row>
    <row r="949" spans="1:55" ht="30" thickBot="1">
      <c r="A949" s="3" t="s">
        <v>234</v>
      </c>
      <c r="B949" s="88" t="s">
        <v>0</v>
      </c>
      <c r="C949" s="88" t="s">
        <v>1</v>
      </c>
      <c r="D949" s="88" t="s">
        <v>2</v>
      </c>
      <c r="E949" s="88" t="s">
        <v>3</v>
      </c>
      <c r="F949" s="88" t="s">
        <v>4</v>
      </c>
      <c r="G949" s="88" t="s">
        <v>5</v>
      </c>
      <c r="H949" s="88" t="s">
        <v>6</v>
      </c>
      <c r="I949" s="88" t="s">
        <v>7</v>
      </c>
      <c r="J949" s="88" t="s">
        <v>8</v>
      </c>
      <c r="K949" s="88" t="s">
        <v>9</v>
      </c>
      <c r="N949" s="3" t="s">
        <v>101</v>
      </c>
      <c r="O949" s="83">
        <v>50</v>
      </c>
      <c r="P949" s="87">
        <v>337.75</v>
      </c>
      <c r="Q949" s="84" t="s">
        <v>11</v>
      </c>
      <c r="R949" s="84" t="s">
        <v>108</v>
      </c>
      <c r="S949" s="84" t="s">
        <v>83</v>
      </c>
      <c r="T949" s="83" t="s">
        <v>168</v>
      </c>
      <c r="U949" s="83" t="s">
        <v>124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>M645044</v>
      </c>
      <c r="AU949" s="11">
        <f t="shared" si="339"/>
        <v>50</v>
      </c>
      <c r="AV949" s="11">
        <f t="shared" si="340"/>
        <v>337.75</v>
      </c>
      <c r="AW949" s="11" t="str">
        <f t="shared" si="341"/>
        <v>2017/3</v>
      </c>
      <c r="AX949" s="11" t="str">
        <f t="shared" si="342"/>
        <v>2017/3 Contribuciones Seg. Social</v>
      </c>
      <c r="AY949" s="11">
        <f t="shared" si="323"/>
        <v>8931.7099999999991</v>
      </c>
      <c r="AZ949" s="11">
        <f t="shared" si="343"/>
        <v>3.7814707374063873E-2</v>
      </c>
      <c r="BA949" s="11" t="str">
        <f t="shared" si="325"/>
        <v>M645044 50</v>
      </c>
      <c r="BB949" s="11">
        <f>IFERROR(IF(AW949="","",VLOOKUP(AW949,SUSS!R:S,2,FALSE)),AY949*SUSS!$M$2)</f>
        <v>1071.8051999999998</v>
      </c>
      <c r="BC949" s="11">
        <f t="shared" si="324"/>
        <v>40.529999999999994</v>
      </c>
    </row>
    <row r="950" spans="1:55" ht="29.25" thickBot="1">
      <c r="A950" s="3" t="s">
        <v>234</v>
      </c>
      <c r="B950" s="78">
        <v>2012</v>
      </c>
      <c r="C950" s="78">
        <v>2</v>
      </c>
      <c r="D950" s="78"/>
      <c r="E950" s="79" t="s">
        <v>86</v>
      </c>
      <c r="F950" s="79" t="s">
        <v>10</v>
      </c>
      <c r="G950" s="79" t="s">
        <v>10</v>
      </c>
      <c r="H950" s="80">
        <v>40977</v>
      </c>
      <c r="I950" s="81">
        <v>14277.31</v>
      </c>
      <c r="J950" s="82">
        <v>0</v>
      </c>
      <c r="K950" s="81">
        <v>14277.31</v>
      </c>
      <c r="N950" s="3" t="s">
        <v>101</v>
      </c>
      <c r="O950" s="83">
        <v>50</v>
      </c>
      <c r="P950" s="87">
        <v>872.9</v>
      </c>
      <c r="Q950" s="84" t="s">
        <v>11</v>
      </c>
      <c r="R950" s="84" t="s">
        <v>108</v>
      </c>
      <c r="S950" s="84" t="s">
        <v>84</v>
      </c>
      <c r="T950" s="83" t="s">
        <v>168</v>
      </c>
      <c r="U950" s="83" t="s">
        <v>124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M645044</v>
      </c>
      <c r="AU950" s="11">
        <f t="shared" si="339"/>
        <v>50</v>
      </c>
      <c r="AV950" s="11">
        <f t="shared" si="340"/>
        <v>872.9</v>
      </c>
      <c r="AW950" s="11" t="str">
        <f t="shared" si="341"/>
        <v>2017/3</v>
      </c>
      <c r="AX950" s="11" t="str">
        <f t="shared" si="342"/>
        <v>2017/3 Contribuciones Seg. Social</v>
      </c>
      <c r="AY950" s="11">
        <f t="shared" si="323"/>
        <v>8931.7099999999991</v>
      </c>
      <c r="AZ950" s="11">
        <f t="shared" si="343"/>
        <v>9.7730445793694609E-2</v>
      </c>
      <c r="BA950" s="11" t="str">
        <f t="shared" si="325"/>
        <v>M645044 50</v>
      </c>
      <c r="BB950" s="11">
        <f>IFERROR(IF(AW950="","",VLOOKUP(AW950,SUSS!R:S,2,FALSE)),AY950*SUSS!$M$2)</f>
        <v>1071.8051999999998</v>
      </c>
      <c r="BC950" s="11">
        <f t="shared" si="324"/>
        <v>104.74799999999999</v>
      </c>
    </row>
    <row r="951" spans="1:55" ht="29.25" thickBot="1">
      <c r="A951" s="3" t="s">
        <v>234</v>
      </c>
      <c r="B951" s="83">
        <v>2012</v>
      </c>
      <c r="C951" s="83">
        <v>2</v>
      </c>
      <c r="D951" s="83"/>
      <c r="E951" s="84" t="s">
        <v>86</v>
      </c>
      <c r="F951" s="84" t="s">
        <v>10</v>
      </c>
      <c r="G951" s="84" t="s">
        <v>83</v>
      </c>
      <c r="H951" s="85">
        <v>44165</v>
      </c>
      <c r="I951" s="86">
        <v>47134.83</v>
      </c>
      <c r="J951" s="86">
        <v>36426.85</v>
      </c>
      <c r="K951" s="86">
        <v>10707.98</v>
      </c>
      <c r="N951" s="3" t="s">
        <v>101</v>
      </c>
      <c r="O951" s="83">
        <v>50</v>
      </c>
      <c r="P951" s="86">
        <v>10256.98</v>
      </c>
      <c r="Q951" s="84" t="s">
        <v>11</v>
      </c>
      <c r="R951" s="84" t="s">
        <v>10</v>
      </c>
      <c r="S951" s="84" t="s">
        <v>10</v>
      </c>
      <c r="T951" s="83" t="s">
        <v>91</v>
      </c>
      <c r="U951" s="83" t="s">
        <v>124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>M645044</v>
      </c>
      <c r="AU951" s="11">
        <f t="shared" si="339"/>
        <v>50</v>
      </c>
      <c r="AV951" s="11">
        <f t="shared" si="340"/>
        <v>10256.98</v>
      </c>
      <c r="AW951" s="11" t="str">
        <f t="shared" si="341"/>
        <v>2017/4</v>
      </c>
      <c r="AX951" s="11" t="str">
        <f t="shared" si="342"/>
        <v>2017/4 Contribuciones Seg. Social</v>
      </c>
      <c r="AY951" s="11">
        <f t="shared" si="323"/>
        <v>10256.98</v>
      </c>
      <c r="AZ951" s="11">
        <f t="shared" si="343"/>
        <v>1</v>
      </c>
      <c r="BA951" s="11" t="str">
        <f t="shared" si="325"/>
        <v>M645044 50</v>
      </c>
      <c r="BB951" s="11">
        <f>IFERROR(IF(AW951="","",VLOOKUP(AW951,SUSS!R:S,2,FALSE)),AY951*SUSS!$M$2)</f>
        <v>1230.8375999999998</v>
      </c>
      <c r="BC951" s="11">
        <f t="shared" si="324"/>
        <v>1230.8375999999998</v>
      </c>
    </row>
    <row r="952" spans="1:55" ht="29.25" thickBot="1">
      <c r="A952" s="3" t="s">
        <v>234</v>
      </c>
      <c r="B952" s="83">
        <v>2012</v>
      </c>
      <c r="C952" s="83">
        <v>3</v>
      </c>
      <c r="D952" s="83"/>
      <c r="E952" s="84" t="s">
        <v>86</v>
      </c>
      <c r="F952" s="84" t="s">
        <v>10</v>
      </c>
      <c r="G952" s="84" t="s">
        <v>10</v>
      </c>
      <c r="H952" s="85">
        <v>41010</v>
      </c>
      <c r="I952" s="86">
        <v>9289.1</v>
      </c>
      <c r="J952" s="87">
        <v>0</v>
      </c>
      <c r="K952" s="86">
        <v>9289.1</v>
      </c>
      <c r="N952" s="3" t="s">
        <v>101</v>
      </c>
      <c r="O952" s="83">
        <v>50</v>
      </c>
      <c r="P952" s="87">
        <v>221.8</v>
      </c>
      <c r="Q952" s="84" t="s">
        <v>11</v>
      </c>
      <c r="R952" s="84" t="s">
        <v>10</v>
      </c>
      <c r="S952" s="84" t="s">
        <v>83</v>
      </c>
      <c r="T952" s="83" t="s">
        <v>91</v>
      </c>
      <c r="U952" s="83" t="s">
        <v>124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M645044</v>
      </c>
      <c r="AU952" s="11">
        <f t="shared" si="339"/>
        <v>50</v>
      </c>
      <c r="AV952" s="11">
        <f t="shared" si="340"/>
        <v>221.8</v>
      </c>
      <c r="AW952" s="11" t="str">
        <f t="shared" si="341"/>
        <v>2017/4</v>
      </c>
      <c r="AX952" s="11" t="str">
        <f t="shared" si="342"/>
        <v>2017/4 Contribuciones Seg. Social</v>
      </c>
      <c r="AY952" s="11">
        <f t="shared" si="323"/>
        <v>10256.98</v>
      </c>
      <c r="AZ952" s="11">
        <f t="shared" si="343"/>
        <v>2.1624298770203318E-2</v>
      </c>
      <c r="BA952" s="11" t="str">
        <f t="shared" si="325"/>
        <v>M645044 50</v>
      </c>
      <c r="BB952" s="11">
        <f>IFERROR(IF(AW952="","",VLOOKUP(AW952,SUSS!R:S,2,FALSE)),AY952*SUSS!$M$2)</f>
        <v>1230.8375999999998</v>
      </c>
      <c r="BC952" s="11">
        <f t="shared" si="324"/>
        <v>26.616</v>
      </c>
    </row>
    <row r="953" spans="1:55" ht="29.25" thickBot="1">
      <c r="A953" s="3" t="s">
        <v>234</v>
      </c>
      <c r="B953" s="83">
        <v>2012</v>
      </c>
      <c r="C953" s="83">
        <v>3</v>
      </c>
      <c r="D953" s="83"/>
      <c r="E953" s="84" t="s">
        <v>86</v>
      </c>
      <c r="F953" s="84" t="s">
        <v>10</v>
      </c>
      <c r="G953" s="84" t="s">
        <v>83</v>
      </c>
      <c r="H953" s="85">
        <v>44165</v>
      </c>
      <c r="I953" s="86">
        <v>30369.599999999999</v>
      </c>
      <c r="J953" s="86">
        <v>23402.77</v>
      </c>
      <c r="K953" s="86">
        <v>6966.83</v>
      </c>
      <c r="N953" s="3" t="s">
        <v>101</v>
      </c>
      <c r="O953" s="83">
        <v>50</v>
      </c>
      <c r="P953" s="87">
        <v>307.26</v>
      </c>
      <c r="Q953" s="84" t="s">
        <v>11</v>
      </c>
      <c r="R953" s="84" t="s">
        <v>10</v>
      </c>
      <c r="S953" s="84" t="s">
        <v>84</v>
      </c>
      <c r="T953" s="83" t="s">
        <v>91</v>
      </c>
      <c r="U953" s="83" t="s">
        <v>124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M645044</v>
      </c>
      <c r="AU953" s="11">
        <f t="shared" si="339"/>
        <v>50</v>
      </c>
      <c r="AV953" s="11">
        <f t="shared" si="340"/>
        <v>307.26</v>
      </c>
      <c r="AW953" s="11" t="str">
        <f t="shared" si="341"/>
        <v>2017/4</v>
      </c>
      <c r="AX953" s="11" t="str">
        <f t="shared" si="342"/>
        <v>2017/4 Contribuciones Seg. Social</v>
      </c>
      <c r="AY953" s="11">
        <f t="shared" si="323"/>
        <v>10256.98</v>
      </c>
      <c r="AZ953" s="11">
        <f t="shared" si="343"/>
        <v>2.9956185933871372E-2</v>
      </c>
      <c r="BA953" s="11" t="str">
        <f t="shared" si="325"/>
        <v>M645044 50</v>
      </c>
      <c r="BB953" s="11">
        <f>IFERROR(IF(AW953="","",VLOOKUP(AW953,SUSS!R:S,2,FALSE)),AY953*SUSS!$M$2)</f>
        <v>1230.8375999999998</v>
      </c>
      <c r="BC953" s="11">
        <f t="shared" si="324"/>
        <v>36.871199999999995</v>
      </c>
    </row>
    <row r="954" spans="1:55" ht="29.25" thickBot="1">
      <c r="A954" s="3" t="s">
        <v>234</v>
      </c>
      <c r="B954" s="83">
        <v>2013</v>
      </c>
      <c r="C954" s="83">
        <v>3</v>
      </c>
      <c r="D954" s="83"/>
      <c r="E954" s="84" t="s">
        <v>86</v>
      </c>
      <c r="F954" s="84" t="s">
        <v>10</v>
      </c>
      <c r="G954" s="84" t="s">
        <v>10</v>
      </c>
      <c r="H954" s="85">
        <v>41374</v>
      </c>
      <c r="I954" s="86">
        <v>5939.81</v>
      </c>
      <c r="J954" s="87">
        <v>0</v>
      </c>
      <c r="K954" s="86">
        <v>5939.81</v>
      </c>
      <c r="N954" s="3" t="s">
        <v>101</v>
      </c>
      <c r="O954" s="83">
        <v>50</v>
      </c>
      <c r="P954" s="86">
        <v>5561.11</v>
      </c>
      <c r="Q954" s="84" t="s">
        <v>11</v>
      </c>
      <c r="R954" s="84" t="s">
        <v>108</v>
      </c>
      <c r="S954" s="84" t="s">
        <v>109</v>
      </c>
      <c r="T954" s="83" t="s">
        <v>91</v>
      </c>
      <c r="U954" s="83" t="s">
        <v>124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M645044</v>
      </c>
      <c r="AU954" s="11">
        <f t="shared" si="339"/>
        <v>50</v>
      </c>
      <c r="AV954" s="11">
        <f t="shared" si="340"/>
        <v>5561.11</v>
      </c>
      <c r="AW954" s="11" t="str">
        <f t="shared" si="341"/>
        <v>2017/4</v>
      </c>
      <c r="AX954" s="11" t="str">
        <f t="shared" si="342"/>
        <v>2017/4 Contribuciones Seg. Social</v>
      </c>
      <c r="AY954" s="11">
        <f t="shared" si="323"/>
        <v>10256.98</v>
      </c>
      <c r="AZ954" s="11">
        <f t="shared" si="343"/>
        <v>0.54217810700615576</v>
      </c>
      <c r="BA954" s="11" t="str">
        <f t="shared" si="325"/>
        <v>M645044 50</v>
      </c>
      <c r="BB954" s="11">
        <f>IFERROR(IF(AW954="","",VLOOKUP(AW954,SUSS!R:S,2,FALSE)),AY954*SUSS!$M$2)</f>
        <v>1230.8375999999998</v>
      </c>
      <c r="BC954" s="11">
        <f t="shared" si="324"/>
        <v>667.33319999999981</v>
      </c>
    </row>
    <row r="955" spans="1:55" ht="29.25" thickBot="1">
      <c r="A955" s="3" t="s">
        <v>234</v>
      </c>
      <c r="B955" s="83">
        <v>2013</v>
      </c>
      <c r="C955" s="83">
        <v>3</v>
      </c>
      <c r="D955" s="83"/>
      <c r="E955" s="84" t="s">
        <v>86</v>
      </c>
      <c r="F955" s="84" t="s">
        <v>10</v>
      </c>
      <c r="G955" s="84" t="s">
        <v>83</v>
      </c>
      <c r="H955" s="85">
        <v>44165</v>
      </c>
      <c r="I955" s="86">
        <v>17287.099999999999</v>
      </c>
      <c r="J955" s="86">
        <v>12832.24</v>
      </c>
      <c r="K955" s="86">
        <v>4454.8599999999997</v>
      </c>
      <c r="N955" s="3" t="s">
        <v>101</v>
      </c>
      <c r="O955" s="83">
        <v>50</v>
      </c>
      <c r="P955" s="87">
        <v>364.75</v>
      </c>
      <c r="Q955" s="84" t="s">
        <v>11</v>
      </c>
      <c r="R955" s="84" t="s">
        <v>108</v>
      </c>
      <c r="S955" s="84" t="s">
        <v>83</v>
      </c>
      <c r="T955" s="83" t="s">
        <v>91</v>
      </c>
      <c r="U955" s="83" t="s">
        <v>124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>M645044</v>
      </c>
      <c r="AU955" s="11">
        <f t="shared" si="339"/>
        <v>50</v>
      </c>
      <c r="AV955" s="11">
        <f t="shared" si="340"/>
        <v>364.75</v>
      </c>
      <c r="AW955" s="11" t="str">
        <f t="shared" si="341"/>
        <v>2017/4</v>
      </c>
      <c r="AX955" s="11" t="str">
        <f t="shared" si="342"/>
        <v>2017/4 Contribuciones Seg. Social</v>
      </c>
      <c r="AY955" s="11">
        <f t="shared" si="323"/>
        <v>10256.98</v>
      </c>
      <c r="AZ955" s="11">
        <f t="shared" si="343"/>
        <v>3.5561149578140938E-2</v>
      </c>
      <c r="BA955" s="11" t="str">
        <f t="shared" si="325"/>
        <v>M645044 50</v>
      </c>
      <c r="BB955" s="11">
        <f>IFERROR(IF(AW955="","",VLOOKUP(AW955,SUSS!R:S,2,FALSE)),AY955*SUSS!$M$2)</f>
        <v>1230.8375999999998</v>
      </c>
      <c r="BC955" s="11">
        <f t="shared" si="324"/>
        <v>43.769999999999996</v>
      </c>
    </row>
    <row r="956" spans="1:55" ht="29.25" thickBot="1">
      <c r="A956" s="3" t="s">
        <v>234</v>
      </c>
      <c r="B956" s="83">
        <v>2013</v>
      </c>
      <c r="C956" s="83">
        <v>4</v>
      </c>
      <c r="D956" s="83"/>
      <c r="E956" s="84" t="s">
        <v>86</v>
      </c>
      <c r="F956" s="84" t="s">
        <v>10</v>
      </c>
      <c r="G956" s="84" t="s">
        <v>10</v>
      </c>
      <c r="H956" s="85">
        <v>41403</v>
      </c>
      <c r="I956" s="86">
        <v>10502.49</v>
      </c>
      <c r="J956" s="87">
        <v>0</v>
      </c>
      <c r="K956" s="86">
        <v>10502.49</v>
      </c>
      <c r="N956" s="3" t="s">
        <v>101</v>
      </c>
      <c r="O956" s="83">
        <v>50</v>
      </c>
      <c r="P956" s="86">
        <v>1961.25</v>
      </c>
      <c r="Q956" s="84" t="s">
        <v>86</v>
      </c>
      <c r="R956" s="84" t="s">
        <v>10</v>
      </c>
      <c r="S956" s="84" t="s">
        <v>10</v>
      </c>
      <c r="T956" s="83" t="s">
        <v>92</v>
      </c>
      <c r="U956" s="83" t="s">
        <v>124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/>
      </c>
      <c r="AU956" s="11" t="str">
        <f t="shared" si="339"/>
        <v/>
      </c>
      <c r="AV956" s="11" t="str">
        <f t="shared" si="340"/>
        <v/>
      </c>
      <c r="AW956" s="11" t="str">
        <f t="shared" si="341"/>
        <v/>
      </c>
      <c r="AX956" s="11" t="str">
        <f t="shared" si="342"/>
        <v/>
      </c>
      <c r="AY956" s="11" t="str">
        <f t="shared" si="323"/>
        <v/>
      </c>
      <c r="AZ956" s="11" t="str">
        <f t="shared" si="343"/>
        <v/>
      </c>
      <c r="BA956" s="11" t="str">
        <f t="shared" si="325"/>
        <v xml:space="preserve"> </v>
      </c>
      <c r="BB956" s="11" t="str">
        <f>IFERROR(IF(AW956="","",VLOOKUP(AW956,SUSS!R:S,2,FALSE)),AY956*SUSS!$M$2)</f>
        <v/>
      </c>
      <c r="BC956" s="11" t="str">
        <f t="shared" si="324"/>
        <v/>
      </c>
    </row>
    <row r="957" spans="1:55" ht="29.25" thickBot="1">
      <c r="A957" s="3" t="s">
        <v>234</v>
      </c>
      <c r="B957" s="83">
        <v>2013</v>
      </c>
      <c r="C957" s="83">
        <v>4</v>
      </c>
      <c r="D957" s="83"/>
      <c r="E957" s="84" t="s">
        <v>86</v>
      </c>
      <c r="F957" s="84" t="s">
        <v>10</v>
      </c>
      <c r="G957" s="84" t="s">
        <v>83</v>
      </c>
      <c r="H957" s="85">
        <v>44165</v>
      </c>
      <c r="I957" s="86">
        <v>30261.66</v>
      </c>
      <c r="J957" s="86">
        <v>22384.79</v>
      </c>
      <c r="K957" s="86">
        <v>7876.87</v>
      </c>
      <c r="N957" s="3" t="s">
        <v>101</v>
      </c>
      <c r="O957" s="83">
        <v>50</v>
      </c>
      <c r="P957" s="87">
        <v>400</v>
      </c>
      <c r="Q957" s="84" t="s">
        <v>86</v>
      </c>
      <c r="R957" s="84" t="s">
        <v>10</v>
      </c>
      <c r="S957" s="84" t="s">
        <v>105</v>
      </c>
      <c r="T957" s="83" t="s">
        <v>92</v>
      </c>
      <c r="U957" s="83" t="s">
        <v>124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:55" ht="29.25" thickBot="1">
      <c r="A958" s="3" t="s">
        <v>234</v>
      </c>
      <c r="B958" s="83">
        <v>2013</v>
      </c>
      <c r="C958" s="83">
        <v>5</v>
      </c>
      <c r="D958" s="83"/>
      <c r="E958" s="84" t="s">
        <v>86</v>
      </c>
      <c r="F958" s="84" t="s">
        <v>10</v>
      </c>
      <c r="G958" s="84" t="s">
        <v>10</v>
      </c>
      <c r="H958" s="85">
        <v>41436</v>
      </c>
      <c r="I958" s="86">
        <v>11203.34</v>
      </c>
      <c r="J958" s="87">
        <v>0</v>
      </c>
      <c r="K958" s="86">
        <v>11203.34</v>
      </c>
      <c r="N958" s="3" t="s">
        <v>101</v>
      </c>
      <c r="O958" s="83">
        <v>50</v>
      </c>
      <c r="P958" s="87">
        <v>128.84</v>
      </c>
      <c r="Q958" s="84" t="s">
        <v>86</v>
      </c>
      <c r="R958" s="84" t="s">
        <v>10</v>
      </c>
      <c r="S958" s="84" t="s">
        <v>83</v>
      </c>
      <c r="T958" s="83" t="s">
        <v>92</v>
      </c>
      <c r="U958" s="83" t="s">
        <v>124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:55" ht="29.25" thickBot="1">
      <c r="A959" s="3" t="s">
        <v>234</v>
      </c>
      <c r="B959" s="83">
        <v>2013</v>
      </c>
      <c r="C959" s="83">
        <v>5</v>
      </c>
      <c r="D959" s="83"/>
      <c r="E959" s="84" t="s">
        <v>86</v>
      </c>
      <c r="F959" s="84" t="s">
        <v>10</v>
      </c>
      <c r="G959" s="84" t="s">
        <v>83</v>
      </c>
      <c r="H959" s="85">
        <v>44165</v>
      </c>
      <c r="I959" s="86">
        <v>31922.57</v>
      </c>
      <c r="J959" s="86">
        <v>23520.06</v>
      </c>
      <c r="K959" s="86">
        <v>8402.51</v>
      </c>
      <c r="N959" s="3" t="s">
        <v>101</v>
      </c>
      <c r="O959" s="83">
        <v>50</v>
      </c>
      <c r="P959" s="86">
        <v>1819.45</v>
      </c>
      <c r="Q959" s="84" t="s">
        <v>86</v>
      </c>
      <c r="R959" s="84" t="s">
        <v>10</v>
      </c>
      <c r="S959" s="84" t="s">
        <v>84</v>
      </c>
      <c r="T959" s="83" t="s">
        <v>92</v>
      </c>
      <c r="U959" s="83" t="s">
        <v>124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/>
      </c>
      <c r="AU959" s="11" t="str">
        <f t="shared" si="339"/>
        <v/>
      </c>
      <c r="AV959" s="11" t="str">
        <f t="shared" si="340"/>
        <v/>
      </c>
      <c r="AW959" s="11" t="str">
        <f t="shared" si="341"/>
        <v/>
      </c>
      <c r="AX959" s="11" t="str">
        <f t="shared" si="342"/>
        <v/>
      </c>
      <c r="AY959" s="11" t="str">
        <f t="shared" si="323"/>
        <v/>
      </c>
      <c r="AZ959" s="11" t="str">
        <f t="shared" si="343"/>
        <v/>
      </c>
      <c r="BA959" s="11" t="str">
        <f t="shared" si="325"/>
        <v xml:space="preserve"> </v>
      </c>
      <c r="BB959" s="11" t="str">
        <f>IFERROR(IF(AW959="","",VLOOKUP(AW959,SUSS!R:S,2,FALSE)),AY959*SUSS!$M$2)</f>
        <v/>
      </c>
      <c r="BC959" s="11" t="str">
        <f t="shared" si="324"/>
        <v/>
      </c>
    </row>
    <row r="960" spans="1:55" ht="29.25" thickBot="1">
      <c r="A960" s="3" t="s">
        <v>234</v>
      </c>
      <c r="B960" s="83">
        <v>2013</v>
      </c>
      <c r="C960" s="83">
        <v>12</v>
      </c>
      <c r="D960" s="83"/>
      <c r="E960" s="84" t="s">
        <v>86</v>
      </c>
      <c r="F960" s="84" t="s">
        <v>10</v>
      </c>
      <c r="G960" s="84" t="s">
        <v>10</v>
      </c>
      <c r="H960" s="85">
        <v>41648</v>
      </c>
      <c r="I960" s="86">
        <v>12728.7</v>
      </c>
      <c r="J960" s="87">
        <v>0</v>
      </c>
      <c r="K960" s="86">
        <v>12728.7</v>
      </c>
      <c r="N960" s="3" t="s">
        <v>101</v>
      </c>
      <c r="O960" s="83">
        <v>50</v>
      </c>
      <c r="P960" s="86">
        <v>11488.82</v>
      </c>
      <c r="Q960" s="84" t="s">
        <v>86</v>
      </c>
      <c r="R960" s="84" t="s">
        <v>10</v>
      </c>
      <c r="S960" s="84" t="s">
        <v>10</v>
      </c>
      <c r="T960" s="83" t="s">
        <v>93</v>
      </c>
      <c r="U960" s="83" t="s">
        <v>124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:55" ht="29.25" thickBot="1">
      <c r="A961" s="3" t="s">
        <v>234</v>
      </c>
      <c r="B961" s="83">
        <v>2013</v>
      </c>
      <c r="C961" s="83">
        <v>12</v>
      </c>
      <c r="D961" s="83"/>
      <c r="E961" s="84" t="s">
        <v>86</v>
      </c>
      <c r="F961" s="84" t="s">
        <v>10</v>
      </c>
      <c r="G961" s="84" t="s">
        <v>83</v>
      </c>
      <c r="H961" s="85">
        <v>44165</v>
      </c>
      <c r="I961" s="86">
        <v>33621.33</v>
      </c>
      <c r="J961" s="86">
        <v>24074.799999999999</v>
      </c>
      <c r="K961" s="86">
        <v>9546.5300000000007</v>
      </c>
      <c r="N961" s="3" t="s">
        <v>101</v>
      </c>
      <c r="O961" s="83">
        <v>50</v>
      </c>
      <c r="P961" s="87">
        <v>122.27</v>
      </c>
      <c r="Q961" s="84" t="s">
        <v>86</v>
      </c>
      <c r="R961" s="84" t="s">
        <v>10</v>
      </c>
      <c r="S961" s="84" t="s">
        <v>83</v>
      </c>
      <c r="T961" s="83" t="s">
        <v>93</v>
      </c>
      <c r="U961" s="83" t="s">
        <v>124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:55" ht="29.25" thickBot="1">
      <c r="A962" s="3" t="s">
        <v>234</v>
      </c>
      <c r="B962" s="83">
        <v>2014</v>
      </c>
      <c r="C962" s="83">
        <v>8</v>
      </c>
      <c r="D962" s="83"/>
      <c r="E962" s="84" t="s">
        <v>86</v>
      </c>
      <c r="F962" s="84" t="s">
        <v>10</v>
      </c>
      <c r="G962" s="84" t="s">
        <v>10</v>
      </c>
      <c r="H962" s="85">
        <v>41892</v>
      </c>
      <c r="I962" s="86">
        <v>6997.41</v>
      </c>
      <c r="J962" s="87">
        <v>0</v>
      </c>
      <c r="K962" s="86">
        <v>6997.41</v>
      </c>
      <c r="N962" s="3" t="s">
        <v>101</v>
      </c>
      <c r="O962" s="83">
        <v>50</v>
      </c>
      <c r="P962" s="87">
        <v>335.55</v>
      </c>
      <c r="Q962" s="84" t="s">
        <v>86</v>
      </c>
      <c r="R962" s="84" t="s">
        <v>10</v>
      </c>
      <c r="S962" s="84" t="s">
        <v>84</v>
      </c>
      <c r="T962" s="83" t="s">
        <v>93</v>
      </c>
      <c r="U962" s="83" t="s">
        <v>124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:55" ht="29.25" thickBot="1">
      <c r="A963" s="3" t="s">
        <v>234</v>
      </c>
      <c r="B963" s="83">
        <v>2014</v>
      </c>
      <c r="C963" s="83">
        <v>8</v>
      </c>
      <c r="D963" s="83"/>
      <c r="E963" s="84" t="s">
        <v>86</v>
      </c>
      <c r="F963" s="84" t="s">
        <v>10</v>
      </c>
      <c r="G963" s="84" t="s">
        <v>83</v>
      </c>
      <c r="H963" s="85">
        <v>44165</v>
      </c>
      <c r="I963" s="86">
        <v>16796.439999999999</v>
      </c>
      <c r="J963" s="86">
        <v>13297.73</v>
      </c>
      <c r="K963" s="86">
        <v>3498.71</v>
      </c>
      <c r="N963" s="3" t="s">
        <v>101</v>
      </c>
      <c r="O963" s="83">
        <v>50</v>
      </c>
      <c r="P963" s="87">
        <v>18.809999999999999</v>
      </c>
      <c r="Q963" s="84" t="s">
        <v>106</v>
      </c>
      <c r="R963" s="84" t="s">
        <v>10</v>
      </c>
      <c r="S963" s="84" t="s">
        <v>105</v>
      </c>
      <c r="T963" s="83" t="s">
        <v>163</v>
      </c>
      <c r="U963" s="83" t="s">
        <v>124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:55" ht="29.25" thickBot="1">
      <c r="A964" s="3" t="s">
        <v>234</v>
      </c>
      <c r="B964" s="83">
        <v>2014</v>
      </c>
      <c r="C964" s="83">
        <v>9</v>
      </c>
      <c r="D964" s="83"/>
      <c r="E964" s="84" t="s">
        <v>86</v>
      </c>
      <c r="F964" s="84" t="s">
        <v>10</v>
      </c>
      <c r="G964" s="84" t="s">
        <v>10</v>
      </c>
      <c r="H964" s="85">
        <v>41921</v>
      </c>
      <c r="I964" s="86">
        <v>7475.7</v>
      </c>
      <c r="J964" s="87">
        <v>0</v>
      </c>
      <c r="K964" s="86">
        <v>7475.7</v>
      </c>
      <c r="N964" s="3" t="s">
        <v>101</v>
      </c>
      <c r="O964" s="83">
        <v>50</v>
      </c>
      <c r="P964" s="87">
        <v>12.54</v>
      </c>
      <c r="Q964" s="84" t="s">
        <v>107</v>
      </c>
      <c r="R964" s="84" t="s">
        <v>10</v>
      </c>
      <c r="S964" s="84" t="s">
        <v>105</v>
      </c>
      <c r="T964" s="83" t="s">
        <v>163</v>
      </c>
      <c r="U964" s="83" t="s">
        <v>124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:55" ht="29.25" thickBot="1">
      <c r="A965" s="3" t="s">
        <v>234</v>
      </c>
      <c r="B965" s="83">
        <v>2014</v>
      </c>
      <c r="C965" s="83">
        <v>9</v>
      </c>
      <c r="D965" s="83"/>
      <c r="E965" s="84" t="s">
        <v>86</v>
      </c>
      <c r="F965" s="84" t="s">
        <v>10</v>
      </c>
      <c r="G965" s="84" t="s">
        <v>83</v>
      </c>
      <c r="H965" s="85">
        <v>44165</v>
      </c>
      <c r="I965" s="86">
        <v>17727.73</v>
      </c>
      <c r="J965" s="86">
        <v>13989.88</v>
      </c>
      <c r="K965" s="86">
        <v>3737.85</v>
      </c>
      <c r="N965" s="3" t="s">
        <v>101</v>
      </c>
      <c r="O965" s="83">
        <v>50</v>
      </c>
      <c r="P965" s="86">
        <v>44282.22</v>
      </c>
      <c r="Q965" s="84" t="s">
        <v>82</v>
      </c>
      <c r="R965" s="84" t="s">
        <v>10</v>
      </c>
      <c r="S965" s="84" t="s">
        <v>10</v>
      </c>
      <c r="T965" s="83" t="s">
        <v>188</v>
      </c>
      <c r="U965" s="83" t="s">
        <v>124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:55" ht="29.25" thickBot="1">
      <c r="A966" s="3" t="s">
        <v>234</v>
      </c>
      <c r="B966" s="83">
        <v>2014</v>
      </c>
      <c r="C966" s="83">
        <v>10</v>
      </c>
      <c r="D966" s="83"/>
      <c r="E966" s="84" t="s">
        <v>86</v>
      </c>
      <c r="F966" s="84" t="s">
        <v>10</v>
      </c>
      <c r="G966" s="84" t="s">
        <v>10</v>
      </c>
      <c r="H966" s="85">
        <v>41954</v>
      </c>
      <c r="I966" s="86">
        <v>7506.01</v>
      </c>
      <c r="J966" s="87">
        <v>0</v>
      </c>
      <c r="K966" s="86">
        <v>7506.01</v>
      </c>
      <c r="N966" s="3" t="s">
        <v>101</v>
      </c>
      <c r="O966" s="83">
        <v>51</v>
      </c>
      <c r="P966" s="87">
        <v>669.19</v>
      </c>
      <c r="Q966" s="84" t="s">
        <v>103</v>
      </c>
      <c r="R966" s="84" t="s">
        <v>10</v>
      </c>
      <c r="S966" s="84" t="s">
        <v>84</v>
      </c>
      <c r="T966" s="83" t="s">
        <v>114</v>
      </c>
      <c r="U966" s="83" t="s">
        <v>124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:55" ht="29.25" thickBot="1">
      <c r="A967" s="3" t="s">
        <v>234</v>
      </c>
      <c r="B967" s="83">
        <v>2014</v>
      </c>
      <c r="C967" s="83">
        <v>10</v>
      </c>
      <c r="D967" s="83"/>
      <c r="E967" s="84" t="s">
        <v>86</v>
      </c>
      <c r="F967" s="84" t="s">
        <v>10</v>
      </c>
      <c r="G967" s="84" t="s">
        <v>83</v>
      </c>
      <c r="H967" s="85">
        <v>44165</v>
      </c>
      <c r="I967" s="86">
        <v>17559.41</v>
      </c>
      <c r="J967" s="86">
        <v>13806.4</v>
      </c>
      <c r="K967" s="86">
        <v>3753.01</v>
      </c>
      <c r="N967" s="3" t="s">
        <v>101</v>
      </c>
      <c r="O967" s="83">
        <v>51</v>
      </c>
      <c r="P967" s="87">
        <v>6.27</v>
      </c>
      <c r="Q967" s="84" t="s">
        <v>104</v>
      </c>
      <c r="R967" s="84" t="s">
        <v>10</v>
      </c>
      <c r="S967" s="84" t="s">
        <v>105</v>
      </c>
      <c r="T967" s="83" t="s">
        <v>116</v>
      </c>
      <c r="U967" s="83" t="s">
        <v>124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:55" ht="29.25" thickBot="1">
      <c r="A968" s="3" t="s">
        <v>234</v>
      </c>
      <c r="B968" s="83">
        <v>2016</v>
      </c>
      <c r="C968" s="83">
        <v>3</v>
      </c>
      <c r="D968" s="83"/>
      <c r="E968" s="84" t="s">
        <v>86</v>
      </c>
      <c r="F968" s="84" t="s">
        <v>10</v>
      </c>
      <c r="G968" s="84" t="s">
        <v>10</v>
      </c>
      <c r="H968" s="85">
        <v>42471</v>
      </c>
      <c r="I968" s="86">
        <v>5482.22</v>
      </c>
      <c r="J968" s="87">
        <v>0</v>
      </c>
      <c r="K968" s="86">
        <v>5482.22</v>
      </c>
      <c r="N968" s="3" t="s">
        <v>101</v>
      </c>
      <c r="O968" s="83">
        <v>51</v>
      </c>
      <c r="P968" s="86">
        <v>14119.33</v>
      </c>
      <c r="Q968" s="84" t="s">
        <v>102</v>
      </c>
      <c r="R968" s="84" t="s">
        <v>10</v>
      </c>
      <c r="S968" s="84" t="s">
        <v>10</v>
      </c>
      <c r="T968" s="83" t="s">
        <v>137</v>
      </c>
      <c r="U968" s="83" t="s">
        <v>124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:55" ht="29.25" thickBot="1">
      <c r="A969" s="3" t="s">
        <v>234</v>
      </c>
      <c r="B969" s="83">
        <v>2016</v>
      </c>
      <c r="C969" s="83">
        <v>3</v>
      </c>
      <c r="D969" s="83"/>
      <c r="E969" s="84" t="s">
        <v>86</v>
      </c>
      <c r="F969" s="84" t="s">
        <v>10</v>
      </c>
      <c r="G969" s="84" t="s">
        <v>83</v>
      </c>
      <c r="H969" s="85">
        <v>44165</v>
      </c>
      <c r="I969" s="86">
        <v>10029.06</v>
      </c>
      <c r="J969" s="86">
        <v>8658.5</v>
      </c>
      <c r="K969" s="86">
        <v>1370.56</v>
      </c>
      <c r="N969" s="3" t="s">
        <v>101</v>
      </c>
      <c r="O969" s="83">
        <v>51</v>
      </c>
      <c r="P969" s="86">
        <v>2035.18</v>
      </c>
      <c r="Q969" s="84" t="s">
        <v>11</v>
      </c>
      <c r="R969" s="84" t="s">
        <v>10</v>
      </c>
      <c r="S969" s="84" t="s">
        <v>84</v>
      </c>
      <c r="T969" s="83" t="s">
        <v>91</v>
      </c>
      <c r="U969" s="83" t="s">
        <v>124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>M645044</v>
      </c>
      <c r="AU969" s="11">
        <f t="shared" si="339"/>
        <v>51</v>
      </c>
      <c r="AV969" s="11">
        <f t="shared" si="340"/>
        <v>2035.18</v>
      </c>
      <c r="AW969" s="11" t="str">
        <f t="shared" si="341"/>
        <v>2017/4</v>
      </c>
      <c r="AX969" s="11" t="str">
        <f t="shared" si="342"/>
        <v>2017/4 Contribuciones Seg. Social</v>
      </c>
      <c r="AY969" s="11">
        <f t="shared" si="344"/>
        <v>10256.98</v>
      </c>
      <c r="AZ969" s="11">
        <f t="shared" si="343"/>
        <v>0.19841902782300444</v>
      </c>
      <c r="BA969" s="11" t="str">
        <f t="shared" si="346"/>
        <v>M645044 51</v>
      </c>
      <c r="BB969" s="11">
        <f>IFERROR(IF(AW969="","",VLOOKUP(AW969,SUSS!R:S,2,FALSE)),AY969*SUSS!$M$2)</f>
        <v>1230.8375999999998</v>
      </c>
      <c r="BC969" s="11">
        <f t="shared" si="345"/>
        <v>244.22159999999997</v>
      </c>
    </row>
    <row r="970" spans="1:55" ht="29.25" thickBot="1">
      <c r="A970" s="3" t="s">
        <v>234</v>
      </c>
      <c r="B970" s="83">
        <v>2019</v>
      </c>
      <c r="C970" s="83">
        <v>3</v>
      </c>
      <c r="D970" s="83"/>
      <c r="E970" s="84" t="s">
        <v>86</v>
      </c>
      <c r="F970" s="84" t="s">
        <v>10</v>
      </c>
      <c r="G970" s="84" t="s">
        <v>105</v>
      </c>
      <c r="H970" s="85">
        <v>43565</v>
      </c>
      <c r="I970" s="87">
        <v>400</v>
      </c>
      <c r="J970" s="87">
        <v>0</v>
      </c>
      <c r="K970" s="87">
        <v>400</v>
      </c>
      <c r="N970" s="3" t="s">
        <v>101</v>
      </c>
      <c r="O970" s="83">
        <v>51</v>
      </c>
      <c r="P970" s="86">
        <v>1025.53</v>
      </c>
      <c r="Q970" s="84" t="s">
        <v>11</v>
      </c>
      <c r="R970" s="84" t="s">
        <v>108</v>
      </c>
      <c r="S970" s="84" t="s">
        <v>84</v>
      </c>
      <c r="T970" s="83" t="s">
        <v>91</v>
      </c>
      <c r="U970" s="83" t="s">
        <v>124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M645044</v>
      </c>
      <c r="AU970" s="11">
        <f t="shared" si="339"/>
        <v>51</v>
      </c>
      <c r="AV970" s="11">
        <f t="shared" si="340"/>
        <v>1025.53</v>
      </c>
      <c r="AW970" s="11" t="str">
        <f t="shared" si="341"/>
        <v>2017/4</v>
      </c>
      <c r="AX970" s="11" t="str">
        <f t="shared" si="342"/>
        <v>2017/4 Contribuciones Seg. Social</v>
      </c>
      <c r="AY970" s="11">
        <f t="shared" si="344"/>
        <v>10256.98</v>
      </c>
      <c r="AZ970" s="11">
        <f t="shared" si="343"/>
        <v>9.9983620909858462E-2</v>
      </c>
      <c r="BA970" s="11" t="str">
        <f t="shared" si="346"/>
        <v>M645044 51</v>
      </c>
      <c r="BB970" s="11">
        <f>IFERROR(IF(AW970="","",VLOOKUP(AW970,SUSS!R:S,2,FALSE)),AY970*SUSS!$M$2)</f>
        <v>1230.8375999999998</v>
      </c>
      <c r="BC970" s="11">
        <f t="shared" si="345"/>
        <v>123.06359999999999</v>
      </c>
    </row>
    <row r="971" spans="1:55" ht="29.25" thickBot="1">
      <c r="A971" s="3" t="s">
        <v>234</v>
      </c>
      <c r="B971" s="83">
        <v>2020</v>
      </c>
      <c r="C971" s="83">
        <v>3</v>
      </c>
      <c r="D971" s="83"/>
      <c r="E971" s="84" t="s">
        <v>86</v>
      </c>
      <c r="F971" s="84" t="s">
        <v>10</v>
      </c>
      <c r="G971" s="84" t="s">
        <v>105</v>
      </c>
      <c r="H971" s="85">
        <v>43938</v>
      </c>
      <c r="I971" s="87">
        <v>400</v>
      </c>
      <c r="J971" s="87">
        <v>0</v>
      </c>
      <c r="K971" s="87">
        <v>400</v>
      </c>
      <c r="N971" s="3" t="s">
        <v>101</v>
      </c>
      <c r="O971" s="83">
        <v>51</v>
      </c>
      <c r="P971" s="86">
        <v>9653.77</v>
      </c>
      <c r="Q971" s="84" t="s">
        <v>11</v>
      </c>
      <c r="R971" s="84" t="s">
        <v>10</v>
      </c>
      <c r="S971" s="84" t="s">
        <v>10</v>
      </c>
      <c r="T971" s="83" t="s">
        <v>92</v>
      </c>
      <c r="U971" s="83" t="s">
        <v>124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>M645044</v>
      </c>
      <c r="AU971" s="11">
        <f t="shared" si="339"/>
        <v>51</v>
      </c>
      <c r="AV971" s="11">
        <f t="shared" si="340"/>
        <v>9653.77</v>
      </c>
      <c r="AW971" s="11" t="str">
        <f t="shared" si="341"/>
        <v>2017/5</v>
      </c>
      <c r="AX971" s="11" t="str">
        <f t="shared" si="342"/>
        <v>2017/5 Contribuciones Seg. Social</v>
      </c>
      <c r="AY971" s="11">
        <f t="shared" si="344"/>
        <v>9653.77</v>
      </c>
      <c r="AZ971" s="11">
        <f t="shared" si="343"/>
        <v>1</v>
      </c>
      <c r="BA971" s="11" t="str">
        <f t="shared" si="346"/>
        <v>M645044 51</v>
      </c>
      <c r="BB971" s="11">
        <f>IFERROR(IF(AW971="","",VLOOKUP(AW971,SUSS!R:S,2,FALSE)),AY971*SUSS!$M$2)</f>
        <v>1158.4523999999999</v>
      </c>
      <c r="BC971" s="11">
        <f t="shared" si="345"/>
        <v>1158.4523999999999</v>
      </c>
    </row>
    <row r="972" spans="1:55" ht="31.5" thickBot="1">
      <c r="A972" s="3" t="s">
        <v>236</v>
      </c>
      <c r="B972" s="100" t="s">
        <v>85</v>
      </c>
      <c r="C972"/>
      <c r="D972"/>
      <c r="E972"/>
      <c r="F972"/>
      <c r="G972"/>
      <c r="H972"/>
      <c r="I972"/>
      <c r="J972"/>
      <c r="K972"/>
      <c r="N972" s="3" t="s">
        <v>101</v>
      </c>
      <c r="O972" s="83">
        <v>51</v>
      </c>
      <c r="P972" s="87">
        <v>159.6</v>
      </c>
      <c r="Q972" s="84" t="s">
        <v>11</v>
      </c>
      <c r="R972" s="84" t="s">
        <v>10</v>
      </c>
      <c r="S972" s="84" t="s">
        <v>83</v>
      </c>
      <c r="T972" s="83" t="s">
        <v>92</v>
      </c>
      <c r="U972" s="83" t="s">
        <v>124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>M645044</v>
      </c>
      <c r="AU972" s="11">
        <f t="shared" si="339"/>
        <v>51</v>
      </c>
      <c r="AV972" s="11">
        <f t="shared" si="340"/>
        <v>159.6</v>
      </c>
      <c r="AW972" s="11" t="str">
        <f t="shared" si="341"/>
        <v>2017/5</v>
      </c>
      <c r="AX972" s="11" t="str">
        <f t="shared" si="342"/>
        <v>2017/5 Contribuciones Seg. Social</v>
      </c>
      <c r="AY972" s="11">
        <f t="shared" si="344"/>
        <v>9653.77</v>
      </c>
      <c r="AZ972" s="11">
        <f t="shared" si="343"/>
        <v>1.653240133129337E-2</v>
      </c>
      <c r="BA972" s="11" t="str">
        <f t="shared" si="346"/>
        <v>M645044 51</v>
      </c>
      <c r="BB972" s="11">
        <f>IFERROR(IF(AW972="","",VLOOKUP(AW972,SUSS!R:S,2,FALSE)),AY972*SUSS!$M$2)</f>
        <v>1158.4523999999999</v>
      </c>
      <c r="BC972" s="11">
        <f t="shared" si="345"/>
        <v>19.151999999999997</v>
      </c>
    </row>
    <row r="973" spans="1:55" ht="30" thickBot="1">
      <c r="A973" s="3" t="s">
        <v>236</v>
      </c>
      <c r="B973" s="88" t="s">
        <v>0</v>
      </c>
      <c r="C973" s="88" t="s">
        <v>1</v>
      </c>
      <c r="D973" s="88" t="s">
        <v>2</v>
      </c>
      <c r="E973" s="88" t="s">
        <v>3</v>
      </c>
      <c r="F973" s="88" t="s">
        <v>4</v>
      </c>
      <c r="G973" s="88" t="s">
        <v>5</v>
      </c>
      <c r="H973" s="88" t="s">
        <v>6</v>
      </c>
      <c r="I973" s="88" t="s">
        <v>7</v>
      </c>
      <c r="J973" s="88" t="s">
        <v>8</v>
      </c>
      <c r="K973" s="88" t="s">
        <v>9</v>
      </c>
      <c r="N973" s="3" t="s">
        <v>101</v>
      </c>
      <c r="O973" s="83">
        <v>51</v>
      </c>
      <c r="P973" s="86">
        <v>2253.85</v>
      </c>
      <c r="Q973" s="84" t="s">
        <v>11</v>
      </c>
      <c r="R973" s="84" t="s">
        <v>10</v>
      </c>
      <c r="S973" s="84" t="s">
        <v>84</v>
      </c>
      <c r="T973" s="83" t="s">
        <v>92</v>
      </c>
      <c r="U973" s="83" t="s">
        <v>124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M645044</v>
      </c>
      <c r="AU973" s="11">
        <f t="shared" si="339"/>
        <v>51</v>
      </c>
      <c r="AV973" s="11">
        <f t="shared" si="340"/>
        <v>2253.85</v>
      </c>
      <c r="AW973" s="11" t="str">
        <f t="shared" si="341"/>
        <v>2017/5</v>
      </c>
      <c r="AX973" s="11" t="str">
        <f t="shared" si="342"/>
        <v>2017/5 Contribuciones Seg. Social</v>
      </c>
      <c r="AY973" s="11">
        <f t="shared" si="344"/>
        <v>9653.77</v>
      </c>
      <c r="AZ973" s="11">
        <f t="shared" si="343"/>
        <v>0.23346837556726541</v>
      </c>
      <c r="BA973" s="11" t="str">
        <f t="shared" si="346"/>
        <v>M645044 51</v>
      </c>
      <c r="BB973" s="11">
        <f>IFERROR(IF(AW973="","",VLOOKUP(AW973,SUSS!R:S,2,FALSE)),AY973*SUSS!$M$2)</f>
        <v>1158.4523999999999</v>
      </c>
      <c r="BC973" s="11">
        <f t="shared" si="345"/>
        <v>270.46199999999993</v>
      </c>
    </row>
    <row r="974" spans="1:55" ht="29.25" thickBot="1">
      <c r="A974" s="3" t="s">
        <v>236</v>
      </c>
      <c r="B974" s="78">
        <v>2020</v>
      </c>
      <c r="C974" s="78">
        <v>8</v>
      </c>
      <c r="D974" s="78"/>
      <c r="E974" s="79" t="s">
        <v>86</v>
      </c>
      <c r="F974" s="79" t="s">
        <v>10</v>
      </c>
      <c r="G974" s="79" t="s">
        <v>10</v>
      </c>
      <c r="H974" s="80">
        <v>44089</v>
      </c>
      <c r="I974" s="81">
        <v>35816.129999999997</v>
      </c>
      <c r="J974" s="82">
        <v>0</v>
      </c>
      <c r="K974" s="81">
        <v>35816.129999999997</v>
      </c>
      <c r="N974" s="3" t="s">
        <v>101</v>
      </c>
      <c r="O974" s="83">
        <v>51</v>
      </c>
      <c r="P974" s="86">
        <v>5234.07</v>
      </c>
      <c r="Q974" s="84" t="s">
        <v>11</v>
      </c>
      <c r="R974" s="84" t="s">
        <v>108</v>
      </c>
      <c r="S974" s="84" t="s">
        <v>109</v>
      </c>
      <c r="T974" s="83" t="s">
        <v>92</v>
      </c>
      <c r="U974" s="83" t="s">
        <v>124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M645044</v>
      </c>
      <c r="AU974" s="11">
        <f t="shared" si="339"/>
        <v>51</v>
      </c>
      <c r="AV974" s="11">
        <f t="shared" si="340"/>
        <v>5234.07</v>
      </c>
      <c r="AW974" s="11" t="str">
        <f t="shared" si="341"/>
        <v>2017/5</v>
      </c>
      <c r="AX974" s="11" t="str">
        <f t="shared" si="342"/>
        <v>2017/5 Contribuciones Seg. Social</v>
      </c>
      <c r="AY974" s="11">
        <f t="shared" si="344"/>
        <v>9653.77</v>
      </c>
      <c r="AZ974" s="11">
        <f t="shared" si="343"/>
        <v>0.54217885862207194</v>
      </c>
      <c r="BA974" s="11" t="str">
        <f t="shared" si="346"/>
        <v>M645044 51</v>
      </c>
      <c r="BB974" s="11">
        <f>IFERROR(IF(AW974="","",VLOOKUP(AW974,SUSS!R:S,2,FALSE)),AY974*SUSS!$M$2)</f>
        <v>1158.4523999999999</v>
      </c>
      <c r="BC974" s="11">
        <f t="shared" si="345"/>
        <v>628.08839999999987</v>
      </c>
    </row>
    <row r="975" spans="1:55" ht="29.25" thickBot="1">
      <c r="A975" s="3" t="s">
        <v>236</v>
      </c>
      <c r="B975" s="83">
        <v>2020</v>
      </c>
      <c r="C975" s="83">
        <v>8</v>
      </c>
      <c r="D975" s="83"/>
      <c r="E975" s="84" t="s">
        <v>86</v>
      </c>
      <c r="F975" s="84" t="s">
        <v>10</v>
      </c>
      <c r="G975" s="84" t="s">
        <v>83</v>
      </c>
      <c r="H975" s="85">
        <v>44207</v>
      </c>
      <c r="I975" s="86">
        <v>4215.2</v>
      </c>
      <c r="J975" s="87">
        <v>0</v>
      </c>
      <c r="K975" s="86">
        <v>4215.2</v>
      </c>
      <c r="N975" s="3" t="s">
        <v>101</v>
      </c>
      <c r="O975" s="83">
        <v>51</v>
      </c>
      <c r="P975" s="87">
        <v>319.70999999999998</v>
      </c>
      <c r="Q975" s="84" t="s">
        <v>11</v>
      </c>
      <c r="R975" s="84" t="s">
        <v>108</v>
      </c>
      <c r="S975" s="84" t="s">
        <v>83</v>
      </c>
      <c r="T975" s="83" t="s">
        <v>92</v>
      </c>
      <c r="U975" s="83" t="s">
        <v>124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>M645044</v>
      </c>
      <c r="AU975" s="11">
        <f t="shared" si="339"/>
        <v>51</v>
      </c>
      <c r="AV975" s="11">
        <f t="shared" si="340"/>
        <v>319.70999999999998</v>
      </c>
      <c r="AW975" s="11" t="str">
        <f t="shared" si="341"/>
        <v>2017/5</v>
      </c>
      <c r="AX975" s="11" t="str">
        <f t="shared" si="342"/>
        <v>2017/5 Contribuciones Seg. Social</v>
      </c>
      <c r="AY975" s="11">
        <f t="shared" si="344"/>
        <v>9653.77</v>
      </c>
      <c r="AZ975" s="11">
        <f t="shared" si="343"/>
        <v>3.311763176458523E-2</v>
      </c>
      <c r="BA975" s="11" t="str">
        <f t="shared" si="346"/>
        <v>M645044 51</v>
      </c>
      <c r="BB975" s="11">
        <f>IFERROR(IF(AW975="","",VLOOKUP(AW975,SUSS!R:S,2,FALSE)),AY975*SUSS!$M$2)</f>
        <v>1158.4523999999999</v>
      </c>
      <c r="BC975" s="11">
        <f t="shared" si="345"/>
        <v>38.365199999999994</v>
      </c>
    </row>
    <row r="976" spans="1:55" ht="29.25" thickBot="1">
      <c r="A976" s="3" t="s">
        <v>236</v>
      </c>
      <c r="B976" s="83">
        <v>2020</v>
      </c>
      <c r="C976" s="83">
        <v>8</v>
      </c>
      <c r="D976" s="83"/>
      <c r="E976" s="84" t="s">
        <v>11</v>
      </c>
      <c r="F976" s="84" t="s">
        <v>10</v>
      </c>
      <c r="G976" s="84" t="s">
        <v>10</v>
      </c>
      <c r="H976" s="85">
        <v>44089</v>
      </c>
      <c r="I976" s="86">
        <v>28623.59</v>
      </c>
      <c r="J976" s="87">
        <v>0</v>
      </c>
      <c r="K976" s="86">
        <v>28623.59</v>
      </c>
      <c r="N976" s="3" t="s">
        <v>101</v>
      </c>
      <c r="O976" s="83">
        <v>51</v>
      </c>
      <c r="P976" s="87">
        <v>988.8</v>
      </c>
      <c r="Q976" s="84" t="s">
        <v>11</v>
      </c>
      <c r="R976" s="84" t="s">
        <v>108</v>
      </c>
      <c r="S976" s="84" t="s">
        <v>84</v>
      </c>
      <c r="T976" s="83" t="s">
        <v>92</v>
      </c>
      <c r="U976" s="83" t="s">
        <v>124</v>
      </c>
      <c r="AC976" s="11" t="str">
        <f t="shared" si="326"/>
        <v>O572081</v>
      </c>
      <c r="AD976" s="11" t="str">
        <f t="shared" si="327"/>
        <v>Contribuciones Seg. Social</v>
      </c>
      <c r="AE976" s="11" t="str">
        <f t="shared" si="328"/>
        <v>Declaración Jurada</v>
      </c>
      <c r="AF976" s="11" t="str">
        <f t="shared" si="329"/>
        <v>Declaración Jurada</v>
      </c>
      <c r="AG976" s="11">
        <f t="shared" si="330"/>
        <v>28623.59</v>
      </c>
      <c r="AH976" s="11">
        <f t="shared" si="331"/>
        <v>0</v>
      </c>
      <c r="AI976" s="11">
        <f t="shared" si="332"/>
        <v>28623.59</v>
      </c>
      <c r="AJ976" s="11">
        <f t="shared" si="333"/>
        <v>2020</v>
      </c>
      <c r="AK976" s="11">
        <f t="shared" si="334"/>
        <v>8</v>
      </c>
      <c r="AN976" s="11" t="str">
        <f t="shared" si="335"/>
        <v xml:space="preserve">2020/8 </v>
      </c>
      <c r="AO976" s="11" t="str">
        <f t="shared" si="336"/>
        <v>2020/8 Contribuciones Seg. Social</v>
      </c>
      <c r="AP976" s="11">
        <f t="shared" si="337"/>
        <v>28623.59</v>
      </c>
      <c r="AT976" s="11" t="str">
        <f t="shared" si="338"/>
        <v>M645044</v>
      </c>
      <c r="AU976" s="11">
        <f t="shared" si="339"/>
        <v>51</v>
      </c>
      <c r="AV976" s="11">
        <f t="shared" si="340"/>
        <v>988.8</v>
      </c>
      <c r="AW976" s="11" t="str">
        <f t="shared" si="341"/>
        <v>2017/5</v>
      </c>
      <c r="AX976" s="11" t="str">
        <f t="shared" si="342"/>
        <v>2017/5 Contribuciones Seg. Social</v>
      </c>
      <c r="AY976" s="11">
        <f t="shared" si="344"/>
        <v>9653.77</v>
      </c>
      <c r="AZ976" s="11">
        <f t="shared" si="343"/>
        <v>0.10242630599237396</v>
      </c>
      <c r="BA976" s="11" t="str">
        <f t="shared" si="346"/>
        <v>M645044 51</v>
      </c>
      <c r="BB976" s="11">
        <f>IFERROR(IF(AW976="","",VLOOKUP(AW976,SUSS!R:S,2,FALSE)),AY976*SUSS!$M$2)</f>
        <v>1158.4523999999999</v>
      </c>
      <c r="BC976" s="11">
        <f t="shared" si="345"/>
        <v>118.65599999999998</v>
      </c>
    </row>
    <row r="977" spans="1:55" ht="29.25" thickBot="1">
      <c r="A977" s="3" t="s">
        <v>236</v>
      </c>
      <c r="B977" s="83">
        <v>2020</v>
      </c>
      <c r="C977" s="83">
        <v>8</v>
      </c>
      <c r="D977" s="83"/>
      <c r="E977" s="84" t="s">
        <v>11</v>
      </c>
      <c r="F977" s="84" t="s">
        <v>10</v>
      </c>
      <c r="G977" s="84" t="s">
        <v>83</v>
      </c>
      <c r="H977" s="85">
        <v>44207</v>
      </c>
      <c r="I977" s="86">
        <v>3368.71</v>
      </c>
      <c r="J977" s="87">
        <v>0</v>
      </c>
      <c r="K977" s="86">
        <v>3368.71</v>
      </c>
      <c r="N977" s="3" t="s">
        <v>101</v>
      </c>
      <c r="O977" s="83">
        <v>51</v>
      </c>
      <c r="P977" s="87">
        <v>726.84</v>
      </c>
      <c r="Q977" s="84" t="s">
        <v>11</v>
      </c>
      <c r="R977" s="84" t="s">
        <v>10</v>
      </c>
      <c r="S977" s="84" t="s">
        <v>10</v>
      </c>
      <c r="T977" s="83" t="s">
        <v>93</v>
      </c>
      <c r="U977" s="83" t="s">
        <v>124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M645044</v>
      </c>
      <c r="AU977" s="11">
        <f t="shared" si="339"/>
        <v>51</v>
      </c>
      <c r="AV977" s="11">
        <f t="shared" si="340"/>
        <v>726.84</v>
      </c>
      <c r="AW977" s="11" t="str">
        <f t="shared" si="341"/>
        <v>2017/6</v>
      </c>
      <c r="AX977" s="11" t="str">
        <f t="shared" si="342"/>
        <v>2017/6 Contribuciones Seg. Social</v>
      </c>
      <c r="AY977" s="11">
        <f t="shared" si="344"/>
        <v>14231.81</v>
      </c>
      <c r="AZ977" s="11">
        <f t="shared" si="343"/>
        <v>5.1071508121595222E-2</v>
      </c>
      <c r="BA977" s="11" t="str">
        <f t="shared" si="346"/>
        <v>M645044 51</v>
      </c>
      <c r="BB977" s="11">
        <f>IFERROR(IF(AW977="","",VLOOKUP(AW977,SUSS!R:S,2,FALSE)),AY977*SUSS!$M$2)</f>
        <v>1707.8172</v>
      </c>
      <c r="BC977" s="11">
        <f t="shared" si="345"/>
        <v>87.220800000000011</v>
      </c>
    </row>
    <row r="978" spans="1:55" ht="29.25" thickBot="1">
      <c r="A978" s="3" t="s">
        <v>236</v>
      </c>
      <c r="B978" s="83">
        <v>2020</v>
      </c>
      <c r="C978" s="83">
        <v>9</v>
      </c>
      <c r="D978" s="83"/>
      <c r="E978" s="84" t="s">
        <v>86</v>
      </c>
      <c r="F978" s="84" t="s">
        <v>10</v>
      </c>
      <c r="G978" s="84" t="s">
        <v>10</v>
      </c>
      <c r="H978" s="85">
        <v>44119</v>
      </c>
      <c r="I978" s="86">
        <v>40532.660000000003</v>
      </c>
      <c r="J978" s="87">
        <v>0</v>
      </c>
      <c r="K978" s="86">
        <v>40532.660000000003</v>
      </c>
      <c r="N978" s="3" t="s">
        <v>101</v>
      </c>
      <c r="O978" s="83">
        <v>51</v>
      </c>
      <c r="P978" s="86">
        <v>2414.38</v>
      </c>
      <c r="Q978" s="84" t="s">
        <v>86</v>
      </c>
      <c r="R978" s="84" t="s">
        <v>10</v>
      </c>
      <c r="S978" s="84" t="s">
        <v>84</v>
      </c>
      <c r="T978" s="83" t="s">
        <v>93</v>
      </c>
      <c r="U978" s="83" t="s">
        <v>124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:55" ht="29.25" thickBot="1">
      <c r="A979" s="3" t="s">
        <v>236</v>
      </c>
      <c r="B979" s="83">
        <v>2020</v>
      </c>
      <c r="C979" s="83">
        <v>9</v>
      </c>
      <c r="D979" s="83"/>
      <c r="E979" s="84" t="s">
        <v>86</v>
      </c>
      <c r="F979" s="84" t="s">
        <v>10</v>
      </c>
      <c r="G979" s="84" t="s">
        <v>83</v>
      </c>
      <c r="H979" s="85">
        <v>44207</v>
      </c>
      <c r="I979" s="86">
        <v>3598.89</v>
      </c>
      <c r="J979" s="87">
        <v>0</v>
      </c>
      <c r="K979" s="86">
        <v>3598.89</v>
      </c>
      <c r="N979" s="3" t="s">
        <v>101</v>
      </c>
      <c r="O979" s="83">
        <v>51</v>
      </c>
      <c r="P979" s="86">
        <v>8444.35</v>
      </c>
      <c r="Q979" s="84" t="s">
        <v>86</v>
      </c>
      <c r="R979" s="84" t="s">
        <v>10</v>
      </c>
      <c r="S979" s="84" t="s">
        <v>10</v>
      </c>
      <c r="T979" s="83" t="s">
        <v>94</v>
      </c>
      <c r="U979" s="83" t="s">
        <v>124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:55" ht="29.25" thickBot="1">
      <c r="A980" s="3" t="s">
        <v>236</v>
      </c>
      <c r="B980" s="83">
        <v>2020</v>
      </c>
      <c r="C980" s="83">
        <v>9</v>
      </c>
      <c r="D980" s="83"/>
      <c r="E980" s="84" t="s">
        <v>11</v>
      </c>
      <c r="F980" s="84" t="s">
        <v>10</v>
      </c>
      <c r="G980" s="84" t="s">
        <v>10</v>
      </c>
      <c r="H980" s="85">
        <v>44119</v>
      </c>
      <c r="I980" s="86">
        <v>46531.21</v>
      </c>
      <c r="J980" s="87">
        <v>0</v>
      </c>
      <c r="K980" s="86">
        <v>46531.21</v>
      </c>
      <c r="N980" s="3" t="s">
        <v>101</v>
      </c>
      <c r="O980" s="83">
        <v>51</v>
      </c>
      <c r="P980" s="87">
        <v>400</v>
      </c>
      <c r="Q980" s="84" t="s">
        <v>86</v>
      </c>
      <c r="R980" s="84" t="s">
        <v>10</v>
      </c>
      <c r="S980" s="84" t="s">
        <v>105</v>
      </c>
      <c r="T980" s="83" t="s">
        <v>94</v>
      </c>
      <c r="U980" s="83" t="s">
        <v>124</v>
      </c>
      <c r="AC980" s="11" t="str">
        <f t="shared" si="326"/>
        <v>O572081</v>
      </c>
      <c r="AD980" s="11" t="str">
        <f t="shared" si="327"/>
        <v>Contribuciones Seg. Social</v>
      </c>
      <c r="AE980" s="11" t="str">
        <f t="shared" si="328"/>
        <v>Declaración Jurada</v>
      </c>
      <c r="AF980" s="11" t="str">
        <f t="shared" si="329"/>
        <v>Declaración Jurada</v>
      </c>
      <c r="AG980" s="11">
        <f t="shared" si="330"/>
        <v>46531.21</v>
      </c>
      <c r="AH980" s="11">
        <f t="shared" si="331"/>
        <v>0</v>
      </c>
      <c r="AI980" s="11">
        <f t="shared" si="332"/>
        <v>46531.21</v>
      </c>
      <c r="AJ980" s="11">
        <f t="shared" si="333"/>
        <v>2020</v>
      </c>
      <c r="AK980" s="11">
        <f t="shared" si="334"/>
        <v>9</v>
      </c>
      <c r="AN980" s="11" t="str">
        <f t="shared" si="335"/>
        <v xml:space="preserve">2020/9 </v>
      </c>
      <c r="AO980" s="11" t="str">
        <f t="shared" si="336"/>
        <v>2020/9 Contribuciones Seg. Social</v>
      </c>
      <c r="AP980" s="11">
        <f t="shared" si="337"/>
        <v>46531.21</v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:55" ht="29.25" thickBot="1">
      <c r="A981" s="3" t="s">
        <v>236</v>
      </c>
      <c r="B981" s="83">
        <v>2020</v>
      </c>
      <c r="C981" s="83">
        <v>9</v>
      </c>
      <c r="D981" s="83"/>
      <c r="E981" s="84" t="s">
        <v>11</v>
      </c>
      <c r="F981" s="84" t="s">
        <v>10</v>
      </c>
      <c r="G981" s="84" t="s">
        <v>83</v>
      </c>
      <c r="H981" s="85">
        <v>44207</v>
      </c>
      <c r="I981" s="86">
        <v>4131.51</v>
      </c>
      <c r="J981" s="87">
        <v>0</v>
      </c>
      <c r="K981" s="86">
        <v>4131.51</v>
      </c>
      <c r="N981" s="3" t="s">
        <v>101</v>
      </c>
      <c r="O981" s="83">
        <v>51</v>
      </c>
      <c r="P981" s="87">
        <v>433.85</v>
      </c>
      <c r="Q981" s="84" t="s">
        <v>86</v>
      </c>
      <c r="R981" s="84" t="s">
        <v>10</v>
      </c>
      <c r="S981" s="84" t="s">
        <v>83</v>
      </c>
      <c r="T981" s="83" t="s">
        <v>94</v>
      </c>
      <c r="U981" s="83" t="s">
        <v>124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:55" ht="29.25" thickBot="1">
      <c r="A982" s="3" t="s">
        <v>236</v>
      </c>
      <c r="B982" s="83">
        <v>2020</v>
      </c>
      <c r="C982" s="83">
        <v>10</v>
      </c>
      <c r="D982" s="83"/>
      <c r="E982" s="84" t="s">
        <v>86</v>
      </c>
      <c r="F982" s="84" t="s">
        <v>10</v>
      </c>
      <c r="G982" s="84" t="s">
        <v>10</v>
      </c>
      <c r="H982" s="85">
        <v>44148</v>
      </c>
      <c r="I982" s="86">
        <v>41985.87</v>
      </c>
      <c r="J982" s="87">
        <v>0</v>
      </c>
      <c r="K982" s="86">
        <v>41985.87</v>
      </c>
      <c r="N982" s="3" t="s">
        <v>101</v>
      </c>
      <c r="O982" s="83">
        <v>51</v>
      </c>
      <c r="P982" s="86">
        <v>1677.24</v>
      </c>
      <c r="Q982" s="84" t="s">
        <v>86</v>
      </c>
      <c r="R982" s="84" t="s">
        <v>10</v>
      </c>
      <c r="S982" s="84" t="s">
        <v>84</v>
      </c>
      <c r="T982" s="83" t="s">
        <v>94</v>
      </c>
      <c r="U982" s="83" t="s">
        <v>124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:55" ht="29.25" thickBot="1">
      <c r="A983" s="3" t="s">
        <v>236</v>
      </c>
      <c r="B983" s="83">
        <v>2020</v>
      </c>
      <c r="C983" s="83">
        <v>10</v>
      </c>
      <c r="D983" s="83"/>
      <c r="E983" s="84" t="s">
        <v>86</v>
      </c>
      <c r="F983" s="84" t="s">
        <v>10</v>
      </c>
      <c r="G983" s="84" t="s">
        <v>83</v>
      </c>
      <c r="H983" s="85">
        <v>44207</v>
      </c>
      <c r="I983" s="86">
        <v>2544.48</v>
      </c>
      <c r="J983" s="87">
        <v>0</v>
      </c>
      <c r="K983" s="86">
        <v>2544.48</v>
      </c>
      <c r="N983" s="3" t="s">
        <v>101</v>
      </c>
      <c r="O983" s="83">
        <v>51</v>
      </c>
      <c r="P983" s="86">
        <v>2886.36</v>
      </c>
      <c r="Q983" s="84" t="s">
        <v>86</v>
      </c>
      <c r="R983" s="84" t="s">
        <v>10</v>
      </c>
      <c r="S983" s="84" t="s">
        <v>10</v>
      </c>
      <c r="T983" s="83" t="s">
        <v>95</v>
      </c>
      <c r="U983" s="83" t="s">
        <v>124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:55" ht="29.25" thickBot="1">
      <c r="A984" s="3" t="s">
        <v>236</v>
      </c>
      <c r="B984" s="83">
        <v>2020</v>
      </c>
      <c r="C984" s="83">
        <v>10</v>
      </c>
      <c r="D984" s="83"/>
      <c r="E984" s="84" t="s">
        <v>11</v>
      </c>
      <c r="F984" s="84" t="s">
        <v>10</v>
      </c>
      <c r="G984" s="84" t="s">
        <v>10</v>
      </c>
      <c r="H984" s="85">
        <v>44148</v>
      </c>
      <c r="I984" s="86">
        <v>48936.42</v>
      </c>
      <c r="J984" s="87">
        <v>0</v>
      </c>
      <c r="K984" s="86">
        <v>48936.42</v>
      </c>
      <c r="N984" s="3" t="s">
        <v>101</v>
      </c>
      <c r="O984" s="83">
        <v>51</v>
      </c>
      <c r="P984" s="87">
        <v>12.54</v>
      </c>
      <c r="Q984" s="84" t="s">
        <v>107</v>
      </c>
      <c r="R984" s="84" t="s">
        <v>10</v>
      </c>
      <c r="S984" s="84" t="s">
        <v>105</v>
      </c>
      <c r="T984" s="83" t="s">
        <v>163</v>
      </c>
      <c r="U984" s="83" t="s">
        <v>124</v>
      </c>
      <c r="AC984" s="11" t="str">
        <f t="shared" si="326"/>
        <v>O572081</v>
      </c>
      <c r="AD984" s="11" t="str">
        <f t="shared" si="327"/>
        <v>Contribuciones Seg. Social</v>
      </c>
      <c r="AE984" s="11" t="str">
        <f t="shared" si="328"/>
        <v>Declaración Jurada</v>
      </c>
      <c r="AF984" s="11" t="str">
        <f t="shared" si="329"/>
        <v>Declaración Jurada</v>
      </c>
      <c r="AG984" s="11">
        <f t="shared" si="330"/>
        <v>48936.42</v>
      </c>
      <c r="AH984" s="11">
        <f t="shared" si="331"/>
        <v>0</v>
      </c>
      <c r="AI984" s="11">
        <f t="shared" si="332"/>
        <v>48936.42</v>
      </c>
      <c r="AJ984" s="11">
        <f t="shared" si="333"/>
        <v>2020</v>
      </c>
      <c r="AK984" s="11">
        <f t="shared" si="334"/>
        <v>10</v>
      </c>
      <c r="AN984" s="11" t="str">
        <f t="shared" si="335"/>
        <v>2020/10</v>
      </c>
      <c r="AO984" s="11" t="str">
        <f t="shared" si="336"/>
        <v>2020/10 Contribuciones Seg. Social</v>
      </c>
      <c r="AP984" s="11">
        <f t="shared" si="337"/>
        <v>48936.42</v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:55" ht="29.25" thickBot="1">
      <c r="A985" s="3" t="s">
        <v>236</v>
      </c>
      <c r="B985" s="83">
        <v>2020</v>
      </c>
      <c r="C985" s="83">
        <v>10</v>
      </c>
      <c r="D985" s="83"/>
      <c r="E985" s="84" t="s">
        <v>11</v>
      </c>
      <c r="F985" s="84" t="s">
        <v>10</v>
      </c>
      <c r="G985" s="84" t="s">
        <v>83</v>
      </c>
      <c r="H985" s="85">
        <v>44207</v>
      </c>
      <c r="I985" s="86">
        <v>2965.71</v>
      </c>
      <c r="J985" s="87">
        <v>0</v>
      </c>
      <c r="K985" s="86">
        <v>2965.71</v>
      </c>
      <c r="N985" s="3" t="s">
        <v>101</v>
      </c>
      <c r="O985" s="83">
        <v>51</v>
      </c>
      <c r="P985" s="87">
        <v>18.809999999999999</v>
      </c>
      <c r="Q985" s="84" t="s">
        <v>106</v>
      </c>
      <c r="R985" s="84" t="s">
        <v>10</v>
      </c>
      <c r="S985" s="84" t="s">
        <v>105</v>
      </c>
      <c r="T985" s="83" t="s">
        <v>163</v>
      </c>
      <c r="U985" s="83" t="s">
        <v>124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:55" ht="29.25" thickBot="1">
      <c r="A986" s="3" t="s">
        <v>236</v>
      </c>
      <c r="B986" s="83">
        <v>2020</v>
      </c>
      <c r="C986" s="83">
        <v>11</v>
      </c>
      <c r="D986" s="83"/>
      <c r="E986" s="84" t="s">
        <v>86</v>
      </c>
      <c r="F986" s="84" t="s">
        <v>10</v>
      </c>
      <c r="G986" s="84" t="s">
        <v>10</v>
      </c>
      <c r="H986" s="85">
        <v>44175</v>
      </c>
      <c r="I986" s="86">
        <v>41984.09</v>
      </c>
      <c r="J986" s="87">
        <v>0</v>
      </c>
      <c r="K986" s="86">
        <v>41984.09</v>
      </c>
      <c r="N986" s="3" t="s">
        <v>101</v>
      </c>
      <c r="O986" s="83">
        <v>51</v>
      </c>
      <c r="P986" s="86">
        <v>44282.22</v>
      </c>
      <c r="Q986" s="84" t="s">
        <v>82</v>
      </c>
      <c r="R986" s="84" t="s">
        <v>10</v>
      </c>
      <c r="S986" s="84" t="s">
        <v>10</v>
      </c>
      <c r="T986" s="83" t="s">
        <v>188</v>
      </c>
      <c r="U986" s="83" t="s">
        <v>124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:55" ht="29.25" thickBot="1">
      <c r="A987" s="3" t="s">
        <v>236</v>
      </c>
      <c r="B987" s="83">
        <v>2020</v>
      </c>
      <c r="C987" s="83">
        <v>11</v>
      </c>
      <c r="D987" s="83"/>
      <c r="E987" s="84" t="s">
        <v>86</v>
      </c>
      <c r="F987" s="84" t="s">
        <v>10</v>
      </c>
      <c r="G987" s="84" t="s">
        <v>83</v>
      </c>
      <c r="H987" s="85">
        <v>44207</v>
      </c>
      <c r="I987" s="86">
        <v>1403.25</v>
      </c>
      <c r="J987" s="87">
        <v>0</v>
      </c>
      <c r="K987" s="86">
        <v>1403.25</v>
      </c>
      <c r="N987" s="3" t="s">
        <v>101</v>
      </c>
      <c r="O987" s="83">
        <v>52</v>
      </c>
      <c r="P987" s="87">
        <v>669.19</v>
      </c>
      <c r="Q987" s="84" t="s">
        <v>103</v>
      </c>
      <c r="R987" s="84" t="s">
        <v>10</v>
      </c>
      <c r="S987" s="84" t="s">
        <v>84</v>
      </c>
      <c r="T987" s="83" t="s">
        <v>114</v>
      </c>
      <c r="U987" s="83" t="s">
        <v>124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:55" ht="29.25" thickBot="1">
      <c r="A988" s="3" t="s">
        <v>236</v>
      </c>
      <c r="B988" s="83">
        <v>2020</v>
      </c>
      <c r="C988" s="83">
        <v>11</v>
      </c>
      <c r="D988" s="83"/>
      <c r="E988" s="84" t="s">
        <v>11</v>
      </c>
      <c r="F988" s="84" t="s">
        <v>10</v>
      </c>
      <c r="G988" s="84" t="s">
        <v>10</v>
      </c>
      <c r="H988" s="85">
        <v>44175</v>
      </c>
      <c r="I988" s="86">
        <v>48426.559999999998</v>
      </c>
      <c r="J988" s="87">
        <v>0</v>
      </c>
      <c r="K988" s="86">
        <v>48426.559999999998</v>
      </c>
      <c r="N988" s="3" t="s">
        <v>101</v>
      </c>
      <c r="O988" s="83">
        <v>52</v>
      </c>
      <c r="P988" s="87">
        <v>6.27</v>
      </c>
      <c r="Q988" s="84" t="s">
        <v>104</v>
      </c>
      <c r="R988" s="84" t="s">
        <v>10</v>
      </c>
      <c r="S988" s="84" t="s">
        <v>105</v>
      </c>
      <c r="T988" s="83" t="s">
        <v>116</v>
      </c>
      <c r="U988" s="83" t="s">
        <v>124</v>
      </c>
      <c r="AC988" s="11" t="str">
        <f t="shared" si="326"/>
        <v>O572081</v>
      </c>
      <c r="AD988" s="11" t="str">
        <f t="shared" si="327"/>
        <v>Contribuciones Seg. Social</v>
      </c>
      <c r="AE988" s="11" t="str">
        <f t="shared" si="328"/>
        <v>Declaración Jurada</v>
      </c>
      <c r="AF988" s="11" t="str">
        <f t="shared" si="329"/>
        <v>Declaración Jurada</v>
      </c>
      <c r="AG988" s="11">
        <f t="shared" si="330"/>
        <v>48426.559999999998</v>
      </c>
      <c r="AH988" s="11">
        <f t="shared" si="331"/>
        <v>0</v>
      </c>
      <c r="AI988" s="11">
        <f t="shared" si="332"/>
        <v>48426.559999999998</v>
      </c>
      <c r="AJ988" s="11">
        <f t="shared" si="333"/>
        <v>2020</v>
      </c>
      <c r="AK988" s="11">
        <f t="shared" si="334"/>
        <v>11</v>
      </c>
      <c r="AN988" s="11" t="str">
        <f t="shared" si="335"/>
        <v>2020/11</v>
      </c>
      <c r="AO988" s="11" t="str">
        <f t="shared" si="336"/>
        <v>2020/11 Contribuciones Seg. Social</v>
      </c>
      <c r="AP988" s="11">
        <f t="shared" si="337"/>
        <v>48426.559999999998</v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:55" ht="29.25" thickBot="1">
      <c r="A989" s="3" t="s">
        <v>236</v>
      </c>
      <c r="B989" s="83">
        <v>2020</v>
      </c>
      <c r="C989" s="83">
        <v>11</v>
      </c>
      <c r="D989" s="83"/>
      <c r="E989" s="84" t="s">
        <v>11</v>
      </c>
      <c r="F989" s="84" t="s">
        <v>10</v>
      </c>
      <c r="G989" s="84" t="s">
        <v>83</v>
      </c>
      <c r="H989" s="85">
        <v>44207</v>
      </c>
      <c r="I989" s="86">
        <v>1618.58</v>
      </c>
      <c r="J989" s="87">
        <v>0</v>
      </c>
      <c r="K989" s="86">
        <v>1618.58</v>
      </c>
      <c r="N989" s="3" t="s">
        <v>101</v>
      </c>
      <c r="O989" s="83">
        <v>52</v>
      </c>
      <c r="P989" s="86">
        <v>14119.33</v>
      </c>
      <c r="Q989" s="84" t="s">
        <v>102</v>
      </c>
      <c r="R989" s="84" t="s">
        <v>10</v>
      </c>
      <c r="S989" s="84" t="s">
        <v>10</v>
      </c>
      <c r="T989" s="83" t="s">
        <v>137</v>
      </c>
      <c r="U989" s="83" t="s">
        <v>124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:55" ht="29.25" thickBot="1">
      <c r="A990" s="3" t="s">
        <v>236</v>
      </c>
      <c r="B990" s="83">
        <v>2020</v>
      </c>
      <c r="C990" s="83">
        <v>12</v>
      </c>
      <c r="D990" s="83"/>
      <c r="E990" s="84" t="s">
        <v>86</v>
      </c>
      <c r="F990" s="84" t="s">
        <v>10</v>
      </c>
      <c r="G990" s="84" t="s">
        <v>10</v>
      </c>
      <c r="H990" s="85">
        <v>44208</v>
      </c>
      <c r="I990" s="86">
        <v>61914.31</v>
      </c>
      <c r="J990" s="87">
        <v>0</v>
      </c>
      <c r="K990" s="86">
        <v>61914.31</v>
      </c>
      <c r="N990" s="3" t="s">
        <v>101</v>
      </c>
      <c r="O990" s="83">
        <v>52</v>
      </c>
      <c r="P990" s="86">
        <v>13504.97</v>
      </c>
      <c r="Q990" s="84" t="s">
        <v>11</v>
      </c>
      <c r="R990" s="84" t="s">
        <v>10</v>
      </c>
      <c r="S990" s="84" t="s">
        <v>10</v>
      </c>
      <c r="T990" s="83" t="s">
        <v>93</v>
      </c>
      <c r="U990" s="83" t="s">
        <v>124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M645044</v>
      </c>
      <c r="AU990" s="11">
        <f t="shared" ref="AU990:AU1053" si="360">IF($Q990=$AD$1,O990,"")</f>
        <v>52</v>
      </c>
      <c r="AV990" s="11">
        <f t="shared" ref="AV990:AV1053" si="361">IF($Q990=$AD$1,P990,"")</f>
        <v>13504.97</v>
      </c>
      <c r="AW990" s="11" t="str">
        <f t="shared" ref="AW990:AW1053" si="362">IF($Q990=$AD$1,T990,"")</f>
        <v>2017/6</v>
      </c>
      <c r="AX990" s="11" t="str">
        <f t="shared" ref="AX990:AX1053" si="363">IF(AW990&lt;&gt;"",AW990&amp;" "&amp;$AD$1,"")</f>
        <v>2017/6 Contribuciones Seg. Social</v>
      </c>
      <c r="AY990" s="11">
        <f t="shared" si="344"/>
        <v>14231.81</v>
      </c>
      <c r="AZ990" s="11">
        <f t="shared" ref="AZ990:AZ1053" si="364">IF(AY990="","",AV990/AY990)</f>
        <v>0.94892849187840478</v>
      </c>
      <c r="BA990" s="11" t="str">
        <f t="shared" si="346"/>
        <v>M645044 52</v>
      </c>
      <c r="BB990" s="11">
        <f>IFERROR(IF(AW990="","",VLOOKUP(AW990,SUSS!R:S,2,FALSE)),AY990*SUSS!$M$2)</f>
        <v>1707.8172</v>
      </c>
      <c r="BC990" s="11">
        <f t="shared" si="345"/>
        <v>1620.5963999999999</v>
      </c>
    </row>
    <row r="991" spans="1:55" ht="29.25" thickBot="1">
      <c r="A991" s="3" t="s">
        <v>236</v>
      </c>
      <c r="B991" s="83">
        <v>2020</v>
      </c>
      <c r="C991" s="83">
        <v>12</v>
      </c>
      <c r="D991" s="83"/>
      <c r="E991" s="84" t="s">
        <v>11</v>
      </c>
      <c r="F991" s="84" t="s">
        <v>10</v>
      </c>
      <c r="G991" s="84" t="s">
        <v>10</v>
      </c>
      <c r="H991" s="85">
        <v>44208</v>
      </c>
      <c r="I991" s="86">
        <v>72661.89</v>
      </c>
      <c r="J991" s="87">
        <v>0</v>
      </c>
      <c r="K991" s="86">
        <v>72661.89</v>
      </c>
      <c r="N991" s="3" t="s">
        <v>101</v>
      </c>
      <c r="O991" s="83">
        <v>52</v>
      </c>
      <c r="P991" s="87">
        <v>151.46</v>
      </c>
      <c r="Q991" s="84" t="s">
        <v>11</v>
      </c>
      <c r="R991" s="84" t="s">
        <v>10</v>
      </c>
      <c r="S991" s="84" t="s">
        <v>83</v>
      </c>
      <c r="T991" s="83" t="s">
        <v>93</v>
      </c>
      <c r="U991" s="83" t="s">
        <v>124</v>
      </c>
      <c r="AC991" s="11" t="str">
        <f t="shared" si="347"/>
        <v>O572081</v>
      </c>
      <c r="AD991" s="11" t="str">
        <f t="shared" si="348"/>
        <v>Contribuciones Seg. Social</v>
      </c>
      <c r="AE991" s="11" t="str">
        <f t="shared" si="349"/>
        <v>Declaración Jurada</v>
      </c>
      <c r="AF991" s="11" t="str">
        <f t="shared" si="350"/>
        <v>Declaración Jurada</v>
      </c>
      <c r="AG991" s="11">
        <f t="shared" si="351"/>
        <v>72661.89</v>
      </c>
      <c r="AH991" s="11">
        <f t="shared" si="352"/>
        <v>0</v>
      </c>
      <c r="AI991" s="11">
        <f t="shared" si="353"/>
        <v>72661.89</v>
      </c>
      <c r="AJ991" s="11">
        <f t="shared" si="354"/>
        <v>2020</v>
      </c>
      <c r="AK991" s="11">
        <f t="shared" si="355"/>
        <v>12</v>
      </c>
      <c r="AN991" s="11" t="str">
        <f t="shared" si="356"/>
        <v>2020/12</v>
      </c>
      <c r="AO991" s="11" t="str">
        <f t="shared" si="357"/>
        <v>2020/12 Contribuciones Seg. Social</v>
      </c>
      <c r="AP991" s="11">
        <f t="shared" si="358"/>
        <v>72661.89</v>
      </c>
      <c r="AT991" s="11" t="str">
        <f t="shared" si="359"/>
        <v>M645044</v>
      </c>
      <c r="AU991" s="11">
        <f t="shared" si="360"/>
        <v>52</v>
      </c>
      <c r="AV991" s="11">
        <f t="shared" si="361"/>
        <v>151.46</v>
      </c>
      <c r="AW991" s="11" t="str">
        <f t="shared" si="362"/>
        <v>2017/6</v>
      </c>
      <c r="AX991" s="11" t="str">
        <f t="shared" si="363"/>
        <v>2017/6 Contribuciones Seg. Social</v>
      </c>
      <c r="AY991" s="11">
        <f t="shared" si="344"/>
        <v>14231.81</v>
      </c>
      <c r="AZ991" s="11">
        <f t="shared" si="364"/>
        <v>1.064235680493205E-2</v>
      </c>
      <c r="BA991" s="11" t="str">
        <f t="shared" si="346"/>
        <v>M645044 52</v>
      </c>
      <c r="BB991" s="11">
        <f>IFERROR(IF(AW991="","",VLOOKUP(AW991,SUSS!R:S,2,FALSE)),AY991*SUSS!$M$2)</f>
        <v>1707.8172</v>
      </c>
      <c r="BC991" s="11">
        <f t="shared" si="345"/>
        <v>18.1752</v>
      </c>
    </row>
    <row r="992" spans="1:55" ht="46.5" thickBot="1">
      <c r="A992" s="3" t="s">
        <v>242</v>
      </c>
      <c r="B992" s="107" t="s">
        <v>81</v>
      </c>
      <c r="C992"/>
      <c r="D992"/>
      <c r="E992"/>
      <c r="F992"/>
      <c r="G992"/>
      <c r="H992"/>
      <c r="I992"/>
      <c r="J992"/>
      <c r="K992"/>
      <c r="N992" s="3" t="s">
        <v>101</v>
      </c>
      <c r="O992" s="83">
        <v>52</v>
      </c>
      <c r="P992" s="86">
        <v>3406.49</v>
      </c>
      <c r="Q992" s="84" t="s">
        <v>11</v>
      </c>
      <c r="R992" s="84" t="s">
        <v>10</v>
      </c>
      <c r="S992" s="84" t="s">
        <v>84</v>
      </c>
      <c r="T992" s="83" t="s">
        <v>93</v>
      </c>
      <c r="U992" s="83" t="s">
        <v>124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>M645044</v>
      </c>
      <c r="AU992" s="11">
        <f t="shared" si="360"/>
        <v>52</v>
      </c>
      <c r="AV992" s="11">
        <f t="shared" si="361"/>
        <v>3406.49</v>
      </c>
      <c r="AW992" s="11" t="str">
        <f t="shared" si="362"/>
        <v>2017/6</v>
      </c>
      <c r="AX992" s="11" t="str">
        <f t="shared" si="363"/>
        <v>2017/6 Contribuciones Seg. Social</v>
      </c>
      <c r="AY992" s="11">
        <f t="shared" si="344"/>
        <v>14231.81</v>
      </c>
      <c r="AZ992" s="11">
        <f t="shared" si="364"/>
        <v>0.23935746753223938</v>
      </c>
      <c r="BA992" s="11" t="str">
        <f t="shared" si="346"/>
        <v>M645044 52</v>
      </c>
      <c r="BB992" s="11">
        <f>IFERROR(IF(AW992="","",VLOOKUP(AW992,SUSS!R:S,2,FALSE)),AY992*SUSS!$M$2)</f>
        <v>1707.8172</v>
      </c>
      <c r="BC992" s="11">
        <f t="shared" si="345"/>
        <v>408.77879999999993</v>
      </c>
    </row>
    <row r="993" spans="1:55" ht="30" thickBot="1">
      <c r="A993" s="3" t="s">
        <v>242</v>
      </c>
      <c r="B993" s="118" t="s">
        <v>0</v>
      </c>
      <c r="C993" s="118" t="s">
        <v>1</v>
      </c>
      <c r="D993" s="118" t="s">
        <v>2</v>
      </c>
      <c r="E993" s="118" t="s">
        <v>3</v>
      </c>
      <c r="F993" s="118" t="s">
        <v>4</v>
      </c>
      <c r="G993" s="118" t="s">
        <v>5</v>
      </c>
      <c r="H993" s="118" t="s">
        <v>6</v>
      </c>
      <c r="I993" s="118" t="s">
        <v>7</v>
      </c>
      <c r="J993" s="118" t="s">
        <v>8</v>
      </c>
      <c r="K993" s="118" t="s">
        <v>9</v>
      </c>
      <c r="N993" s="3" t="s">
        <v>101</v>
      </c>
      <c r="O993" s="83">
        <v>52</v>
      </c>
      <c r="P993" s="86">
        <v>5334.43</v>
      </c>
      <c r="Q993" s="84" t="s">
        <v>11</v>
      </c>
      <c r="R993" s="84" t="s">
        <v>10</v>
      </c>
      <c r="S993" s="84" t="s">
        <v>10</v>
      </c>
      <c r="T993" s="83" t="s">
        <v>94</v>
      </c>
      <c r="U993" s="83" t="s">
        <v>124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>M645044</v>
      </c>
      <c r="AU993" s="11">
        <f t="shared" si="360"/>
        <v>52</v>
      </c>
      <c r="AV993" s="11">
        <f t="shared" si="361"/>
        <v>5334.43</v>
      </c>
      <c r="AW993" s="11" t="str">
        <f t="shared" si="362"/>
        <v>2017/7</v>
      </c>
      <c r="AX993" s="11" t="str">
        <f t="shared" si="363"/>
        <v>2017/7 Contribuciones Seg. Social</v>
      </c>
      <c r="AY993" s="11">
        <f t="shared" si="344"/>
        <v>10460.48</v>
      </c>
      <c r="AZ993" s="11">
        <f t="shared" si="364"/>
        <v>0.50996034598794704</v>
      </c>
      <c r="BA993" s="11" t="str">
        <f t="shared" si="346"/>
        <v>M645044 52</v>
      </c>
      <c r="BB993" s="11">
        <f>IFERROR(IF(AW993="","",VLOOKUP(AW993,SUSS!R:S,2,FALSE)),AY993*SUSS!$M$2)</f>
        <v>1255.2575999999999</v>
      </c>
      <c r="BC993" s="11">
        <f t="shared" si="345"/>
        <v>640.13159999999993</v>
      </c>
    </row>
    <row r="994" spans="1:55" ht="29.25" thickBot="1">
      <c r="A994" s="3" t="s">
        <v>242</v>
      </c>
      <c r="B994" s="108">
        <v>2020</v>
      </c>
      <c r="C994" s="108">
        <v>7</v>
      </c>
      <c r="D994" s="108"/>
      <c r="E994" s="109" t="s">
        <v>82</v>
      </c>
      <c r="F994" s="109" t="s">
        <v>10</v>
      </c>
      <c r="G994" s="109" t="s">
        <v>10</v>
      </c>
      <c r="H994" s="110">
        <v>44063</v>
      </c>
      <c r="I994" s="111">
        <v>270927.03000000003</v>
      </c>
      <c r="J994" s="112">
        <v>0</v>
      </c>
      <c r="K994" s="111">
        <v>270927.03000000003</v>
      </c>
      <c r="N994" s="3" t="s">
        <v>101</v>
      </c>
      <c r="O994" s="83">
        <v>52</v>
      </c>
      <c r="P994" s="86">
        <v>5558.06</v>
      </c>
      <c r="Q994" s="84" t="s">
        <v>86</v>
      </c>
      <c r="R994" s="84" t="s">
        <v>10</v>
      </c>
      <c r="S994" s="84" t="s">
        <v>10</v>
      </c>
      <c r="T994" s="83" t="s">
        <v>95</v>
      </c>
      <c r="U994" s="83" t="s">
        <v>124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:55" ht="29.25" thickBot="1">
      <c r="A995" s="3" t="s">
        <v>242</v>
      </c>
      <c r="B995" s="113">
        <v>2020</v>
      </c>
      <c r="C995" s="113">
        <v>7</v>
      </c>
      <c r="D995" s="113"/>
      <c r="E995" s="114" t="s">
        <v>82</v>
      </c>
      <c r="F995" s="114" t="s">
        <v>10</v>
      </c>
      <c r="G995" s="114" t="s">
        <v>83</v>
      </c>
      <c r="H995" s="115">
        <v>44312</v>
      </c>
      <c r="I995" s="116">
        <v>69882.92</v>
      </c>
      <c r="J995" s="117">
        <v>0</v>
      </c>
      <c r="K995" s="116">
        <v>69882.92</v>
      </c>
      <c r="N995" s="3" t="s">
        <v>101</v>
      </c>
      <c r="O995" s="83">
        <v>52</v>
      </c>
      <c r="P995" s="87">
        <v>400</v>
      </c>
      <c r="Q995" s="84" t="s">
        <v>86</v>
      </c>
      <c r="R995" s="84" t="s">
        <v>10</v>
      </c>
      <c r="S995" s="84" t="s">
        <v>105</v>
      </c>
      <c r="T995" s="83" t="s">
        <v>95</v>
      </c>
      <c r="U995" s="83" t="s">
        <v>124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:55" ht="29.25" thickBot="1">
      <c r="A996" s="3" t="s">
        <v>242</v>
      </c>
      <c r="B996" s="113">
        <v>2020</v>
      </c>
      <c r="C996" s="113">
        <v>8</v>
      </c>
      <c r="D996" s="113"/>
      <c r="E996" s="114" t="s">
        <v>82</v>
      </c>
      <c r="F996" s="114" t="s">
        <v>10</v>
      </c>
      <c r="G996" s="114" t="s">
        <v>10</v>
      </c>
      <c r="H996" s="115">
        <v>44096</v>
      </c>
      <c r="I996" s="116">
        <v>180676.84</v>
      </c>
      <c r="J996" s="117">
        <v>0</v>
      </c>
      <c r="K996" s="116">
        <v>180676.84</v>
      </c>
      <c r="N996" s="3" t="s">
        <v>101</v>
      </c>
      <c r="O996" s="83">
        <v>52</v>
      </c>
      <c r="P996" s="87">
        <v>388.11</v>
      </c>
      <c r="Q996" s="84" t="s">
        <v>86</v>
      </c>
      <c r="R996" s="84" t="s">
        <v>10</v>
      </c>
      <c r="S996" s="84" t="s">
        <v>83</v>
      </c>
      <c r="T996" s="83" t="s">
        <v>95</v>
      </c>
      <c r="U996" s="83" t="s">
        <v>124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:55" ht="29.25" thickBot="1">
      <c r="A997" s="3" t="s">
        <v>242</v>
      </c>
      <c r="B997" s="113">
        <v>2020</v>
      </c>
      <c r="C997" s="113">
        <v>8</v>
      </c>
      <c r="D997" s="113"/>
      <c r="E997" s="114" t="s">
        <v>82</v>
      </c>
      <c r="F997" s="114" t="s">
        <v>10</v>
      </c>
      <c r="G997" s="114" t="s">
        <v>83</v>
      </c>
      <c r="H997" s="115">
        <v>44312</v>
      </c>
      <c r="I997" s="116">
        <v>41284.660000000003</v>
      </c>
      <c r="J997" s="117">
        <v>0</v>
      </c>
      <c r="K997" s="116">
        <v>41284.660000000003</v>
      </c>
      <c r="N997" s="3" t="s">
        <v>101</v>
      </c>
      <c r="O997" s="83">
        <v>52</v>
      </c>
      <c r="P997" s="86">
        <v>1722.99</v>
      </c>
      <c r="Q997" s="84" t="s">
        <v>86</v>
      </c>
      <c r="R997" s="84" t="s">
        <v>10</v>
      </c>
      <c r="S997" s="84" t="s">
        <v>84</v>
      </c>
      <c r="T997" s="83" t="s">
        <v>95</v>
      </c>
      <c r="U997" s="83" t="s">
        <v>124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:55" ht="29.25" thickBot="1">
      <c r="A998" s="3" t="s">
        <v>242</v>
      </c>
      <c r="B998" s="113">
        <v>2020</v>
      </c>
      <c r="C998" s="113">
        <v>9</v>
      </c>
      <c r="D998" s="113"/>
      <c r="E998" s="114" t="s">
        <v>82</v>
      </c>
      <c r="F998" s="114" t="s">
        <v>10</v>
      </c>
      <c r="G998" s="114" t="s">
        <v>10</v>
      </c>
      <c r="H998" s="115">
        <v>44125</v>
      </c>
      <c r="I998" s="116">
        <v>451140.45</v>
      </c>
      <c r="J998" s="117">
        <v>0</v>
      </c>
      <c r="K998" s="116">
        <v>451140.45</v>
      </c>
      <c r="N998" s="3" t="s">
        <v>101</v>
      </c>
      <c r="O998" s="83">
        <v>52</v>
      </c>
      <c r="P998" s="86">
        <v>8187.02</v>
      </c>
      <c r="Q998" s="84" t="s">
        <v>86</v>
      </c>
      <c r="R998" s="84" t="s">
        <v>10</v>
      </c>
      <c r="S998" s="84" t="s">
        <v>10</v>
      </c>
      <c r="T998" s="83" t="s">
        <v>169</v>
      </c>
      <c r="U998" s="83" t="s">
        <v>124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:55" ht="29.25" thickBot="1">
      <c r="A999" s="3" t="s">
        <v>242</v>
      </c>
      <c r="B999" s="113">
        <v>2020</v>
      </c>
      <c r="C999" s="113">
        <v>9</v>
      </c>
      <c r="D999" s="113"/>
      <c r="E999" s="114" t="s">
        <v>82</v>
      </c>
      <c r="F999" s="114" t="s">
        <v>10</v>
      </c>
      <c r="G999" s="114" t="s">
        <v>83</v>
      </c>
      <c r="H999" s="115">
        <v>44312</v>
      </c>
      <c r="I999" s="116">
        <v>90228.09</v>
      </c>
      <c r="J999" s="117">
        <v>0</v>
      </c>
      <c r="K999" s="116">
        <v>90228.09</v>
      </c>
      <c r="N999" s="3" t="s">
        <v>101</v>
      </c>
      <c r="O999" s="83">
        <v>52</v>
      </c>
      <c r="P999" s="87">
        <v>18.809999999999999</v>
      </c>
      <c r="Q999" s="84" t="s">
        <v>106</v>
      </c>
      <c r="R999" s="84" t="s">
        <v>10</v>
      </c>
      <c r="S999" s="84" t="s">
        <v>105</v>
      </c>
      <c r="T999" s="83" t="s">
        <v>163</v>
      </c>
      <c r="U999" s="83" t="s">
        <v>124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:55" ht="29.25" thickBot="1">
      <c r="A1000" s="3" t="s">
        <v>242</v>
      </c>
      <c r="B1000" s="113">
        <v>2020</v>
      </c>
      <c r="C1000" s="113">
        <v>10</v>
      </c>
      <c r="D1000" s="113"/>
      <c r="E1000" s="114" t="s">
        <v>82</v>
      </c>
      <c r="F1000" s="114" t="s">
        <v>10</v>
      </c>
      <c r="G1000" s="114" t="s">
        <v>10</v>
      </c>
      <c r="H1000" s="115">
        <v>44155</v>
      </c>
      <c r="I1000" s="116">
        <v>315453.45</v>
      </c>
      <c r="J1000" s="117">
        <v>0</v>
      </c>
      <c r="K1000" s="116">
        <v>315453.45</v>
      </c>
      <c r="N1000" s="3" t="s">
        <v>101</v>
      </c>
      <c r="O1000" s="83">
        <v>52</v>
      </c>
      <c r="P1000" s="87">
        <v>12.54</v>
      </c>
      <c r="Q1000" s="84" t="s">
        <v>107</v>
      </c>
      <c r="R1000" s="84" t="s">
        <v>10</v>
      </c>
      <c r="S1000" s="84" t="s">
        <v>105</v>
      </c>
      <c r="T1000" s="83" t="s">
        <v>163</v>
      </c>
      <c r="U1000" s="83" t="s">
        <v>124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:55" ht="29.25" thickBot="1">
      <c r="A1001" s="3" t="s">
        <v>242</v>
      </c>
      <c r="B1001" s="113">
        <v>2020</v>
      </c>
      <c r="C1001" s="113">
        <v>10</v>
      </c>
      <c r="D1001" s="113"/>
      <c r="E1001" s="114" t="s">
        <v>82</v>
      </c>
      <c r="F1001" s="114" t="s">
        <v>10</v>
      </c>
      <c r="G1001" s="114" t="s">
        <v>83</v>
      </c>
      <c r="H1001" s="115">
        <v>44312</v>
      </c>
      <c r="I1001" s="116">
        <v>53881.55</v>
      </c>
      <c r="J1001" s="117">
        <v>0</v>
      </c>
      <c r="K1001" s="116">
        <v>53881.55</v>
      </c>
      <c r="N1001" s="3" t="s">
        <v>101</v>
      </c>
      <c r="O1001" s="83">
        <v>52</v>
      </c>
      <c r="P1001" s="86">
        <v>44282.22</v>
      </c>
      <c r="Q1001" s="84" t="s">
        <v>82</v>
      </c>
      <c r="R1001" s="84" t="s">
        <v>10</v>
      </c>
      <c r="S1001" s="84" t="s">
        <v>10</v>
      </c>
      <c r="T1001" s="83" t="s">
        <v>188</v>
      </c>
      <c r="U1001" s="83" t="s">
        <v>124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:55" ht="29.25" thickBot="1">
      <c r="A1002" s="3" t="s">
        <v>242</v>
      </c>
      <c r="B1002" s="113">
        <v>2020</v>
      </c>
      <c r="C1002" s="113">
        <v>11</v>
      </c>
      <c r="D1002" s="113"/>
      <c r="E1002" s="114" t="s">
        <v>82</v>
      </c>
      <c r="F1002" s="114" t="s">
        <v>10</v>
      </c>
      <c r="G1002" s="114" t="s">
        <v>10</v>
      </c>
      <c r="H1002" s="115">
        <v>44187</v>
      </c>
      <c r="I1002" s="116">
        <v>269375.56</v>
      </c>
      <c r="J1002" s="117">
        <v>0</v>
      </c>
      <c r="K1002" s="116">
        <v>269375.56</v>
      </c>
      <c r="N1002" s="3" t="s">
        <v>101</v>
      </c>
      <c r="O1002" s="83">
        <v>53</v>
      </c>
      <c r="P1002" s="87">
        <v>669.19</v>
      </c>
      <c r="Q1002" s="84" t="s">
        <v>103</v>
      </c>
      <c r="R1002" s="84" t="s">
        <v>10</v>
      </c>
      <c r="S1002" s="84" t="s">
        <v>84</v>
      </c>
      <c r="T1002" s="83" t="s">
        <v>114</v>
      </c>
      <c r="U1002" s="83" t="s">
        <v>124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:55" ht="29.25" thickBot="1">
      <c r="A1003" s="3" t="s">
        <v>242</v>
      </c>
      <c r="B1003" s="113">
        <v>2020</v>
      </c>
      <c r="C1003" s="113">
        <v>11</v>
      </c>
      <c r="D1003" s="113"/>
      <c r="E1003" s="114" t="s">
        <v>82</v>
      </c>
      <c r="F1003" s="114" t="s">
        <v>10</v>
      </c>
      <c r="G1003" s="114" t="s">
        <v>83</v>
      </c>
      <c r="H1003" s="115">
        <v>44312</v>
      </c>
      <c r="I1003" s="116">
        <v>37333.660000000003</v>
      </c>
      <c r="J1003" s="117">
        <v>0</v>
      </c>
      <c r="K1003" s="116">
        <v>37333.660000000003</v>
      </c>
      <c r="N1003" s="3" t="s">
        <v>101</v>
      </c>
      <c r="O1003" s="83">
        <v>53</v>
      </c>
      <c r="P1003" s="87">
        <v>6.27</v>
      </c>
      <c r="Q1003" s="84" t="s">
        <v>104</v>
      </c>
      <c r="R1003" s="84" t="s">
        <v>10</v>
      </c>
      <c r="S1003" s="84" t="s">
        <v>105</v>
      </c>
      <c r="T1003" s="83" t="s">
        <v>116</v>
      </c>
      <c r="U1003" s="83" t="s">
        <v>124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:55" ht="46.5" thickBot="1">
      <c r="A1004" s="3" t="s">
        <v>245</v>
      </c>
      <c r="B1004" s="133" t="s">
        <v>81</v>
      </c>
      <c r="C1004"/>
      <c r="D1004"/>
      <c r="E1004"/>
      <c r="F1004"/>
      <c r="G1004"/>
      <c r="H1004"/>
      <c r="I1004"/>
      <c r="J1004"/>
      <c r="K1004"/>
      <c r="N1004" s="3" t="s">
        <v>101</v>
      </c>
      <c r="O1004" s="83">
        <v>53</v>
      </c>
      <c r="P1004" s="86">
        <v>14119.33</v>
      </c>
      <c r="Q1004" s="84" t="s">
        <v>102</v>
      </c>
      <c r="R1004" s="84" t="s">
        <v>10</v>
      </c>
      <c r="S1004" s="84" t="s">
        <v>10</v>
      </c>
      <c r="T1004" s="83" t="s">
        <v>137</v>
      </c>
      <c r="U1004" s="83" t="s">
        <v>124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:55" ht="30" thickBot="1">
      <c r="A1005" s="3" t="s">
        <v>245</v>
      </c>
      <c r="B1005" s="118" t="s">
        <v>0</v>
      </c>
      <c r="C1005" s="118" t="s">
        <v>1</v>
      </c>
      <c r="D1005" s="118" t="s">
        <v>2</v>
      </c>
      <c r="E1005" s="118" t="s">
        <v>3</v>
      </c>
      <c r="F1005" s="118" t="s">
        <v>4</v>
      </c>
      <c r="G1005" s="118" t="s">
        <v>5</v>
      </c>
      <c r="H1005" s="118" t="s">
        <v>6</v>
      </c>
      <c r="I1005" s="118" t="s">
        <v>7</v>
      </c>
      <c r="J1005" s="118" t="s">
        <v>8</v>
      </c>
      <c r="K1005" s="118" t="s">
        <v>9</v>
      </c>
      <c r="N1005" s="3" t="s">
        <v>101</v>
      </c>
      <c r="O1005" s="83">
        <v>53</v>
      </c>
      <c r="P1005" s="86">
        <v>5126.05</v>
      </c>
      <c r="Q1005" s="84" t="s">
        <v>11</v>
      </c>
      <c r="R1005" s="84" t="s">
        <v>10</v>
      </c>
      <c r="S1005" s="84" t="s">
        <v>10</v>
      </c>
      <c r="T1005" s="83" t="s">
        <v>94</v>
      </c>
      <c r="U1005" s="83" t="s">
        <v>124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>M645044</v>
      </c>
      <c r="AU1005" s="11">
        <f t="shared" si="360"/>
        <v>53</v>
      </c>
      <c r="AV1005" s="11">
        <f t="shared" si="361"/>
        <v>5126.05</v>
      </c>
      <c r="AW1005" s="11" t="str">
        <f t="shared" si="362"/>
        <v>2017/7</v>
      </c>
      <c r="AX1005" s="11" t="str">
        <f t="shared" si="363"/>
        <v>2017/7 Contribuciones Seg. Social</v>
      </c>
      <c r="AY1005" s="11">
        <f t="shared" si="344"/>
        <v>10460.48</v>
      </c>
      <c r="AZ1005" s="11">
        <f t="shared" si="364"/>
        <v>0.49003965401205302</v>
      </c>
      <c r="BA1005" s="11" t="str">
        <f t="shared" si="346"/>
        <v>M645044 53</v>
      </c>
      <c r="BB1005" s="11">
        <f>IFERROR(IF(AW1005="","",VLOOKUP(AW1005,SUSS!R:S,2,FALSE)),AY1005*SUSS!$M$2)</f>
        <v>1255.2575999999999</v>
      </c>
      <c r="BC1005" s="11">
        <f t="shared" si="345"/>
        <v>615.12599999999998</v>
      </c>
    </row>
    <row r="1006" spans="1:55" ht="29.25" thickBot="1">
      <c r="A1006" s="3" t="s">
        <v>245</v>
      </c>
      <c r="B1006" s="108">
        <v>2021</v>
      </c>
      <c r="C1006" s="108">
        <v>3</v>
      </c>
      <c r="D1006" s="108"/>
      <c r="E1006" s="109" t="s">
        <v>82</v>
      </c>
      <c r="F1006" s="109" t="s">
        <v>10</v>
      </c>
      <c r="G1006" s="109" t="s">
        <v>10</v>
      </c>
      <c r="H1006" s="110">
        <v>44307</v>
      </c>
      <c r="I1006" s="111">
        <v>198585.31</v>
      </c>
      <c r="J1006" s="112">
        <v>0</v>
      </c>
      <c r="K1006" s="111">
        <v>198585.31</v>
      </c>
      <c r="N1006" s="3" t="s">
        <v>101</v>
      </c>
      <c r="O1006" s="83">
        <v>53</v>
      </c>
      <c r="P1006" s="86">
        <v>2615.12</v>
      </c>
      <c r="Q1006" s="84" t="s">
        <v>11</v>
      </c>
      <c r="R1006" s="84" t="s">
        <v>10</v>
      </c>
      <c r="S1006" s="84" t="s">
        <v>83</v>
      </c>
      <c r="T1006" s="83" t="s">
        <v>94</v>
      </c>
      <c r="U1006" s="83" t="s">
        <v>124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M645044</v>
      </c>
      <c r="AU1006" s="11">
        <f t="shared" si="360"/>
        <v>53</v>
      </c>
      <c r="AV1006" s="11">
        <f t="shared" si="361"/>
        <v>2615.12</v>
      </c>
      <c r="AW1006" s="11" t="str">
        <f t="shared" si="362"/>
        <v>2017/7</v>
      </c>
      <c r="AX1006" s="11" t="str">
        <f t="shared" si="363"/>
        <v>2017/7 Contribuciones Seg. Social</v>
      </c>
      <c r="AY1006" s="11">
        <f t="shared" si="344"/>
        <v>10460.48</v>
      </c>
      <c r="AZ1006" s="11">
        <f t="shared" si="364"/>
        <v>0.25</v>
      </c>
      <c r="BA1006" s="11" t="str">
        <f t="shared" si="346"/>
        <v>M645044 53</v>
      </c>
      <c r="BB1006" s="11">
        <f>IFERROR(IF(AW1006="","",VLOOKUP(AW1006,SUSS!R:S,2,FALSE)),AY1006*SUSS!$M$2)</f>
        <v>1255.2575999999999</v>
      </c>
      <c r="BC1006" s="11">
        <f t="shared" si="345"/>
        <v>313.81439999999998</v>
      </c>
    </row>
    <row r="1007" spans="1:55" ht="29.25" thickBot="1">
      <c r="A1007" s="3" t="s">
        <v>245</v>
      </c>
      <c r="B1007" s="113">
        <v>2021</v>
      </c>
      <c r="C1007" s="113">
        <v>3</v>
      </c>
      <c r="D1007" s="113"/>
      <c r="E1007" s="114" t="s">
        <v>82</v>
      </c>
      <c r="F1007" s="114" t="s">
        <v>10</v>
      </c>
      <c r="G1007" s="114" t="s">
        <v>83</v>
      </c>
      <c r="H1007" s="115">
        <v>44474</v>
      </c>
      <c r="I1007" s="116">
        <v>36367.589999999997</v>
      </c>
      <c r="J1007" s="117">
        <v>0</v>
      </c>
      <c r="K1007" s="116">
        <v>36367.589999999997</v>
      </c>
      <c r="N1007" s="3" t="s">
        <v>101</v>
      </c>
      <c r="O1007" s="83">
        <v>53</v>
      </c>
      <c r="P1007" s="86">
        <v>10460.57</v>
      </c>
      <c r="Q1007" s="84" t="s">
        <v>11</v>
      </c>
      <c r="R1007" s="84" t="s">
        <v>10</v>
      </c>
      <c r="S1007" s="84" t="s">
        <v>10</v>
      </c>
      <c r="T1007" s="83" t="s">
        <v>95</v>
      </c>
      <c r="U1007" s="83" t="s">
        <v>124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>M645044</v>
      </c>
      <c r="AU1007" s="11">
        <f t="shared" si="360"/>
        <v>53</v>
      </c>
      <c r="AV1007" s="11">
        <f t="shared" si="361"/>
        <v>10460.57</v>
      </c>
      <c r="AW1007" s="11" t="str">
        <f t="shared" si="362"/>
        <v>2017/8</v>
      </c>
      <c r="AX1007" s="11" t="str">
        <f t="shared" si="363"/>
        <v>2017/8 Contribuciones Seg. Social</v>
      </c>
      <c r="AY1007" s="11">
        <f t="shared" si="344"/>
        <v>10460.57</v>
      </c>
      <c r="AZ1007" s="11">
        <f t="shared" si="364"/>
        <v>1</v>
      </c>
      <c r="BA1007" s="11" t="str">
        <f t="shared" si="346"/>
        <v>M645044 53</v>
      </c>
      <c r="BB1007" s="11">
        <f>IFERROR(IF(AW1007="","",VLOOKUP(AW1007,SUSS!R:S,2,FALSE)),AY1007*SUSS!$M$2)</f>
        <v>1255.2683999999999</v>
      </c>
      <c r="BC1007" s="11">
        <f t="shared" si="345"/>
        <v>1255.2683999999999</v>
      </c>
    </row>
    <row r="1008" spans="1:55" ht="29.25" thickBot="1">
      <c r="A1008" s="3" t="s">
        <v>245</v>
      </c>
      <c r="B1008" s="113">
        <v>2021</v>
      </c>
      <c r="C1008" s="113">
        <v>5</v>
      </c>
      <c r="D1008" s="113"/>
      <c r="E1008" s="114" t="s">
        <v>82</v>
      </c>
      <c r="F1008" s="114" t="s">
        <v>10</v>
      </c>
      <c r="G1008" s="114" t="s">
        <v>10</v>
      </c>
      <c r="H1008" s="115">
        <v>44370</v>
      </c>
      <c r="I1008" s="116">
        <v>253224.31</v>
      </c>
      <c r="J1008" s="117">
        <v>0</v>
      </c>
      <c r="K1008" s="116">
        <v>253224.31</v>
      </c>
      <c r="N1008" s="3" t="s">
        <v>101</v>
      </c>
      <c r="O1008" s="83">
        <v>53</v>
      </c>
      <c r="P1008" s="87">
        <v>480.78</v>
      </c>
      <c r="Q1008" s="84" t="s">
        <v>11</v>
      </c>
      <c r="R1008" s="84" t="s">
        <v>10</v>
      </c>
      <c r="S1008" s="84" t="s">
        <v>83</v>
      </c>
      <c r="T1008" s="83" t="s">
        <v>95</v>
      </c>
      <c r="U1008" s="83" t="s">
        <v>124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>M645044</v>
      </c>
      <c r="AU1008" s="11">
        <f t="shared" si="360"/>
        <v>53</v>
      </c>
      <c r="AV1008" s="11">
        <f t="shared" si="361"/>
        <v>480.78</v>
      </c>
      <c r="AW1008" s="11" t="str">
        <f t="shared" si="362"/>
        <v>2017/8</v>
      </c>
      <c r="AX1008" s="11" t="str">
        <f t="shared" si="363"/>
        <v>2017/8 Contribuciones Seg. Social</v>
      </c>
      <c r="AY1008" s="11">
        <f t="shared" si="344"/>
        <v>10460.57</v>
      </c>
      <c r="AZ1008" s="11">
        <f t="shared" si="364"/>
        <v>4.5961166552109495E-2</v>
      </c>
      <c r="BA1008" s="11" t="str">
        <f t="shared" si="346"/>
        <v>M645044 53</v>
      </c>
      <c r="BB1008" s="11">
        <f>IFERROR(IF(AW1008="","",VLOOKUP(AW1008,SUSS!R:S,2,FALSE)),AY1008*SUSS!$M$2)</f>
        <v>1255.2683999999999</v>
      </c>
      <c r="BC1008" s="11">
        <f t="shared" si="345"/>
        <v>57.693599999999996</v>
      </c>
    </row>
    <row r="1009" spans="1:55" ht="29.25" thickBot="1">
      <c r="A1009" s="3" t="s">
        <v>245</v>
      </c>
      <c r="B1009" s="113">
        <v>2021</v>
      </c>
      <c r="C1009" s="113">
        <v>5</v>
      </c>
      <c r="D1009" s="113"/>
      <c r="E1009" s="114" t="s">
        <v>82</v>
      </c>
      <c r="F1009" s="114" t="s">
        <v>10</v>
      </c>
      <c r="G1009" s="114" t="s">
        <v>83</v>
      </c>
      <c r="H1009" s="115">
        <v>44474</v>
      </c>
      <c r="I1009" s="116">
        <v>28842.25</v>
      </c>
      <c r="J1009" s="117">
        <v>0</v>
      </c>
      <c r="K1009" s="116">
        <v>28842.25</v>
      </c>
      <c r="N1009" s="3" t="s">
        <v>101</v>
      </c>
      <c r="O1009" s="83">
        <v>53</v>
      </c>
      <c r="P1009" s="86">
        <v>2134.36</v>
      </c>
      <c r="Q1009" s="84" t="s">
        <v>11</v>
      </c>
      <c r="R1009" s="84" t="s">
        <v>10</v>
      </c>
      <c r="S1009" s="84" t="s">
        <v>84</v>
      </c>
      <c r="T1009" s="83" t="s">
        <v>95</v>
      </c>
      <c r="U1009" s="83" t="s">
        <v>124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M645044</v>
      </c>
      <c r="AU1009" s="11">
        <f t="shared" si="360"/>
        <v>53</v>
      </c>
      <c r="AV1009" s="11">
        <f t="shared" si="361"/>
        <v>2134.36</v>
      </c>
      <c r="AW1009" s="11" t="str">
        <f t="shared" si="362"/>
        <v>2017/8</v>
      </c>
      <c r="AX1009" s="11" t="str">
        <f t="shared" si="363"/>
        <v>2017/8 Contribuciones Seg. Social</v>
      </c>
      <c r="AY1009" s="11">
        <f t="shared" si="344"/>
        <v>10460.57</v>
      </c>
      <c r="AZ1009" s="11">
        <f t="shared" si="364"/>
        <v>0.20403859445517789</v>
      </c>
      <c r="BA1009" s="11" t="str">
        <f t="shared" si="346"/>
        <v>M645044 53</v>
      </c>
      <c r="BB1009" s="11">
        <f>IFERROR(IF(AW1009="","",VLOOKUP(AW1009,SUSS!R:S,2,FALSE)),AY1009*SUSS!$M$2)</f>
        <v>1255.2683999999999</v>
      </c>
      <c r="BC1009" s="11">
        <f t="shared" si="345"/>
        <v>256.1232</v>
      </c>
    </row>
    <row r="1010" spans="1:55" ht="29.25" thickBot="1">
      <c r="A1010" s="3" t="s">
        <v>245</v>
      </c>
      <c r="B1010" s="113">
        <v>2021</v>
      </c>
      <c r="C1010" s="113">
        <v>6</v>
      </c>
      <c r="D1010" s="113"/>
      <c r="E1010" s="114" t="s">
        <v>82</v>
      </c>
      <c r="F1010" s="114" t="s">
        <v>10</v>
      </c>
      <c r="G1010" s="114" t="s">
        <v>10</v>
      </c>
      <c r="H1010" s="115">
        <v>44398</v>
      </c>
      <c r="I1010" s="116">
        <v>41962.64</v>
      </c>
      <c r="J1010" s="117">
        <v>0</v>
      </c>
      <c r="K1010" s="116">
        <v>41962.64</v>
      </c>
      <c r="N1010" s="3" t="s">
        <v>101</v>
      </c>
      <c r="O1010" s="83">
        <v>53</v>
      </c>
      <c r="P1010" s="86">
        <v>1580.47</v>
      </c>
      <c r="Q1010" s="84" t="s">
        <v>11</v>
      </c>
      <c r="R1010" s="84" t="s">
        <v>10</v>
      </c>
      <c r="S1010" s="84" t="s">
        <v>10</v>
      </c>
      <c r="T1010" s="83" t="s">
        <v>169</v>
      </c>
      <c r="U1010" s="83" t="s">
        <v>124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>M645044</v>
      </c>
      <c r="AU1010" s="11">
        <f t="shared" si="360"/>
        <v>53</v>
      </c>
      <c r="AV1010" s="11">
        <f t="shared" si="361"/>
        <v>1580.47</v>
      </c>
      <c r="AW1010" s="11" t="str">
        <f t="shared" si="362"/>
        <v>2017/9</v>
      </c>
      <c r="AX1010" s="11" t="str">
        <f t="shared" si="363"/>
        <v>2017/9 Contribuciones Seg. Social</v>
      </c>
      <c r="AY1010" s="11">
        <f t="shared" si="344"/>
        <v>10770.17</v>
      </c>
      <c r="AZ1010" s="11">
        <f t="shared" si="364"/>
        <v>0.14674513029970743</v>
      </c>
      <c r="BA1010" s="11" t="str">
        <f t="shared" si="346"/>
        <v>M645044 53</v>
      </c>
      <c r="BB1010" s="11">
        <f>IFERROR(IF(AW1010="","",VLOOKUP(AW1010,SUSS!R:S,2,FALSE)),AY1010*SUSS!$M$2)</f>
        <v>1292.4204</v>
      </c>
      <c r="BC1010" s="11">
        <f t="shared" si="345"/>
        <v>189.65639999999999</v>
      </c>
    </row>
    <row r="1011" spans="1:55" ht="29.25" thickBot="1">
      <c r="A1011" s="3" t="s">
        <v>245</v>
      </c>
      <c r="B1011" s="113">
        <v>2021</v>
      </c>
      <c r="C1011" s="113">
        <v>6</v>
      </c>
      <c r="D1011" s="113"/>
      <c r="E1011" s="114" t="s">
        <v>82</v>
      </c>
      <c r="F1011" s="114" t="s">
        <v>10</v>
      </c>
      <c r="G1011" s="114" t="s">
        <v>83</v>
      </c>
      <c r="H1011" s="115">
        <v>44474</v>
      </c>
      <c r="I1011" s="116">
        <v>3467.51</v>
      </c>
      <c r="J1011" s="117">
        <v>0</v>
      </c>
      <c r="K1011" s="116">
        <v>3467.51</v>
      </c>
      <c r="N1011" s="3" t="s">
        <v>101</v>
      </c>
      <c r="O1011" s="83">
        <v>53</v>
      </c>
      <c r="P1011" s="87">
        <v>507.33</v>
      </c>
      <c r="Q1011" s="84" t="s">
        <v>86</v>
      </c>
      <c r="R1011" s="84" t="s">
        <v>10</v>
      </c>
      <c r="S1011" s="84" t="s">
        <v>10</v>
      </c>
      <c r="T1011" s="83" t="s">
        <v>169</v>
      </c>
      <c r="U1011" s="83" t="s">
        <v>124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:55" ht="29.25" thickBot="1">
      <c r="A1012" s="3" t="s">
        <v>245</v>
      </c>
      <c r="B1012" s="113">
        <v>2021</v>
      </c>
      <c r="C1012" s="113">
        <v>7</v>
      </c>
      <c r="D1012" s="113"/>
      <c r="E1012" s="114" t="s">
        <v>82</v>
      </c>
      <c r="F1012" s="114" t="s">
        <v>10</v>
      </c>
      <c r="G1012" s="114" t="s">
        <v>10</v>
      </c>
      <c r="H1012" s="115">
        <v>44428</v>
      </c>
      <c r="I1012" s="116">
        <v>163983.65</v>
      </c>
      <c r="J1012" s="117">
        <v>0</v>
      </c>
      <c r="K1012" s="116">
        <v>163983.65</v>
      </c>
      <c r="N1012" s="3" t="s">
        <v>101</v>
      </c>
      <c r="O1012" s="83">
        <v>53</v>
      </c>
      <c r="P1012" s="87">
        <v>351.52</v>
      </c>
      <c r="Q1012" s="84" t="s">
        <v>86</v>
      </c>
      <c r="R1012" s="84" t="s">
        <v>10</v>
      </c>
      <c r="S1012" s="84" t="s">
        <v>83</v>
      </c>
      <c r="T1012" s="83" t="s">
        <v>169</v>
      </c>
      <c r="U1012" s="83" t="s">
        <v>124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:55" ht="29.25" thickBot="1">
      <c r="A1013" s="3" t="s">
        <v>245</v>
      </c>
      <c r="B1013" s="113">
        <v>2021</v>
      </c>
      <c r="C1013" s="113">
        <v>7</v>
      </c>
      <c r="D1013" s="113"/>
      <c r="E1013" s="114" t="s">
        <v>82</v>
      </c>
      <c r="F1013" s="114" t="s">
        <v>10</v>
      </c>
      <c r="G1013" s="114" t="s">
        <v>83</v>
      </c>
      <c r="H1013" s="115">
        <v>44474</v>
      </c>
      <c r="I1013" s="116">
        <v>8240.18</v>
      </c>
      <c r="J1013" s="117">
        <v>0</v>
      </c>
      <c r="K1013" s="116">
        <v>8240.18</v>
      </c>
      <c r="N1013" s="3" t="s">
        <v>101</v>
      </c>
      <c r="O1013" s="83">
        <v>53</v>
      </c>
      <c r="P1013" s="86">
        <v>1822.07</v>
      </c>
      <c r="Q1013" s="84" t="s">
        <v>86</v>
      </c>
      <c r="R1013" s="84" t="s">
        <v>10</v>
      </c>
      <c r="S1013" s="84" t="s">
        <v>84</v>
      </c>
      <c r="T1013" s="83" t="s">
        <v>169</v>
      </c>
      <c r="U1013" s="83" t="s">
        <v>124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:55" ht="46.5" thickBot="1">
      <c r="A1014" s="3" t="s">
        <v>251</v>
      </c>
      <c r="B1014" s="133" t="s">
        <v>81</v>
      </c>
      <c r="C1014"/>
      <c r="D1014"/>
      <c r="E1014"/>
      <c r="F1014"/>
      <c r="G1014"/>
      <c r="H1014"/>
      <c r="I1014"/>
      <c r="J1014"/>
      <c r="K1014"/>
      <c r="N1014" s="3" t="s">
        <v>101</v>
      </c>
      <c r="O1014" s="83">
        <v>53</v>
      </c>
      <c r="P1014" s="86">
        <v>8470.64</v>
      </c>
      <c r="Q1014" s="84" t="s">
        <v>86</v>
      </c>
      <c r="R1014" s="84" t="s">
        <v>10</v>
      </c>
      <c r="S1014" s="84" t="s">
        <v>10</v>
      </c>
      <c r="T1014" s="83" t="s">
        <v>189</v>
      </c>
      <c r="U1014" s="83" t="s">
        <v>124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:55" ht="30" thickBot="1">
      <c r="A1015" s="3" t="s">
        <v>251</v>
      </c>
      <c r="B1015" s="118" t="s">
        <v>0</v>
      </c>
      <c r="C1015" s="118" t="s">
        <v>1</v>
      </c>
      <c r="D1015" s="118" t="s">
        <v>2</v>
      </c>
      <c r="E1015" s="118" t="s">
        <v>3</v>
      </c>
      <c r="F1015" s="118" t="s">
        <v>4</v>
      </c>
      <c r="G1015" s="118" t="s">
        <v>5</v>
      </c>
      <c r="H1015" s="118" t="s">
        <v>6</v>
      </c>
      <c r="I1015" s="118" t="s">
        <v>7</v>
      </c>
      <c r="J1015" s="118" t="s">
        <v>8</v>
      </c>
      <c r="K1015" s="118" t="s">
        <v>9</v>
      </c>
      <c r="N1015" s="3" t="s">
        <v>101</v>
      </c>
      <c r="O1015" s="83">
        <v>53</v>
      </c>
      <c r="P1015" s="87">
        <v>294.70999999999998</v>
      </c>
      <c r="Q1015" s="84" t="s">
        <v>86</v>
      </c>
      <c r="R1015" s="84" t="s">
        <v>10</v>
      </c>
      <c r="S1015" s="84" t="s">
        <v>83</v>
      </c>
      <c r="T1015" s="83" t="s">
        <v>189</v>
      </c>
      <c r="U1015" s="83" t="s">
        <v>124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:55" ht="29.25" thickBot="1">
      <c r="A1016" s="3" t="s">
        <v>251</v>
      </c>
      <c r="B1016" s="108">
        <v>2021</v>
      </c>
      <c r="C1016" s="108">
        <v>8</v>
      </c>
      <c r="D1016" s="108"/>
      <c r="E1016" s="109" t="s">
        <v>82</v>
      </c>
      <c r="F1016" s="109" t="s">
        <v>10</v>
      </c>
      <c r="G1016" s="109" t="s">
        <v>10</v>
      </c>
      <c r="H1016" s="110">
        <v>44461</v>
      </c>
      <c r="I1016" s="111">
        <v>736865.4</v>
      </c>
      <c r="J1016" s="112">
        <v>0</v>
      </c>
      <c r="K1016" s="111">
        <v>736865.4</v>
      </c>
      <c r="N1016" s="3" t="s">
        <v>101</v>
      </c>
      <c r="O1016" s="83">
        <v>53</v>
      </c>
      <c r="P1016" s="86">
        <v>1822.95</v>
      </c>
      <c r="Q1016" s="84" t="s">
        <v>86</v>
      </c>
      <c r="R1016" s="84" t="s">
        <v>10</v>
      </c>
      <c r="S1016" s="84" t="s">
        <v>84</v>
      </c>
      <c r="T1016" s="83" t="s">
        <v>189</v>
      </c>
      <c r="U1016" s="83" t="s">
        <v>124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:55" ht="29.25" thickBot="1">
      <c r="A1017" s="3" t="s">
        <v>251</v>
      </c>
      <c r="B1017" s="113">
        <v>2021</v>
      </c>
      <c r="C1017" s="113">
        <v>8</v>
      </c>
      <c r="D1017" s="113"/>
      <c r="E1017" s="114" t="s">
        <v>82</v>
      </c>
      <c r="F1017" s="114" t="s">
        <v>10</v>
      </c>
      <c r="G1017" s="114" t="s">
        <v>83</v>
      </c>
      <c r="H1017" s="115">
        <v>44474</v>
      </c>
      <c r="I1017" s="116">
        <v>10696.83</v>
      </c>
      <c r="J1017" s="117">
        <v>0</v>
      </c>
      <c r="K1017" s="116">
        <v>10696.83</v>
      </c>
      <c r="N1017" s="3" t="s">
        <v>101</v>
      </c>
      <c r="O1017" s="83">
        <v>53</v>
      </c>
      <c r="P1017" s="86">
        <v>2986.96</v>
      </c>
      <c r="Q1017" s="84" t="s">
        <v>86</v>
      </c>
      <c r="R1017" s="84" t="s">
        <v>10</v>
      </c>
      <c r="S1017" s="84" t="s">
        <v>10</v>
      </c>
      <c r="T1017" s="83" t="s">
        <v>170</v>
      </c>
      <c r="U1017" s="83" t="s">
        <v>124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:55" ht="29.25" customHeight="1" thickBot="1">
      <c r="A1018" s="3" t="s">
        <v>254</v>
      </c>
      <c r="B1018" s="138" t="s">
        <v>85</v>
      </c>
      <c r="C1018"/>
      <c r="D1018"/>
      <c r="E1018"/>
      <c r="F1018"/>
      <c r="G1018"/>
      <c r="H1018"/>
      <c r="I1018"/>
      <c r="J1018"/>
      <c r="K1018"/>
      <c r="N1018" s="3" t="s">
        <v>101</v>
      </c>
      <c r="O1018" s="83">
        <v>53</v>
      </c>
      <c r="P1018" s="87">
        <v>12.54</v>
      </c>
      <c r="Q1018" s="84" t="s">
        <v>107</v>
      </c>
      <c r="R1018" s="84" t="s">
        <v>10</v>
      </c>
      <c r="S1018" s="84" t="s">
        <v>105</v>
      </c>
      <c r="T1018" s="83" t="s">
        <v>163</v>
      </c>
      <c r="U1018" s="83" t="s">
        <v>124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:55" ht="30" thickBot="1">
      <c r="A1019" s="3" t="s">
        <v>254</v>
      </c>
      <c r="B1019" s="118" t="s">
        <v>0</v>
      </c>
      <c r="C1019" s="118" t="s">
        <v>1</v>
      </c>
      <c r="D1019" s="118" t="s">
        <v>2</v>
      </c>
      <c r="E1019" s="118" t="s">
        <v>3</v>
      </c>
      <c r="F1019" s="118" t="s">
        <v>4</v>
      </c>
      <c r="G1019" s="118" t="s">
        <v>5</v>
      </c>
      <c r="H1019" s="118" t="s">
        <v>6</v>
      </c>
      <c r="I1019" s="118" t="s">
        <v>7</v>
      </c>
      <c r="J1019" s="118" t="s">
        <v>8</v>
      </c>
      <c r="K1019" s="118" t="s">
        <v>9</v>
      </c>
      <c r="N1019" s="3" t="s">
        <v>101</v>
      </c>
      <c r="O1019" s="83">
        <v>53</v>
      </c>
      <c r="P1019" s="87">
        <v>18.809999999999999</v>
      </c>
      <c r="Q1019" s="84" t="s">
        <v>106</v>
      </c>
      <c r="R1019" s="84" t="s">
        <v>10</v>
      </c>
      <c r="S1019" s="84" t="s">
        <v>105</v>
      </c>
      <c r="T1019" s="83" t="s">
        <v>163</v>
      </c>
      <c r="U1019" s="83" t="s">
        <v>124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:55" ht="29.25" customHeight="1" thickBot="1">
      <c r="A1020" s="3" t="s">
        <v>254</v>
      </c>
      <c r="B1020" s="108">
        <v>2021</v>
      </c>
      <c r="C1020" s="108">
        <v>1</v>
      </c>
      <c r="D1020" s="108"/>
      <c r="E1020" s="109" t="s">
        <v>86</v>
      </c>
      <c r="F1020" s="109" t="s">
        <v>10</v>
      </c>
      <c r="G1020" s="109" t="s">
        <v>10</v>
      </c>
      <c r="H1020" s="110">
        <v>44237</v>
      </c>
      <c r="I1020" s="111">
        <v>51432.62</v>
      </c>
      <c r="J1020" s="112">
        <v>0</v>
      </c>
      <c r="K1020" s="111">
        <v>51432.62</v>
      </c>
      <c r="N1020" s="3" t="s">
        <v>101</v>
      </c>
      <c r="O1020" s="83">
        <v>53</v>
      </c>
      <c r="P1020" s="86">
        <v>44282.22</v>
      </c>
      <c r="Q1020" s="84" t="s">
        <v>82</v>
      </c>
      <c r="R1020" s="84" t="s">
        <v>10</v>
      </c>
      <c r="S1020" s="84" t="s">
        <v>10</v>
      </c>
      <c r="T1020" s="83" t="s">
        <v>188</v>
      </c>
      <c r="U1020" s="83" t="s">
        <v>124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:55" ht="29.25" customHeight="1" thickBot="1">
      <c r="A1021" s="3" t="s">
        <v>254</v>
      </c>
      <c r="B1021" s="113">
        <v>2021</v>
      </c>
      <c r="C1021" s="113">
        <v>1</v>
      </c>
      <c r="D1021" s="113"/>
      <c r="E1021" s="114" t="s">
        <v>86</v>
      </c>
      <c r="F1021" s="114" t="s">
        <v>10</v>
      </c>
      <c r="G1021" s="114" t="s">
        <v>83</v>
      </c>
      <c r="H1021" s="115">
        <v>44488</v>
      </c>
      <c r="I1021" s="116">
        <v>14300.84</v>
      </c>
      <c r="J1021" s="117">
        <v>0</v>
      </c>
      <c r="K1021" s="116">
        <v>14300.84</v>
      </c>
      <c r="N1021" s="3" t="s">
        <v>101</v>
      </c>
      <c r="O1021" s="83">
        <v>54</v>
      </c>
      <c r="P1021" s="87">
        <v>669.19</v>
      </c>
      <c r="Q1021" s="84" t="s">
        <v>103</v>
      </c>
      <c r="R1021" s="84" t="s">
        <v>10</v>
      </c>
      <c r="S1021" s="84" t="s">
        <v>84</v>
      </c>
      <c r="T1021" s="83" t="s">
        <v>114</v>
      </c>
      <c r="U1021" s="83" t="s">
        <v>124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:55" ht="29.25" customHeight="1" thickBot="1">
      <c r="A1022" s="3" t="s">
        <v>254</v>
      </c>
      <c r="B1022" s="113">
        <v>2021</v>
      </c>
      <c r="C1022" s="113">
        <v>1</v>
      </c>
      <c r="D1022" s="113"/>
      <c r="E1022" s="114" t="s">
        <v>11</v>
      </c>
      <c r="F1022" s="114" t="s">
        <v>10</v>
      </c>
      <c r="G1022" s="114" t="s">
        <v>10</v>
      </c>
      <c r="H1022" s="115">
        <v>44237</v>
      </c>
      <c r="I1022" s="116">
        <v>56618.32</v>
      </c>
      <c r="J1022" s="117">
        <v>0</v>
      </c>
      <c r="K1022" s="116">
        <v>56618.32</v>
      </c>
      <c r="N1022" s="3" t="s">
        <v>101</v>
      </c>
      <c r="O1022" s="83">
        <v>54</v>
      </c>
      <c r="P1022" s="87">
        <v>6.27</v>
      </c>
      <c r="Q1022" s="84" t="s">
        <v>104</v>
      </c>
      <c r="R1022" s="84" t="s">
        <v>10</v>
      </c>
      <c r="S1022" s="84" t="s">
        <v>105</v>
      </c>
      <c r="T1022" s="83" t="s">
        <v>116</v>
      </c>
      <c r="U1022" s="83" t="s">
        <v>124</v>
      </c>
      <c r="AC1022" s="11" t="str">
        <f t="shared" si="347"/>
        <v>P410347</v>
      </c>
      <c r="AD1022" s="11" t="str">
        <f t="shared" si="348"/>
        <v>Contribuciones Seg. Social</v>
      </c>
      <c r="AE1022" s="11" t="str">
        <f t="shared" si="349"/>
        <v>Declaración Jurada</v>
      </c>
      <c r="AF1022" s="11" t="str">
        <f t="shared" si="350"/>
        <v>Declaración Jurada</v>
      </c>
      <c r="AG1022" s="11">
        <f t="shared" si="351"/>
        <v>56618.32</v>
      </c>
      <c r="AH1022" s="11">
        <f t="shared" si="352"/>
        <v>0</v>
      </c>
      <c r="AI1022" s="11">
        <f t="shared" si="353"/>
        <v>56618.32</v>
      </c>
      <c r="AJ1022" s="11">
        <f t="shared" si="354"/>
        <v>2021</v>
      </c>
      <c r="AK1022" s="11">
        <f t="shared" si="355"/>
        <v>1</v>
      </c>
      <c r="AN1022" s="11" t="str">
        <f t="shared" si="356"/>
        <v xml:space="preserve">2021/1 </v>
      </c>
      <c r="AO1022" s="11" t="str">
        <f t="shared" si="357"/>
        <v>2021/1 Contribuciones Seg. Social</v>
      </c>
      <c r="AP1022" s="11">
        <f t="shared" si="358"/>
        <v>56618.32</v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:55" ht="29.25" customHeight="1" thickBot="1">
      <c r="A1023" s="3" t="s">
        <v>254</v>
      </c>
      <c r="B1023" s="113">
        <v>2021</v>
      </c>
      <c r="C1023" s="113">
        <v>1</v>
      </c>
      <c r="D1023" s="113"/>
      <c r="E1023" s="114" t="s">
        <v>11</v>
      </c>
      <c r="F1023" s="114" t="s">
        <v>10</v>
      </c>
      <c r="G1023" s="114" t="s">
        <v>83</v>
      </c>
      <c r="H1023" s="115">
        <v>44488</v>
      </c>
      <c r="I1023" s="116">
        <v>15742.72</v>
      </c>
      <c r="J1023" s="117">
        <v>0</v>
      </c>
      <c r="K1023" s="116">
        <v>15742.72</v>
      </c>
      <c r="N1023" s="3" t="s">
        <v>101</v>
      </c>
      <c r="O1023" s="83">
        <v>54</v>
      </c>
      <c r="P1023" s="86">
        <v>14119.33</v>
      </c>
      <c r="Q1023" s="84" t="s">
        <v>102</v>
      </c>
      <c r="R1023" s="84" t="s">
        <v>10</v>
      </c>
      <c r="S1023" s="84" t="s">
        <v>10</v>
      </c>
      <c r="T1023" s="83" t="s">
        <v>137</v>
      </c>
      <c r="U1023" s="83" t="s">
        <v>124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:55" ht="29.25" customHeight="1" thickBot="1">
      <c r="A1024" s="3" t="s">
        <v>254</v>
      </c>
      <c r="B1024" s="113">
        <v>2021</v>
      </c>
      <c r="C1024" s="113">
        <v>2</v>
      </c>
      <c r="D1024" s="113"/>
      <c r="E1024" s="114" t="s">
        <v>86</v>
      </c>
      <c r="F1024" s="114" t="s">
        <v>10</v>
      </c>
      <c r="G1024" s="114" t="s">
        <v>10</v>
      </c>
      <c r="H1024" s="115">
        <v>44265</v>
      </c>
      <c r="I1024" s="116">
        <v>56565.47</v>
      </c>
      <c r="J1024" s="117">
        <v>0</v>
      </c>
      <c r="K1024" s="116">
        <v>56565.47</v>
      </c>
      <c r="N1024" s="3" t="s">
        <v>101</v>
      </c>
      <c r="O1024" s="83">
        <v>54</v>
      </c>
      <c r="P1024" s="86">
        <v>9189.7000000000007</v>
      </c>
      <c r="Q1024" s="84" t="s">
        <v>11</v>
      </c>
      <c r="R1024" s="84" t="s">
        <v>10</v>
      </c>
      <c r="S1024" s="84" t="s">
        <v>10</v>
      </c>
      <c r="T1024" s="83" t="s">
        <v>169</v>
      </c>
      <c r="U1024" s="83" t="s">
        <v>124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>M645044</v>
      </c>
      <c r="AU1024" s="11">
        <f t="shared" si="360"/>
        <v>54</v>
      </c>
      <c r="AV1024" s="11">
        <f t="shared" si="361"/>
        <v>9189.7000000000007</v>
      </c>
      <c r="AW1024" s="11" t="str">
        <f t="shared" si="362"/>
        <v>2017/9</v>
      </c>
      <c r="AX1024" s="11" t="str">
        <f t="shared" si="363"/>
        <v>2017/9 Contribuciones Seg. Social</v>
      </c>
      <c r="AY1024" s="11">
        <f t="shared" si="344"/>
        <v>10770.17</v>
      </c>
      <c r="AZ1024" s="11">
        <f t="shared" si="364"/>
        <v>0.85325486970029263</v>
      </c>
      <c r="BA1024" s="11" t="str">
        <f t="shared" si="346"/>
        <v>M645044 54</v>
      </c>
      <c r="BB1024" s="11">
        <f>IFERROR(IF(AW1024="","",VLOOKUP(AW1024,SUSS!R:S,2,FALSE)),AY1024*SUSS!$M$2)</f>
        <v>1292.4204</v>
      </c>
      <c r="BC1024" s="11">
        <f t="shared" si="345"/>
        <v>1102.7640000000001</v>
      </c>
    </row>
    <row r="1025" spans="1:55" ht="29.25" customHeight="1" thickBot="1">
      <c r="A1025" s="3" t="s">
        <v>254</v>
      </c>
      <c r="B1025" s="113">
        <v>2021</v>
      </c>
      <c r="C1025" s="113">
        <v>2</v>
      </c>
      <c r="D1025" s="113"/>
      <c r="E1025" s="114" t="s">
        <v>86</v>
      </c>
      <c r="F1025" s="114" t="s">
        <v>10</v>
      </c>
      <c r="G1025" s="114" t="s">
        <v>83</v>
      </c>
      <c r="H1025" s="115">
        <v>44488</v>
      </c>
      <c r="I1025" s="116">
        <v>13833.09</v>
      </c>
      <c r="J1025" s="117">
        <v>0</v>
      </c>
      <c r="K1025" s="116">
        <v>13833.09</v>
      </c>
      <c r="N1025" s="3" t="s">
        <v>101</v>
      </c>
      <c r="O1025" s="83">
        <v>54</v>
      </c>
      <c r="P1025" s="87">
        <v>435.45</v>
      </c>
      <c r="Q1025" s="84" t="s">
        <v>11</v>
      </c>
      <c r="R1025" s="84" t="s">
        <v>10</v>
      </c>
      <c r="S1025" s="84" t="s">
        <v>83</v>
      </c>
      <c r="T1025" s="83" t="s">
        <v>169</v>
      </c>
      <c r="U1025" s="83" t="s">
        <v>124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M645044</v>
      </c>
      <c r="AU1025" s="11">
        <f t="shared" si="360"/>
        <v>54</v>
      </c>
      <c r="AV1025" s="11">
        <f t="shared" si="361"/>
        <v>435.45</v>
      </c>
      <c r="AW1025" s="11" t="str">
        <f t="shared" si="362"/>
        <v>2017/9</v>
      </c>
      <c r="AX1025" s="11" t="str">
        <f t="shared" si="363"/>
        <v>2017/9 Contribuciones Seg. Social</v>
      </c>
      <c r="AY1025" s="11">
        <f t="shared" si="344"/>
        <v>10770.17</v>
      </c>
      <c r="AZ1025" s="11">
        <f t="shared" si="364"/>
        <v>4.0431116686180442E-2</v>
      </c>
      <c r="BA1025" s="11" t="str">
        <f t="shared" si="346"/>
        <v>M645044 54</v>
      </c>
      <c r="BB1025" s="11">
        <f>IFERROR(IF(AW1025="","",VLOOKUP(AW1025,SUSS!R:S,2,FALSE)),AY1025*SUSS!$M$2)</f>
        <v>1292.4204</v>
      </c>
      <c r="BC1025" s="11">
        <f t="shared" si="345"/>
        <v>52.253999999999998</v>
      </c>
    </row>
    <row r="1026" spans="1:55" ht="29.25" customHeight="1" thickBot="1">
      <c r="A1026" s="3" t="s">
        <v>254</v>
      </c>
      <c r="B1026" s="113">
        <v>2021</v>
      </c>
      <c r="C1026" s="113">
        <v>2</v>
      </c>
      <c r="D1026" s="113"/>
      <c r="E1026" s="114" t="s">
        <v>11</v>
      </c>
      <c r="F1026" s="114" t="s">
        <v>10</v>
      </c>
      <c r="G1026" s="114" t="s">
        <v>10</v>
      </c>
      <c r="H1026" s="115">
        <v>44265</v>
      </c>
      <c r="I1026" s="116">
        <v>65538.570000000007</v>
      </c>
      <c r="J1026" s="117">
        <v>0</v>
      </c>
      <c r="K1026" s="116">
        <v>65538.570000000007</v>
      </c>
      <c r="N1026" s="3" t="s">
        <v>101</v>
      </c>
      <c r="O1026" s="83">
        <v>54</v>
      </c>
      <c r="P1026" s="86">
        <v>2257.1</v>
      </c>
      <c r="Q1026" s="84" t="s">
        <v>11</v>
      </c>
      <c r="R1026" s="84" t="s">
        <v>10</v>
      </c>
      <c r="S1026" s="84" t="s">
        <v>84</v>
      </c>
      <c r="T1026" s="83" t="s">
        <v>169</v>
      </c>
      <c r="U1026" s="83" t="s">
        <v>124</v>
      </c>
      <c r="AC1026" s="11" t="str">
        <f t="shared" si="347"/>
        <v>P410347</v>
      </c>
      <c r="AD1026" s="11" t="str">
        <f t="shared" si="348"/>
        <v>Contribuciones Seg. Social</v>
      </c>
      <c r="AE1026" s="11" t="str">
        <f t="shared" si="349"/>
        <v>Declaración Jurada</v>
      </c>
      <c r="AF1026" s="11" t="str">
        <f t="shared" si="350"/>
        <v>Declaración Jurada</v>
      </c>
      <c r="AG1026" s="11">
        <f t="shared" si="351"/>
        <v>65538.570000000007</v>
      </c>
      <c r="AH1026" s="11">
        <f t="shared" si="352"/>
        <v>0</v>
      </c>
      <c r="AI1026" s="11">
        <f t="shared" si="353"/>
        <v>65538.570000000007</v>
      </c>
      <c r="AJ1026" s="11">
        <f t="shared" si="354"/>
        <v>2021</v>
      </c>
      <c r="AK1026" s="11">
        <f t="shared" si="355"/>
        <v>2</v>
      </c>
      <c r="AN1026" s="11" t="str">
        <f t="shared" si="356"/>
        <v xml:space="preserve">2021/2 </v>
      </c>
      <c r="AO1026" s="11" t="str">
        <f t="shared" si="357"/>
        <v>2021/2 Contribuciones Seg. Social</v>
      </c>
      <c r="AP1026" s="11">
        <f t="shared" si="358"/>
        <v>65538.570000000007</v>
      </c>
      <c r="AT1026" s="11" t="str">
        <f t="shared" si="359"/>
        <v>M645044</v>
      </c>
      <c r="AU1026" s="11">
        <f t="shared" si="360"/>
        <v>54</v>
      </c>
      <c r="AV1026" s="11">
        <f t="shared" si="361"/>
        <v>2257.1</v>
      </c>
      <c r="AW1026" s="11" t="str">
        <f t="shared" si="362"/>
        <v>2017/9</v>
      </c>
      <c r="AX1026" s="11" t="str">
        <f t="shared" si="363"/>
        <v>2017/9 Contribuciones Seg. Social</v>
      </c>
      <c r="AY1026" s="11">
        <f t="shared" si="344"/>
        <v>10770.17</v>
      </c>
      <c r="AZ1026" s="11">
        <f t="shared" si="364"/>
        <v>0.20956957968165776</v>
      </c>
      <c r="BA1026" s="11" t="str">
        <f t="shared" si="346"/>
        <v>M645044 54</v>
      </c>
      <c r="BB1026" s="11">
        <f>IFERROR(IF(AW1026="","",VLOOKUP(AW1026,SUSS!R:S,2,FALSE)),AY1026*SUSS!$M$2)</f>
        <v>1292.4204</v>
      </c>
      <c r="BC1026" s="11">
        <f t="shared" si="345"/>
        <v>270.85199999999998</v>
      </c>
    </row>
    <row r="1027" spans="1:55" ht="29.25" customHeight="1" thickBot="1">
      <c r="A1027" s="3" t="s">
        <v>254</v>
      </c>
      <c r="B1027" s="113">
        <v>2021</v>
      </c>
      <c r="C1027" s="113">
        <v>2</v>
      </c>
      <c r="D1027" s="113"/>
      <c r="E1027" s="114" t="s">
        <v>11</v>
      </c>
      <c r="F1027" s="114" t="s">
        <v>10</v>
      </c>
      <c r="G1027" s="114" t="s">
        <v>83</v>
      </c>
      <c r="H1027" s="115">
        <v>44488</v>
      </c>
      <c r="I1027" s="116">
        <v>16027.46</v>
      </c>
      <c r="J1027" s="117">
        <v>0</v>
      </c>
      <c r="K1027" s="116">
        <v>16027.46</v>
      </c>
      <c r="N1027" s="3" t="s">
        <v>101</v>
      </c>
      <c r="O1027" s="83">
        <v>54</v>
      </c>
      <c r="P1027" s="86">
        <v>10493.06</v>
      </c>
      <c r="Q1027" s="84" t="s">
        <v>11</v>
      </c>
      <c r="R1027" s="84" t="s">
        <v>10</v>
      </c>
      <c r="S1027" s="84" t="s">
        <v>10</v>
      </c>
      <c r="T1027" s="83" t="s">
        <v>189</v>
      </c>
      <c r="U1027" s="83" t="s">
        <v>124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>M645044</v>
      </c>
      <c r="AU1027" s="11">
        <f t="shared" si="360"/>
        <v>54</v>
      </c>
      <c r="AV1027" s="11">
        <f t="shared" si="361"/>
        <v>10493.06</v>
      </c>
      <c r="AW1027" s="11" t="str">
        <f t="shared" si="362"/>
        <v>2017/10</v>
      </c>
      <c r="AX1027" s="11" t="str">
        <f t="shared" si="363"/>
        <v>2017/10 Contribuciones Seg. Social</v>
      </c>
      <c r="AY1027" s="11">
        <f t="shared" si="344"/>
        <v>10493.06</v>
      </c>
      <c r="AZ1027" s="11">
        <f t="shared" si="364"/>
        <v>1</v>
      </c>
      <c r="BA1027" s="11" t="str">
        <f t="shared" si="346"/>
        <v>M645044 54</v>
      </c>
      <c r="BB1027" s="11">
        <f>IFERROR(IF(AW1027="","",VLOOKUP(AW1027,SUSS!R:S,2,FALSE)),AY1027*SUSS!$M$2)</f>
        <v>1259.1671999999999</v>
      </c>
      <c r="BC1027" s="11">
        <f t="shared" si="345"/>
        <v>1259.1671999999999</v>
      </c>
    </row>
    <row r="1028" spans="1:55" ht="29.25" customHeight="1" thickBot="1">
      <c r="A1028" s="3" t="s">
        <v>254</v>
      </c>
      <c r="B1028" s="113">
        <v>2021</v>
      </c>
      <c r="C1028" s="113">
        <v>3</v>
      </c>
      <c r="D1028" s="113"/>
      <c r="E1028" s="114" t="s">
        <v>86</v>
      </c>
      <c r="F1028" s="114" t="s">
        <v>10</v>
      </c>
      <c r="G1028" s="114" t="s">
        <v>10</v>
      </c>
      <c r="H1028" s="115">
        <v>44298</v>
      </c>
      <c r="I1028" s="116">
        <v>55834.02</v>
      </c>
      <c r="J1028" s="117">
        <v>0</v>
      </c>
      <c r="K1028" s="116">
        <v>55834.02</v>
      </c>
      <c r="N1028" s="3" t="s">
        <v>101</v>
      </c>
      <c r="O1028" s="83">
        <v>54</v>
      </c>
      <c r="P1028" s="87">
        <v>22.04</v>
      </c>
      <c r="Q1028" s="84" t="s">
        <v>11</v>
      </c>
      <c r="R1028" s="84" t="s">
        <v>10</v>
      </c>
      <c r="S1028" s="84" t="s">
        <v>83</v>
      </c>
      <c r="T1028" s="83" t="s">
        <v>189</v>
      </c>
      <c r="U1028" s="83" t="s">
        <v>124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M645044</v>
      </c>
      <c r="AU1028" s="11">
        <f t="shared" si="360"/>
        <v>54</v>
      </c>
      <c r="AV1028" s="11">
        <f t="shared" si="361"/>
        <v>22.04</v>
      </c>
      <c r="AW1028" s="11" t="str">
        <f t="shared" si="362"/>
        <v>2017/10</v>
      </c>
      <c r="AX1028" s="11" t="str">
        <f t="shared" si="363"/>
        <v>2017/10 Contribuciones Seg. Social</v>
      </c>
      <c r="AY1028" s="11">
        <f t="shared" ref="AY1028:AY1091" si="365">VLOOKUP(AX1028,AO:AP,2,FALSE)</f>
        <v>10493.06</v>
      </c>
      <c r="AZ1028" s="11">
        <f t="shared" si="364"/>
        <v>2.1004359071614951E-3</v>
      </c>
      <c r="BA1028" s="11" t="str">
        <f t="shared" si="346"/>
        <v>M645044 54</v>
      </c>
      <c r="BB1028" s="11">
        <f>IFERROR(IF(AW1028="","",VLOOKUP(AW1028,SUSS!R:S,2,FALSE)),AY1028*SUSS!$M$2)</f>
        <v>1259.1671999999999</v>
      </c>
      <c r="BC1028" s="11">
        <f t="shared" si="345"/>
        <v>2.6447999999999996</v>
      </c>
    </row>
    <row r="1029" spans="1:55" ht="29.25" customHeight="1" thickBot="1">
      <c r="A1029" s="3" t="s">
        <v>254</v>
      </c>
      <c r="B1029" s="113">
        <v>2021</v>
      </c>
      <c r="C1029" s="113">
        <v>3</v>
      </c>
      <c r="D1029" s="113"/>
      <c r="E1029" s="114" t="s">
        <v>86</v>
      </c>
      <c r="F1029" s="114" t="s">
        <v>10</v>
      </c>
      <c r="G1029" s="114" t="s">
        <v>83</v>
      </c>
      <c r="H1029" s="115">
        <v>44488</v>
      </c>
      <c r="I1029" s="116">
        <v>11659.07</v>
      </c>
      <c r="J1029" s="117">
        <v>0</v>
      </c>
      <c r="K1029" s="116">
        <v>11659.07</v>
      </c>
      <c r="N1029" s="3" t="s">
        <v>101</v>
      </c>
      <c r="O1029" s="83">
        <v>54</v>
      </c>
      <c r="P1029" s="86">
        <v>5483.68</v>
      </c>
      <c r="Q1029" s="84" t="s">
        <v>86</v>
      </c>
      <c r="R1029" s="84" t="s">
        <v>10</v>
      </c>
      <c r="S1029" s="84" t="s">
        <v>10</v>
      </c>
      <c r="T1029" s="83" t="s">
        <v>170</v>
      </c>
      <c r="U1029" s="83" t="s">
        <v>124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:55" ht="29.25" customHeight="1" thickBot="1">
      <c r="A1030" s="3" t="s">
        <v>254</v>
      </c>
      <c r="B1030" s="113">
        <v>2021</v>
      </c>
      <c r="C1030" s="113">
        <v>3</v>
      </c>
      <c r="D1030" s="113"/>
      <c r="E1030" s="114" t="s">
        <v>11</v>
      </c>
      <c r="F1030" s="114" t="s">
        <v>10</v>
      </c>
      <c r="G1030" s="114" t="s">
        <v>10</v>
      </c>
      <c r="H1030" s="115">
        <v>44298</v>
      </c>
      <c r="I1030" s="116">
        <v>64581.53</v>
      </c>
      <c r="J1030" s="117">
        <v>0</v>
      </c>
      <c r="K1030" s="116">
        <v>64581.53</v>
      </c>
      <c r="N1030" s="3" t="s">
        <v>101</v>
      </c>
      <c r="O1030" s="83">
        <v>54</v>
      </c>
      <c r="P1030" s="87">
        <v>238.93</v>
      </c>
      <c r="Q1030" s="84" t="s">
        <v>86</v>
      </c>
      <c r="R1030" s="84" t="s">
        <v>10</v>
      </c>
      <c r="S1030" s="84" t="s">
        <v>83</v>
      </c>
      <c r="T1030" s="83" t="s">
        <v>170</v>
      </c>
      <c r="U1030" s="83" t="s">
        <v>124</v>
      </c>
      <c r="AC1030" s="11" t="str">
        <f t="shared" si="347"/>
        <v>P410347</v>
      </c>
      <c r="AD1030" s="11" t="str">
        <f t="shared" si="348"/>
        <v>Contribuciones Seg. Social</v>
      </c>
      <c r="AE1030" s="11" t="str">
        <f t="shared" si="349"/>
        <v>Declaración Jurada</v>
      </c>
      <c r="AF1030" s="11" t="str">
        <f t="shared" si="350"/>
        <v>Declaración Jurada</v>
      </c>
      <c r="AG1030" s="11">
        <f t="shared" si="351"/>
        <v>64581.53</v>
      </c>
      <c r="AH1030" s="11">
        <f t="shared" si="352"/>
        <v>0</v>
      </c>
      <c r="AI1030" s="11">
        <f t="shared" si="353"/>
        <v>64581.53</v>
      </c>
      <c r="AJ1030" s="11">
        <f t="shared" si="354"/>
        <v>2021</v>
      </c>
      <c r="AK1030" s="11">
        <f t="shared" si="355"/>
        <v>3</v>
      </c>
      <c r="AN1030" s="11" t="str">
        <f t="shared" si="356"/>
        <v xml:space="preserve">2021/3 </v>
      </c>
      <c r="AO1030" s="11" t="str">
        <f t="shared" si="357"/>
        <v>2021/3 Contribuciones Seg. Social</v>
      </c>
      <c r="AP1030" s="11">
        <f t="shared" si="358"/>
        <v>64581.53</v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:55" ht="29.25" customHeight="1" thickBot="1">
      <c r="A1031" s="3" t="s">
        <v>254</v>
      </c>
      <c r="B1031" s="113">
        <v>2021</v>
      </c>
      <c r="C1031" s="113">
        <v>3</v>
      </c>
      <c r="D1031" s="113"/>
      <c r="E1031" s="114" t="s">
        <v>11</v>
      </c>
      <c r="F1031" s="114" t="s">
        <v>10</v>
      </c>
      <c r="G1031" s="114" t="s">
        <v>83</v>
      </c>
      <c r="H1031" s="115">
        <v>44488</v>
      </c>
      <c r="I1031" s="116">
        <v>13485.7</v>
      </c>
      <c r="J1031" s="117">
        <v>0</v>
      </c>
      <c r="K1031" s="116">
        <v>13485.7</v>
      </c>
      <c r="N1031" s="3" t="s">
        <v>101</v>
      </c>
      <c r="O1031" s="83">
        <v>54</v>
      </c>
      <c r="P1031" s="86">
        <v>1878.73</v>
      </c>
      <c r="Q1031" s="84" t="s">
        <v>86</v>
      </c>
      <c r="R1031" s="84" t="s">
        <v>10</v>
      </c>
      <c r="S1031" s="84" t="s">
        <v>84</v>
      </c>
      <c r="T1031" s="83" t="s">
        <v>170</v>
      </c>
      <c r="U1031" s="83" t="s">
        <v>124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:55" ht="29.25" customHeight="1" thickBot="1">
      <c r="A1032" s="3" t="s">
        <v>254</v>
      </c>
      <c r="B1032" s="113">
        <v>2021</v>
      </c>
      <c r="C1032" s="113">
        <v>4</v>
      </c>
      <c r="D1032" s="113"/>
      <c r="E1032" s="114" t="s">
        <v>86</v>
      </c>
      <c r="F1032" s="114" t="s">
        <v>10</v>
      </c>
      <c r="G1032" s="114" t="s">
        <v>10</v>
      </c>
      <c r="H1032" s="115">
        <v>44327</v>
      </c>
      <c r="I1032" s="116">
        <v>60812.2</v>
      </c>
      <c r="J1032" s="117">
        <v>0</v>
      </c>
      <c r="K1032" s="116">
        <v>60812.2</v>
      </c>
      <c r="N1032" s="3" t="s">
        <v>101</v>
      </c>
      <c r="O1032" s="83">
        <v>54</v>
      </c>
      <c r="P1032" s="86">
        <v>8654.84</v>
      </c>
      <c r="Q1032" s="84" t="s">
        <v>86</v>
      </c>
      <c r="R1032" s="84" t="s">
        <v>10</v>
      </c>
      <c r="S1032" s="84" t="s">
        <v>10</v>
      </c>
      <c r="T1032" s="83" t="s">
        <v>190</v>
      </c>
      <c r="U1032" s="83" t="s">
        <v>124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:55" ht="29.25" customHeight="1" thickBot="1">
      <c r="A1033" s="3" t="s">
        <v>254</v>
      </c>
      <c r="B1033" s="113">
        <v>2021</v>
      </c>
      <c r="C1033" s="113">
        <v>4</v>
      </c>
      <c r="D1033" s="113"/>
      <c r="E1033" s="114" t="s">
        <v>86</v>
      </c>
      <c r="F1033" s="114" t="s">
        <v>10</v>
      </c>
      <c r="G1033" s="114" t="s">
        <v>83</v>
      </c>
      <c r="H1033" s="115">
        <v>44488</v>
      </c>
      <c r="I1033" s="116">
        <v>10729.3</v>
      </c>
      <c r="J1033" s="117">
        <v>0</v>
      </c>
      <c r="K1033" s="116">
        <v>10729.3</v>
      </c>
      <c r="N1033" s="3" t="s">
        <v>101</v>
      </c>
      <c r="O1033" s="83">
        <v>54</v>
      </c>
      <c r="P1033" s="87">
        <v>12.54</v>
      </c>
      <c r="Q1033" s="84" t="s">
        <v>107</v>
      </c>
      <c r="R1033" s="84" t="s">
        <v>10</v>
      </c>
      <c r="S1033" s="84" t="s">
        <v>105</v>
      </c>
      <c r="T1033" s="83" t="s">
        <v>163</v>
      </c>
      <c r="U1033" s="83" t="s">
        <v>124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:55" ht="29.25" customHeight="1" thickBot="1">
      <c r="A1034" s="3" t="s">
        <v>254</v>
      </c>
      <c r="B1034" s="113">
        <v>2021</v>
      </c>
      <c r="C1034" s="113">
        <v>4</v>
      </c>
      <c r="D1034" s="113"/>
      <c r="E1034" s="114" t="s">
        <v>11</v>
      </c>
      <c r="F1034" s="114" t="s">
        <v>10</v>
      </c>
      <c r="G1034" s="114" t="s">
        <v>10</v>
      </c>
      <c r="H1034" s="115">
        <v>44327</v>
      </c>
      <c r="I1034" s="116">
        <v>69862.399999999994</v>
      </c>
      <c r="J1034" s="117">
        <v>0</v>
      </c>
      <c r="K1034" s="116">
        <v>69862.399999999994</v>
      </c>
      <c r="N1034" s="3" t="s">
        <v>101</v>
      </c>
      <c r="O1034" s="83">
        <v>54</v>
      </c>
      <c r="P1034" s="87">
        <v>18.809999999999999</v>
      </c>
      <c r="Q1034" s="84" t="s">
        <v>106</v>
      </c>
      <c r="R1034" s="84" t="s">
        <v>10</v>
      </c>
      <c r="S1034" s="84" t="s">
        <v>105</v>
      </c>
      <c r="T1034" s="83" t="s">
        <v>163</v>
      </c>
      <c r="U1034" s="83" t="s">
        <v>124</v>
      </c>
      <c r="AC1034" s="11" t="str">
        <f t="shared" si="347"/>
        <v>P410347</v>
      </c>
      <c r="AD1034" s="11" t="str">
        <f t="shared" si="348"/>
        <v>Contribuciones Seg. Social</v>
      </c>
      <c r="AE1034" s="11" t="str">
        <f t="shared" si="349"/>
        <v>Declaración Jurada</v>
      </c>
      <c r="AF1034" s="11" t="str">
        <f t="shared" si="350"/>
        <v>Declaración Jurada</v>
      </c>
      <c r="AG1034" s="11">
        <f t="shared" si="351"/>
        <v>69862.399999999994</v>
      </c>
      <c r="AH1034" s="11">
        <f t="shared" si="352"/>
        <v>0</v>
      </c>
      <c r="AI1034" s="11">
        <f t="shared" si="353"/>
        <v>69862.399999999994</v>
      </c>
      <c r="AJ1034" s="11">
        <f t="shared" si="354"/>
        <v>2021</v>
      </c>
      <c r="AK1034" s="11">
        <f t="shared" si="355"/>
        <v>4</v>
      </c>
      <c r="AN1034" s="11" t="str">
        <f t="shared" si="356"/>
        <v xml:space="preserve">2021/4 </v>
      </c>
      <c r="AO1034" s="11" t="str">
        <f t="shared" si="357"/>
        <v>2021/4 Contribuciones Seg. Social</v>
      </c>
      <c r="AP1034" s="11">
        <f t="shared" si="358"/>
        <v>69862.399999999994</v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:55" ht="29.25" customHeight="1" thickBot="1">
      <c r="A1035" s="3" t="s">
        <v>254</v>
      </c>
      <c r="B1035" s="113">
        <v>2021</v>
      </c>
      <c r="C1035" s="113">
        <v>4</v>
      </c>
      <c r="D1035" s="113"/>
      <c r="E1035" s="114" t="s">
        <v>11</v>
      </c>
      <c r="F1035" s="114" t="s">
        <v>10</v>
      </c>
      <c r="G1035" s="114" t="s">
        <v>83</v>
      </c>
      <c r="H1035" s="115">
        <v>44488</v>
      </c>
      <c r="I1035" s="116">
        <v>12326.06</v>
      </c>
      <c r="J1035" s="117">
        <v>0</v>
      </c>
      <c r="K1035" s="116">
        <v>12326.06</v>
      </c>
      <c r="N1035" s="3" t="s">
        <v>101</v>
      </c>
      <c r="O1035" s="83">
        <v>54</v>
      </c>
      <c r="P1035" s="86">
        <v>9058.44</v>
      </c>
      <c r="Q1035" s="84" t="s">
        <v>82</v>
      </c>
      <c r="R1035" s="84" t="s">
        <v>10</v>
      </c>
      <c r="S1035" s="84" t="s">
        <v>10</v>
      </c>
      <c r="T1035" s="83" t="s">
        <v>188</v>
      </c>
      <c r="U1035" s="83" t="s">
        <v>124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:55" ht="29.25" customHeight="1" thickBot="1">
      <c r="A1036" s="3" t="s">
        <v>254</v>
      </c>
      <c r="B1036" s="113">
        <v>2021</v>
      </c>
      <c r="C1036" s="113">
        <v>5</v>
      </c>
      <c r="D1036" s="113"/>
      <c r="E1036" s="114" t="s">
        <v>86</v>
      </c>
      <c r="F1036" s="114" t="s">
        <v>10</v>
      </c>
      <c r="G1036" s="114" t="s">
        <v>10</v>
      </c>
      <c r="H1036" s="115">
        <v>44357</v>
      </c>
      <c r="I1036" s="116">
        <v>67149.62</v>
      </c>
      <c r="J1036" s="117">
        <v>0</v>
      </c>
      <c r="K1036" s="116">
        <v>67149.62</v>
      </c>
      <c r="N1036" s="3" t="s">
        <v>101</v>
      </c>
      <c r="O1036" s="83">
        <v>54</v>
      </c>
      <c r="P1036" s="86">
        <v>35223.78</v>
      </c>
      <c r="Q1036" s="84" t="s">
        <v>82</v>
      </c>
      <c r="R1036" s="84" t="s">
        <v>10</v>
      </c>
      <c r="S1036" s="84" t="s">
        <v>83</v>
      </c>
      <c r="T1036" s="83" t="s">
        <v>188</v>
      </c>
      <c r="U1036" s="83" t="s">
        <v>124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:55" ht="29.25" customHeight="1" thickBot="1">
      <c r="A1037" s="3" t="s">
        <v>254</v>
      </c>
      <c r="B1037" s="113">
        <v>2021</v>
      </c>
      <c r="C1037" s="113">
        <v>5</v>
      </c>
      <c r="D1037" s="113"/>
      <c r="E1037" s="114" t="s">
        <v>86</v>
      </c>
      <c r="F1037" s="114" t="s">
        <v>10</v>
      </c>
      <c r="G1037" s="114" t="s">
        <v>83</v>
      </c>
      <c r="H1037" s="115">
        <v>44488</v>
      </c>
      <c r="I1037" s="116">
        <v>9672.9</v>
      </c>
      <c r="J1037" s="117">
        <v>0</v>
      </c>
      <c r="K1037" s="116">
        <v>9672.9</v>
      </c>
      <c r="N1037" s="3" t="s">
        <v>101</v>
      </c>
      <c r="O1037" s="83">
        <v>55</v>
      </c>
      <c r="P1037" s="87">
        <v>669.19</v>
      </c>
      <c r="Q1037" s="84" t="s">
        <v>103</v>
      </c>
      <c r="R1037" s="84" t="s">
        <v>10</v>
      </c>
      <c r="S1037" s="84" t="s">
        <v>84</v>
      </c>
      <c r="T1037" s="83" t="s">
        <v>114</v>
      </c>
      <c r="U1037" s="83" t="s">
        <v>124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:55" ht="29.25" customHeight="1" thickBot="1">
      <c r="A1038" s="3" t="s">
        <v>254</v>
      </c>
      <c r="B1038" s="113">
        <v>2021</v>
      </c>
      <c r="C1038" s="113">
        <v>5</v>
      </c>
      <c r="D1038" s="113"/>
      <c r="E1038" s="114" t="s">
        <v>11</v>
      </c>
      <c r="F1038" s="114" t="s">
        <v>10</v>
      </c>
      <c r="G1038" s="114" t="s">
        <v>10</v>
      </c>
      <c r="H1038" s="115">
        <v>44357</v>
      </c>
      <c r="I1038" s="116">
        <v>78754.38</v>
      </c>
      <c r="J1038" s="117">
        <v>0</v>
      </c>
      <c r="K1038" s="116">
        <v>78754.38</v>
      </c>
      <c r="N1038" s="3" t="s">
        <v>101</v>
      </c>
      <c r="O1038" s="83">
        <v>55</v>
      </c>
      <c r="P1038" s="87">
        <v>6.27</v>
      </c>
      <c r="Q1038" s="84" t="s">
        <v>104</v>
      </c>
      <c r="R1038" s="84" t="s">
        <v>10</v>
      </c>
      <c r="S1038" s="84" t="s">
        <v>105</v>
      </c>
      <c r="T1038" s="83" t="s">
        <v>116</v>
      </c>
      <c r="U1038" s="83" t="s">
        <v>124</v>
      </c>
      <c r="AC1038" s="11" t="str">
        <f t="shared" si="347"/>
        <v>P410347</v>
      </c>
      <c r="AD1038" s="11" t="str">
        <f t="shared" si="348"/>
        <v>Contribuciones Seg. Social</v>
      </c>
      <c r="AE1038" s="11" t="str">
        <f t="shared" si="349"/>
        <v>Declaración Jurada</v>
      </c>
      <c r="AF1038" s="11" t="str">
        <f t="shared" si="350"/>
        <v>Declaración Jurada</v>
      </c>
      <c r="AG1038" s="11">
        <f t="shared" si="351"/>
        <v>78754.38</v>
      </c>
      <c r="AH1038" s="11">
        <f t="shared" si="352"/>
        <v>0</v>
      </c>
      <c r="AI1038" s="11">
        <f t="shared" si="353"/>
        <v>78754.38</v>
      </c>
      <c r="AJ1038" s="11">
        <f t="shared" si="354"/>
        <v>2021</v>
      </c>
      <c r="AK1038" s="11">
        <f t="shared" si="355"/>
        <v>5</v>
      </c>
      <c r="AN1038" s="11" t="str">
        <f t="shared" si="356"/>
        <v xml:space="preserve">2021/5 </v>
      </c>
      <c r="AO1038" s="11" t="str">
        <f t="shared" si="357"/>
        <v>2021/5 Contribuciones Seg. Social</v>
      </c>
      <c r="AP1038" s="11">
        <f t="shared" si="358"/>
        <v>78754.38</v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:55" ht="29.25" customHeight="1" thickBot="1">
      <c r="A1039" s="3" t="s">
        <v>254</v>
      </c>
      <c r="B1039" s="113">
        <v>2021</v>
      </c>
      <c r="C1039" s="113">
        <v>5</v>
      </c>
      <c r="D1039" s="113"/>
      <c r="E1039" s="114" t="s">
        <v>11</v>
      </c>
      <c r="F1039" s="114" t="s">
        <v>10</v>
      </c>
      <c r="G1039" s="114" t="s">
        <v>83</v>
      </c>
      <c r="H1039" s="115">
        <v>44488</v>
      </c>
      <c r="I1039" s="116">
        <v>11344.57</v>
      </c>
      <c r="J1039" s="117">
        <v>0</v>
      </c>
      <c r="K1039" s="116">
        <v>11344.57</v>
      </c>
      <c r="N1039" s="3" t="s">
        <v>101</v>
      </c>
      <c r="O1039" s="83">
        <v>55</v>
      </c>
      <c r="P1039" s="86">
        <v>14119.33</v>
      </c>
      <c r="Q1039" s="84" t="s">
        <v>102</v>
      </c>
      <c r="R1039" s="84" t="s">
        <v>10</v>
      </c>
      <c r="S1039" s="84" t="s">
        <v>10</v>
      </c>
      <c r="T1039" s="83" t="s">
        <v>137</v>
      </c>
      <c r="U1039" s="83" t="s">
        <v>124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:55" ht="29.25" customHeight="1" thickBot="1">
      <c r="A1040" s="3" t="s">
        <v>254</v>
      </c>
      <c r="B1040" s="113">
        <v>2021</v>
      </c>
      <c r="C1040" s="113">
        <v>6</v>
      </c>
      <c r="D1040" s="113"/>
      <c r="E1040" s="114" t="s">
        <v>86</v>
      </c>
      <c r="F1040" s="114" t="s">
        <v>10</v>
      </c>
      <c r="G1040" s="114" t="s">
        <v>10</v>
      </c>
      <c r="H1040" s="115">
        <v>44390</v>
      </c>
      <c r="I1040" s="116">
        <v>103918.27</v>
      </c>
      <c r="J1040" s="117">
        <v>0</v>
      </c>
      <c r="K1040" s="116">
        <v>103918.27</v>
      </c>
      <c r="N1040" s="3" t="s">
        <v>101</v>
      </c>
      <c r="O1040" s="83">
        <v>55</v>
      </c>
      <c r="P1040" s="87">
        <v>343.03</v>
      </c>
      <c r="Q1040" s="84" t="s">
        <v>11</v>
      </c>
      <c r="R1040" s="84" t="s">
        <v>10</v>
      </c>
      <c r="S1040" s="84" t="s">
        <v>83</v>
      </c>
      <c r="T1040" s="83" t="s">
        <v>189</v>
      </c>
      <c r="U1040" s="83" t="s">
        <v>124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>M645044</v>
      </c>
      <c r="AU1040" s="11">
        <f t="shared" si="360"/>
        <v>55</v>
      </c>
      <c r="AV1040" s="11">
        <f t="shared" si="361"/>
        <v>343.03</v>
      </c>
      <c r="AW1040" s="11" t="str">
        <f t="shared" si="362"/>
        <v>2017/10</v>
      </c>
      <c r="AX1040" s="11" t="str">
        <f t="shared" si="363"/>
        <v>2017/10 Contribuciones Seg. Social</v>
      </c>
      <c r="AY1040" s="11">
        <f t="shared" si="365"/>
        <v>10493.06</v>
      </c>
      <c r="AZ1040" s="11">
        <f t="shared" si="364"/>
        <v>3.2691131090454073E-2</v>
      </c>
      <c r="BA1040" s="11" t="str">
        <f t="shared" si="367"/>
        <v>M645044 55</v>
      </c>
      <c r="BB1040" s="11">
        <f>IFERROR(IF(AW1040="","",VLOOKUP(AW1040,SUSS!R:S,2,FALSE)),AY1040*SUSS!$M$2)</f>
        <v>1259.1671999999999</v>
      </c>
      <c r="BC1040" s="11">
        <f t="shared" si="366"/>
        <v>41.163599999999995</v>
      </c>
    </row>
    <row r="1041" spans="1:55" ht="29.25" customHeight="1" thickBot="1">
      <c r="A1041" s="3" t="s">
        <v>254</v>
      </c>
      <c r="B1041" s="113">
        <v>2021</v>
      </c>
      <c r="C1041" s="113">
        <v>6</v>
      </c>
      <c r="D1041" s="113"/>
      <c r="E1041" s="114" t="s">
        <v>86</v>
      </c>
      <c r="F1041" s="114" t="s">
        <v>10</v>
      </c>
      <c r="G1041" s="114" t="s">
        <v>83</v>
      </c>
      <c r="H1041" s="115">
        <v>44488</v>
      </c>
      <c r="I1041" s="116">
        <v>11140.04</v>
      </c>
      <c r="J1041" s="117">
        <v>0</v>
      </c>
      <c r="K1041" s="116">
        <v>11140.04</v>
      </c>
      <c r="N1041" s="3" t="s">
        <v>101</v>
      </c>
      <c r="O1041" s="83">
        <v>55</v>
      </c>
      <c r="P1041" s="86">
        <v>2258.19</v>
      </c>
      <c r="Q1041" s="84" t="s">
        <v>11</v>
      </c>
      <c r="R1041" s="84" t="s">
        <v>10</v>
      </c>
      <c r="S1041" s="84" t="s">
        <v>84</v>
      </c>
      <c r="T1041" s="83" t="s">
        <v>189</v>
      </c>
      <c r="U1041" s="83" t="s">
        <v>124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M645044</v>
      </c>
      <c r="AU1041" s="11">
        <f t="shared" si="360"/>
        <v>55</v>
      </c>
      <c r="AV1041" s="11">
        <f t="shared" si="361"/>
        <v>2258.19</v>
      </c>
      <c r="AW1041" s="11" t="str">
        <f t="shared" si="362"/>
        <v>2017/10</v>
      </c>
      <c r="AX1041" s="11" t="str">
        <f t="shared" si="363"/>
        <v>2017/10 Contribuciones Seg. Social</v>
      </c>
      <c r="AY1041" s="11">
        <f t="shared" si="365"/>
        <v>10493.06</v>
      </c>
      <c r="AZ1041" s="11">
        <f t="shared" si="364"/>
        <v>0.21520795649696087</v>
      </c>
      <c r="BA1041" s="11" t="str">
        <f t="shared" si="367"/>
        <v>M645044 55</v>
      </c>
      <c r="BB1041" s="11">
        <f>IFERROR(IF(AW1041="","",VLOOKUP(AW1041,SUSS!R:S,2,FALSE)),AY1041*SUSS!$M$2)</f>
        <v>1259.1671999999999</v>
      </c>
      <c r="BC1041" s="11">
        <f t="shared" si="366"/>
        <v>270.9828</v>
      </c>
    </row>
    <row r="1042" spans="1:55" ht="29.25" customHeight="1" thickBot="1">
      <c r="A1042" s="3" t="s">
        <v>254</v>
      </c>
      <c r="B1042" s="113">
        <v>2021</v>
      </c>
      <c r="C1042" s="113">
        <v>6</v>
      </c>
      <c r="D1042" s="113"/>
      <c r="E1042" s="114" t="s">
        <v>11</v>
      </c>
      <c r="F1042" s="114" t="s">
        <v>10</v>
      </c>
      <c r="G1042" s="114" t="s">
        <v>10</v>
      </c>
      <c r="H1042" s="115">
        <v>44390</v>
      </c>
      <c r="I1042" s="116">
        <v>122774.84</v>
      </c>
      <c r="J1042" s="117">
        <v>0</v>
      </c>
      <c r="K1042" s="116">
        <v>122774.84</v>
      </c>
      <c r="N1042" s="3" t="s">
        <v>101</v>
      </c>
      <c r="O1042" s="83">
        <v>55</v>
      </c>
      <c r="P1042" s="86">
        <v>10493.06</v>
      </c>
      <c r="Q1042" s="84" t="s">
        <v>11</v>
      </c>
      <c r="R1042" s="84" t="s">
        <v>10</v>
      </c>
      <c r="S1042" s="84" t="s">
        <v>10</v>
      </c>
      <c r="T1042" s="83" t="s">
        <v>170</v>
      </c>
      <c r="U1042" s="83" t="s">
        <v>124</v>
      </c>
      <c r="AC1042" s="11" t="str">
        <f t="shared" si="347"/>
        <v>P410347</v>
      </c>
      <c r="AD1042" s="11" t="str">
        <f t="shared" si="348"/>
        <v>Contribuciones Seg. Social</v>
      </c>
      <c r="AE1042" s="11" t="str">
        <f t="shared" si="349"/>
        <v>Declaración Jurada</v>
      </c>
      <c r="AF1042" s="11" t="str">
        <f t="shared" si="350"/>
        <v>Declaración Jurada</v>
      </c>
      <c r="AG1042" s="11">
        <f t="shared" si="351"/>
        <v>122774.84</v>
      </c>
      <c r="AH1042" s="11">
        <f t="shared" si="352"/>
        <v>0</v>
      </c>
      <c r="AI1042" s="11">
        <f t="shared" si="353"/>
        <v>122774.84</v>
      </c>
      <c r="AJ1042" s="11">
        <f t="shared" si="354"/>
        <v>2021</v>
      </c>
      <c r="AK1042" s="11">
        <f t="shared" si="355"/>
        <v>6</v>
      </c>
      <c r="AN1042" s="11" t="str">
        <f t="shared" si="356"/>
        <v xml:space="preserve">2021/6 </v>
      </c>
      <c r="AO1042" s="11" t="str">
        <f t="shared" si="357"/>
        <v>2021/6 Contribuciones Seg. Social</v>
      </c>
      <c r="AP1042" s="11">
        <f t="shared" si="358"/>
        <v>122774.84</v>
      </c>
      <c r="AT1042" s="11" t="str">
        <f t="shared" si="359"/>
        <v>M645044</v>
      </c>
      <c r="AU1042" s="11">
        <f t="shared" si="360"/>
        <v>55</v>
      </c>
      <c r="AV1042" s="11">
        <f t="shared" si="361"/>
        <v>10493.06</v>
      </c>
      <c r="AW1042" s="11" t="str">
        <f t="shared" si="362"/>
        <v>2017/11</v>
      </c>
      <c r="AX1042" s="11" t="str">
        <f t="shared" si="363"/>
        <v>2017/11 Contribuciones Seg. Social</v>
      </c>
      <c r="AY1042" s="11">
        <f t="shared" si="365"/>
        <v>10493.06</v>
      </c>
      <c r="AZ1042" s="11">
        <f t="shared" si="364"/>
        <v>1</v>
      </c>
      <c r="BA1042" s="11" t="str">
        <f t="shared" si="367"/>
        <v>M645044 55</v>
      </c>
      <c r="BB1042" s="11">
        <f>IFERROR(IF(AW1042="","",VLOOKUP(AW1042,SUSS!R:S,2,FALSE)),AY1042*SUSS!$M$2)</f>
        <v>1259.1671999999999</v>
      </c>
      <c r="BC1042" s="11">
        <f t="shared" si="366"/>
        <v>1259.1671999999999</v>
      </c>
    </row>
    <row r="1043" spans="1:55" ht="29.25" customHeight="1" thickBot="1">
      <c r="A1043" s="3" t="s">
        <v>254</v>
      </c>
      <c r="B1043" s="113">
        <v>2021</v>
      </c>
      <c r="C1043" s="113">
        <v>6</v>
      </c>
      <c r="D1043" s="113"/>
      <c r="E1043" s="114" t="s">
        <v>11</v>
      </c>
      <c r="F1043" s="114" t="s">
        <v>10</v>
      </c>
      <c r="G1043" s="114" t="s">
        <v>83</v>
      </c>
      <c r="H1043" s="115">
        <v>44488</v>
      </c>
      <c r="I1043" s="116">
        <v>13161.46</v>
      </c>
      <c r="J1043" s="117">
        <v>0</v>
      </c>
      <c r="K1043" s="116">
        <v>13161.46</v>
      </c>
      <c r="N1043" s="3" t="s">
        <v>101</v>
      </c>
      <c r="O1043" s="83">
        <v>55</v>
      </c>
      <c r="P1043" s="87">
        <v>295.98</v>
      </c>
      <c r="Q1043" s="84" t="s">
        <v>11</v>
      </c>
      <c r="R1043" s="84" t="s">
        <v>10</v>
      </c>
      <c r="S1043" s="84" t="s">
        <v>83</v>
      </c>
      <c r="T1043" s="83" t="s">
        <v>170</v>
      </c>
      <c r="U1043" s="83" t="s">
        <v>124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>M645044</v>
      </c>
      <c r="AU1043" s="11">
        <f t="shared" si="360"/>
        <v>55</v>
      </c>
      <c r="AV1043" s="11">
        <f t="shared" si="361"/>
        <v>295.98</v>
      </c>
      <c r="AW1043" s="11" t="str">
        <f t="shared" si="362"/>
        <v>2017/11</v>
      </c>
      <c r="AX1043" s="11" t="str">
        <f t="shared" si="363"/>
        <v>2017/11 Contribuciones Seg. Social</v>
      </c>
      <c r="AY1043" s="11">
        <f t="shared" si="365"/>
        <v>10493.06</v>
      </c>
      <c r="AZ1043" s="11">
        <f t="shared" si="364"/>
        <v>2.8207215054521752E-2</v>
      </c>
      <c r="BA1043" s="11" t="str">
        <f t="shared" si="367"/>
        <v>M645044 55</v>
      </c>
      <c r="BB1043" s="11">
        <f>IFERROR(IF(AW1043="","",VLOOKUP(AW1043,SUSS!R:S,2,FALSE)),AY1043*SUSS!$M$2)</f>
        <v>1259.1671999999999</v>
      </c>
      <c r="BC1043" s="11">
        <f t="shared" si="366"/>
        <v>35.517600000000002</v>
      </c>
    </row>
    <row r="1044" spans="1:55" ht="29.25" customHeight="1" thickBot="1">
      <c r="A1044" s="3" t="s">
        <v>254</v>
      </c>
      <c r="B1044" s="113">
        <v>2021</v>
      </c>
      <c r="C1044" s="113">
        <v>7</v>
      </c>
      <c r="D1044" s="113"/>
      <c r="E1044" s="114" t="s">
        <v>86</v>
      </c>
      <c r="F1044" s="114" t="s">
        <v>10</v>
      </c>
      <c r="G1044" s="114" t="s">
        <v>10</v>
      </c>
      <c r="H1044" s="115">
        <v>44418</v>
      </c>
      <c r="I1044" s="116">
        <v>74111.240000000005</v>
      </c>
      <c r="J1044" s="117">
        <v>0</v>
      </c>
      <c r="K1044" s="116">
        <v>74111.240000000005</v>
      </c>
      <c r="N1044" s="3" t="s">
        <v>101</v>
      </c>
      <c r="O1044" s="83">
        <v>55</v>
      </c>
      <c r="P1044" s="86">
        <v>2327.29</v>
      </c>
      <c r="Q1044" s="84" t="s">
        <v>11</v>
      </c>
      <c r="R1044" s="84" t="s">
        <v>10</v>
      </c>
      <c r="S1044" s="84" t="s">
        <v>84</v>
      </c>
      <c r="T1044" s="83" t="s">
        <v>170</v>
      </c>
      <c r="U1044" s="83" t="s">
        <v>124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M645044</v>
      </c>
      <c r="AU1044" s="11">
        <f t="shared" si="360"/>
        <v>55</v>
      </c>
      <c r="AV1044" s="11">
        <f t="shared" si="361"/>
        <v>2327.29</v>
      </c>
      <c r="AW1044" s="11" t="str">
        <f t="shared" si="362"/>
        <v>2017/11</v>
      </c>
      <c r="AX1044" s="11" t="str">
        <f t="shared" si="363"/>
        <v>2017/11 Contribuciones Seg. Social</v>
      </c>
      <c r="AY1044" s="11">
        <f t="shared" si="365"/>
        <v>10493.06</v>
      </c>
      <c r="AZ1044" s="11">
        <f t="shared" si="364"/>
        <v>0.22179326145090184</v>
      </c>
      <c r="BA1044" s="11" t="str">
        <f t="shared" si="367"/>
        <v>M645044 55</v>
      </c>
      <c r="BB1044" s="11">
        <f>IFERROR(IF(AW1044="","",VLOOKUP(AW1044,SUSS!R:S,2,FALSE)),AY1044*SUSS!$M$2)</f>
        <v>1259.1671999999999</v>
      </c>
      <c r="BC1044" s="11">
        <f t="shared" si="366"/>
        <v>279.27479999999997</v>
      </c>
    </row>
    <row r="1045" spans="1:55" ht="29.25" customHeight="1" thickBot="1">
      <c r="A1045" s="3" t="s">
        <v>254</v>
      </c>
      <c r="B1045" s="113">
        <v>2021</v>
      </c>
      <c r="C1045" s="113">
        <v>7</v>
      </c>
      <c r="D1045" s="113"/>
      <c r="E1045" s="114" t="s">
        <v>86</v>
      </c>
      <c r="F1045" s="114" t="s">
        <v>10</v>
      </c>
      <c r="G1045" s="114" t="s">
        <v>83</v>
      </c>
      <c r="H1045" s="115">
        <v>44488</v>
      </c>
      <c r="I1045" s="116">
        <v>5710.27</v>
      </c>
      <c r="J1045" s="117">
        <v>0</v>
      </c>
      <c r="K1045" s="116">
        <v>5710.27</v>
      </c>
      <c r="N1045" s="3" t="s">
        <v>101</v>
      </c>
      <c r="O1045" s="83">
        <v>55</v>
      </c>
      <c r="P1045" s="86">
        <v>6679.8</v>
      </c>
      <c r="Q1045" s="84" t="s">
        <v>11</v>
      </c>
      <c r="R1045" s="84" t="s">
        <v>10</v>
      </c>
      <c r="S1045" s="84" t="s">
        <v>10</v>
      </c>
      <c r="T1045" s="83" t="s">
        <v>190</v>
      </c>
      <c r="U1045" s="83" t="s">
        <v>124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>M645044</v>
      </c>
      <c r="AU1045" s="11">
        <f t="shared" si="360"/>
        <v>55</v>
      </c>
      <c r="AV1045" s="11">
        <f t="shared" si="361"/>
        <v>6679.8</v>
      </c>
      <c r="AW1045" s="11" t="str">
        <f t="shared" si="362"/>
        <v>2017/12</v>
      </c>
      <c r="AX1045" s="11" t="str">
        <f t="shared" si="363"/>
        <v>2017/12 Contribuciones Seg. Social</v>
      </c>
      <c r="AY1045" s="11">
        <f t="shared" si="365"/>
        <v>12103.01</v>
      </c>
      <c r="AZ1045" s="11">
        <f t="shared" si="364"/>
        <v>0.55191229289242927</v>
      </c>
      <c r="BA1045" s="11" t="str">
        <f t="shared" si="367"/>
        <v>M645044 55</v>
      </c>
      <c r="BB1045" s="11">
        <f>IFERROR(IF(AW1045="","",VLOOKUP(AW1045,SUSS!R:S,2,FALSE)),AY1045*SUSS!$M$2)</f>
        <v>1452.3612000000001</v>
      </c>
      <c r="BC1045" s="11">
        <f t="shared" si="366"/>
        <v>801.57600000000002</v>
      </c>
    </row>
    <row r="1046" spans="1:55" ht="29.25" customHeight="1" thickBot="1">
      <c r="A1046" s="3" t="s">
        <v>254</v>
      </c>
      <c r="B1046" s="113">
        <v>2021</v>
      </c>
      <c r="C1046" s="113">
        <v>7</v>
      </c>
      <c r="D1046" s="113"/>
      <c r="E1046" s="114" t="s">
        <v>11</v>
      </c>
      <c r="F1046" s="114" t="s">
        <v>10</v>
      </c>
      <c r="G1046" s="114" t="s">
        <v>10</v>
      </c>
      <c r="H1046" s="115">
        <v>44418</v>
      </c>
      <c r="I1046" s="116">
        <v>86887</v>
      </c>
      <c r="J1046" s="117">
        <v>0</v>
      </c>
      <c r="K1046" s="116">
        <v>86887</v>
      </c>
      <c r="N1046" s="3" t="s">
        <v>101</v>
      </c>
      <c r="O1046" s="83">
        <v>55</v>
      </c>
      <c r="P1046" s="86">
        <v>3464.06</v>
      </c>
      <c r="Q1046" s="84" t="s">
        <v>86</v>
      </c>
      <c r="R1046" s="84" t="s">
        <v>10</v>
      </c>
      <c r="S1046" s="84" t="s">
        <v>10</v>
      </c>
      <c r="T1046" s="83" t="s">
        <v>190</v>
      </c>
      <c r="U1046" s="83" t="s">
        <v>124</v>
      </c>
      <c r="AC1046" s="11" t="str">
        <f t="shared" si="347"/>
        <v>P410347</v>
      </c>
      <c r="AD1046" s="11" t="str">
        <f t="shared" si="348"/>
        <v>Contribuciones Seg. Social</v>
      </c>
      <c r="AE1046" s="11" t="str">
        <f t="shared" si="349"/>
        <v>Declaración Jurada</v>
      </c>
      <c r="AF1046" s="11" t="str">
        <f t="shared" si="350"/>
        <v>Declaración Jurada</v>
      </c>
      <c r="AG1046" s="11">
        <f t="shared" si="351"/>
        <v>86887</v>
      </c>
      <c r="AH1046" s="11">
        <f t="shared" si="352"/>
        <v>0</v>
      </c>
      <c r="AI1046" s="11">
        <f t="shared" si="353"/>
        <v>86887</v>
      </c>
      <c r="AJ1046" s="11">
        <f t="shared" si="354"/>
        <v>2021</v>
      </c>
      <c r="AK1046" s="11">
        <f t="shared" si="355"/>
        <v>7</v>
      </c>
      <c r="AN1046" s="11" t="str">
        <f t="shared" si="356"/>
        <v xml:space="preserve">2021/7 </v>
      </c>
      <c r="AO1046" s="11" t="str">
        <f t="shared" si="357"/>
        <v>2021/7 Contribuciones Seg. Social</v>
      </c>
      <c r="AP1046" s="11">
        <f t="shared" si="358"/>
        <v>86887</v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:55" ht="29.25" customHeight="1" thickBot="1">
      <c r="A1047" s="3" t="s">
        <v>254</v>
      </c>
      <c r="B1047" s="113">
        <v>2021</v>
      </c>
      <c r="C1047" s="113">
        <v>7</v>
      </c>
      <c r="D1047" s="113"/>
      <c r="E1047" s="114" t="s">
        <v>11</v>
      </c>
      <c r="F1047" s="114" t="s">
        <v>10</v>
      </c>
      <c r="G1047" s="114" t="s">
        <v>83</v>
      </c>
      <c r="H1047" s="115">
        <v>44488</v>
      </c>
      <c r="I1047" s="116">
        <v>6694.64</v>
      </c>
      <c r="J1047" s="117">
        <v>0</v>
      </c>
      <c r="K1047" s="116">
        <v>6694.64</v>
      </c>
      <c r="N1047" s="3" t="s">
        <v>101</v>
      </c>
      <c r="O1047" s="83">
        <v>55</v>
      </c>
      <c r="P1047" s="87">
        <v>400</v>
      </c>
      <c r="Q1047" s="84" t="s">
        <v>86</v>
      </c>
      <c r="R1047" s="84" t="s">
        <v>10</v>
      </c>
      <c r="S1047" s="84" t="s">
        <v>105</v>
      </c>
      <c r="T1047" s="83" t="s">
        <v>190</v>
      </c>
      <c r="U1047" s="83" t="s">
        <v>124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:55" ht="29.25" customHeight="1" thickBot="1">
      <c r="A1048" s="3" t="s">
        <v>254</v>
      </c>
      <c r="B1048" s="113">
        <v>2021</v>
      </c>
      <c r="C1048" s="113">
        <v>8</v>
      </c>
      <c r="D1048" s="113"/>
      <c r="E1048" s="114" t="s">
        <v>86</v>
      </c>
      <c r="F1048" s="114" t="s">
        <v>10</v>
      </c>
      <c r="G1048" s="114" t="s">
        <v>10</v>
      </c>
      <c r="H1048" s="115">
        <v>44449</v>
      </c>
      <c r="I1048" s="116">
        <v>76307.3</v>
      </c>
      <c r="J1048" s="117">
        <v>0</v>
      </c>
      <c r="K1048" s="116">
        <v>76307.3</v>
      </c>
      <c r="N1048" s="3" t="s">
        <v>101</v>
      </c>
      <c r="O1048" s="83">
        <v>55</v>
      </c>
      <c r="P1048" s="87">
        <v>779.57</v>
      </c>
      <c r="Q1048" s="84" t="s">
        <v>86</v>
      </c>
      <c r="R1048" s="84" t="s">
        <v>10</v>
      </c>
      <c r="S1048" s="84" t="s">
        <v>83</v>
      </c>
      <c r="T1048" s="83" t="s">
        <v>190</v>
      </c>
      <c r="U1048" s="83" t="s">
        <v>124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:55" ht="29.25" customHeight="1" thickBot="1">
      <c r="A1049" s="3" t="s">
        <v>254</v>
      </c>
      <c r="B1049" s="113">
        <v>2021</v>
      </c>
      <c r="C1049" s="113">
        <v>8</v>
      </c>
      <c r="D1049" s="113"/>
      <c r="E1049" s="114" t="s">
        <v>86</v>
      </c>
      <c r="F1049" s="114" t="s">
        <v>10</v>
      </c>
      <c r="G1049" s="114" t="s">
        <v>83</v>
      </c>
      <c r="H1049" s="115">
        <v>44488</v>
      </c>
      <c r="I1049" s="116">
        <v>3323.18</v>
      </c>
      <c r="J1049" s="117">
        <v>0</v>
      </c>
      <c r="K1049" s="116">
        <v>3323.18</v>
      </c>
      <c r="N1049" s="3" t="s">
        <v>101</v>
      </c>
      <c r="O1049" s="83">
        <v>55</v>
      </c>
      <c r="P1049" s="86">
        <v>2250.16</v>
      </c>
      <c r="Q1049" s="84" t="s">
        <v>86</v>
      </c>
      <c r="R1049" s="84" t="s">
        <v>10</v>
      </c>
      <c r="S1049" s="84" t="s">
        <v>84</v>
      </c>
      <c r="T1049" s="83" t="s">
        <v>190</v>
      </c>
      <c r="U1049" s="83" t="s">
        <v>124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:55" ht="29.25" customHeight="1" thickBot="1">
      <c r="A1050" s="3" t="s">
        <v>254</v>
      </c>
      <c r="B1050" s="113">
        <v>2021</v>
      </c>
      <c r="C1050" s="113">
        <v>8</v>
      </c>
      <c r="D1050" s="113"/>
      <c r="E1050" s="114" t="s">
        <v>11</v>
      </c>
      <c r="F1050" s="114" t="s">
        <v>10</v>
      </c>
      <c r="G1050" s="114" t="s">
        <v>10</v>
      </c>
      <c r="H1050" s="115">
        <v>44449</v>
      </c>
      <c r="I1050" s="116">
        <v>88296</v>
      </c>
      <c r="J1050" s="117">
        <v>0</v>
      </c>
      <c r="K1050" s="116">
        <v>88296</v>
      </c>
      <c r="N1050" s="3" t="s">
        <v>101</v>
      </c>
      <c r="O1050" s="83">
        <v>55</v>
      </c>
      <c r="P1050" s="87">
        <v>12.54</v>
      </c>
      <c r="Q1050" s="84" t="s">
        <v>107</v>
      </c>
      <c r="R1050" s="84" t="s">
        <v>10</v>
      </c>
      <c r="S1050" s="84" t="s">
        <v>105</v>
      </c>
      <c r="T1050" s="83" t="s">
        <v>163</v>
      </c>
      <c r="U1050" s="83" t="s">
        <v>124</v>
      </c>
      <c r="AC1050" s="11" t="str">
        <f t="shared" si="347"/>
        <v>P410347</v>
      </c>
      <c r="AD1050" s="11" t="str">
        <f t="shared" si="348"/>
        <v>Contribuciones Seg. Social</v>
      </c>
      <c r="AE1050" s="11" t="str">
        <f t="shared" si="349"/>
        <v>Declaración Jurada</v>
      </c>
      <c r="AF1050" s="11" t="str">
        <f t="shared" si="350"/>
        <v>Declaración Jurada</v>
      </c>
      <c r="AG1050" s="11">
        <f t="shared" si="351"/>
        <v>88296</v>
      </c>
      <c r="AH1050" s="11">
        <f t="shared" si="352"/>
        <v>0</v>
      </c>
      <c r="AI1050" s="11">
        <f t="shared" si="353"/>
        <v>88296</v>
      </c>
      <c r="AJ1050" s="11">
        <f t="shared" si="354"/>
        <v>2021</v>
      </c>
      <c r="AK1050" s="11">
        <f t="shared" si="355"/>
        <v>8</v>
      </c>
      <c r="AN1050" s="11" t="str">
        <f t="shared" si="356"/>
        <v xml:space="preserve">2021/8 </v>
      </c>
      <c r="AO1050" s="11" t="str">
        <f t="shared" si="357"/>
        <v>2021/8 Contribuciones Seg. Social</v>
      </c>
      <c r="AP1050" s="11">
        <f t="shared" si="358"/>
        <v>88296</v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:55" ht="29.25" customHeight="1" thickBot="1">
      <c r="A1051" s="3" t="s">
        <v>254</v>
      </c>
      <c r="B1051" s="113">
        <v>2021</v>
      </c>
      <c r="C1051" s="113">
        <v>8</v>
      </c>
      <c r="D1051" s="113"/>
      <c r="E1051" s="114" t="s">
        <v>11</v>
      </c>
      <c r="F1051" s="114" t="s">
        <v>10</v>
      </c>
      <c r="G1051" s="114" t="s">
        <v>83</v>
      </c>
      <c r="H1051" s="115">
        <v>44488</v>
      </c>
      <c r="I1051" s="116">
        <v>3845.29</v>
      </c>
      <c r="J1051" s="117">
        <v>0</v>
      </c>
      <c r="K1051" s="116">
        <v>3845.29</v>
      </c>
      <c r="N1051" s="3" t="s">
        <v>101</v>
      </c>
      <c r="O1051" s="83">
        <v>55</v>
      </c>
      <c r="P1051" s="87">
        <v>18.809999999999999</v>
      </c>
      <c r="Q1051" s="84" t="s">
        <v>106</v>
      </c>
      <c r="R1051" s="84" t="s">
        <v>10</v>
      </c>
      <c r="S1051" s="84" t="s">
        <v>105</v>
      </c>
      <c r="T1051" s="83" t="s">
        <v>163</v>
      </c>
      <c r="U1051" s="83" t="s">
        <v>124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:55" ht="29.25" customHeight="1" thickBot="1">
      <c r="A1052" s="3" t="s">
        <v>254</v>
      </c>
      <c r="B1052" s="113">
        <v>2021</v>
      </c>
      <c r="C1052" s="113">
        <v>9</v>
      </c>
      <c r="D1052" s="113"/>
      <c r="E1052" s="114" t="s">
        <v>86</v>
      </c>
      <c r="F1052" s="114" t="s">
        <v>10</v>
      </c>
      <c r="G1052" s="114" t="s">
        <v>10</v>
      </c>
      <c r="H1052" s="115">
        <v>44482</v>
      </c>
      <c r="I1052" s="116">
        <v>78634.240000000005</v>
      </c>
      <c r="J1052" s="117">
        <v>0</v>
      </c>
      <c r="K1052" s="116">
        <v>78634.240000000005</v>
      </c>
      <c r="N1052" s="3" t="s">
        <v>101</v>
      </c>
      <c r="O1052" s="83">
        <v>55</v>
      </c>
      <c r="P1052" s="86">
        <v>9362.39</v>
      </c>
      <c r="Q1052" s="84" t="s">
        <v>86</v>
      </c>
      <c r="R1052" s="84" t="s">
        <v>10</v>
      </c>
      <c r="S1052" s="84" t="s">
        <v>10</v>
      </c>
      <c r="T1052" s="83" t="s">
        <v>191</v>
      </c>
      <c r="U1052" s="83" t="s">
        <v>124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:55" ht="29.25" customHeight="1" thickBot="1">
      <c r="A1053" s="3" t="s">
        <v>254</v>
      </c>
      <c r="B1053" s="113">
        <v>2021</v>
      </c>
      <c r="C1053" s="113">
        <v>9</v>
      </c>
      <c r="D1053" s="113"/>
      <c r="E1053" s="114" t="s">
        <v>86</v>
      </c>
      <c r="F1053" s="114" t="s">
        <v>10</v>
      </c>
      <c r="G1053" s="114" t="s">
        <v>83</v>
      </c>
      <c r="H1053" s="115">
        <v>44488</v>
      </c>
      <c r="I1053" s="117">
        <v>526.85</v>
      </c>
      <c r="J1053" s="117">
        <v>0</v>
      </c>
      <c r="K1053" s="117">
        <v>526.85</v>
      </c>
      <c r="N1053" s="3" t="s">
        <v>101</v>
      </c>
      <c r="O1053" s="83">
        <v>55</v>
      </c>
      <c r="P1053" s="86">
        <v>7389.52</v>
      </c>
      <c r="Q1053" s="84" t="s">
        <v>82</v>
      </c>
      <c r="R1053" s="84" t="s">
        <v>10</v>
      </c>
      <c r="S1053" s="84" t="s">
        <v>83</v>
      </c>
      <c r="T1053" s="83" t="s">
        <v>188</v>
      </c>
      <c r="U1053" s="83" t="s">
        <v>124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:55" ht="29.25" customHeight="1" thickBot="1">
      <c r="A1054" s="3" t="s">
        <v>254</v>
      </c>
      <c r="B1054" s="113">
        <v>2021</v>
      </c>
      <c r="C1054" s="113">
        <v>9</v>
      </c>
      <c r="D1054" s="113"/>
      <c r="E1054" s="114" t="s">
        <v>11</v>
      </c>
      <c r="F1054" s="114" t="s">
        <v>10</v>
      </c>
      <c r="G1054" s="114" t="s">
        <v>10</v>
      </c>
      <c r="H1054" s="115">
        <v>44482</v>
      </c>
      <c r="I1054" s="116">
        <v>70171.039999999994</v>
      </c>
      <c r="J1054" s="117">
        <v>0</v>
      </c>
      <c r="K1054" s="116">
        <v>70171.039999999994</v>
      </c>
      <c r="N1054" s="3" t="s">
        <v>101</v>
      </c>
      <c r="O1054" s="83">
        <v>55</v>
      </c>
      <c r="P1054" s="86">
        <v>36892.699999999997</v>
      </c>
      <c r="Q1054" s="84" t="s">
        <v>82</v>
      </c>
      <c r="R1054" s="84" t="s">
        <v>10</v>
      </c>
      <c r="S1054" s="84" t="s">
        <v>10</v>
      </c>
      <c r="T1054" s="83" t="s">
        <v>192</v>
      </c>
      <c r="U1054" s="83" t="s">
        <v>124</v>
      </c>
      <c r="AC1054" s="11" t="str">
        <f t="shared" ref="AC1054:AC1117" si="368">IF($E1054=$AD$1,IF($G1054=$AE$1,A1054,""),"")</f>
        <v>P410347</v>
      </c>
      <c r="AD1054" s="11" t="str">
        <f t="shared" ref="AD1054:AD1117" si="369">IF($E1054=$AD$1,IF($G1054=$AE$1,E1054,""),"")</f>
        <v>Contribuciones Seg. Social</v>
      </c>
      <c r="AE1054" s="11" t="str">
        <f t="shared" ref="AE1054:AE1117" si="370">IF($E1054=$AD$1,IF($G1054=$AE$1,F1054,""),"")</f>
        <v>Declaración Jurada</v>
      </c>
      <c r="AF1054" s="11" t="str">
        <f t="shared" ref="AF1054:AF1117" si="371">IF($E1054=$AD$1,IF($G1054=$AE$1,G1054,""),"")</f>
        <v>Declaración Jurada</v>
      </c>
      <c r="AG1054" s="11">
        <f t="shared" ref="AG1054:AG1117" si="372">IF($E1054=$AD$1,IF($G1054=$AE$1,I1054,""),"")</f>
        <v>70171.039999999994</v>
      </c>
      <c r="AH1054" s="11">
        <f t="shared" ref="AH1054:AH1117" si="373">IF($E1054=$AD$1,IF($G1054=$AE$1,J1054,""),"")</f>
        <v>0</v>
      </c>
      <c r="AI1054" s="11">
        <f t="shared" ref="AI1054:AI1117" si="374">IF($E1054=$AD$1,IF($G1054=$AE$1,K1054,""),"")</f>
        <v>70171.039999999994</v>
      </c>
      <c r="AJ1054" s="11">
        <f t="shared" ref="AJ1054:AJ1117" si="375">IF($E1054=$AD$1,IF($G1054=$AE$1,B1054,""),"")</f>
        <v>2021</v>
      </c>
      <c r="AK1054" s="11">
        <f t="shared" ref="AK1054:AK1117" si="376">IF($E1054=$AD$1,IF($G1054=$AE$1,C1054,""),"")</f>
        <v>9</v>
      </c>
      <c r="AN1054" s="11" t="str">
        <f t="shared" ref="AN1054:AN1117" si="377">LEFT(AO1054,7)</f>
        <v xml:space="preserve">2021/9 </v>
      </c>
      <c r="AO1054" s="11" t="str">
        <f t="shared" ref="AO1054:AO1117" si="378">IF(AF1054=$AE$1,AJ1054&amp;"/"&amp;AK1054&amp;" "&amp;AD1054,"")</f>
        <v>2021/9 Contribuciones Seg. Social</v>
      </c>
      <c r="AP1054" s="11">
        <f t="shared" ref="AP1054:AP1117" si="379">IF(AO1054&lt;&gt;"",AI1054,"")</f>
        <v>70171.039999999994</v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:55" ht="29.25" customHeight="1" thickBot="1">
      <c r="A1055" s="3" t="s">
        <v>254</v>
      </c>
      <c r="B1055" s="113">
        <v>2021</v>
      </c>
      <c r="C1055" s="113">
        <v>9</v>
      </c>
      <c r="D1055" s="113"/>
      <c r="E1055" s="114" t="s">
        <v>11</v>
      </c>
      <c r="F1055" s="114" t="s">
        <v>10</v>
      </c>
      <c r="G1055" s="114" t="s">
        <v>83</v>
      </c>
      <c r="H1055" s="115">
        <v>44488</v>
      </c>
      <c r="I1055" s="117">
        <v>470.15</v>
      </c>
      <c r="J1055" s="117">
        <v>0</v>
      </c>
      <c r="K1055" s="117">
        <v>470.15</v>
      </c>
      <c r="N1055" s="3" t="s">
        <v>101</v>
      </c>
      <c r="O1055" s="83">
        <v>56</v>
      </c>
      <c r="P1055" s="87">
        <v>669.19</v>
      </c>
      <c r="Q1055" s="84" t="s">
        <v>103</v>
      </c>
      <c r="R1055" s="84" t="s">
        <v>10</v>
      </c>
      <c r="S1055" s="84" t="s">
        <v>84</v>
      </c>
      <c r="T1055" s="83" t="s">
        <v>114</v>
      </c>
      <c r="U1055" s="83" t="s">
        <v>124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:55" ht="45.75" thickBot="1">
      <c r="A1056" s="3" t="s">
        <v>260</v>
      </c>
      <c r="B1056" s="140" t="s">
        <v>81</v>
      </c>
      <c r="C1056"/>
      <c r="D1056"/>
      <c r="E1056"/>
      <c r="F1056"/>
      <c r="G1056"/>
      <c r="H1056"/>
      <c r="I1056"/>
      <c r="J1056"/>
      <c r="K1056"/>
      <c r="N1056" s="3" t="s">
        <v>101</v>
      </c>
      <c r="O1056" s="83">
        <v>56</v>
      </c>
      <c r="P1056" s="87">
        <v>6.27</v>
      </c>
      <c r="Q1056" s="84" t="s">
        <v>104</v>
      </c>
      <c r="R1056" s="84" t="s">
        <v>10</v>
      </c>
      <c r="S1056" s="84" t="s">
        <v>105</v>
      </c>
      <c r="T1056" s="83" t="s">
        <v>116</v>
      </c>
      <c r="U1056" s="83" t="s">
        <v>124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:55" ht="30" thickBot="1">
      <c r="A1057" s="3" t="s">
        <v>260</v>
      </c>
      <c r="B1057" s="118" t="s">
        <v>0</v>
      </c>
      <c r="C1057" s="118" t="s">
        <v>1</v>
      </c>
      <c r="D1057" s="118" t="s">
        <v>2</v>
      </c>
      <c r="E1057" s="118" t="s">
        <v>3</v>
      </c>
      <c r="F1057" s="118" t="s">
        <v>4</v>
      </c>
      <c r="G1057" s="118" t="s">
        <v>5</v>
      </c>
      <c r="H1057" s="118" t="s">
        <v>6</v>
      </c>
      <c r="I1057" s="118" t="s">
        <v>7</v>
      </c>
      <c r="J1057" s="118" t="s">
        <v>8</v>
      </c>
      <c r="K1057" s="118" t="s">
        <v>9</v>
      </c>
      <c r="N1057" s="3" t="s">
        <v>101</v>
      </c>
      <c r="O1057" s="83">
        <v>56</v>
      </c>
      <c r="P1057" s="86">
        <v>14119.33</v>
      </c>
      <c r="Q1057" s="84" t="s">
        <v>102</v>
      </c>
      <c r="R1057" s="84" t="s">
        <v>10</v>
      </c>
      <c r="S1057" s="84" t="s">
        <v>10</v>
      </c>
      <c r="T1057" s="83" t="s">
        <v>137</v>
      </c>
      <c r="U1057" s="83" t="s">
        <v>124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:55" ht="29.25" thickBot="1">
      <c r="A1058" s="3" t="s">
        <v>260</v>
      </c>
      <c r="B1058" s="108">
        <v>2021</v>
      </c>
      <c r="C1058" s="108">
        <v>10</v>
      </c>
      <c r="D1058" s="108"/>
      <c r="E1058" s="109" t="s">
        <v>82</v>
      </c>
      <c r="F1058" s="109" t="s">
        <v>10</v>
      </c>
      <c r="G1058" s="109" t="s">
        <v>10</v>
      </c>
      <c r="H1058" s="110">
        <v>44523</v>
      </c>
      <c r="I1058" s="111">
        <v>744590.42</v>
      </c>
      <c r="J1058" s="112">
        <v>0</v>
      </c>
      <c r="K1058" s="111">
        <v>744590.42</v>
      </c>
      <c r="N1058" s="3" t="s">
        <v>101</v>
      </c>
      <c r="O1058" s="83">
        <v>56</v>
      </c>
      <c r="P1058" s="86">
        <v>5423.21</v>
      </c>
      <c r="Q1058" s="84" t="s">
        <v>11</v>
      </c>
      <c r="R1058" s="84" t="s">
        <v>10</v>
      </c>
      <c r="S1058" s="84" t="s">
        <v>10</v>
      </c>
      <c r="T1058" s="83" t="s">
        <v>190</v>
      </c>
      <c r="U1058" s="83" t="s">
        <v>124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>M645044</v>
      </c>
      <c r="AU1058" s="11">
        <f t="shared" si="381"/>
        <v>56</v>
      </c>
      <c r="AV1058" s="11">
        <f t="shared" si="382"/>
        <v>5423.21</v>
      </c>
      <c r="AW1058" s="11" t="str">
        <f t="shared" si="383"/>
        <v>2017/12</v>
      </c>
      <c r="AX1058" s="11" t="str">
        <f t="shared" si="384"/>
        <v>2017/12 Contribuciones Seg. Social</v>
      </c>
      <c r="AY1058" s="11">
        <f t="shared" si="365"/>
        <v>12103.01</v>
      </c>
      <c r="AZ1058" s="11">
        <f t="shared" si="385"/>
        <v>0.44808770710757073</v>
      </c>
      <c r="BA1058" s="11" t="str">
        <f t="shared" si="367"/>
        <v>M645044 56</v>
      </c>
      <c r="BB1058" s="11">
        <f>IFERROR(IF(AW1058="","",VLOOKUP(AW1058,SUSS!R:S,2,FALSE)),AY1058*SUSS!$M$2)</f>
        <v>1452.3612000000001</v>
      </c>
      <c r="BC1058" s="11">
        <f t="shared" si="366"/>
        <v>650.78520000000003</v>
      </c>
    </row>
    <row r="1059" spans="1:55" ht="29.25" thickBot="1">
      <c r="A1059" s="3" t="s">
        <v>260</v>
      </c>
      <c r="B1059" s="113">
        <v>2021</v>
      </c>
      <c r="C1059" s="113">
        <v>10</v>
      </c>
      <c r="D1059" s="113"/>
      <c r="E1059" s="114" t="s">
        <v>82</v>
      </c>
      <c r="F1059" s="114" t="s">
        <v>10</v>
      </c>
      <c r="G1059" s="114" t="s">
        <v>83</v>
      </c>
      <c r="H1059" s="115">
        <v>44537</v>
      </c>
      <c r="I1059" s="116">
        <v>11640.43</v>
      </c>
      <c r="J1059" s="117">
        <v>0</v>
      </c>
      <c r="K1059" s="116">
        <v>11640.43</v>
      </c>
      <c r="N1059" s="3" t="s">
        <v>101</v>
      </c>
      <c r="O1059" s="83">
        <v>56</v>
      </c>
      <c r="P1059" s="87">
        <v>778.54</v>
      </c>
      <c r="Q1059" s="84" t="s">
        <v>11</v>
      </c>
      <c r="R1059" s="84" t="s">
        <v>10</v>
      </c>
      <c r="S1059" s="84" t="s">
        <v>83</v>
      </c>
      <c r="T1059" s="83" t="s">
        <v>190</v>
      </c>
      <c r="U1059" s="83" t="s">
        <v>124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M645044</v>
      </c>
      <c r="AU1059" s="11">
        <f t="shared" si="381"/>
        <v>56</v>
      </c>
      <c r="AV1059" s="11">
        <f t="shared" si="382"/>
        <v>778.54</v>
      </c>
      <c r="AW1059" s="11" t="str">
        <f t="shared" si="383"/>
        <v>2017/12</v>
      </c>
      <c r="AX1059" s="11" t="str">
        <f t="shared" si="384"/>
        <v>2017/12 Contribuciones Seg. Social</v>
      </c>
      <c r="AY1059" s="11">
        <f t="shared" si="365"/>
        <v>12103.01</v>
      </c>
      <c r="AZ1059" s="11">
        <f t="shared" si="385"/>
        <v>6.4326146966746281E-2</v>
      </c>
      <c r="BA1059" s="11" t="str">
        <f t="shared" si="367"/>
        <v>M645044 56</v>
      </c>
      <c r="BB1059" s="11">
        <f>IFERROR(IF(AW1059="","",VLOOKUP(AW1059,SUSS!R:S,2,FALSE)),AY1059*SUSS!$M$2)</f>
        <v>1452.3612000000001</v>
      </c>
      <c r="BC1059" s="11">
        <f t="shared" si="366"/>
        <v>93.424799999999991</v>
      </c>
    </row>
    <row r="1060" spans="1:55" ht="45.75" thickBot="1">
      <c r="A1060" s="3" t="s">
        <v>262</v>
      </c>
      <c r="B1060" s="141" t="s">
        <v>81</v>
      </c>
      <c r="C1060"/>
      <c r="D1060"/>
      <c r="E1060"/>
      <c r="F1060"/>
      <c r="G1060"/>
      <c r="H1060"/>
      <c r="I1060"/>
      <c r="J1060"/>
      <c r="K1060"/>
      <c r="N1060" s="3" t="s">
        <v>101</v>
      </c>
      <c r="O1060" s="83">
        <v>56</v>
      </c>
      <c r="P1060" s="86">
        <v>2247.21</v>
      </c>
      <c r="Q1060" s="84" t="s">
        <v>11</v>
      </c>
      <c r="R1060" s="84" t="s">
        <v>10</v>
      </c>
      <c r="S1060" s="84" t="s">
        <v>84</v>
      </c>
      <c r="T1060" s="83" t="s">
        <v>190</v>
      </c>
      <c r="U1060" s="83" t="s">
        <v>124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>M645044</v>
      </c>
      <c r="AU1060" s="11">
        <f t="shared" si="381"/>
        <v>56</v>
      </c>
      <c r="AV1060" s="11">
        <f t="shared" si="382"/>
        <v>2247.21</v>
      </c>
      <c r="AW1060" s="11" t="str">
        <f t="shared" si="383"/>
        <v>2017/12</v>
      </c>
      <c r="AX1060" s="11" t="str">
        <f t="shared" si="384"/>
        <v>2017/12 Contribuciones Seg. Social</v>
      </c>
      <c r="AY1060" s="11">
        <f t="shared" si="365"/>
        <v>12103.01</v>
      </c>
      <c r="AZ1060" s="11">
        <f t="shared" si="385"/>
        <v>0.18567364647306744</v>
      </c>
      <c r="BA1060" s="11" t="str">
        <f t="shared" si="367"/>
        <v>M645044 56</v>
      </c>
      <c r="BB1060" s="11">
        <f>IFERROR(IF(AW1060="","",VLOOKUP(AW1060,SUSS!R:S,2,FALSE)),AY1060*SUSS!$M$2)</f>
        <v>1452.3612000000001</v>
      </c>
      <c r="BC1060" s="11">
        <f t="shared" si="366"/>
        <v>269.66520000000003</v>
      </c>
    </row>
    <row r="1061" spans="1:55" ht="30" thickBot="1">
      <c r="A1061" s="3" t="s">
        <v>262</v>
      </c>
      <c r="B1061" s="118" t="s">
        <v>0</v>
      </c>
      <c r="C1061" s="118" t="s">
        <v>1</v>
      </c>
      <c r="D1061" s="118" t="s">
        <v>2</v>
      </c>
      <c r="E1061" s="118" t="s">
        <v>3</v>
      </c>
      <c r="F1061" s="118" t="s">
        <v>4</v>
      </c>
      <c r="G1061" s="118" t="s">
        <v>5</v>
      </c>
      <c r="H1061" s="118" t="s">
        <v>6</v>
      </c>
      <c r="I1061" s="118" t="s">
        <v>7</v>
      </c>
      <c r="J1061" s="118" t="s">
        <v>8</v>
      </c>
      <c r="K1061" s="118" t="s">
        <v>9</v>
      </c>
      <c r="N1061" s="3" t="s">
        <v>101</v>
      </c>
      <c r="O1061" s="83">
        <v>56</v>
      </c>
      <c r="P1061" s="87">
        <v>12.54</v>
      </c>
      <c r="Q1061" s="84" t="s">
        <v>107</v>
      </c>
      <c r="R1061" s="84" t="s">
        <v>10</v>
      </c>
      <c r="S1061" s="84" t="s">
        <v>105</v>
      </c>
      <c r="T1061" s="83" t="s">
        <v>163</v>
      </c>
      <c r="U1061" s="83" t="s">
        <v>124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:55" ht="29.25" thickBot="1">
      <c r="A1062" s="3" t="s">
        <v>262</v>
      </c>
      <c r="B1062" s="108">
        <v>2021</v>
      </c>
      <c r="C1062" s="108">
        <v>11</v>
      </c>
      <c r="D1062" s="108"/>
      <c r="E1062" s="109" t="s">
        <v>82</v>
      </c>
      <c r="F1062" s="109" t="s">
        <v>10</v>
      </c>
      <c r="G1062" s="109" t="s">
        <v>10</v>
      </c>
      <c r="H1062" s="110">
        <v>44552</v>
      </c>
      <c r="I1062" s="111">
        <v>148389.94</v>
      </c>
      <c r="J1062" s="112">
        <v>0</v>
      </c>
      <c r="K1062" s="111">
        <v>148389.94</v>
      </c>
      <c r="N1062" s="3" t="s">
        <v>101</v>
      </c>
      <c r="O1062" s="83">
        <v>56</v>
      </c>
      <c r="P1062" s="87">
        <v>18.809999999999999</v>
      </c>
      <c r="Q1062" s="84" t="s">
        <v>106</v>
      </c>
      <c r="R1062" s="84" t="s">
        <v>10</v>
      </c>
      <c r="S1062" s="84" t="s">
        <v>105</v>
      </c>
      <c r="T1062" s="83" t="s">
        <v>163</v>
      </c>
      <c r="U1062" s="83" t="s">
        <v>124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:55" ht="29.25" thickBot="1">
      <c r="A1063" s="3" t="s">
        <v>262</v>
      </c>
      <c r="B1063" s="113">
        <v>2021</v>
      </c>
      <c r="C1063" s="113">
        <v>11</v>
      </c>
      <c r="D1063" s="113"/>
      <c r="E1063" s="114" t="s">
        <v>82</v>
      </c>
      <c r="F1063" s="114" t="s">
        <v>10</v>
      </c>
      <c r="G1063" s="114" t="s">
        <v>83</v>
      </c>
      <c r="H1063" s="115">
        <v>44571</v>
      </c>
      <c r="I1063" s="116">
        <v>3148.34</v>
      </c>
      <c r="J1063" s="117">
        <v>0</v>
      </c>
      <c r="K1063" s="116">
        <v>3148.34</v>
      </c>
      <c r="N1063" s="3" t="s">
        <v>101</v>
      </c>
      <c r="O1063" s="83">
        <v>56</v>
      </c>
      <c r="P1063" s="87">
        <v>89.83</v>
      </c>
      <c r="Q1063" s="84" t="s">
        <v>86</v>
      </c>
      <c r="R1063" s="84" t="s">
        <v>10</v>
      </c>
      <c r="S1063" s="84" t="s">
        <v>10</v>
      </c>
      <c r="T1063" s="83" t="s">
        <v>191</v>
      </c>
      <c r="U1063" s="83" t="s">
        <v>124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:55" ht="30.75" thickBot="1">
      <c r="A1064" s="3" t="s">
        <v>262</v>
      </c>
      <c r="B1064" s="141" t="s">
        <v>85</v>
      </c>
      <c r="C1064"/>
      <c r="D1064"/>
      <c r="E1064"/>
      <c r="F1064"/>
      <c r="G1064"/>
      <c r="H1064"/>
      <c r="I1064"/>
      <c r="J1064"/>
      <c r="K1064"/>
      <c r="N1064" s="3" t="s">
        <v>101</v>
      </c>
      <c r="O1064" s="83">
        <v>56</v>
      </c>
      <c r="P1064" s="86">
        <v>11656.59</v>
      </c>
      <c r="Q1064" s="84" t="s">
        <v>11</v>
      </c>
      <c r="R1064" s="84" t="s">
        <v>10</v>
      </c>
      <c r="S1064" s="84" t="s">
        <v>10</v>
      </c>
      <c r="T1064" s="83" t="s">
        <v>191</v>
      </c>
      <c r="U1064" s="83" t="s">
        <v>124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>M645044</v>
      </c>
      <c r="AU1064" s="11">
        <f t="shared" si="381"/>
        <v>56</v>
      </c>
      <c r="AV1064" s="11">
        <f t="shared" si="382"/>
        <v>11656.59</v>
      </c>
      <c r="AW1064" s="11" t="str">
        <f t="shared" si="383"/>
        <v>2018/1</v>
      </c>
      <c r="AX1064" s="11" t="str">
        <f t="shared" si="384"/>
        <v>2018/1 Contribuciones Seg. Social</v>
      </c>
      <c r="AY1064" s="11">
        <f t="shared" si="365"/>
        <v>11656.59</v>
      </c>
      <c r="AZ1064" s="11">
        <f t="shared" si="385"/>
        <v>1</v>
      </c>
      <c r="BA1064" s="11" t="str">
        <f t="shared" si="367"/>
        <v>M645044 56</v>
      </c>
      <c r="BB1064" s="11">
        <f>IFERROR(IF(AW1064="","",VLOOKUP(AW1064,SUSS!R:S,2,FALSE)),AY1064*SUSS!$M$2)</f>
        <v>1398.7908</v>
      </c>
      <c r="BC1064" s="11">
        <f t="shared" si="366"/>
        <v>1398.7908</v>
      </c>
    </row>
    <row r="1065" spans="1:55" ht="30" thickBot="1">
      <c r="A1065" s="3" t="s">
        <v>262</v>
      </c>
      <c r="B1065" s="118" t="s">
        <v>0</v>
      </c>
      <c r="C1065" s="118" t="s">
        <v>1</v>
      </c>
      <c r="D1065" s="118" t="s">
        <v>2</v>
      </c>
      <c r="E1065" s="118" t="s">
        <v>3</v>
      </c>
      <c r="F1065" s="118" t="s">
        <v>4</v>
      </c>
      <c r="G1065" s="118" t="s">
        <v>5</v>
      </c>
      <c r="H1065" s="118" t="s">
        <v>6</v>
      </c>
      <c r="I1065" s="118" t="s">
        <v>7</v>
      </c>
      <c r="J1065" s="118" t="s">
        <v>8</v>
      </c>
      <c r="K1065" s="118" t="s">
        <v>9</v>
      </c>
      <c r="N1065" s="3" t="s">
        <v>101</v>
      </c>
      <c r="O1065" s="83">
        <v>56</v>
      </c>
      <c r="P1065" s="87">
        <v>117.95</v>
      </c>
      <c r="Q1065" s="84" t="s">
        <v>11</v>
      </c>
      <c r="R1065" s="84" t="s">
        <v>10</v>
      </c>
      <c r="S1065" s="84" t="s">
        <v>83</v>
      </c>
      <c r="T1065" s="83" t="s">
        <v>191</v>
      </c>
      <c r="U1065" s="83" t="s">
        <v>124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M645044</v>
      </c>
      <c r="AU1065" s="11">
        <f t="shared" si="381"/>
        <v>56</v>
      </c>
      <c r="AV1065" s="11">
        <f t="shared" si="382"/>
        <v>117.95</v>
      </c>
      <c r="AW1065" s="11" t="str">
        <f t="shared" si="383"/>
        <v>2018/1</v>
      </c>
      <c r="AX1065" s="11" t="str">
        <f t="shared" si="384"/>
        <v>2018/1 Contribuciones Seg. Social</v>
      </c>
      <c r="AY1065" s="11">
        <f t="shared" si="365"/>
        <v>11656.59</v>
      </c>
      <c r="AZ1065" s="11">
        <f t="shared" si="385"/>
        <v>1.0118739700032343E-2</v>
      </c>
      <c r="BA1065" s="11" t="str">
        <f t="shared" si="367"/>
        <v>M645044 56</v>
      </c>
      <c r="BB1065" s="11">
        <f>IFERROR(IF(AW1065="","",VLOOKUP(AW1065,SUSS!R:S,2,FALSE)),AY1065*SUSS!$M$2)</f>
        <v>1398.7908</v>
      </c>
      <c r="BC1065" s="11">
        <f t="shared" si="366"/>
        <v>14.154</v>
      </c>
    </row>
    <row r="1066" spans="1:55" ht="29.25" thickBot="1">
      <c r="A1066" s="3" t="s">
        <v>262</v>
      </c>
      <c r="B1066" s="108">
        <v>2021</v>
      </c>
      <c r="C1066" s="108">
        <v>10</v>
      </c>
      <c r="D1066" s="108"/>
      <c r="E1066" s="109" t="s">
        <v>86</v>
      </c>
      <c r="F1066" s="109" t="s">
        <v>10</v>
      </c>
      <c r="G1066" s="109" t="s">
        <v>10</v>
      </c>
      <c r="H1066" s="110">
        <v>44510</v>
      </c>
      <c r="I1066" s="111">
        <v>81342.14</v>
      </c>
      <c r="J1066" s="112">
        <v>0</v>
      </c>
      <c r="K1066" s="111">
        <v>81342.14</v>
      </c>
      <c r="N1066" s="3" t="s">
        <v>101</v>
      </c>
      <c r="O1066" s="83">
        <v>56</v>
      </c>
      <c r="P1066" s="87">
        <v>95.64</v>
      </c>
      <c r="Q1066" s="84" t="s">
        <v>86</v>
      </c>
      <c r="R1066" s="84" t="s">
        <v>10</v>
      </c>
      <c r="S1066" s="84" t="s">
        <v>83</v>
      </c>
      <c r="T1066" s="83" t="s">
        <v>191</v>
      </c>
      <c r="U1066" s="83" t="s">
        <v>124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:55" ht="29.25" thickBot="1">
      <c r="A1067" s="3" t="s">
        <v>262</v>
      </c>
      <c r="B1067" s="113">
        <v>2021</v>
      </c>
      <c r="C1067" s="113">
        <v>10</v>
      </c>
      <c r="D1067" s="113"/>
      <c r="E1067" s="114" t="s">
        <v>86</v>
      </c>
      <c r="F1067" s="114" t="s">
        <v>10</v>
      </c>
      <c r="G1067" s="114" t="s">
        <v>83</v>
      </c>
      <c r="H1067" s="115">
        <v>44571</v>
      </c>
      <c r="I1067" s="116">
        <v>5449.92</v>
      </c>
      <c r="J1067" s="117">
        <v>0</v>
      </c>
      <c r="K1067" s="116">
        <v>5449.92</v>
      </c>
      <c r="N1067" s="3" t="s">
        <v>101</v>
      </c>
      <c r="O1067" s="83">
        <v>56</v>
      </c>
      <c r="P1067" s="87">
        <v>849.58</v>
      </c>
      <c r="Q1067" s="84" t="s">
        <v>86</v>
      </c>
      <c r="R1067" s="84" t="s">
        <v>10</v>
      </c>
      <c r="S1067" s="84" t="s">
        <v>84</v>
      </c>
      <c r="T1067" s="83" t="s">
        <v>191</v>
      </c>
      <c r="U1067" s="83" t="s">
        <v>124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:55" ht="29.25" thickBot="1">
      <c r="A1068" s="3" t="s">
        <v>262</v>
      </c>
      <c r="B1068" s="113">
        <v>2021</v>
      </c>
      <c r="C1068" s="113">
        <v>10</v>
      </c>
      <c r="D1068" s="113"/>
      <c r="E1068" s="114" t="s">
        <v>11</v>
      </c>
      <c r="F1068" s="114" t="s">
        <v>10</v>
      </c>
      <c r="G1068" s="114" t="s">
        <v>10</v>
      </c>
      <c r="H1068" s="115">
        <v>44510</v>
      </c>
      <c r="I1068" s="116">
        <v>95438.3</v>
      </c>
      <c r="J1068" s="117">
        <v>0</v>
      </c>
      <c r="K1068" s="116">
        <v>95438.3</v>
      </c>
      <c r="N1068" s="3" t="s">
        <v>101</v>
      </c>
      <c r="O1068" s="83">
        <v>56</v>
      </c>
      <c r="P1068" s="86">
        <v>1047.71</v>
      </c>
      <c r="Q1068" s="84" t="s">
        <v>11</v>
      </c>
      <c r="R1068" s="84" t="s">
        <v>10</v>
      </c>
      <c r="S1068" s="84" t="s">
        <v>84</v>
      </c>
      <c r="T1068" s="83" t="s">
        <v>191</v>
      </c>
      <c r="U1068" s="83" t="s">
        <v>124</v>
      </c>
      <c r="AC1068" s="11" t="str">
        <f t="shared" si="368"/>
        <v>P631237</v>
      </c>
      <c r="AD1068" s="11" t="str">
        <f t="shared" si="369"/>
        <v>Contribuciones Seg. Social</v>
      </c>
      <c r="AE1068" s="11" t="str">
        <f t="shared" si="370"/>
        <v>Declaración Jurada</v>
      </c>
      <c r="AF1068" s="11" t="str">
        <f t="shared" si="371"/>
        <v>Declaración Jurada</v>
      </c>
      <c r="AG1068" s="11">
        <f t="shared" si="372"/>
        <v>95438.3</v>
      </c>
      <c r="AH1068" s="11">
        <f t="shared" si="373"/>
        <v>0</v>
      </c>
      <c r="AI1068" s="11">
        <f t="shared" si="374"/>
        <v>95438.3</v>
      </c>
      <c r="AJ1068" s="11">
        <f t="shared" si="375"/>
        <v>2021</v>
      </c>
      <c r="AK1068" s="11">
        <f t="shared" si="376"/>
        <v>10</v>
      </c>
      <c r="AN1068" s="11" t="str">
        <f t="shared" si="377"/>
        <v>2021/10</v>
      </c>
      <c r="AO1068" s="11" t="str">
        <f t="shared" si="378"/>
        <v>2021/10 Contribuciones Seg. Social</v>
      </c>
      <c r="AP1068" s="11">
        <f t="shared" si="379"/>
        <v>95438.3</v>
      </c>
      <c r="AT1068" s="11" t="str">
        <f t="shared" si="380"/>
        <v>M645044</v>
      </c>
      <c r="AU1068" s="11">
        <f t="shared" si="381"/>
        <v>56</v>
      </c>
      <c r="AV1068" s="11">
        <f t="shared" si="382"/>
        <v>1047.71</v>
      </c>
      <c r="AW1068" s="11" t="str">
        <f t="shared" si="383"/>
        <v>2018/1</v>
      </c>
      <c r="AX1068" s="11" t="str">
        <f t="shared" si="384"/>
        <v>2018/1 Contribuciones Seg. Social</v>
      </c>
      <c r="AY1068" s="11">
        <f t="shared" si="365"/>
        <v>11656.59</v>
      </c>
      <c r="AZ1068" s="11">
        <f t="shared" si="385"/>
        <v>8.9881346088350023E-2</v>
      </c>
      <c r="BA1068" s="11" t="str">
        <f t="shared" si="367"/>
        <v>M645044 56</v>
      </c>
      <c r="BB1068" s="11">
        <f>IFERROR(IF(AW1068="","",VLOOKUP(AW1068,SUSS!R:S,2,FALSE)),AY1068*SUSS!$M$2)</f>
        <v>1398.7908</v>
      </c>
      <c r="BC1068" s="11">
        <f t="shared" si="366"/>
        <v>125.7252</v>
      </c>
    </row>
    <row r="1069" spans="1:55" ht="29.25" thickBot="1">
      <c r="A1069" s="3" t="s">
        <v>262</v>
      </c>
      <c r="B1069" s="113">
        <v>2021</v>
      </c>
      <c r="C1069" s="113">
        <v>10</v>
      </c>
      <c r="D1069" s="113"/>
      <c r="E1069" s="114" t="s">
        <v>11</v>
      </c>
      <c r="F1069" s="114" t="s">
        <v>10</v>
      </c>
      <c r="G1069" s="114" t="s">
        <v>83</v>
      </c>
      <c r="H1069" s="115">
        <v>44571</v>
      </c>
      <c r="I1069" s="116">
        <v>6394.37</v>
      </c>
      <c r="J1069" s="117">
        <v>0</v>
      </c>
      <c r="K1069" s="116">
        <v>6394.37</v>
      </c>
      <c r="N1069" s="3" t="s">
        <v>101</v>
      </c>
      <c r="O1069" s="83">
        <v>56</v>
      </c>
      <c r="P1069" s="86">
        <v>1126.1400000000001</v>
      </c>
      <c r="Q1069" s="84" t="s">
        <v>11</v>
      </c>
      <c r="R1069" s="84" t="s">
        <v>10</v>
      </c>
      <c r="S1069" s="84" t="s">
        <v>10</v>
      </c>
      <c r="T1069" s="83" t="s">
        <v>96</v>
      </c>
      <c r="U1069" s="83" t="s">
        <v>124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>M645044</v>
      </c>
      <c r="AU1069" s="11">
        <f t="shared" si="381"/>
        <v>56</v>
      </c>
      <c r="AV1069" s="11">
        <f t="shared" si="382"/>
        <v>1126.1400000000001</v>
      </c>
      <c r="AW1069" s="11" t="str">
        <f t="shared" si="383"/>
        <v>2018/2</v>
      </c>
      <c r="AX1069" s="11" t="str">
        <f t="shared" si="384"/>
        <v>2018/2 Contribuciones Seg. Social</v>
      </c>
      <c r="AY1069" s="11">
        <f t="shared" si="365"/>
        <v>11077.64</v>
      </c>
      <c r="AZ1069" s="11">
        <f t="shared" si="385"/>
        <v>0.10165883708082228</v>
      </c>
      <c r="BA1069" s="11" t="str">
        <f t="shared" si="367"/>
        <v>M645044 56</v>
      </c>
      <c r="BB1069" s="11">
        <f>IFERROR(IF(AW1069="","",VLOOKUP(AW1069,SUSS!R:S,2,FALSE)),AY1069*SUSS!$M$2)</f>
        <v>1329.3167999999998</v>
      </c>
      <c r="BC1069" s="11">
        <f t="shared" si="366"/>
        <v>135.13679999999999</v>
      </c>
    </row>
    <row r="1070" spans="1:55" ht="29.25" thickBot="1">
      <c r="A1070" s="3" t="s">
        <v>262</v>
      </c>
      <c r="B1070" s="113">
        <v>2021</v>
      </c>
      <c r="C1070" s="113">
        <v>12</v>
      </c>
      <c r="D1070" s="113"/>
      <c r="E1070" s="114" t="s">
        <v>86</v>
      </c>
      <c r="F1070" s="114" t="s">
        <v>10</v>
      </c>
      <c r="G1070" s="114" t="s">
        <v>10</v>
      </c>
      <c r="H1070" s="115">
        <v>44572</v>
      </c>
      <c r="I1070" s="116">
        <v>127475.35</v>
      </c>
      <c r="J1070" s="117">
        <v>0</v>
      </c>
      <c r="K1070" s="116">
        <v>127475.35</v>
      </c>
      <c r="N1070" s="3" t="s">
        <v>101</v>
      </c>
      <c r="O1070" s="83">
        <v>56</v>
      </c>
      <c r="P1070" s="86">
        <v>9731.3700000000008</v>
      </c>
      <c r="Q1070" s="84" t="s">
        <v>86</v>
      </c>
      <c r="R1070" s="84" t="s">
        <v>10</v>
      </c>
      <c r="S1070" s="84" t="s">
        <v>10</v>
      </c>
      <c r="T1070" s="83" t="s">
        <v>96</v>
      </c>
      <c r="U1070" s="83" t="s">
        <v>124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:55" ht="29.25" thickBot="1">
      <c r="A1071" s="3" t="s">
        <v>262</v>
      </c>
      <c r="B1071" s="113">
        <v>2021</v>
      </c>
      <c r="C1071" s="113">
        <v>12</v>
      </c>
      <c r="D1071" s="113"/>
      <c r="E1071" s="114" t="s">
        <v>11</v>
      </c>
      <c r="F1071" s="114" t="s">
        <v>10</v>
      </c>
      <c r="G1071" s="114" t="s">
        <v>10</v>
      </c>
      <c r="H1071" s="115">
        <v>44572</v>
      </c>
      <c r="I1071" s="116">
        <v>150896.34</v>
      </c>
      <c r="J1071" s="117">
        <v>0</v>
      </c>
      <c r="K1071" s="116">
        <v>150896.34</v>
      </c>
      <c r="N1071" s="3" t="s">
        <v>101</v>
      </c>
      <c r="O1071" s="83">
        <v>56</v>
      </c>
      <c r="P1071" s="87">
        <v>72.430000000000007</v>
      </c>
      <c r="Q1071" s="84" t="s">
        <v>86</v>
      </c>
      <c r="R1071" s="84" t="s">
        <v>10</v>
      </c>
      <c r="S1071" s="84" t="s">
        <v>83</v>
      </c>
      <c r="T1071" s="83" t="s">
        <v>96</v>
      </c>
      <c r="U1071" s="83" t="s">
        <v>124</v>
      </c>
      <c r="AC1071" s="11" t="str">
        <f t="shared" si="368"/>
        <v>P631237</v>
      </c>
      <c r="AD1071" s="11" t="str">
        <f t="shared" si="369"/>
        <v>Contribuciones Seg. Social</v>
      </c>
      <c r="AE1071" s="11" t="str">
        <f t="shared" si="370"/>
        <v>Declaración Jurada</v>
      </c>
      <c r="AF1071" s="11" t="str">
        <f t="shared" si="371"/>
        <v>Declaración Jurada</v>
      </c>
      <c r="AG1071" s="11">
        <f t="shared" si="372"/>
        <v>150896.34</v>
      </c>
      <c r="AH1071" s="11">
        <f t="shared" si="373"/>
        <v>0</v>
      </c>
      <c r="AI1071" s="11">
        <f t="shared" si="374"/>
        <v>150896.34</v>
      </c>
      <c r="AJ1071" s="11">
        <f t="shared" si="375"/>
        <v>2021</v>
      </c>
      <c r="AK1071" s="11">
        <f t="shared" si="376"/>
        <v>12</v>
      </c>
      <c r="AN1071" s="11" t="str">
        <f t="shared" si="377"/>
        <v>2021/12</v>
      </c>
      <c r="AO1071" s="11" t="str">
        <f t="shared" si="378"/>
        <v>2021/12 Contribuciones Seg. Social</v>
      </c>
      <c r="AP1071" s="11">
        <f t="shared" si="379"/>
        <v>150896.34</v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:55" ht="45.75" thickBot="1">
      <c r="A1072" s="3" t="s">
        <v>265</v>
      </c>
      <c r="B1072" s="141" t="s">
        <v>81</v>
      </c>
      <c r="C1072"/>
      <c r="D1072"/>
      <c r="E1072"/>
      <c r="F1072"/>
      <c r="G1072"/>
      <c r="H1072"/>
      <c r="I1072"/>
      <c r="J1072"/>
      <c r="K1072"/>
      <c r="N1072" s="3" t="s">
        <v>101</v>
      </c>
      <c r="O1072" s="83">
        <v>56</v>
      </c>
      <c r="P1072" s="87">
        <v>900.71</v>
      </c>
      <c r="Q1072" s="84" t="s">
        <v>86</v>
      </c>
      <c r="R1072" s="84" t="s">
        <v>10</v>
      </c>
      <c r="S1072" s="84" t="s">
        <v>84</v>
      </c>
      <c r="T1072" s="83" t="s">
        <v>96</v>
      </c>
      <c r="U1072" s="83" t="s">
        <v>124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:55" ht="30" thickBot="1">
      <c r="A1073" s="3" t="s">
        <v>265</v>
      </c>
      <c r="B1073" s="118" t="s">
        <v>0</v>
      </c>
      <c r="C1073" s="118" t="s">
        <v>1</v>
      </c>
      <c r="D1073" s="118" t="s">
        <v>2</v>
      </c>
      <c r="E1073" s="118" t="s">
        <v>3</v>
      </c>
      <c r="F1073" s="118" t="s">
        <v>4</v>
      </c>
      <c r="G1073" s="118" t="s">
        <v>5</v>
      </c>
      <c r="H1073" s="118" t="s">
        <v>6</v>
      </c>
      <c r="I1073" s="118" t="s">
        <v>7</v>
      </c>
      <c r="J1073" s="118" t="s">
        <v>8</v>
      </c>
      <c r="K1073" s="118" t="s">
        <v>9</v>
      </c>
      <c r="N1073" s="3" t="s">
        <v>101</v>
      </c>
      <c r="O1073" s="83">
        <v>56</v>
      </c>
      <c r="P1073" s="86">
        <v>4516.62</v>
      </c>
      <c r="Q1073" s="84" t="s">
        <v>86</v>
      </c>
      <c r="R1073" s="84" t="s">
        <v>10</v>
      </c>
      <c r="S1073" s="84" t="s">
        <v>10</v>
      </c>
      <c r="T1073" s="83" t="s">
        <v>171</v>
      </c>
      <c r="U1073" s="83" t="s">
        <v>124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:55" ht="29.25" thickBot="1">
      <c r="A1074" s="3" t="s">
        <v>265</v>
      </c>
      <c r="B1074" s="108">
        <v>2020</v>
      </c>
      <c r="C1074" s="108"/>
      <c r="D1074" s="108"/>
      <c r="E1074" s="109" t="s">
        <v>102</v>
      </c>
      <c r="F1074" s="109" t="s">
        <v>10</v>
      </c>
      <c r="G1074" s="109" t="s">
        <v>10</v>
      </c>
      <c r="H1074" s="110">
        <v>44343</v>
      </c>
      <c r="I1074" s="111">
        <v>698735.57</v>
      </c>
      <c r="J1074" s="112">
        <v>0</v>
      </c>
      <c r="K1074" s="111">
        <v>698735.57</v>
      </c>
      <c r="N1074" s="3" t="s">
        <v>101</v>
      </c>
      <c r="O1074" s="83">
        <v>56</v>
      </c>
      <c r="P1074" s="86">
        <v>44282.22</v>
      </c>
      <c r="Q1074" s="84" t="s">
        <v>82</v>
      </c>
      <c r="R1074" s="84" t="s">
        <v>10</v>
      </c>
      <c r="S1074" s="84" t="s">
        <v>10</v>
      </c>
      <c r="T1074" s="83" t="s">
        <v>192</v>
      </c>
      <c r="U1074" s="83" t="s">
        <v>124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:55" ht="29.25" thickBot="1">
      <c r="A1075" s="3" t="s">
        <v>265</v>
      </c>
      <c r="B1075" s="113">
        <v>2020</v>
      </c>
      <c r="C1075" s="113"/>
      <c r="D1075" s="113"/>
      <c r="E1075" s="114" t="s">
        <v>102</v>
      </c>
      <c r="F1075" s="114" t="s">
        <v>10</v>
      </c>
      <c r="G1075" s="114" t="s">
        <v>83</v>
      </c>
      <c r="H1075" s="115">
        <v>44571</v>
      </c>
      <c r="I1075" s="116">
        <v>174777.06</v>
      </c>
      <c r="J1075" s="117">
        <v>0</v>
      </c>
      <c r="K1075" s="116">
        <v>174777.06</v>
      </c>
      <c r="N1075" s="3" t="s">
        <v>101</v>
      </c>
      <c r="O1075" s="83">
        <v>57</v>
      </c>
      <c r="P1075" s="87">
        <v>669.19</v>
      </c>
      <c r="Q1075" s="84" t="s">
        <v>103</v>
      </c>
      <c r="R1075" s="84" t="s">
        <v>10</v>
      </c>
      <c r="S1075" s="84" t="s">
        <v>84</v>
      </c>
      <c r="T1075" s="83" t="s">
        <v>114</v>
      </c>
      <c r="U1075" s="83" t="s">
        <v>124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:55" ht="29.25" thickBot="1">
      <c r="A1076" s="3" t="s">
        <v>265</v>
      </c>
      <c r="B1076" s="113">
        <v>2020</v>
      </c>
      <c r="C1076" s="113"/>
      <c r="D1076" s="113"/>
      <c r="E1076" s="114" t="s">
        <v>107</v>
      </c>
      <c r="F1076" s="114" t="s">
        <v>10</v>
      </c>
      <c r="G1076" s="114" t="s">
        <v>10</v>
      </c>
      <c r="H1076" s="115">
        <v>44362</v>
      </c>
      <c r="I1076" s="116">
        <v>679913.52</v>
      </c>
      <c r="J1076" s="117">
        <v>0</v>
      </c>
      <c r="K1076" s="116">
        <v>679913.52</v>
      </c>
      <c r="N1076" s="3" t="s">
        <v>101</v>
      </c>
      <c r="O1076" s="83">
        <v>57</v>
      </c>
      <c r="P1076" s="87">
        <v>6.27</v>
      </c>
      <c r="Q1076" s="84" t="s">
        <v>104</v>
      </c>
      <c r="R1076" s="84" t="s">
        <v>10</v>
      </c>
      <c r="S1076" s="84" t="s">
        <v>105</v>
      </c>
      <c r="T1076" s="83" t="s">
        <v>116</v>
      </c>
      <c r="U1076" s="83" t="s">
        <v>124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:55" ht="29.25" thickBot="1">
      <c r="A1077" s="3" t="s">
        <v>265</v>
      </c>
      <c r="B1077" s="113">
        <v>2020</v>
      </c>
      <c r="C1077" s="113"/>
      <c r="D1077" s="113"/>
      <c r="E1077" s="114" t="s">
        <v>107</v>
      </c>
      <c r="F1077" s="114" t="s">
        <v>10</v>
      </c>
      <c r="G1077" s="114" t="s">
        <v>83</v>
      </c>
      <c r="H1077" s="115">
        <v>44571</v>
      </c>
      <c r="I1077" s="116">
        <v>156402.76999999999</v>
      </c>
      <c r="J1077" s="117">
        <v>0</v>
      </c>
      <c r="K1077" s="116">
        <v>156402.76999999999</v>
      </c>
      <c r="N1077" s="3" t="s">
        <v>101</v>
      </c>
      <c r="O1077" s="83">
        <v>57</v>
      </c>
      <c r="P1077" s="86">
        <v>13226.23</v>
      </c>
      <c r="Q1077" s="84" t="s">
        <v>102</v>
      </c>
      <c r="R1077" s="84" t="s">
        <v>10</v>
      </c>
      <c r="S1077" s="84" t="s">
        <v>10</v>
      </c>
      <c r="T1077" s="83" t="s">
        <v>137</v>
      </c>
      <c r="U1077" s="83" t="s">
        <v>124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:55" ht="45.75" thickBot="1">
      <c r="A1078" s="3" t="s">
        <v>267</v>
      </c>
      <c r="B1078" s="142" t="s">
        <v>81</v>
      </c>
      <c r="C1078"/>
      <c r="D1078"/>
      <c r="E1078"/>
      <c r="F1078"/>
      <c r="G1078"/>
      <c r="H1078"/>
      <c r="I1078"/>
      <c r="J1078"/>
      <c r="K1078"/>
      <c r="N1078" s="3" t="s">
        <v>101</v>
      </c>
      <c r="O1078" s="83">
        <v>57</v>
      </c>
      <c r="P1078" s="87">
        <v>893.1</v>
      </c>
      <c r="Q1078" s="84" t="s">
        <v>102</v>
      </c>
      <c r="R1078" s="84" t="s">
        <v>10</v>
      </c>
      <c r="S1078" s="84" t="s">
        <v>83</v>
      </c>
      <c r="T1078" s="83" t="s">
        <v>137</v>
      </c>
      <c r="U1078" s="83" t="s">
        <v>124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:55" ht="30" thickBot="1">
      <c r="A1079" s="3" t="s">
        <v>267</v>
      </c>
      <c r="B1079" s="118" t="s">
        <v>0</v>
      </c>
      <c r="C1079" s="118" t="s">
        <v>1</v>
      </c>
      <c r="D1079" s="118" t="s">
        <v>2</v>
      </c>
      <c r="E1079" s="118" t="s">
        <v>3</v>
      </c>
      <c r="F1079" s="118" t="s">
        <v>4</v>
      </c>
      <c r="G1079" s="118" t="s">
        <v>5</v>
      </c>
      <c r="H1079" s="118" t="s">
        <v>6</v>
      </c>
      <c r="I1079" s="118" t="s">
        <v>7</v>
      </c>
      <c r="J1079" s="118" t="s">
        <v>8</v>
      </c>
      <c r="K1079" s="118" t="s">
        <v>9</v>
      </c>
      <c r="N1079" s="3" t="s">
        <v>101</v>
      </c>
      <c r="O1079" s="83">
        <v>57</v>
      </c>
      <c r="P1079" s="87">
        <v>18.809999999999999</v>
      </c>
      <c r="Q1079" s="84" t="s">
        <v>106</v>
      </c>
      <c r="R1079" s="84" t="s">
        <v>10</v>
      </c>
      <c r="S1079" s="84" t="s">
        <v>105</v>
      </c>
      <c r="T1079" s="83" t="s">
        <v>163</v>
      </c>
      <c r="U1079" s="83" t="s">
        <v>124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:55" ht="29.25" thickBot="1">
      <c r="A1080" s="3" t="s">
        <v>267</v>
      </c>
      <c r="B1080" s="108">
        <v>2021</v>
      </c>
      <c r="C1080" s="108">
        <v>3</v>
      </c>
      <c r="D1080" s="108"/>
      <c r="E1080" s="109" t="s">
        <v>82</v>
      </c>
      <c r="F1080" s="109" t="s">
        <v>10</v>
      </c>
      <c r="G1080" s="109" t="s">
        <v>10</v>
      </c>
      <c r="H1080" s="110">
        <v>44307</v>
      </c>
      <c r="I1080" s="111">
        <v>198585.31</v>
      </c>
      <c r="J1080" s="112">
        <v>0</v>
      </c>
      <c r="K1080" s="111">
        <v>198585.31</v>
      </c>
      <c r="N1080" s="3" t="s">
        <v>101</v>
      </c>
      <c r="O1080" s="83">
        <v>57</v>
      </c>
      <c r="P1080" s="87">
        <v>12.54</v>
      </c>
      <c r="Q1080" s="84" t="s">
        <v>107</v>
      </c>
      <c r="R1080" s="84" t="s">
        <v>10</v>
      </c>
      <c r="S1080" s="84" t="s">
        <v>105</v>
      </c>
      <c r="T1080" s="83" t="s">
        <v>163</v>
      </c>
      <c r="U1080" s="83" t="s">
        <v>124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:55" ht="29.25" thickBot="1">
      <c r="A1081" s="3" t="s">
        <v>267</v>
      </c>
      <c r="B1081" s="113">
        <v>2021</v>
      </c>
      <c r="C1081" s="113">
        <v>3</v>
      </c>
      <c r="D1081" s="113"/>
      <c r="E1081" s="114" t="s">
        <v>82</v>
      </c>
      <c r="F1081" s="114" t="s">
        <v>10</v>
      </c>
      <c r="G1081" s="114" t="s">
        <v>83</v>
      </c>
      <c r="H1081" s="115">
        <v>44474</v>
      </c>
      <c r="I1081" s="116">
        <v>36367.589999999997</v>
      </c>
      <c r="J1081" s="117">
        <v>0</v>
      </c>
      <c r="K1081" s="116">
        <v>36367.589999999997</v>
      </c>
      <c r="N1081" s="3" t="s">
        <v>101</v>
      </c>
      <c r="O1081" s="83">
        <v>57</v>
      </c>
      <c r="P1081" s="86">
        <v>9951.5</v>
      </c>
      <c r="Q1081" s="84" t="s">
        <v>11</v>
      </c>
      <c r="R1081" s="84" t="s">
        <v>10</v>
      </c>
      <c r="S1081" s="84" t="s">
        <v>10</v>
      </c>
      <c r="T1081" s="83" t="s">
        <v>96</v>
      </c>
      <c r="U1081" s="83" t="s">
        <v>124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>M645044</v>
      </c>
      <c r="AU1081" s="11">
        <f t="shared" si="381"/>
        <v>57</v>
      </c>
      <c r="AV1081" s="11">
        <f t="shared" si="382"/>
        <v>9951.5</v>
      </c>
      <c r="AW1081" s="11" t="str">
        <f t="shared" si="383"/>
        <v>2018/2</v>
      </c>
      <c r="AX1081" s="11" t="str">
        <f t="shared" si="384"/>
        <v>2018/2 Contribuciones Seg. Social</v>
      </c>
      <c r="AY1081" s="11">
        <f t="shared" si="365"/>
        <v>11077.64</v>
      </c>
      <c r="AZ1081" s="11">
        <f t="shared" si="385"/>
        <v>0.89834116291917776</v>
      </c>
      <c r="BA1081" s="11" t="str">
        <f t="shared" si="367"/>
        <v>M645044 57</v>
      </c>
      <c r="BB1081" s="11">
        <f>IFERROR(IF(AW1081="","",VLOOKUP(AW1081,SUSS!R:S,2,FALSE)),AY1081*SUSS!$M$2)</f>
        <v>1329.3167999999998</v>
      </c>
      <c r="BC1081" s="11">
        <f t="shared" si="366"/>
        <v>1194.1799999999998</v>
      </c>
    </row>
    <row r="1082" spans="1:55" ht="29.25" thickBot="1">
      <c r="A1082" s="3" t="s">
        <v>267</v>
      </c>
      <c r="B1082" s="113">
        <v>2021</v>
      </c>
      <c r="C1082" s="113">
        <v>5</v>
      </c>
      <c r="D1082" s="113"/>
      <c r="E1082" s="114" t="s">
        <v>82</v>
      </c>
      <c r="F1082" s="114" t="s">
        <v>10</v>
      </c>
      <c r="G1082" s="114" t="s">
        <v>10</v>
      </c>
      <c r="H1082" s="115">
        <v>44370</v>
      </c>
      <c r="I1082" s="116">
        <v>253224.31</v>
      </c>
      <c r="J1082" s="117">
        <v>0</v>
      </c>
      <c r="K1082" s="116">
        <v>253224.31</v>
      </c>
      <c r="N1082" s="3" t="s">
        <v>101</v>
      </c>
      <c r="O1082" s="83">
        <v>57</v>
      </c>
      <c r="P1082" s="87">
        <v>82.45</v>
      </c>
      <c r="Q1082" s="84" t="s">
        <v>11</v>
      </c>
      <c r="R1082" s="84" t="s">
        <v>10</v>
      </c>
      <c r="S1082" s="84" t="s">
        <v>83</v>
      </c>
      <c r="T1082" s="83" t="s">
        <v>96</v>
      </c>
      <c r="U1082" s="83" t="s">
        <v>124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M645044</v>
      </c>
      <c r="AU1082" s="11">
        <f t="shared" si="381"/>
        <v>57</v>
      </c>
      <c r="AV1082" s="11">
        <f t="shared" si="382"/>
        <v>82.45</v>
      </c>
      <c r="AW1082" s="11" t="str">
        <f t="shared" si="383"/>
        <v>2018/2</v>
      </c>
      <c r="AX1082" s="11" t="str">
        <f t="shared" si="384"/>
        <v>2018/2 Contribuciones Seg. Social</v>
      </c>
      <c r="AY1082" s="11">
        <f t="shared" si="365"/>
        <v>11077.64</v>
      </c>
      <c r="AZ1082" s="11">
        <f t="shared" si="385"/>
        <v>7.4429210553872494E-3</v>
      </c>
      <c r="BA1082" s="11" t="str">
        <f t="shared" si="367"/>
        <v>M645044 57</v>
      </c>
      <c r="BB1082" s="11">
        <f>IFERROR(IF(AW1082="","",VLOOKUP(AW1082,SUSS!R:S,2,FALSE)),AY1082*SUSS!$M$2)</f>
        <v>1329.3167999999998</v>
      </c>
      <c r="BC1082" s="11">
        <f t="shared" si="366"/>
        <v>9.8940000000000001</v>
      </c>
    </row>
    <row r="1083" spans="1:55" ht="29.25" thickBot="1">
      <c r="A1083" s="3" t="s">
        <v>267</v>
      </c>
      <c r="B1083" s="113">
        <v>2021</v>
      </c>
      <c r="C1083" s="113">
        <v>5</v>
      </c>
      <c r="D1083" s="113"/>
      <c r="E1083" s="114" t="s">
        <v>82</v>
      </c>
      <c r="F1083" s="114" t="s">
        <v>10</v>
      </c>
      <c r="G1083" s="114" t="s">
        <v>83</v>
      </c>
      <c r="H1083" s="115">
        <v>44474</v>
      </c>
      <c r="I1083" s="116">
        <v>28842.25</v>
      </c>
      <c r="J1083" s="117">
        <v>0</v>
      </c>
      <c r="K1083" s="116">
        <v>28842.25</v>
      </c>
      <c r="N1083" s="3" t="s">
        <v>101</v>
      </c>
      <c r="O1083" s="83">
        <v>57</v>
      </c>
      <c r="P1083" s="86">
        <v>1025.32</v>
      </c>
      <c r="Q1083" s="84" t="s">
        <v>11</v>
      </c>
      <c r="R1083" s="84" t="s">
        <v>10</v>
      </c>
      <c r="S1083" s="84" t="s">
        <v>84</v>
      </c>
      <c r="T1083" s="83" t="s">
        <v>96</v>
      </c>
      <c r="U1083" s="83" t="s">
        <v>124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>M645044</v>
      </c>
      <c r="AU1083" s="11">
        <f t="shared" si="381"/>
        <v>57</v>
      </c>
      <c r="AV1083" s="11">
        <f t="shared" si="382"/>
        <v>1025.32</v>
      </c>
      <c r="AW1083" s="11" t="str">
        <f t="shared" si="383"/>
        <v>2018/2</v>
      </c>
      <c r="AX1083" s="11" t="str">
        <f t="shared" si="384"/>
        <v>2018/2 Contribuciones Seg. Social</v>
      </c>
      <c r="AY1083" s="11">
        <f t="shared" si="365"/>
        <v>11077.64</v>
      </c>
      <c r="AZ1083" s="11">
        <f t="shared" si="385"/>
        <v>9.2557620576223812E-2</v>
      </c>
      <c r="BA1083" s="11" t="str">
        <f t="shared" si="367"/>
        <v>M645044 57</v>
      </c>
      <c r="BB1083" s="11">
        <f>IFERROR(IF(AW1083="","",VLOOKUP(AW1083,SUSS!R:S,2,FALSE)),AY1083*SUSS!$M$2)</f>
        <v>1329.3167999999998</v>
      </c>
      <c r="BC1083" s="11">
        <f t="shared" si="366"/>
        <v>123.03839999999998</v>
      </c>
    </row>
    <row r="1084" spans="1:55" ht="29.25" thickBot="1">
      <c r="A1084" s="3" t="s">
        <v>267</v>
      </c>
      <c r="B1084" s="113">
        <v>2021</v>
      </c>
      <c r="C1084" s="113">
        <v>6</v>
      </c>
      <c r="D1084" s="113"/>
      <c r="E1084" s="114" t="s">
        <v>82</v>
      </c>
      <c r="F1084" s="114" t="s">
        <v>10</v>
      </c>
      <c r="G1084" s="114" t="s">
        <v>10</v>
      </c>
      <c r="H1084" s="115">
        <v>44398</v>
      </c>
      <c r="I1084" s="116">
        <v>41962.64</v>
      </c>
      <c r="J1084" s="117">
        <v>0</v>
      </c>
      <c r="K1084" s="116">
        <v>41962.64</v>
      </c>
      <c r="N1084" s="3" t="s">
        <v>101</v>
      </c>
      <c r="O1084" s="83">
        <v>57</v>
      </c>
      <c r="P1084" s="86">
        <v>3729.69</v>
      </c>
      <c r="Q1084" s="84" t="s">
        <v>86</v>
      </c>
      <c r="R1084" s="84" t="s">
        <v>10</v>
      </c>
      <c r="S1084" s="84" t="s">
        <v>10</v>
      </c>
      <c r="T1084" s="83" t="s">
        <v>171</v>
      </c>
      <c r="U1084" s="83" t="s">
        <v>124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:55" ht="29.25" thickBot="1">
      <c r="A1085" s="3" t="s">
        <v>267</v>
      </c>
      <c r="B1085" s="113">
        <v>2021</v>
      </c>
      <c r="C1085" s="113">
        <v>6</v>
      </c>
      <c r="D1085" s="113"/>
      <c r="E1085" s="114" t="s">
        <v>82</v>
      </c>
      <c r="F1085" s="114" t="s">
        <v>10</v>
      </c>
      <c r="G1085" s="114" t="s">
        <v>83</v>
      </c>
      <c r="H1085" s="115">
        <v>44474</v>
      </c>
      <c r="I1085" s="116">
        <v>3467.51</v>
      </c>
      <c r="J1085" s="117">
        <v>0</v>
      </c>
      <c r="K1085" s="116">
        <v>3467.51</v>
      </c>
      <c r="N1085" s="3" t="s">
        <v>101</v>
      </c>
      <c r="O1085" s="83">
        <v>57</v>
      </c>
      <c r="P1085" s="86">
        <v>6423.48</v>
      </c>
      <c r="Q1085" s="84" t="s">
        <v>11</v>
      </c>
      <c r="R1085" s="84" t="s">
        <v>10</v>
      </c>
      <c r="S1085" s="84" t="s">
        <v>10</v>
      </c>
      <c r="T1085" s="83" t="s">
        <v>171</v>
      </c>
      <c r="U1085" s="83" t="s">
        <v>124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M645044</v>
      </c>
      <c r="AU1085" s="11">
        <f t="shared" si="381"/>
        <v>57</v>
      </c>
      <c r="AV1085" s="11">
        <f t="shared" si="382"/>
        <v>6423.48</v>
      </c>
      <c r="AW1085" s="11" t="str">
        <f t="shared" si="383"/>
        <v>2018/3</v>
      </c>
      <c r="AX1085" s="11" t="str">
        <f t="shared" si="384"/>
        <v>2018/3 Contribuciones Seg. Social</v>
      </c>
      <c r="AY1085" s="11">
        <f t="shared" si="365"/>
        <v>6423.48</v>
      </c>
      <c r="AZ1085" s="11">
        <f t="shared" si="385"/>
        <v>1</v>
      </c>
      <c r="BA1085" s="11" t="str">
        <f t="shared" si="367"/>
        <v>M645044 57</v>
      </c>
      <c r="BB1085" s="11">
        <f>IFERROR(IF(AW1085="","",VLOOKUP(AW1085,SUSS!R:S,2,FALSE)),AY1085*SUSS!$M$2)</f>
        <v>770.81759999999997</v>
      </c>
      <c r="BC1085" s="11">
        <f t="shared" si="366"/>
        <v>770.81759999999997</v>
      </c>
    </row>
    <row r="1086" spans="1:55" ht="29.25" thickBot="1">
      <c r="A1086" s="3" t="s">
        <v>267</v>
      </c>
      <c r="B1086" s="113">
        <v>2021</v>
      </c>
      <c r="C1086" s="113">
        <v>7</v>
      </c>
      <c r="D1086" s="113"/>
      <c r="E1086" s="114" t="s">
        <v>82</v>
      </c>
      <c r="F1086" s="114" t="s">
        <v>10</v>
      </c>
      <c r="G1086" s="114" t="s">
        <v>10</v>
      </c>
      <c r="H1086" s="115">
        <v>44428</v>
      </c>
      <c r="I1086" s="116">
        <v>163983.65</v>
      </c>
      <c r="J1086" s="117">
        <v>0</v>
      </c>
      <c r="K1086" s="116">
        <v>163983.65</v>
      </c>
      <c r="N1086" s="3" t="s">
        <v>101</v>
      </c>
      <c r="O1086" s="83">
        <v>57</v>
      </c>
      <c r="P1086" s="87">
        <v>29.57</v>
      </c>
      <c r="Q1086" s="84" t="s">
        <v>11</v>
      </c>
      <c r="R1086" s="84" t="s">
        <v>10</v>
      </c>
      <c r="S1086" s="84" t="s">
        <v>83</v>
      </c>
      <c r="T1086" s="83" t="s">
        <v>171</v>
      </c>
      <c r="U1086" s="83" t="s">
        <v>124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>M645044</v>
      </c>
      <c r="AU1086" s="11">
        <f t="shared" si="381"/>
        <v>57</v>
      </c>
      <c r="AV1086" s="11">
        <f t="shared" si="382"/>
        <v>29.57</v>
      </c>
      <c r="AW1086" s="11" t="str">
        <f t="shared" si="383"/>
        <v>2018/3</v>
      </c>
      <c r="AX1086" s="11" t="str">
        <f t="shared" si="384"/>
        <v>2018/3 Contribuciones Seg. Social</v>
      </c>
      <c r="AY1086" s="11">
        <f t="shared" si="365"/>
        <v>6423.48</v>
      </c>
      <c r="AZ1086" s="11">
        <f t="shared" si="385"/>
        <v>4.6034236893397352E-3</v>
      </c>
      <c r="BA1086" s="11" t="str">
        <f t="shared" si="367"/>
        <v>M645044 57</v>
      </c>
      <c r="BB1086" s="11">
        <f>IFERROR(IF(AW1086="","",VLOOKUP(AW1086,SUSS!R:S,2,FALSE)),AY1086*SUSS!$M$2)</f>
        <v>770.81759999999997</v>
      </c>
      <c r="BC1086" s="11">
        <f t="shared" si="366"/>
        <v>3.5484</v>
      </c>
    </row>
    <row r="1087" spans="1:55" ht="29.25" thickBot="1">
      <c r="A1087" s="3" t="s">
        <v>267</v>
      </c>
      <c r="B1087" s="113">
        <v>2021</v>
      </c>
      <c r="C1087" s="113">
        <v>7</v>
      </c>
      <c r="D1087" s="113"/>
      <c r="E1087" s="114" t="s">
        <v>82</v>
      </c>
      <c r="F1087" s="114" t="s">
        <v>10</v>
      </c>
      <c r="G1087" s="114" t="s">
        <v>83</v>
      </c>
      <c r="H1087" s="115">
        <v>44474</v>
      </c>
      <c r="I1087" s="116">
        <v>8240.18</v>
      </c>
      <c r="J1087" s="117">
        <v>0</v>
      </c>
      <c r="K1087" s="116">
        <v>8240.18</v>
      </c>
      <c r="N1087" s="3" t="s">
        <v>101</v>
      </c>
      <c r="O1087" s="83">
        <v>57</v>
      </c>
      <c r="P1087" s="87">
        <v>37.96</v>
      </c>
      <c r="Q1087" s="84" t="s">
        <v>86</v>
      </c>
      <c r="R1087" s="84" t="s">
        <v>10</v>
      </c>
      <c r="S1087" s="84" t="s">
        <v>83</v>
      </c>
      <c r="T1087" s="83" t="s">
        <v>171</v>
      </c>
      <c r="U1087" s="83" t="s">
        <v>124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:55" ht="29.25" thickBot="1">
      <c r="N1088" s="3" t="s">
        <v>101</v>
      </c>
      <c r="O1088" s="83">
        <v>57</v>
      </c>
      <c r="P1088" s="87">
        <v>786.67</v>
      </c>
      <c r="Q1088" s="84" t="s">
        <v>86</v>
      </c>
      <c r="R1088" s="84" t="s">
        <v>10</v>
      </c>
      <c r="S1088" s="84" t="s">
        <v>84</v>
      </c>
      <c r="T1088" s="83" t="s">
        <v>171</v>
      </c>
      <c r="U1088" s="83" t="s">
        <v>124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:55" ht="29.25" thickBot="1">
      <c r="N1089" s="3" t="s">
        <v>101</v>
      </c>
      <c r="O1089" s="83">
        <v>57</v>
      </c>
      <c r="P1089" s="87">
        <v>612.78</v>
      </c>
      <c r="Q1089" s="84" t="s">
        <v>11</v>
      </c>
      <c r="R1089" s="84" t="s">
        <v>10</v>
      </c>
      <c r="S1089" s="84" t="s">
        <v>84</v>
      </c>
      <c r="T1089" s="83" t="s">
        <v>171</v>
      </c>
      <c r="U1089" s="83" t="s">
        <v>124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>M645044</v>
      </c>
      <c r="AU1089" s="11">
        <f t="shared" si="381"/>
        <v>57</v>
      </c>
      <c r="AV1089" s="11">
        <f t="shared" si="382"/>
        <v>612.78</v>
      </c>
      <c r="AW1089" s="11" t="str">
        <f t="shared" si="383"/>
        <v>2018/3</v>
      </c>
      <c r="AX1089" s="11" t="str">
        <f t="shared" si="384"/>
        <v>2018/3 Contribuciones Seg. Social</v>
      </c>
      <c r="AY1089" s="11">
        <f t="shared" si="365"/>
        <v>6423.48</v>
      </c>
      <c r="AZ1089" s="11">
        <f t="shared" si="385"/>
        <v>9.5396887668366681E-2</v>
      </c>
      <c r="BA1089" s="11" t="str">
        <f t="shared" si="367"/>
        <v>M645044 57</v>
      </c>
      <c r="BB1089" s="11">
        <f>IFERROR(IF(AW1089="","",VLOOKUP(AW1089,SUSS!R:S,2,FALSE)),AY1089*SUSS!$M$2)</f>
        <v>770.81759999999997</v>
      </c>
      <c r="BC1089" s="11">
        <f t="shared" si="366"/>
        <v>73.533599999999993</v>
      </c>
    </row>
    <row r="1090" spans="1:55" ht="29.25" thickBot="1">
      <c r="N1090" s="3" t="s">
        <v>101</v>
      </c>
      <c r="O1090" s="83">
        <v>57</v>
      </c>
      <c r="P1090" s="86">
        <v>11701.86</v>
      </c>
      <c r="Q1090" s="84" t="s">
        <v>86</v>
      </c>
      <c r="R1090" s="84" t="s">
        <v>10</v>
      </c>
      <c r="S1090" s="84" t="s">
        <v>10</v>
      </c>
      <c r="T1090" s="83" t="s">
        <v>172</v>
      </c>
      <c r="U1090" s="83" t="s">
        <v>124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:55" ht="29.25" thickBot="1">
      <c r="N1091" s="3" t="s">
        <v>101</v>
      </c>
      <c r="O1091" s="83">
        <v>57</v>
      </c>
      <c r="P1091" s="86">
        <v>4272.25</v>
      </c>
      <c r="Q1091" s="84" t="s">
        <v>11</v>
      </c>
      <c r="R1091" s="84" t="s">
        <v>10</v>
      </c>
      <c r="S1091" s="84" t="s">
        <v>10</v>
      </c>
      <c r="T1091" s="83" t="s">
        <v>172</v>
      </c>
      <c r="U1091" s="83" t="s">
        <v>124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M645044</v>
      </c>
      <c r="AU1091" s="11">
        <f t="shared" si="381"/>
        <v>57</v>
      </c>
      <c r="AV1091" s="11">
        <f t="shared" si="382"/>
        <v>4272.25</v>
      </c>
      <c r="AW1091" s="11" t="str">
        <f t="shared" si="383"/>
        <v>2018/4</v>
      </c>
      <c r="AX1091" s="11" t="str">
        <f t="shared" si="384"/>
        <v>2018/4 Contribuciones Seg. Social</v>
      </c>
      <c r="AY1091" s="11">
        <f t="shared" si="365"/>
        <v>16053.34</v>
      </c>
      <c r="AZ1091" s="11">
        <f t="shared" si="385"/>
        <v>0.26612841938188564</v>
      </c>
      <c r="BA1091" s="11" t="str">
        <f t="shared" si="367"/>
        <v>M645044 57</v>
      </c>
      <c r="BB1091" s="11">
        <f>IFERROR(IF(AW1091="","",VLOOKUP(AW1091,SUSS!R:S,2,FALSE)),AY1091*SUSS!$M$2)</f>
        <v>1926.4007999999999</v>
      </c>
      <c r="BC1091" s="11">
        <f t="shared" si="366"/>
        <v>512.66999999999996</v>
      </c>
    </row>
    <row r="1092" spans="1:55" ht="15.75" customHeight="1" thickBot="1">
      <c r="N1092" s="3" t="s">
        <v>101</v>
      </c>
      <c r="O1092" s="83">
        <v>57</v>
      </c>
      <c r="P1092" s="86">
        <v>44282.22</v>
      </c>
      <c r="Q1092" s="84" t="s">
        <v>82</v>
      </c>
      <c r="R1092" s="84" t="s">
        <v>10</v>
      </c>
      <c r="S1092" s="84" t="s">
        <v>10</v>
      </c>
      <c r="T1092" s="83" t="s">
        <v>192</v>
      </c>
      <c r="U1092" s="83" t="s">
        <v>124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:55" ht="15.75" customHeight="1" thickBot="1">
      <c r="N1093" s="3" t="s">
        <v>101</v>
      </c>
      <c r="O1093" s="83">
        <v>58</v>
      </c>
      <c r="P1093" s="87">
        <v>669.19</v>
      </c>
      <c r="Q1093" s="84" t="s">
        <v>103</v>
      </c>
      <c r="R1093" s="84" t="s">
        <v>10</v>
      </c>
      <c r="S1093" s="84" t="s">
        <v>84</v>
      </c>
      <c r="T1093" s="83" t="s">
        <v>114</v>
      </c>
      <c r="U1093" s="83" t="s">
        <v>124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:55" ht="15.75" customHeight="1" thickBot="1">
      <c r="N1094" s="3" t="s">
        <v>101</v>
      </c>
      <c r="O1094" s="83">
        <v>58</v>
      </c>
      <c r="P1094" s="87">
        <v>6.27</v>
      </c>
      <c r="Q1094" s="84" t="s">
        <v>104</v>
      </c>
      <c r="R1094" s="84" t="s">
        <v>10</v>
      </c>
      <c r="S1094" s="84" t="s">
        <v>105</v>
      </c>
      <c r="T1094" s="83" t="s">
        <v>116</v>
      </c>
      <c r="U1094" s="83" t="s">
        <v>124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:55" ht="15.75" customHeight="1" thickBot="1">
      <c r="N1095" s="3" t="s">
        <v>101</v>
      </c>
      <c r="O1095" s="83">
        <v>58</v>
      </c>
      <c r="P1095" s="86">
        <v>14119.33</v>
      </c>
      <c r="Q1095" s="84" t="s">
        <v>102</v>
      </c>
      <c r="R1095" s="84" t="s">
        <v>10</v>
      </c>
      <c r="S1095" s="84" t="s">
        <v>83</v>
      </c>
      <c r="T1095" s="83" t="s">
        <v>137</v>
      </c>
      <c r="U1095" s="83" t="s">
        <v>124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:55" ht="15.75" customHeight="1" thickBot="1">
      <c r="N1096" s="3" t="s">
        <v>101</v>
      </c>
      <c r="O1096" s="83">
        <v>58</v>
      </c>
      <c r="P1096" s="87">
        <v>18.809999999999999</v>
      </c>
      <c r="Q1096" s="84" t="s">
        <v>106</v>
      </c>
      <c r="R1096" s="84" t="s">
        <v>10</v>
      </c>
      <c r="S1096" s="84" t="s">
        <v>105</v>
      </c>
      <c r="T1096" s="83" t="s">
        <v>163</v>
      </c>
      <c r="U1096" s="83" t="s">
        <v>124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:55" ht="29.25" thickBot="1">
      <c r="N1097" s="3" t="s">
        <v>101</v>
      </c>
      <c r="O1097" s="83">
        <v>58</v>
      </c>
      <c r="P1097" s="87">
        <v>12.54</v>
      </c>
      <c r="Q1097" s="84" t="s">
        <v>107</v>
      </c>
      <c r="R1097" s="84" t="s">
        <v>10</v>
      </c>
      <c r="S1097" s="84" t="s">
        <v>105</v>
      </c>
      <c r="T1097" s="83" t="s">
        <v>163</v>
      </c>
      <c r="U1097" s="83" t="s">
        <v>124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:55" ht="29.25" thickBot="1">
      <c r="N1098" s="3" t="s">
        <v>101</v>
      </c>
      <c r="O1098" s="83">
        <v>58</v>
      </c>
      <c r="P1098" s="86">
        <v>1894.75</v>
      </c>
      <c r="Q1098" s="84" t="s">
        <v>86</v>
      </c>
      <c r="R1098" s="84" t="s">
        <v>10</v>
      </c>
      <c r="S1098" s="84" t="s">
        <v>10</v>
      </c>
      <c r="T1098" s="83" t="s">
        <v>172</v>
      </c>
      <c r="U1098" s="83" t="s">
        <v>124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:55" ht="29.25" thickBot="1">
      <c r="A1099" s="3" t="s">
        <v>268</v>
      </c>
      <c r="B1099" s="155" t="s">
        <v>81</v>
      </c>
      <c r="N1099" s="3" t="s">
        <v>101</v>
      </c>
      <c r="O1099" s="83">
        <v>58</v>
      </c>
      <c r="P1099" s="86">
        <v>11781.09</v>
      </c>
      <c r="Q1099" s="84" t="s">
        <v>11</v>
      </c>
      <c r="R1099" s="84" t="s">
        <v>10</v>
      </c>
      <c r="S1099" s="84" t="s">
        <v>10</v>
      </c>
      <c r="T1099" s="83" t="s">
        <v>172</v>
      </c>
      <c r="U1099" s="83" t="s">
        <v>124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>M645044</v>
      </c>
      <c r="AU1099" s="11">
        <f t="shared" si="381"/>
        <v>58</v>
      </c>
      <c r="AV1099" s="11">
        <f t="shared" si="382"/>
        <v>11781.09</v>
      </c>
      <c r="AW1099" s="11" t="str">
        <f t="shared" si="383"/>
        <v>2018/4</v>
      </c>
      <c r="AX1099" s="11" t="str">
        <f t="shared" si="384"/>
        <v>2018/4 Contribuciones Seg. Social</v>
      </c>
      <c r="AY1099" s="11">
        <f t="shared" si="386"/>
        <v>16053.34</v>
      </c>
      <c r="AZ1099" s="11">
        <f t="shared" si="385"/>
        <v>0.73387158061811442</v>
      </c>
      <c r="BA1099" s="11" t="str">
        <f t="shared" si="388"/>
        <v>M645044 58</v>
      </c>
      <c r="BB1099" s="11">
        <f>IFERROR(IF(AW1099="","",VLOOKUP(AW1099,SUSS!R:S,2,FALSE)),AY1099*SUSS!$M$2)</f>
        <v>1926.4007999999999</v>
      </c>
      <c r="BC1099" s="11">
        <f t="shared" si="387"/>
        <v>1413.7308</v>
      </c>
    </row>
    <row r="1100" spans="1:55" ht="15.75" customHeight="1" thickBot="1">
      <c r="N1100" s="3" t="s">
        <v>101</v>
      </c>
      <c r="O1100" s="83">
        <v>58</v>
      </c>
      <c r="P1100" s="87">
        <v>243.51</v>
      </c>
      <c r="Q1100" s="84" t="s">
        <v>11</v>
      </c>
      <c r="R1100" s="84" t="s">
        <v>10</v>
      </c>
      <c r="S1100" s="84" t="s">
        <v>83</v>
      </c>
      <c r="T1100" s="83" t="s">
        <v>172</v>
      </c>
      <c r="U1100" s="83" t="s">
        <v>124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M645044</v>
      </c>
      <c r="AU1100" s="11">
        <f t="shared" si="381"/>
        <v>58</v>
      </c>
      <c r="AV1100" s="11">
        <f t="shared" si="382"/>
        <v>243.51</v>
      </c>
      <c r="AW1100" s="11" t="str">
        <f t="shared" si="383"/>
        <v>2018/4</v>
      </c>
      <c r="AX1100" s="11" t="str">
        <f t="shared" si="384"/>
        <v>2018/4 Contribuciones Seg. Social</v>
      </c>
      <c r="AY1100" s="11">
        <f t="shared" si="386"/>
        <v>16053.34</v>
      </c>
      <c r="AZ1100" s="11">
        <f t="shared" si="385"/>
        <v>1.5168805993020767E-2</v>
      </c>
      <c r="BA1100" s="11" t="str">
        <f t="shared" si="388"/>
        <v>M645044 58</v>
      </c>
      <c r="BB1100" s="11">
        <f>IFERROR(IF(AW1100="","",VLOOKUP(AW1100,SUSS!R:S,2,FALSE)),AY1100*SUSS!$M$2)</f>
        <v>1926.4007999999999</v>
      </c>
      <c r="BC1100" s="11">
        <f t="shared" si="387"/>
        <v>29.2212</v>
      </c>
    </row>
    <row r="1101" spans="1:55" ht="15.75" customHeight="1" thickBot="1">
      <c r="N1101" s="3" t="s">
        <v>101</v>
      </c>
      <c r="O1101" s="83">
        <v>58</v>
      </c>
      <c r="P1101" s="87">
        <v>206.25</v>
      </c>
      <c r="Q1101" s="84" t="s">
        <v>86</v>
      </c>
      <c r="R1101" s="84" t="s">
        <v>10</v>
      </c>
      <c r="S1101" s="84" t="s">
        <v>83</v>
      </c>
      <c r="T1101" s="83" t="s">
        <v>172</v>
      </c>
      <c r="U1101" s="83" t="s">
        <v>124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:55" ht="15.75" customHeight="1" thickBot="1">
      <c r="N1102" s="3" t="s">
        <v>101</v>
      </c>
      <c r="O1102" s="83">
        <v>58</v>
      </c>
      <c r="P1102" s="86">
        <v>1361.82</v>
      </c>
      <c r="Q1102" s="84" t="s">
        <v>11</v>
      </c>
      <c r="R1102" s="84" t="s">
        <v>10</v>
      </c>
      <c r="S1102" s="84" t="s">
        <v>84</v>
      </c>
      <c r="T1102" s="83" t="s">
        <v>172</v>
      </c>
      <c r="U1102" s="83" t="s">
        <v>124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>M645044</v>
      </c>
      <c r="AU1102" s="11">
        <f t="shared" si="381"/>
        <v>58</v>
      </c>
      <c r="AV1102" s="11">
        <f t="shared" si="382"/>
        <v>1361.82</v>
      </c>
      <c r="AW1102" s="11" t="str">
        <f t="shared" si="383"/>
        <v>2018/4</v>
      </c>
      <c r="AX1102" s="11" t="str">
        <f t="shared" si="384"/>
        <v>2018/4 Contribuciones Seg. Social</v>
      </c>
      <c r="AY1102" s="11">
        <f t="shared" si="386"/>
        <v>16053.34</v>
      </c>
      <c r="AZ1102" s="11">
        <f t="shared" si="385"/>
        <v>8.4830944837647485E-2</v>
      </c>
      <c r="BA1102" s="11" t="str">
        <f t="shared" si="388"/>
        <v>M645044 58</v>
      </c>
      <c r="BB1102" s="11">
        <f>IFERROR(IF(AW1102="","",VLOOKUP(AW1102,SUSS!R:S,2,FALSE)),AY1102*SUSS!$M$2)</f>
        <v>1926.4007999999999</v>
      </c>
      <c r="BC1102" s="11">
        <f t="shared" si="387"/>
        <v>163.41839999999996</v>
      </c>
    </row>
    <row r="1103" spans="1:55" ht="15.75" customHeight="1" thickBot="1">
      <c r="N1103" s="3" t="s">
        <v>101</v>
      </c>
      <c r="O1103" s="83">
        <v>58</v>
      </c>
      <c r="P1103" s="86">
        <v>1153.42</v>
      </c>
      <c r="Q1103" s="84" t="s">
        <v>86</v>
      </c>
      <c r="R1103" s="84" t="s">
        <v>10</v>
      </c>
      <c r="S1103" s="84" t="s">
        <v>84</v>
      </c>
      <c r="T1103" s="83" t="s">
        <v>172</v>
      </c>
      <c r="U1103" s="83" t="s">
        <v>124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:55" ht="15.75" customHeight="1" thickBot="1">
      <c r="N1104" s="3" t="s">
        <v>101</v>
      </c>
      <c r="O1104" s="83">
        <v>58</v>
      </c>
      <c r="P1104" s="86">
        <v>3648.25</v>
      </c>
      <c r="Q1104" s="84" t="s">
        <v>86</v>
      </c>
      <c r="R1104" s="84" t="s">
        <v>10</v>
      </c>
      <c r="S1104" s="84" t="s">
        <v>10</v>
      </c>
      <c r="T1104" s="83" t="s">
        <v>173</v>
      </c>
      <c r="U1104" s="83" t="s">
        <v>124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:55" ht="29.25" thickBot="1">
      <c r="A1105" s="3" t="s">
        <v>268</v>
      </c>
      <c r="B1105" s="156" t="s">
        <v>0</v>
      </c>
      <c r="C1105" s="156" t="s">
        <v>1</v>
      </c>
      <c r="D1105" s="156" t="s">
        <v>2</v>
      </c>
      <c r="E1105" s="156" t="s">
        <v>3</v>
      </c>
      <c r="F1105" s="156" t="s">
        <v>4</v>
      </c>
      <c r="G1105" s="156" t="s">
        <v>5</v>
      </c>
      <c r="H1105" s="156" t="s">
        <v>6</v>
      </c>
      <c r="I1105" s="156" t="s">
        <v>7</v>
      </c>
      <c r="J1105" s="156" t="s">
        <v>8</v>
      </c>
      <c r="K1105" s="156" t="s">
        <v>9</v>
      </c>
      <c r="N1105" s="3" t="s">
        <v>101</v>
      </c>
      <c r="O1105" s="83">
        <v>58</v>
      </c>
      <c r="P1105" s="86">
        <v>4206.41</v>
      </c>
      <c r="Q1105" s="84" t="s">
        <v>11</v>
      </c>
      <c r="R1105" s="84" t="s">
        <v>10</v>
      </c>
      <c r="S1105" s="84" t="s">
        <v>10</v>
      </c>
      <c r="T1105" s="83" t="s">
        <v>173</v>
      </c>
      <c r="U1105" s="83" t="s">
        <v>124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>M645044</v>
      </c>
      <c r="AU1105" s="11">
        <f t="shared" si="381"/>
        <v>58</v>
      </c>
      <c r="AV1105" s="11">
        <f t="shared" si="382"/>
        <v>4206.41</v>
      </c>
      <c r="AW1105" s="11" t="str">
        <f t="shared" si="383"/>
        <v>2018/5</v>
      </c>
      <c r="AX1105" s="11" t="str">
        <f t="shared" si="384"/>
        <v>2018/5 Contribuciones Seg. Social</v>
      </c>
      <c r="AY1105" s="11">
        <f t="shared" si="386"/>
        <v>4206.41</v>
      </c>
      <c r="AZ1105" s="11">
        <f t="shared" si="385"/>
        <v>1</v>
      </c>
      <c r="BA1105" s="11" t="str">
        <f t="shared" si="388"/>
        <v>M645044 58</v>
      </c>
      <c r="BB1105" s="11">
        <f>IFERROR(IF(AW1105="","",VLOOKUP(AW1105,SUSS!R:S,2,FALSE)),AY1105*SUSS!$M$2)</f>
        <v>504.76919999999996</v>
      </c>
      <c r="BC1105" s="11">
        <f t="shared" si="387"/>
        <v>504.76919999999996</v>
      </c>
    </row>
    <row r="1106" spans="1:55" ht="15.75" customHeight="1" thickBot="1">
      <c r="N1106" s="3" t="s">
        <v>101</v>
      </c>
      <c r="O1106" s="83">
        <v>58</v>
      </c>
      <c r="P1106" s="87">
        <v>49.74</v>
      </c>
      <c r="Q1106" s="84" t="s">
        <v>11</v>
      </c>
      <c r="R1106" s="84" t="s">
        <v>10</v>
      </c>
      <c r="S1106" s="84" t="s">
        <v>83</v>
      </c>
      <c r="T1106" s="83" t="s">
        <v>173</v>
      </c>
      <c r="U1106" s="83" t="s">
        <v>124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M645044</v>
      </c>
      <c r="AU1106" s="11">
        <f t="shared" si="381"/>
        <v>58</v>
      </c>
      <c r="AV1106" s="11">
        <f t="shared" si="382"/>
        <v>49.74</v>
      </c>
      <c r="AW1106" s="11" t="str">
        <f t="shared" si="383"/>
        <v>2018/5</v>
      </c>
      <c r="AX1106" s="11" t="str">
        <f t="shared" si="384"/>
        <v>2018/5 Contribuciones Seg. Social</v>
      </c>
      <c r="AY1106" s="11">
        <f t="shared" si="386"/>
        <v>4206.41</v>
      </c>
      <c r="AZ1106" s="11">
        <f t="shared" si="385"/>
        <v>1.1824810230101204E-2</v>
      </c>
      <c r="BA1106" s="11" t="str">
        <f t="shared" si="388"/>
        <v>M645044 58</v>
      </c>
      <c r="BB1106" s="11">
        <f>IFERROR(IF(AW1106="","",VLOOKUP(AW1106,SUSS!R:S,2,FALSE)),AY1106*SUSS!$M$2)</f>
        <v>504.76919999999996</v>
      </c>
      <c r="BC1106" s="11">
        <f t="shared" si="387"/>
        <v>5.9687999999999999</v>
      </c>
    </row>
    <row r="1107" spans="1:55" ht="15.75" customHeight="1" thickBot="1">
      <c r="N1107" s="3" t="s">
        <v>101</v>
      </c>
      <c r="O1107" s="83">
        <v>58</v>
      </c>
      <c r="P1107" s="87">
        <v>43.14</v>
      </c>
      <c r="Q1107" s="84" t="s">
        <v>86</v>
      </c>
      <c r="R1107" s="84" t="s">
        <v>10</v>
      </c>
      <c r="S1107" s="84" t="s">
        <v>83</v>
      </c>
      <c r="T1107" s="83" t="s">
        <v>173</v>
      </c>
      <c r="U1107" s="83" t="s">
        <v>124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:55" ht="15.75" customHeight="1" thickBot="1">
      <c r="N1108" s="3" t="s">
        <v>101</v>
      </c>
      <c r="O1108" s="83">
        <v>58</v>
      </c>
      <c r="P1108" s="87">
        <v>370.9</v>
      </c>
      <c r="Q1108" s="84" t="s">
        <v>11</v>
      </c>
      <c r="R1108" s="84" t="s">
        <v>10</v>
      </c>
      <c r="S1108" s="84" t="s">
        <v>84</v>
      </c>
      <c r="T1108" s="83" t="s">
        <v>173</v>
      </c>
      <c r="U1108" s="83" t="s">
        <v>124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>M645044</v>
      </c>
      <c r="AU1108" s="11">
        <f t="shared" si="381"/>
        <v>58</v>
      </c>
      <c r="AV1108" s="11">
        <f t="shared" si="382"/>
        <v>370.9</v>
      </c>
      <c r="AW1108" s="11" t="str">
        <f t="shared" si="383"/>
        <v>2018/5</v>
      </c>
      <c r="AX1108" s="11" t="str">
        <f t="shared" si="384"/>
        <v>2018/5 Contribuciones Seg. Social</v>
      </c>
      <c r="AY1108" s="11">
        <f t="shared" si="386"/>
        <v>4206.41</v>
      </c>
      <c r="AZ1108" s="11">
        <f t="shared" si="385"/>
        <v>8.817495203748564E-2</v>
      </c>
      <c r="BA1108" s="11" t="str">
        <f t="shared" si="388"/>
        <v>M645044 58</v>
      </c>
      <c r="BB1108" s="11">
        <f>IFERROR(IF(AW1108="","",VLOOKUP(AW1108,SUSS!R:S,2,FALSE)),AY1108*SUSS!$M$2)</f>
        <v>504.76919999999996</v>
      </c>
      <c r="BC1108" s="11">
        <f t="shared" si="387"/>
        <v>44.507999999999996</v>
      </c>
    </row>
    <row r="1109" spans="1:55" ht="15.75" customHeight="1" thickBot="1">
      <c r="N1109" s="3" t="s">
        <v>101</v>
      </c>
      <c r="O1109" s="83">
        <v>58</v>
      </c>
      <c r="P1109" s="87">
        <v>321.68</v>
      </c>
      <c r="Q1109" s="84" t="s">
        <v>86</v>
      </c>
      <c r="R1109" s="84" t="s">
        <v>10</v>
      </c>
      <c r="S1109" s="84" t="s">
        <v>84</v>
      </c>
      <c r="T1109" s="83" t="s">
        <v>173</v>
      </c>
      <c r="U1109" s="83" t="s">
        <v>124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:55" ht="15.75" customHeight="1" thickBot="1">
      <c r="N1110" s="3" t="s">
        <v>101</v>
      </c>
      <c r="O1110" s="83">
        <v>58</v>
      </c>
      <c r="P1110" s="86">
        <v>5751.69</v>
      </c>
      <c r="Q1110" s="84" t="s">
        <v>86</v>
      </c>
      <c r="R1110" s="84" t="s">
        <v>10</v>
      </c>
      <c r="S1110" s="84" t="s">
        <v>10</v>
      </c>
      <c r="T1110" s="83" t="s">
        <v>193</v>
      </c>
      <c r="U1110" s="83" t="s">
        <v>124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:55" ht="29.25" thickBot="1">
      <c r="A1111" s="3" t="s">
        <v>268</v>
      </c>
      <c r="B1111" s="97">
        <v>2021</v>
      </c>
      <c r="C1111" s="97">
        <v>12</v>
      </c>
      <c r="D1111" s="97"/>
      <c r="E1111" s="157" t="s">
        <v>82</v>
      </c>
      <c r="F1111" s="157" t="s">
        <v>10</v>
      </c>
      <c r="G1111" s="157" t="s">
        <v>10</v>
      </c>
      <c r="H1111" s="94">
        <v>44581</v>
      </c>
      <c r="I1111" s="96">
        <v>89958.3</v>
      </c>
      <c r="J1111" s="91">
        <v>0</v>
      </c>
      <c r="K1111" s="96">
        <v>89958.3</v>
      </c>
      <c r="N1111" s="3" t="s">
        <v>101</v>
      </c>
      <c r="O1111" s="83">
        <v>58</v>
      </c>
      <c r="P1111" s="86">
        <v>4383.88</v>
      </c>
      <c r="Q1111" s="84" t="s">
        <v>11</v>
      </c>
      <c r="R1111" s="84" t="s">
        <v>10</v>
      </c>
      <c r="S1111" s="84" t="s">
        <v>10</v>
      </c>
      <c r="T1111" s="83" t="s">
        <v>193</v>
      </c>
      <c r="U1111" s="83" t="s">
        <v>124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>M645044</v>
      </c>
      <c r="AU1111" s="11">
        <f t="shared" si="381"/>
        <v>58</v>
      </c>
      <c r="AV1111" s="11">
        <f t="shared" si="382"/>
        <v>4383.88</v>
      </c>
      <c r="AW1111" s="11" t="str">
        <f t="shared" si="383"/>
        <v>2018/6</v>
      </c>
      <c r="AX1111" s="11" t="str">
        <f t="shared" si="384"/>
        <v>2018/6 Contribuciones Seg. Social</v>
      </c>
      <c r="AY1111" s="11">
        <f t="shared" si="386"/>
        <v>6884.84</v>
      </c>
      <c r="AZ1111" s="11">
        <f t="shared" si="385"/>
        <v>0.63674391852243484</v>
      </c>
      <c r="BA1111" s="11" t="str">
        <f t="shared" si="388"/>
        <v>M645044 58</v>
      </c>
      <c r="BB1111" s="11">
        <f>IFERROR(IF(AW1111="","",VLOOKUP(AW1111,SUSS!R:S,2,FALSE)),AY1111*SUSS!$M$2)</f>
        <v>826.18079999999998</v>
      </c>
      <c r="BC1111" s="11">
        <f t="shared" si="387"/>
        <v>526.06560000000002</v>
      </c>
    </row>
    <row r="1112" spans="1:55" ht="15.75" customHeight="1" thickBot="1">
      <c r="N1112" s="3" t="s">
        <v>101</v>
      </c>
      <c r="O1112" s="83">
        <v>58</v>
      </c>
      <c r="P1112" s="87">
        <v>49.23</v>
      </c>
      <c r="Q1112" s="84" t="s">
        <v>86</v>
      </c>
      <c r="R1112" s="84" t="s">
        <v>10</v>
      </c>
      <c r="S1112" s="84" t="s">
        <v>83</v>
      </c>
      <c r="T1112" s="83" t="s">
        <v>193</v>
      </c>
      <c r="U1112" s="83" t="s">
        <v>124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:55" ht="15.75" customHeight="1" thickBot="1">
      <c r="N1113" s="3" t="s">
        <v>101</v>
      </c>
      <c r="O1113" s="83">
        <v>58</v>
      </c>
      <c r="P1113" s="87">
        <v>525.94000000000005</v>
      </c>
      <c r="Q1113" s="84" t="s">
        <v>86</v>
      </c>
      <c r="R1113" s="84" t="s">
        <v>10</v>
      </c>
      <c r="S1113" s="84" t="s">
        <v>84</v>
      </c>
      <c r="T1113" s="83" t="s">
        <v>193</v>
      </c>
      <c r="U1113" s="83" t="s">
        <v>124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:55" ht="15.75" customHeight="1" thickBot="1">
      <c r="N1114" s="3" t="s">
        <v>101</v>
      </c>
      <c r="O1114" s="83">
        <v>58</v>
      </c>
      <c r="P1114" s="86">
        <v>2661.83</v>
      </c>
      <c r="Q1114" s="84" t="s">
        <v>86</v>
      </c>
      <c r="R1114" s="84" t="s">
        <v>10</v>
      </c>
      <c r="S1114" s="84" t="s">
        <v>10</v>
      </c>
      <c r="T1114" s="83" t="s">
        <v>174</v>
      </c>
      <c r="U1114" s="83" t="s">
        <v>124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:55" ht="29.25" thickBot="1">
      <c r="N1115" s="3" t="s">
        <v>101</v>
      </c>
      <c r="O1115" s="83">
        <v>58</v>
      </c>
      <c r="P1115" s="86">
        <v>44282.22</v>
      </c>
      <c r="Q1115" s="84" t="s">
        <v>82</v>
      </c>
      <c r="R1115" s="84" t="s">
        <v>10</v>
      </c>
      <c r="S1115" s="84" t="s">
        <v>10</v>
      </c>
      <c r="T1115" s="83" t="s">
        <v>192</v>
      </c>
      <c r="U1115" s="83" t="s">
        <v>124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:55" ht="29.25" thickBot="1">
      <c r="N1116" s="3" t="s">
        <v>101</v>
      </c>
      <c r="O1116" s="83">
        <v>59</v>
      </c>
      <c r="P1116" s="87">
        <v>669.19</v>
      </c>
      <c r="Q1116" s="84" t="s">
        <v>103</v>
      </c>
      <c r="R1116" s="84" t="s">
        <v>10</v>
      </c>
      <c r="S1116" s="84" t="s">
        <v>84</v>
      </c>
      <c r="T1116" s="83" t="s">
        <v>114</v>
      </c>
      <c r="U1116" s="83" t="s">
        <v>124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:55" ht="29.25" thickBot="1">
      <c r="N1117" s="3" t="s">
        <v>101</v>
      </c>
      <c r="O1117" s="83">
        <v>59</v>
      </c>
      <c r="P1117" s="87">
        <v>6.27</v>
      </c>
      <c r="Q1117" s="84" t="s">
        <v>104</v>
      </c>
      <c r="R1117" s="84" t="s">
        <v>10</v>
      </c>
      <c r="S1117" s="84" t="s">
        <v>105</v>
      </c>
      <c r="T1117" s="83" t="s">
        <v>116</v>
      </c>
      <c r="U1117" s="83" t="s">
        <v>124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:55" ht="29.25" thickBot="1">
      <c r="N1118" s="3" t="s">
        <v>101</v>
      </c>
      <c r="O1118" s="83">
        <v>59</v>
      </c>
      <c r="P1118" s="86">
        <v>14119.33</v>
      </c>
      <c r="Q1118" s="84" t="s">
        <v>102</v>
      </c>
      <c r="R1118" s="84" t="s">
        <v>10</v>
      </c>
      <c r="S1118" s="84" t="s">
        <v>83</v>
      </c>
      <c r="T1118" s="83" t="s">
        <v>137</v>
      </c>
      <c r="U1118" s="83" t="s">
        <v>124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/>
      </c>
      <c r="AU1118" s="11" t="str">
        <f t="shared" ref="AU1118:AU1181" si="402">IF($Q1118=$AD$1,O1118,"")</f>
        <v/>
      </c>
      <c r="AV1118" s="11" t="str">
        <f t="shared" ref="AV1118:AV1181" si="403">IF($Q1118=$AD$1,P1118,"")</f>
        <v/>
      </c>
      <c r="AW1118" s="11" t="str">
        <f t="shared" ref="AW1118:AW1181" si="404">IF($Q1118=$AD$1,T1118,"")</f>
        <v/>
      </c>
      <c r="AX1118" s="11" t="str">
        <f t="shared" ref="AX1118:AX1181" si="405">IF(AW1118&lt;&gt;"",AW1118&amp;" "&amp;$AD$1,"")</f>
        <v/>
      </c>
      <c r="AY1118" s="11" t="str">
        <f t="shared" si="386"/>
        <v/>
      </c>
      <c r="AZ1118" s="11" t="str">
        <f t="shared" ref="AZ1118:AZ1181" si="406">IF(AY1118="","",AV1118/AY1118)</f>
        <v/>
      </c>
      <c r="BA1118" s="11" t="str">
        <f t="shared" si="388"/>
        <v xml:space="preserve"> </v>
      </c>
      <c r="BB1118" s="11" t="str">
        <f>IFERROR(IF(AW1118="","",VLOOKUP(AW1118,SUSS!R:S,2,FALSE)),AY1118*SUSS!$M$2)</f>
        <v/>
      </c>
      <c r="BC1118" s="11" t="str">
        <f t="shared" si="387"/>
        <v/>
      </c>
    </row>
    <row r="1119" spans="1:55" ht="29.25" thickBot="1">
      <c r="N1119" s="3" t="s">
        <v>101</v>
      </c>
      <c r="O1119" s="83">
        <v>59</v>
      </c>
      <c r="P1119" s="87">
        <v>12.54</v>
      </c>
      <c r="Q1119" s="84" t="s">
        <v>107</v>
      </c>
      <c r="R1119" s="84" t="s">
        <v>10</v>
      </c>
      <c r="S1119" s="84" t="s">
        <v>105</v>
      </c>
      <c r="T1119" s="83" t="s">
        <v>163</v>
      </c>
      <c r="U1119" s="83" t="s">
        <v>124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/>
      </c>
      <c r="AU1119" s="11" t="str">
        <f t="shared" si="402"/>
        <v/>
      </c>
      <c r="AV1119" s="11" t="str">
        <f t="shared" si="403"/>
        <v/>
      </c>
      <c r="AW1119" s="11" t="str">
        <f t="shared" si="404"/>
        <v/>
      </c>
      <c r="AX1119" s="11" t="str">
        <f t="shared" si="405"/>
        <v/>
      </c>
      <c r="AY1119" s="11" t="str">
        <f t="shared" si="386"/>
        <v/>
      </c>
      <c r="AZ1119" s="11" t="str">
        <f t="shared" si="406"/>
        <v/>
      </c>
      <c r="BA1119" s="11" t="str">
        <f t="shared" si="388"/>
        <v xml:space="preserve"> </v>
      </c>
      <c r="BB1119" s="11" t="str">
        <f>IFERROR(IF(AW1119="","",VLOOKUP(AW1119,SUSS!R:S,2,FALSE)),AY1119*SUSS!$M$2)</f>
        <v/>
      </c>
      <c r="BC1119" s="11" t="str">
        <f t="shared" si="387"/>
        <v/>
      </c>
    </row>
    <row r="1120" spans="1:55" ht="29.25" thickBot="1">
      <c r="N1120" s="3" t="s">
        <v>101</v>
      </c>
      <c r="O1120" s="83">
        <v>59</v>
      </c>
      <c r="P1120" s="87">
        <v>18.809999999999999</v>
      </c>
      <c r="Q1120" s="84" t="s">
        <v>106</v>
      </c>
      <c r="R1120" s="84" t="s">
        <v>10</v>
      </c>
      <c r="S1120" s="84" t="s">
        <v>105</v>
      </c>
      <c r="T1120" s="83" t="s">
        <v>163</v>
      </c>
      <c r="U1120" s="83" t="s">
        <v>124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:55" ht="29.25" thickBot="1">
      <c r="A1121" s="3" t="s">
        <v>268</v>
      </c>
      <c r="B1121" s="97">
        <v>2021</v>
      </c>
      <c r="C1121" s="97">
        <v>12</v>
      </c>
      <c r="D1121" s="97"/>
      <c r="E1121" s="157" t="s">
        <v>82</v>
      </c>
      <c r="F1121" s="157" t="s">
        <v>10</v>
      </c>
      <c r="G1121" s="157" t="s">
        <v>83</v>
      </c>
      <c r="H1121" s="94">
        <v>44631</v>
      </c>
      <c r="I1121" s="96">
        <v>4922.22</v>
      </c>
      <c r="J1121" s="91">
        <v>0</v>
      </c>
      <c r="K1121" s="96">
        <v>4922.22</v>
      </c>
      <c r="N1121" s="3" t="s">
        <v>101</v>
      </c>
      <c r="O1121" s="83">
        <v>59</v>
      </c>
      <c r="P1121" s="86">
        <v>2500.96</v>
      </c>
      <c r="Q1121" s="84" t="s">
        <v>11</v>
      </c>
      <c r="R1121" s="84" t="s">
        <v>10</v>
      </c>
      <c r="S1121" s="84" t="s">
        <v>10</v>
      </c>
      <c r="T1121" s="83" t="s">
        <v>193</v>
      </c>
      <c r="U1121" s="83" t="s">
        <v>124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M645044</v>
      </c>
      <c r="AU1121" s="11">
        <f t="shared" si="402"/>
        <v>59</v>
      </c>
      <c r="AV1121" s="11">
        <f t="shared" si="403"/>
        <v>2500.96</v>
      </c>
      <c r="AW1121" s="11" t="str">
        <f t="shared" si="404"/>
        <v>2018/6</v>
      </c>
      <c r="AX1121" s="11" t="str">
        <f t="shared" si="405"/>
        <v>2018/6 Contribuciones Seg. Social</v>
      </c>
      <c r="AY1121" s="11">
        <f t="shared" si="386"/>
        <v>6884.84</v>
      </c>
      <c r="AZ1121" s="11">
        <f t="shared" si="406"/>
        <v>0.36325608147756522</v>
      </c>
      <c r="BA1121" s="11" t="str">
        <f t="shared" si="388"/>
        <v>M645044 59</v>
      </c>
      <c r="BB1121" s="11">
        <f>IFERROR(IF(AW1121="","",VLOOKUP(AW1121,SUSS!R:S,2,FALSE)),AY1121*SUSS!$M$2)</f>
        <v>826.18079999999998</v>
      </c>
      <c r="BC1121" s="11">
        <f t="shared" si="387"/>
        <v>300.11520000000002</v>
      </c>
    </row>
    <row r="1122" spans="1:55" ht="29.25" thickBot="1">
      <c r="N1122" s="3" t="s">
        <v>101</v>
      </c>
      <c r="O1122" s="83">
        <v>59</v>
      </c>
      <c r="P1122" s="87">
        <v>58.92</v>
      </c>
      <c r="Q1122" s="84" t="s">
        <v>11</v>
      </c>
      <c r="R1122" s="84" t="s">
        <v>10</v>
      </c>
      <c r="S1122" s="84" t="s">
        <v>83</v>
      </c>
      <c r="T1122" s="83" t="s">
        <v>193</v>
      </c>
      <c r="U1122" s="83" t="s">
        <v>124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M645044</v>
      </c>
      <c r="AU1122" s="11">
        <f t="shared" si="402"/>
        <v>59</v>
      </c>
      <c r="AV1122" s="11">
        <f t="shared" si="403"/>
        <v>58.92</v>
      </c>
      <c r="AW1122" s="11" t="str">
        <f t="shared" si="404"/>
        <v>2018/6</v>
      </c>
      <c r="AX1122" s="11" t="str">
        <f t="shared" si="405"/>
        <v>2018/6 Contribuciones Seg. Social</v>
      </c>
      <c r="AY1122" s="11">
        <f t="shared" si="386"/>
        <v>6884.84</v>
      </c>
      <c r="AZ1122" s="11">
        <f t="shared" si="406"/>
        <v>8.5579330819597847E-3</v>
      </c>
      <c r="BA1122" s="11" t="str">
        <f t="shared" si="388"/>
        <v>M645044 59</v>
      </c>
      <c r="BB1122" s="11">
        <f>IFERROR(IF(AW1122="","",VLOOKUP(AW1122,SUSS!R:S,2,FALSE)),AY1122*SUSS!$M$2)</f>
        <v>826.18079999999998</v>
      </c>
      <c r="BC1122" s="11">
        <f t="shared" si="387"/>
        <v>7.0704000000000002</v>
      </c>
    </row>
    <row r="1123" spans="1:55" ht="29.25" thickBot="1">
      <c r="N1123" s="3" t="s">
        <v>101</v>
      </c>
      <c r="O1123" s="83">
        <v>59</v>
      </c>
      <c r="P1123" s="87">
        <v>629.55999999999995</v>
      </c>
      <c r="Q1123" s="84" t="s">
        <v>11</v>
      </c>
      <c r="R1123" s="84" t="s">
        <v>10</v>
      </c>
      <c r="S1123" s="84" t="s">
        <v>84</v>
      </c>
      <c r="T1123" s="83" t="s">
        <v>193</v>
      </c>
      <c r="U1123" s="83" t="s">
        <v>124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M645044</v>
      </c>
      <c r="AU1123" s="11">
        <f t="shared" si="402"/>
        <v>59</v>
      </c>
      <c r="AV1123" s="11">
        <f t="shared" si="403"/>
        <v>629.55999999999995</v>
      </c>
      <c r="AW1123" s="11" t="str">
        <f t="shared" si="404"/>
        <v>2018/6</v>
      </c>
      <c r="AX1123" s="11" t="str">
        <f t="shared" si="405"/>
        <v>2018/6 Contribuciones Seg. Social</v>
      </c>
      <c r="AY1123" s="11">
        <f t="shared" si="386"/>
        <v>6884.84</v>
      </c>
      <c r="AZ1123" s="11">
        <f t="shared" si="406"/>
        <v>9.1441485931408703E-2</v>
      </c>
      <c r="BA1123" s="11" t="str">
        <f t="shared" si="388"/>
        <v>M645044 59</v>
      </c>
      <c r="BB1123" s="11">
        <f>IFERROR(IF(AW1123="","",VLOOKUP(AW1123,SUSS!R:S,2,FALSE)),AY1123*SUSS!$M$2)</f>
        <v>826.18079999999998</v>
      </c>
      <c r="BC1123" s="11">
        <f t="shared" si="387"/>
        <v>75.547199999999989</v>
      </c>
    </row>
    <row r="1124" spans="1:55" ht="29.25" thickBot="1">
      <c r="A1124" s="3" t="s">
        <v>268</v>
      </c>
      <c r="B1124" s="97">
        <v>2022</v>
      </c>
      <c r="C1124" s="97">
        <v>1</v>
      </c>
      <c r="D1124" s="97"/>
      <c r="E1124" s="157" t="s">
        <v>82</v>
      </c>
      <c r="F1124" s="157" t="s">
        <v>10</v>
      </c>
      <c r="G1124" s="157" t="s">
        <v>10</v>
      </c>
      <c r="H1124" s="94">
        <v>44614</v>
      </c>
      <c r="I1124" s="96">
        <v>418088.96000000002</v>
      </c>
      <c r="J1124" s="91">
        <v>0</v>
      </c>
      <c r="K1124" s="96">
        <v>418088.96000000002</v>
      </c>
      <c r="N1124" s="3" t="s">
        <v>101</v>
      </c>
      <c r="O1124" s="83">
        <v>59</v>
      </c>
      <c r="P1124" s="86">
        <v>3272.08</v>
      </c>
      <c r="Q1124" s="84" t="s">
        <v>11</v>
      </c>
      <c r="R1124" s="84" t="s">
        <v>10</v>
      </c>
      <c r="S1124" s="84" t="s">
        <v>10</v>
      </c>
      <c r="T1124" s="83" t="s">
        <v>174</v>
      </c>
      <c r="U1124" s="83" t="s">
        <v>124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M645044</v>
      </c>
      <c r="AU1124" s="11">
        <f t="shared" si="402"/>
        <v>59</v>
      </c>
      <c r="AV1124" s="11">
        <f t="shared" si="403"/>
        <v>3272.08</v>
      </c>
      <c r="AW1124" s="11" t="str">
        <f t="shared" si="404"/>
        <v>2018/8</v>
      </c>
      <c r="AX1124" s="11" t="str">
        <f t="shared" si="405"/>
        <v>2018/8 Contribuciones Seg. Social</v>
      </c>
      <c r="AY1124" s="11">
        <f t="shared" si="386"/>
        <v>3272.08</v>
      </c>
      <c r="AZ1124" s="11">
        <f t="shared" si="406"/>
        <v>1</v>
      </c>
      <c r="BA1124" s="11" t="str">
        <f t="shared" si="388"/>
        <v>M645044 59</v>
      </c>
      <c r="BB1124" s="11">
        <f>IFERROR(IF(AW1124="","",VLOOKUP(AW1124,SUSS!R:S,2,FALSE)),AY1124*SUSS!$M$2)</f>
        <v>392.64959999999996</v>
      </c>
      <c r="BC1124" s="11">
        <f t="shared" si="387"/>
        <v>392.64959999999996</v>
      </c>
    </row>
    <row r="1125" spans="1:55" ht="29.25" thickBot="1">
      <c r="N1125" s="3" t="s">
        <v>101</v>
      </c>
      <c r="O1125" s="83">
        <v>59</v>
      </c>
      <c r="P1125" s="86">
        <v>1126.58</v>
      </c>
      <c r="Q1125" s="84" t="s">
        <v>86</v>
      </c>
      <c r="R1125" s="84" t="s">
        <v>10</v>
      </c>
      <c r="S1125" s="84" t="s">
        <v>10</v>
      </c>
      <c r="T1125" s="83" t="s">
        <v>174</v>
      </c>
      <c r="U1125" s="83" t="s">
        <v>124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/>
      </c>
      <c r="AU1125" s="11" t="str">
        <f t="shared" si="402"/>
        <v/>
      </c>
      <c r="AV1125" s="11" t="str">
        <f t="shared" si="403"/>
        <v/>
      </c>
      <c r="AW1125" s="11" t="str">
        <f t="shared" si="404"/>
        <v/>
      </c>
      <c r="AX1125" s="11" t="str">
        <f t="shared" si="405"/>
        <v/>
      </c>
      <c r="AY1125" s="11" t="str">
        <f t="shared" si="386"/>
        <v/>
      </c>
      <c r="AZ1125" s="11" t="str">
        <f t="shared" si="406"/>
        <v/>
      </c>
      <c r="BA1125" s="11" t="str">
        <f t="shared" si="388"/>
        <v xml:space="preserve"> </v>
      </c>
      <c r="BB1125" s="11" t="str">
        <f>IFERROR(IF(AW1125="","",VLOOKUP(AW1125,SUSS!R:S,2,FALSE)),AY1125*SUSS!$M$2)</f>
        <v/>
      </c>
      <c r="BC1125" s="11" t="str">
        <f t="shared" si="387"/>
        <v/>
      </c>
    </row>
    <row r="1126" spans="1:55" ht="29.25" thickBot="1">
      <c r="N1126" s="3" t="s">
        <v>101</v>
      </c>
      <c r="O1126" s="83">
        <v>59</v>
      </c>
      <c r="P1126" s="87">
        <v>117.99</v>
      </c>
      <c r="Q1126" s="84" t="s">
        <v>86</v>
      </c>
      <c r="R1126" s="84" t="s">
        <v>10</v>
      </c>
      <c r="S1126" s="84" t="s">
        <v>83</v>
      </c>
      <c r="T1126" s="83" t="s">
        <v>174</v>
      </c>
      <c r="U1126" s="83" t="s">
        <v>124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/>
      </c>
      <c r="AU1126" s="11" t="str">
        <f t="shared" si="402"/>
        <v/>
      </c>
      <c r="AV1126" s="11" t="str">
        <f t="shared" si="403"/>
        <v/>
      </c>
      <c r="AW1126" s="11" t="str">
        <f t="shared" si="404"/>
        <v/>
      </c>
      <c r="AX1126" s="11" t="str">
        <f t="shared" si="405"/>
        <v/>
      </c>
      <c r="AY1126" s="11" t="str">
        <f t="shared" si="386"/>
        <v/>
      </c>
      <c r="AZ1126" s="11" t="str">
        <f t="shared" si="406"/>
        <v/>
      </c>
      <c r="BA1126" s="11" t="str">
        <f t="shared" si="388"/>
        <v xml:space="preserve"> </v>
      </c>
      <c r="BB1126" s="11" t="str">
        <f>IFERROR(IF(AW1126="","",VLOOKUP(AW1126,SUSS!R:S,2,FALSE)),AY1126*SUSS!$M$2)</f>
        <v/>
      </c>
      <c r="BC1126" s="11" t="str">
        <f t="shared" si="387"/>
        <v/>
      </c>
    </row>
    <row r="1127" spans="1:55" ht="29.25" thickBot="1">
      <c r="N1127" s="3" t="s">
        <v>101</v>
      </c>
      <c r="O1127" s="83">
        <v>59</v>
      </c>
      <c r="P1127" s="87">
        <v>101.91</v>
      </c>
      <c r="Q1127" s="84" t="s">
        <v>11</v>
      </c>
      <c r="R1127" s="84" t="s">
        <v>10</v>
      </c>
      <c r="S1127" s="84" t="s">
        <v>83</v>
      </c>
      <c r="T1127" s="83" t="s">
        <v>174</v>
      </c>
      <c r="U1127" s="83" t="s">
        <v>124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>M645044</v>
      </c>
      <c r="AU1127" s="11">
        <f t="shared" si="402"/>
        <v>59</v>
      </c>
      <c r="AV1127" s="11">
        <f t="shared" si="403"/>
        <v>101.91</v>
      </c>
      <c r="AW1127" s="11" t="str">
        <f t="shared" si="404"/>
        <v>2018/8</v>
      </c>
      <c r="AX1127" s="11" t="str">
        <f t="shared" si="405"/>
        <v>2018/8 Contribuciones Seg. Social</v>
      </c>
      <c r="AY1127" s="11">
        <f t="shared" si="386"/>
        <v>3272.08</v>
      </c>
      <c r="AZ1127" s="11">
        <f t="shared" si="406"/>
        <v>3.1145326520133982E-2</v>
      </c>
      <c r="BA1127" s="11" t="str">
        <f t="shared" si="388"/>
        <v>M645044 59</v>
      </c>
      <c r="BB1127" s="11">
        <f>IFERROR(IF(AW1127="","",VLOOKUP(AW1127,SUSS!R:S,2,FALSE)),AY1127*SUSS!$M$2)</f>
        <v>392.64959999999996</v>
      </c>
      <c r="BC1127" s="11">
        <f t="shared" si="387"/>
        <v>12.229199999999999</v>
      </c>
    </row>
    <row r="1128" spans="1:55" ht="29.25" thickBot="1">
      <c r="N1128" s="3" t="s">
        <v>101</v>
      </c>
      <c r="O1128" s="83">
        <v>59</v>
      </c>
      <c r="P1128" s="87">
        <v>225.3</v>
      </c>
      <c r="Q1128" s="84" t="s">
        <v>11</v>
      </c>
      <c r="R1128" s="84" t="s">
        <v>10</v>
      </c>
      <c r="S1128" s="84" t="s">
        <v>84</v>
      </c>
      <c r="T1128" s="83" t="s">
        <v>174</v>
      </c>
      <c r="U1128" s="83" t="s">
        <v>124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M645044</v>
      </c>
      <c r="AU1128" s="11">
        <f t="shared" si="402"/>
        <v>59</v>
      </c>
      <c r="AV1128" s="11">
        <f t="shared" si="403"/>
        <v>225.3</v>
      </c>
      <c r="AW1128" s="11" t="str">
        <f t="shared" si="404"/>
        <v>2018/8</v>
      </c>
      <c r="AX1128" s="11" t="str">
        <f t="shared" si="405"/>
        <v>2018/8 Contribuciones Seg. Social</v>
      </c>
      <c r="AY1128" s="11">
        <f t="shared" si="386"/>
        <v>3272.08</v>
      </c>
      <c r="AZ1128" s="11">
        <f t="shared" si="406"/>
        <v>6.8855284711865236E-2</v>
      </c>
      <c r="BA1128" s="11" t="str">
        <f t="shared" si="388"/>
        <v>M645044 59</v>
      </c>
      <c r="BB1128" s="11">
        <f>IFERROR(IF(AW1128="","",VLOOKUP(AW1128,SUSS!R:S,2,FALSE)),AY1128*SUSS!$M$2)</f>
        <v>392.64959999999996</v>
      </c>
      <c r="BC1128" s="11">
        <f t="shared" si="387"/>
        <v>27.035999999999998</v>
      </c>
    </row>
    <row r="1129" spans="1:55" ht="29.25" thickBot="1">
      <c r="N1129" s="3" t="s">
        <v>101</v>
      </c>
      <c r="O1129" s="83">
        <v>59</v>
      </c>
      <c r="P1129" s="87">
        <v>260.85000000000002</v>
      </c>
      <c r="Q1129" s="84" t="s">
        <v>86</v>
      </c>
      <c r="R1129" s="84" t="s">
        <v>10</v>
      </c>
      <c r="S1129" s="84" t="s">
        <v>84</v>
      </c>
      <c r="T1129" s="83" t="s">
        <v>174</v>
      </c>
      <c r="U1129" s="83" t="s">
        <v>124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:55" ht="29.25" thickBot="1">
      <c r="A1130" s="3" t="s">
        <v>268</v>
      </c>
      <c r="B1130" s="97">
        <v>2022</v>
      </c>
      <c r="C1130" s="3">
        <v>1</v>
      </c>
      <c r="E1130" s="157" t="s">
        <v>82</v>
      </c>
      <c r="F1130" s="157" t="s">
        <v>10</v>
      </c>
      <c r="G1130" s="70" t="s">
        <v>83</v>
      </c>
      <c r="H1130" s="94">
        <v>44631</v>
      </c>
      <c r="I1130" s="158">
        <v>7936.72</v>
      </c>
      <c r="J1130" s="91">
        <v>0</v>
      </c>
      <c r="K1130" s="158">
        <v>7936.72</v>
      </c>
      <c r="N1130" s="3" t="s">
        <v>101</v>
      </c>
      <c r="O1130" s="83">
        <v>59</v>
      </c>
      <c r="P1130" s="86">
        <v>4384.88</v>
      </c>
      <c r="Q1130" s="84" t="s">
        <v>11</v>
      </c>
      <c r="R1130" s="84" t="s">
        <v>10</v>
      </c>
      <c r="S1130" s="84" t="s">
        <v>10</v>
      </c>
      <c r="T1130" s="83" t="s">
        <v>175</v>
      </c>
      <c r="U1130" s="83" t="s">
        <v>124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>M645044</v>
      </c>
      <c r="AU1130" s="11">
        <f t="shared" si="402"/>
        <v>59</v>
      </c>
      <c r="AV1130" s="11">
        <f t="shared" si="403"/>
        <v>4384.88</v>
      </c>
      <c r="AW1130" s="11" t="str">
        <f t="shared" si="404"/>
        <v>2018/9</v>
      </c>
      <c r="AX1130" s="11" t="str">
        <f t="shared" si="405"/>
        <v>2018/9 Contribuciones Seg. Social</v>
      </c>
      <c r="AY1130" s="11">
        <f t="shared" si="386"/>
        <v>4384.88</v>
      </c>
      <c r="AZ1130" s="11">
        <f t="shared" si="406"/>
        <v>1</v>
      </c>
      <c r="BA1130" s="11" t="str">
        <f t="shared" si="388"/>
        <v>M645044 59</v>
      </c>
      <c r="BB1130" s="11">
        <f>IFERROR(IF(AW1130="","",VLOOKUP(AW1130,SUSS!R:S,2,FALSE)),AY1130*SUSS!$M$2)</f>
        <v>526.18560000000002</v>
      </c>
      <c r="BC1130" s="11">
        <f t="shared" si="387"/>
        <v>526.18560000000002</v>
      </c>
    </row>
    <row r="1131" spans="1:55" ht="29.25" thickBot="1">
      <c r="N1131" s="3" t="s">
        <v>101</v>
      </c>
      <c r="O1131" s="83">
        <v>59</v>
      </c>
      <c r="P1131" s="86">
        <v>3788.41</v>
      </c>
      <c r="Q1131" s="84" t="s">
        <v>86</v>
      </c>
      <c r="R1131" s="84" t="s">
        <v>10</v>
      </c>
      <c r="S1131" s="84" t="s">
        <v>10</v>
      </c>
      <c r="T1131" s="83" t="s">
        <v>175</v>
      </c>
      <c r="U1131" s="83" t="s">
        <v>124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:55" ht="29.25" thickBot="1">
      <c r="N1132" s="3" t="s">
        <v>101</v>
      </c>
      <c r="O1132" s="83">
        <v>59</v>
      </c>
      <c r="P1132" s="87">
        <v>105.94</v>
      </c>
      <c r="Q1132" s="84" t="s">
        <v>86</v>
      </c>
      <c r="R1132" s="84" t="s">
        <v>10</v>
      </c>
      <c r="S1132" s="84" t="s">
        <v>83</v>
      </c>
      <c r="T1132" s="83" t="s">
        <v>175</v>
      </c>
      <c r="U1132" s="83" t="s">
        <v>124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/>
      </c>
      <c r="AU1132" s="11" t="str">
        <f t="shared" si="402"/>
        <v/>
      </c>
      <c r="AV1132" s="11" t="str">
        <f t="shared" si="403"/>
        <v/>
      </c>
      <c r="AW1132" s="11" t="str">
        <f t="shared" si="404"/>
        <v/>
      </c>
      <c r="AX1132" s="11" t="str">
        <f t="shared" si="405"/>
        <v/>
      </c>
      <c r="AY1132" s="11" t="str">
        <f t="shared" si="386"/>
        <v/>
      </c>
      <c r="AZ1132" s="11" t="str">
        <f t="shared" si="406"/>
        <v/>
      </c>
      <c r="BA1132" s="11" t="str">
        <f t="shared" si="388"/>
        <v xml:space="preserve"> </v>
      </c>
      <c r="BB1132" s="11" t="str">
        <f>IFERROR(IF(AW1132="","",VLOOKUP(AW1132,SUSS!R:S,2,FALSE)),AY1132*SUSS!$M$2)</f>
        <v/>
      </c>
      <c r="BC1132" s="11" t="str">
        <f t="shared" si="387"/>
        <v/>
      </c>
    </row>
    <row r="1133" spans="1:55" ht="29.25" thickBot="1">
      <c r="N1133" s="3" t="s">
        <v>101</v>
      </c>
      <c r="O1133" s="83">
        <v>59</v>
      </c>
      <c r="P1133" s="87">
        <v>122.62</v>
      </c>
      <c r="Q1133" s="84" t="s">
        <v>11</v>
      </c>
      <c r="R1133" s="84" t="s">
        <v>10</v>
      </c>
      <c r="S1133" s="84" t="s">
        <v>83</v>
      </c>
      <c r="T1133" s="83" t="s">
        <v>175</v>
      </c>
      <c r="U1133" s="83" t="s">
        <v>124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M645044</v>
      </c>
      <c r="AU1133" s="11">
        <f t="shared" si="402"/>
        <v>59</v>
      </c>
      <c r="AV1133" s="11">
        <f t="shared" si="403"/>
        <v>122.62</v>
      </c>
      <c r="AW1133" s="11" t="str">
        <f t="shared" si="404"/>
        <v>2018/9</v>
      </c>
      <c r="AX1133" s="11" t="str">
        <f t="shared" si="405"/>
        <v>2018/9 Contribuciones Seg. Social</v>
      </c>
      <c r="AY1133" s="11">
        <f t="shared" si="386"/>
        <v>4384.88</v>
      </c>
      <c r="AZ1133" s="11">
        <f t="shared" si="406"/>
        <v>2.7964277243618982E-2</v>
      </c>
      <c r="BA1133" s="11" t="str">
        <f t="shared" si="388"/>
        <v>M645044 59</v>
      </c>
      <c r="BB1133" s="11">
        <f>IFERROR(IF(AW1133="","",VLOOKUP(AW1133,SUSS!R:S,2,FALSE)),AY1133*SUSS!$M$2)</f>
        <v>526.18560000000002</v>
      </c>
      <c r="BC1133" s="11">
        <f t="shared" si="387"/>
        <v>14.714400000000001</v>
      </c>
    </row>
    <row r="1134" spans="1:55" ht="29.25" thickBot="1">
      <c r="N1134" s="3" t="s">
        <v>101</v>
      </c>
      <c r="O1134" s="83">
        <v>59</v>
      </c>
      <c r="P1134" s="87">
        <v>315.87</v>
      </c>
      <c r="Q1134" s="84" t="s">
        <v>11</v>
      </c>
      <c r="R1134" s="84" t="s">
        <v>10</v>
      </c>
      <c r="S1134" s="84" t="s">
        <v>84</v>
      </c>
      <c r="T1134" s="83" t="s">
        <v>175</v>
      </c>
      <c r="U1134" s="83" t="s">
        <v>124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>M645044</v>
      </c>
      <c r="AU1134" s="11">
        <f t="shared" si="402"/>
        <v>59</v>
      </c>
      <c r="AV1134" s="11">
        <f t="shared" si="403"/>
        <v>315.87</v>
      </c>
      <c r="AW1134" s="11" t="str">
        <f t="shared" si="404"/>
        <v>2018/9</v>
      </c>
      <c r="AX1134" s="11" t="str">
        <f t="shared" si="405"/>
        <v>2018/9 Contribuciones Seg. Social</v>
      </c>
      <c r="AY1134" s="11">
        <f t="shared" si="386"/>
        <v>4384.88</v>
      </c>
      <c r="AZ1134" s="11">
        <f t="shared" si="406"/>
        <v>7.2036178869205089E-2</v>
      </c>
      <c r="BA1134" s="11" t="str">
        <f t="shared" si="388"/>
        <v>M645044 59</v>
      </c>
      <c r="BB1134" s="11">
        <f>IFERROR(IF(AW1134="","",VLOOKUP(AW1134,SUSS!R:S,2,FALSE)),AY1134*SUSS!$M$2)</f>
        <v>526.18560000000002</v>
      </c>
      <c r="BC1134" s="11">
        <f t="shared" si="387"/>
        <v>37.904400000000003</v>
      </c>
    </row>
    <row r="1135" spans="1:55" ht="29.25" thickBot="1">
      <c r="N1135" s="3" t="s">
        <v>101</v>
      </c>
      <c r="O1135" s="83">
        <v>59</v>
      </c>
      <c r="P1135" s="87">
        <v>272.89999999999998</v>
      </c>
      <c r="Q1135" s="84" t="s">
        <v>86</v>
      </c>
      <c r="R1135" s="84" t="s">
        <v>10</v>
      </c>
      <c r="S1135" s="84" t="s">
        <v>84</v>
      </c>
      <c r="T1135" s="83" t="s">
        <v>175</v>
      </c>
      <c r="U1135" s="83" t="s">
        <v>124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:55" ht="29.25" thickBot="1">
      <c r="A1136" s="3" t="s">
        <v>268</v>
      </c>
      <c r="B1136" s="155" t="s">
        <v>85</v>
      </c>
      <c r="N1136" s="3" t="s">
        <v>101</v>
      </c>
      <c r="O1136" s="83">
        <v>59</v>
      </c>
      <c r="P1136" s="86">
        <v>4850.57</v>
      </c>
      <c r="Q1136" s="84" t="s">
        <v>11</v>
      </c>
      <c r="R1136" s="84" t="s">
        <v>10</v>
      </c>
      <c r="S1136" s="84" t="s">
        <v>10</v>
      </c>
      <c r="T1136" s="83" t="s">
        <v>176</v>
      </c>
      <c r="U1136" s="83" t="s">
        <v>124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M645044</v>
      </c>
      <c r="AU1136" s="11">
        <f t="shared" si="402"/>
        <v>59</v>
      </c>
      <c r="AV1136" s="11">
        <f t="shared" si="403"/>
        <v>4850.57</v>
      </c>
      <c r="AW1136" s="11" t="str">
        <f t="shared" si="404"/>
        <v>2018/10</v>
      </c>
      <c r="AX1136" s="11" t="str">
        <f t="shared" si="405"/>
        <v>2018/10 Contribuciones Seg. Social</v>
      </c>
      <c r="AY1136" s="11">
        <f t="shared" si="386"/>
        <v>4850.57</v>
      </c>
      <c r="AZ1136" s="11">
        <f t="shared" si="406"/>
        <v>1</v>
      </c>
      <c r="BA1136" s="11" t="str">
        <f t="shared" si="388"/>
        <v>M645044 59</v>
      </c>
      <c r="BB1136" s="11">
        <f>IFERROR(IF(AW1136="","",VLOOKUP(AW1136,SUSS!R:S,2,FALSE)),AY1136*SUSS!$M$2)</f>
        <v>582.0684</v>
      </c>
      <c r="BC1136" s="11">
        <f t="shared" si="387"/>
        <v>582.0684</v>
      </c>
    </row>
    <row r="1137" spans="1:55" ht="15.75" customHeight="1" thickBot="1">
      <c r="N1137" s="3" t="s">
        <v>101</v>
      </c>
      <c r="O1137" s="83">
        <v>59</v>
      </c>
      <c r="P1137" s="86">
        <v>4154.1099999999997</v>
      </c>
      <c r="Q1137" s="84" t="s">
        <v>86</v>
      </c>
      <c r="R1137" s="84" t="s">
        <v>10</v>
      </c>
      <c r="S1137" s="84" t="s">
        <v>10</v>
      </c>
      <c r="T1137" s="83" t="s">
        <v>176</v>
      </c>
      <c r="U1137" s="83" t="s">
        <v>124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:55" ht="15.75" customHeight="1" thickBot="1">
      <c r="N1138" s="3" t="s">
        <v>101</v>
      </c>
      <c r="O1138" s="83">
        <v>59</v>
      </c>
      <c r="P1138" s="87">
        <v>116.87</v>
      </c>
      <c r="Q1138" s="84" t="s">
        <v>11</v>
      </c>
      <c r="R1138" s="84" t="s">
        <v>10</v>
      </c>
      <c r="S1138" s="84" t="s">
        <v>83</v>
      </c>
      <c r="T1138" s="83" t="s">
        <v>176</v>
      </c>
      <c r="U1138" s="83" t="s">
        <v>124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M645044</v>
      </c>
      <c r="AU1138" s="11">
        <f t="shared" si="402"/>
        <v>59</v>
      </c>
      <c r="AV1138" s="11">
        <f t="shared" si="403"/>
        <v>116.87</v>
      </c>
      <c r="AW1138" s="11" t="str">
        <f t="shared" si="404"/>
        <v>2018/10</v>
      </c>
      <c r="AX1138" s="11" t="str">
        <f t="shared" si="405"/>
        <v>2018/10 Contribuciones Seg. Social</v>
      </c>
      <c r="AY1138" s="11">
        <f t="shared" si="386"/>
        <v>4850.57</v>
      </c>
      <c r="AZ1138" s="11">
        <f t="shared" si="406"/>
        <v>2.4094075541637377E-2</v>
      </c>
      <c r="BA1138" s="11" t="str">
        <f t="shared" si="388"/>
        <v>M645044 59</v>
      </c>
      <c r="BB1138" s="11">
        <f>IFERROR(IF(AW1138="","",VLOOKUP(AW1138,SUSS!R:S,2,FALSE)),AY1138*SUSS!$M$2)</f>
        <v>582.0684</v>
      </c>
      <c r="BC1138" s="11">
        <f t="shared" si="387"/>
        <v>14.024400000000002</v>
      </c>
    </row>
    <row r="1139" spans="1:55" ht="15.75" customHeight="1" thickBot="1">
      <c r="N1139" s="3" t="s">
        <v>101</v>
      </c>
      <c r="O1139" s="83">
        <v>59</v>
      </c>
      <c r="P1139" s="87">
        <v>100.09</v>
      </c>
      <c r="Q1139" s="84" t="s">
        <v>86</v>
      </c>
      <c r="R1139" s="84" t="s">
        <v>10</v>
      </c>
      <c r="S1139" s="84" t="s">
        <v>83</v>
      </c>
      <c r="T1139" s="83" t="s">
        <v>176</v>
      </c>
      <c r="U1139" s="83" t="s">
        <v>124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:55" ht="15.75" customHeight="1" thickBot="1">
      <c r="N1140" s="3" t="s">
        <v>101</v>
      </c>
      <c r="O1140" s="83">
        <v>59</v>
      </c>
      <c r="P1140" s="87">
        <v>315.33</v>
      </c>
      <c r="Q1140" s="84" t="s">
        <v>86</v>
      </c>
      <c r="R1140" s="84" t="s">
        <v>10</v>
      </c>
      <c r="S1140" s="84" t="s">
        <v>84</v>
      </c>
      <c r="T1140" s="83" t="s">
        <v>176</v>
      </c>
      <c r="U1140" s="83" t="s">
        <v>124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:55" ht="15.75" customHeight="1" thickBot="1">
      <c r="N1141" s="3" t="s">
        <v>101</v>
      </c>
      <c r="O1141" s="83">
        <v>59</v>
      </c>
      <c r="P1141" s="87">
        <v>368.19</v>
      </c>
      <c r="Q1141" s="84" t="s">
        <v>11</v>
      </c>
      <c r="R1141" s="84" t="s">
        <v>10</v>
      </c>
      <c r="S1141" s="84" t="s">
        <v>84</v>
      </c>
      <c r="T1141" s="83" t="s">
        <v>176</v>
      </c>
      <c r="U1141" s="83" t="s">
        <v>124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M645044</v>
      </c>
      <c r="AU1141" s="11">
        <f t="shared" si="402"/>
        <v>59</v>
      </c>
      <c r="AV1141" s="11">
        <f t="shared" si="403"/>
        <v>368.19</v>
      </c>
      <c r="AW1141" s="11" t="str">
        <f t="shared" si="404"/>
        <v>2018/10</v>
      </c>
      <c r="AX1141" s="11" t="str">
        <f t="shared" si="405"/>
        <v>2018/10 Contribuciones Seg. Social</v>
      </c>
      <c r="AY1141" s="11">
        <f t="shared" si="386"/>
        <v>4850.57</v>
      </c>
      <c r="AZ1141" s="11">
        <f t="shared" si="406"/>
        <v>7.5906542942375851E-2</v>
      </c>
      <c r="BA1141" s="11" t="str">
        <f t="shared" si="388"/>
        <v>M645044 59</v>
      </c>
      <c r="BB1141" s="11">
        <f>IFERROR(IF(AW1141="","",VLOOKUP(AW1141,SUSS!R:S,2,FALSE)),AY1141*SUSS!$M$2)</f>
        <v>582.0684</v>
      </c>
      <c r="BC1141" s="11">
        <f t="shared" si="387"/>
        <v>44.1828</v>
      </c>
    </row>
    <row r="1142" spans="1:55" ht="29.25" thickBot="1">
      <c r="A1142" s="3" t="s">
        <v>268</v>
      </c>
      <c r="B1142" s="156" t="s">
        <v>0</v>
      </c>
      <c r="C1142" s="156" t="s">
        <v>1</v>
      </c>
      <c r="D1142" s="156" t="s">
        <v>2</v>
      </c>
      <c r="E1142" s="156" t="s">
        <v>3</v>
      </c>
      <c r="F1142" s="156" t="s">
        <v>4</v>
      </c>
      <c r="G1142" s="156" t="s">
        <v>5</v>
      </c>
      <c r="H1142" s="156" t="s">
        <v>6</v>
      </c>
      <c r="I1142" s="156" t="s">
        <v>7</v>
      </c>
      <c r="J1142" s="156" t="s">
        <v>8</v>
      </c>
      <c r="K1142" s="156" t="s">
        <v>9</v>
      </c>
      <c r="N1142" s="3" t="s">
        <v>101</v>
      </c>
      <c r="O1142" s="83">
        <v>59</v>
      </c>
      <c r="P1142" s="86">
        <v>4850.57</v>
      </c>
      <c r="Q1142" s="84" t="s">
        <v>11</v>
      </c>
      <c r="R1142" s="84" t="s">
        <v>10</v>
      </c>
      <c r="S1142" s="84" t="s">
        <v>10</v>
      </c>
      <c r="T1142" s="83" t="s">
        <v>177</v>
      </c>
      <c r="U1142" s="83" t="s">
        <v>124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M645044</v>
      </c>
      <c r="AU1142" s="11">
        <f t="shared" si="402"/>
        <v>59</v>
      </c>
      <c r="AV1142" s="11">
        <f t="shared" si="403"/>
        <v>4850.57</v>
      </c>
      <c r="AW1142" s="11" t="str">
        <f t="shared" si="404"/>
        <v>2018/11</v>
      </c>
      <c r="AX1142" s="11" t="str">
        <f t="shared" si="405"/>
        <v>2018/11 Contribuciones Seg. Social</v>
      </c>
      <c r="AY1142" s="11">
        <f t="shared" si="386"/>
        <v>4850.57</v>
      </c>
      <c r="AZ1142" s="11">
        <f t="shared" si="406"/>
        <v>1</v>
      </c>
      <c r="BA1142" s="11" t="str">
        <f t="shared" si="388"/>
        <v>M645044 59</v>
      </c>
      <c r="BB1142" s="11">
        <f>IFERROR(IF(AW1142="","",VLOOKUP(AW1142,SUSS!R:S,2,FALSE)),AY1142*SUSS!$M$2)</f>
        <v>582.0684</v>
      </c>
      <c r="BC1142" s="11">
        <f t="shared" si="387"/>
        <v>582.0684</v>
      </c>
    </row>
    <row r="1143" spans="1:55" ht="15.75" customHeight="1" thickBot="1">
      <c r="N1143" s="3" t="s">
        <v>101</v>
      </c>
      <c r="O1143" s="83">
        <v>59</v>
      </c>
      <c r="P1143" s="86">
        <v>4154.1099999999997</v>
      </c>
      <c r="Q1143" s="84" t="s">
        <v>86</v>
      </c>
      <c r="R1143" s="84" t="s">
        <v>10</v>
      </c>
      <c r="S1143" s="84" t="s">
        <v>10</v>
      </c>
      <c r="T1143" s="83" t="s">
        <v>177</v>
      </c>
      <c r="U1143" s="83" t="s">
        <v>124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:55" ht="15.75" customHeight="1" thickBot="1">
      <c r="N1144" s="3" t="s">
        <v>101</v>
      </c>
      <c r="O1144" s="83">
        <v>59</v>
      </c>
      <c r="P1144" s="87">
        <v>83.95</v>
      </c>
      <c r="Q1144" s="84" t="s">
        <v>86</v>
      </c>
      <c r="R1144" s="84" t="s">
        <v>10</v>
      </c>
      <c r="S1144" s="84" t="s">
        <v>83</v>
      </c>
      <c r="T1144" s="83" t="s">
        <v>177</v>
      </c>
      <c r="U1144" s="83" t="s">
        <v>124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:55" ht="15.75" customHeight="1" thickBot="1">
      <c r="N1145" s="3" t="s">
        <v>101</v>
      </c>
      <c r="O1145" s="83">
        <v>59</v>
      </c>
      <c r="P1145" s="87">
        <v>98.02</v>
      </c>
      <c r="Q1145" s="84" t="s">
        <v>11</v>
      </c>
      <c r="R1145" s="84" t="s">
        <v>10</v>
      </c>
      <c r="S1145" s="84" t="s">
        <v>83</v>
      </c>
      <c r="T1145" s="83" t="s">
        <v>177</v>
      </c>
      <c r="U1145" s="83" t="s">
        <v>124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M645044</v>
      </c>
      <c r="AU1145" s="11">
        <f t="shared" si="402"/>
        <v>59</v>
      </c>
      <c r="AV1145" s="11">
        <f t="shared" si="403"/>
        <v>98.02</v>
      </c>
      <c r="AW1145" s="11" t="str">
        <f t="shared" si="404"/>
        <v>2018/11</v>
      </c>
      <c r="AX1145" s="11" t="str">
        <f t="shared" si="405"/>
        <v>2018/11 Contribuciones Seg. Social</v>
      </c>
      <c r="AY1145" s="11">
        <f t="shared" si="386"/>
        <v>4850.57</v>
      </c>
      <c r="AZ1145" s="11">
        <f t="shared" si="406"/>
        <v>2.0207934325244249E-2</v>
      </c>
      <c r="BA1145" s="11" t="str">
        <f t="shared" si="388"/>
        <v>M645044 59</v>
      </c>
      <c r="BB1145" s="11">
        <f>IFERROR(IF(AW1145="","",VLOOKUP(AW1145,SUSS!R:S,2,FALSE)),AY1145*SUSS!$M$2)</f>
        <v>582.0684</v>
      </c>
      <c r="BC1145" s="11">
        <f t="shared" si="387"/>
        <v>11.7624</v>
      </c>
    </row>
    <row r="1146" spans="1:55" ht="29.25" thickBot="1">
      <c r="N1146" s="3" t="s">
        <v>101</v>
      </c>
      <c r="O1146" s="83">
        <v>59</v>
      </c>
      <c r="P1146" s="87">
        <v>387.04</v>
      </c>
      <c r="Q1146" s="84" t="s">
        <v>11</v>
      </c>
      <c r="R1146" s="84" t="s">
        <v>10</v>
      </c>
      <c r="S1146" s="84" t="s">
        <v>84</v>
      </c>
      <c r="T1146" s="83" t="s">
        <v>177</v>
      </c>
      <c r="U1146" s="83" t="s">
        <v>124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M645044</v>
      </c>
      <c r="AU1146" s="11">
        <f t="shared" si="402"/>
        <v>59</v>
      </c>
      <c r="AV1146" s="11">
        <f t="shared" si="403"/>
        <v>387.04</v>
      </c>
      <c r="AW1146" s="11" t="str">
        <f t="shared" si="404"/>
        <v>2018/11</v>
      </c>
      <c r="AX1146" s="11" t="str">
        <f t="shared" si="405"/>
        <v>2018/11 Contribuciones Seg. Social</v>
      </c>
      <c r="AY1146" s="11">
        <f t="shared" si="386"/>
        <v>4850.57</v>
      </c>
      <c r="AZ1146" s="11">
        <f t="shared" si="406"/>
        <v>7.9792684158768973E-2</v>
      </c>
      <c r="BA1146" s="11" t="str">
        <f t="shared" si="388"/>
        <v>M645044 59</v>
      </c>
      <c r="BB1146" s="11">
        <f>IFERROR(IF(AW1146="","",VLOOKUP(AW1146,SUSS!R:S,2,FALSE)),AY1146*SUSS!$M$2)</f>
        <v>582.0684</v>
      </c>
      <c r="BC1146" s="11">
        <f t="shared" si="387"/>
        <v>46.444800000000001</v>
      </c>
    </row>
    <row r="1147" spans="1:55" ht="29.25" thickBot="1">
      <c r="N1147" s="3" t="s">
        <v>101</v>
      </c>
      <c r="O1147" s="83">
        <v>59</v>
      </c>
      <c r="P1147" s="87">
        <v>331.46</v>
      </c>
      <c r="Q1147" s="84" t="s">
        <v>86</v>
      </c>
      <c r="R1147" s="84" t="s">
        <v>10</v>
      </c>
      <c r="S1147" s="84" t="s">
        <v>84</v>
      </c>
      <c r="T1147" s="83" t="s">
        <v>177</v>
      </c>
      <c r="U1147" s="83" t="s">
        <v>124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:55" ht="29.25" thickBot="1">
      <c r="A1148" s="3" t="s">
        <v>268</v>
      </c>
      <c r="B1148" s="97">
        <v>2022</v>
      </c>
      <c r="C1148" s="97">
        <v>1</v>
      </c>
      <c r="D1148" s="97"/>
      <c r="E1148" s="157" t="s">
        <v>86</v>
      </c>
      <c r="F1148" s="157" t="s">
        <v>10</v>
      </c>
      <c r="G1148" s="157" t="s">
        <v>10</v>
      </c>
      <c r="H1148" s="94">
        <v>44602</v>
      </c>
      <c r="I1148" s="96">
        <v>133929.25</v>
      </c>
      <c r="J1148" s="91">
        <v>0</v>
      </c>
      <c r="K1148" s="96">
        <v>133929.25</v>
      </c>
      <c r="N1148" s="3" t="s">
        <v>101</v>
      </c>
      <c r="O1148" s="83">
        <v>59</v>
      </c>
      <c r="P1148" s="87">
        <v>113.99</v>
      </c>
      <c r="Q1148" s="84" t="s">
        <v>11</v>
      </c>
      <c r="R1148" s="84" t="s">
        <v>10</v>
      </c>
      <c r="S1148" s="84" t="s">
        <v>10</v>
      </c>
      <c r="T1148" s="83" t="s">
        <v>178</v>
      </c>
      <c r="U1148" s="83" t="s">
        <v>124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>M645044</v>
      </c>
      <c r="AU1148" s="11">
        <f t="shared" si="402"/>
        <v>59</v>
      </c>
      <c r="AV1148" s="11">
        <f t="shared" si="403"/>
        <v>113.99</v>
      </c>
      <c r="AW1148" s="11" t="str">
        <f t="shared" si="404"/>
        <v>2018/12</v>
      </c>
      <c r="AX1148" s="11" t="str">
        <f t="shared" si="405"/>
        <v>2018/12 Contribuciones Seg. Social</v>
      </c>
      <c r="AY1148" s="11">
        <f t="shared" si="386"/>
        <v>7538.05</v>
      </c>
      <c r="AZ1148" s="11">
        <f t="shared" si="406"/>
        <v>1.5121947983895039E-2</v>
      </c>
      <c r="BA1148" s="11" t="str">
        <f t="shared" si="388"/>
        <v>M645044 59</v>
      </c>
      <c r="BB1148" s="11">
        <f>IFERROR(IF(AW1148="","",VLOOKUP(AW1148,SUSS!R:S,2,FALSE)),AY1148*SUSS!$M$2)</f>
        <v>904.56600000000003</v>
      </c>
      <c r="BC1148" s="11">
        <f t="shared" si="387"/>
        <v>13.678800000000001</v>
      </c>
    </row>
    <row r="1149" spans="1:55" ht="29.25" thickBot="1">
      <c r="N1149" s="3" t="s">
        <v>101</v>
      </c>
      <c r="O1149" s="83">
        <v>59</v>
      </c>
      <c r="P1149" s="86">
        <v>1444.46</v>
      </c>
      <c r="Q1149" s="84" t="s">
        <v>86</v>
      </c>
      <c r="R1149" s="84" t="s">
        <v>10</v>
      </c>
      <c r="S1149" s="84" t="s">
        <v>10</v>
      </c>
      <c r="T1149" s="83" t="s">
        <v>178</v>
      </c>
      <c r="U1149" s="83" t="s">
        <v>124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:55" ht="29.25" thickBot="1">
      <c r="N1150" s="3" t="s">
        <v>101</v>
      </c>
      <c r="O1150" s="83">
        <v>59</v>
      </c>
      <c r="P1150" s="86">
        <v>44282.22</v>
      </c>
      <c r="Q1150" s="84" t="s">
        <v>82</v>
      </c>
      <c r="R1150" s="84" t="s">
        <v>10</v>
      </c>
      <c r="S1150" s="84" t="s">
        <v>10</v>
      </c>
      <c r="T1150" s="83" t="s">
        <v>192</v>
      </c>
      <c r="U1150" s="83" t="s">
        <v>124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:55" ht="29.25" thickBot="1">
      <c r="N1151" s="3" t="s">
        <v>101</v>
      </c>
      <c r="O1151" s="83">
        <v>60</v>
      </c>
      <c r="P1151" s="87">
        <v>669.31</v>
      </c>
      <c r="Q1151" s="84" t="s">
        <v>103</v>
      </c>
      <c r="R1151" s="84" t="s">
        <v>10</v>
      </c>
      <c r="S1151" s="84" t="s">
        <v>84</v>
      </c>
      <c r="T1151" s="83" t="s">
        <v>114</v>
      </c>
      <c r="U1151" s="83" t="s">
        <v>124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:55" ht="29.25" thickBot="1">
      <c r="N1152" s="3" t="s">
        <v>101</v>
      </c>
      <c r="O1152" s="83">
        <v>60</v>
      </c>
      <c r="P1152" s="87">
        <v>6.28</v>
      </c>
      <c r="Q1152" s="84" t="s">
        <v>104</v>
      </c>
      <c r="R1152" s="84" t="s">
        <v>10</v>
      </c>
      <c r="S1152" s="84" t="s">
        <v>105</v>
      </c>
      <c r="T1152" s="83" t="s">
        <v>116</v>
      </c>
      <c r="U1152" s="83" t="s">
        <v>124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:55" ht="29.25" thickBot="1">
      <c r="N1153" s="3" t="s">
        <v>101</v>
      </c>
      <c r="O1153" s="83">
        <v>60</v>
      </c>
      <c r="P1153" s="86">
        <v>14119.09</v>
      </c>
      <c r="Q1153" s="84" t="s">
        <v>102</v>
      </c>
      <c r="R1153" s="84" t="s">
        <v>10</v>
      </c>
      <c r="S1153" s="84" t="s">
        <v>83</v>
      </c>
      <c r="T1153" s="83" t="s">
        <v>137</v>
      </c>
      <c r="U1153" s="83" t="s">
        <v>124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:55" ht="29.25" thickBot="1">
      <c r="N1154" s="3" t="s">
        <v>101</v>
      </c>
      <c r="O1154" s="83">
        <v>60</v>
      </c>
      <c r="P1154" s="87">
        <v>18.82</v>
      </c>
      <c r="Q1154" s="84" t="s">
        <v>106</v>
      </c>
      <c r="R1154" s="84" t="s">
        <v>10</v>
      </c>
      <c r="S1154" s="84" t="s">
        <v>105</v>
      </c>
      <c r="T1154" s="83" t="s">
        <v>163</v>
      </c>
      <c r="U1154" s="83" t="s">
        <v>124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:55" ht="29.25" thickBot="1">
      <c r="N1155" s="3" t="s">
        <v>101</v>
      </c>
      <c r="O1155" s="83">
        <v>60</v>
      </c>
      <c r="P1155" s="87">
        <v>12.55</v>
      </c>
      <c r="Q1155" s="84" t="s">
        <v>107</v>
      </c>
      <c r="R1155" s="84" t="s">
        <v>10</v>
      </c>
      <c r="S1155" s="84" t="s">
        <v>105</v>
      </c>
      <c r="T1155" s="83" t="s">
        <v>163</v>
      </c>
      <c r="U1155" s="83" t="s">
        <v>124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/>
      </c>
      <c r="AU1155" s="11" t="str">
        <f t="shared" si="402"/>
        <v/>
      </c>
      <c r="AV1155" s="11" t="str">
        <f t="shared" si="403"/>
        <v/>
      </c>
      <c r="AW1155" s="11" t="str">
        <f t="shared" si="404"/>
        <v/>
      </c>
      <c r="AX1155" s="11" t="str">
        <f t="shared" si="405"/>
        <v/>
      </c>
      <c r="AY1155" s="11" t="str">
        <f t="shared" si="386"/>
        <v/>
      </c>
      <c r="AZ1155" s="11" t="str">
        <f t="shared" si="406"/>
        <v/>
      </c>
      <c r="BA1155" s="11" t="str">
        <f t="shared" si="388"/>
        <v xml:space="preserve"> </v>
      </c>
      <c r="BB1155" s="11" t="str">
        <f>IFERROR(IF(AW1155="","",VLOOKUP(AW1155,SUSS!R:S,2,FALSE)),AY1155*SUSS!$M$2)</f>
        <v/>
      </c>
      <c r="BC1155" s="11" t="str">
        <f t="shared" si="387"/>
        <v/>
      </c>
    </row>
    <row r="1156" spans="1:55" ht="29.25" thickBot="1">
      <c r="A1156" s="3" t="s">
        <v>268</v>
      </c>
      <c r="B1156" s="97">
        <v>2022</v>
      </c>
      <c r="C1156" s="97">
        <v>1</v>
      </c>
      <c r="D1156" s="97"/>
      <c r="E1156" s="157" t="s">
        <v>86</v>
      </c>
      <c r="F1156" s="157" t="s">
        <v>10</v>
      </c>
      <c r="G1156" s="157" t="s">
        <v>83</v>
      </c>
      <c r="H1156" s="94">
        <v>44631</v>
      </c>
      <c r="I1156" s="96">
        <v>4636.18</v>
      </c>
      <c r="J1156" s="91">
        <v>0</v>
      </c>
      <c r="K1156" s="96">
        <v>4636.18</v>
      </c>
      <c r="N1156" s="3" t="s">
        <v>101</v>
      </c>
      <c r="O1156" s="83">
        <v>60</v>
      </c>
      <c r="P1156" s="86">
        <v>7424.06</v>
      </c>
      <c r="Q1156" s="84" t="s">
        <v>11</v>
      </c>
      <c r="R1156" s="84" t="s">
        <v>10</v>
      </c>
      <c r="S1156" s="84" t="s">
        <v>10</v>
      </c>
      <c r="T1156" s="83" t="s">
        <v>178</v>
      </c>
      <c r="U1156" s="83" t="s">
        <v>124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M645044</v>
      </c>
      <c r="AU1156" s="11">
        <f t="shared" si="402"/>
        <v>60</v>
      </c>
      <c r="AV1156" s="11">
        <f t="shared" si="403"/>
        <v>7424.06</v>
      </c>
      <c r="AW1156" s="11" t="str">
        <f t="shared" si="404"/>
        <v>2018/12</v>
      </c>
      <c r="AX1156" s="11" t="str">
        <f t="shared" si="405"/>
        <v>2018/12 Contribuciones Seg. Social</v>
      </c>
      <c r="AY1156" s="11">
        <f t="shared" ref="AY1156:AY1219" si="407">VLOOKUP(AX1156,AO:AP,2,FALSE)</f>
        <v>7538.05</v>
      </c>
      <c r="AZ1156" s="11">
        <f t="shared" si="406"/>
        <v>0.98487805201610501</v>
      </c>
      <c r="BA1156" s="11" t="str">
        <f t="shared" si="388"/>
        <v>M645044 60</v>
      </c>
      <c r="BB1156" s="11">
        <f>IFERROR(IF(AW1156="","",VLOOKUP(AW1156,SUSS!R:S,2,FALSE)),AY1156*SUSS!$M$2)</f>
        <v>904.56600000000003</v>
      </c>
      <c r="BC1156" s="11">
        <f t="shared" si="387"/>
        <v>890.88720000000012</v>
      </c>
    </row>
    <row r="1157" spans="1:55" ht="29.25" thickBot="1">
      <c r="N1157" s="3" t="s">
        <v>101</v>
      </c>
      <c r="O1157" s="83">
        <v>60</v>
      </c>
      <c r="P1157" s="86">
        <v>4820.21</v>
      </c>
      <c r="Q1157" s="84" t="s">
        <v>86</v>
      </c>
      <c r="R1157" s="84" t="s">
        <v>10</v>
      </c>
      <c r="S1157" s="84" t="s">
        <v>10</v>
      </c>
      <c r="T1157" s="83" t="s">
        <v>178</v>
      </c>
      <c r="U1157" s="83" t="s">
        <v>124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:55" ht="29.25" thickBot="1">
      <c r="N1158" s="3" t="s">
        <v>101</v>
      </c>
      <c r="O1158" s="83">
        <v>60</v>
      </c>
      <c r="P1158" s="87">
        <v>119.88</v>
      </c>
      <c r="Q1158" s="84" t="s">
        <v>11</v>
      </c>
      <c r="R1158" s="84" t="s">
        <v>10</v>
      </c>
      <c r="S1158" s="84" t="s">
        <v>83</v>
      </c>
      <c r="T1158" s="83" t="s">
        <v>178</v>
      </c>
      <c r="U1158" s="83" t="s">
        <v>124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M645044</v>
      </c>
      <c r="AU1158" s="11">
        <f t="shared" si="402"/>
        <v>60</v>
      </c>
      <c r="AV1158" s="11">
        <f t="shared" si="403"/>
        <v>119.88</v>
      </c>
      <c r="AW1158" s="11" t="str">
        <f t="shared" si="404"/>
        <v>2018/12</v>
      </c>
      <c r="AX1158" s="11" t="str">
        <f t="shared" si="405"/>
        <v>2018/12 Contribuciones Seg. Social</v>
      </c>
      <c r="AY1158" s="11">
        <f t="shared" si="407"/>
        <v>7538.05</v>
      </c>
      <c r="AZ1158" s="11">
        <f t="shared" si="406"/>
        <v>1.5903317170886368E-2</v>
      </c>
      <c r="BA1158" s="11" t="str">
        <f t="shared" si="388"/>
        <v>M645044 60</v>
      </c>
      <c r="BB1158" s="11">
        <f>IFERROR(IF(AW1158="","",VLOOKUP(AW1158,SUSS!R:S,2,FALSE)),AY1158*SUSS!$M$2)</f>
        <v>904.56600000000003</v>
      </c>
      <c r="BC1158" s="11">
        <f t="shared" si="408"/>
        <v>14.385599999999998</v>
      </c>
    </row>
    <row r="1159" spans="1:55" ht="29.25" thickBot="1">
      <c r="N1159" s="3" t="s">
        <v>101</v>
      </c>
      <c r="O1159" s="83">
        <v>60</v>
      </c>
      <c r="P1159" s="87">
        <v>99.63</v>
      </c>
      <c r="Q1159" s="84" t="s">
        <v>86</v>
      </c>
      <c r="R1159" s="84" t="s">
        <v>10</v>
      </c>
      <c r="S1159" s="84" t="s">
        <v>83</v>
      </c>
      <c r="T1159" s="83" t="s">
        <v>178</v>
      </c>
      <c r="U1159" s="83" t="s">
        <v>124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:55" ht="29.25" thickBot="1">
      <c r="N1160" s="3" t="s">
        <v>101</v>
      </c>
      <c r="O1160" s="83">
        <v>60</v>
      </c>
      <c r="P1160" s="87">
        <v>526.83000000000004</v>
      </c>
      <c r="Q1160" s="84" t="s">
        <v>86</v>
      </c>
      <c r="R1160" s="84" t="s">
        <v>10</v>
      </c>
      <c r="S1160" s="84" t="s">
        <v>84</v>
      </c>
      <c r="T1160" s="83" t="s">
        <v>178</v>
      </c>
      <c r="U1160" s="83" t="s">
        <v>124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:55" ht="29.25" thickBot="1">
      <c r="N1161" s="3" t="s">
        <v>101</v>
      </c>
      <c r="O1161" s="83">
        <v>60</v>
      </c>
      <c r="P1161" s="87">
        <v>633.91999999999996</v>
      </c>
      <c r="Q1161" s="84" t="s">
        <v>11</v>
      </c>
      <c r="R1161" s="84" t="s">
        <v>10</v>
      </c>
      <c r="S1161" s="84" t="s">
        <v>84</v>
      </c>
      <c r="T1161" s="83" t="s">
        <v>178</v>
      </c>
      <c r="U1161" s="83" t="s">
        <v>124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M645044</v>
      </c>
      <c r="AU1161" s="11">
        <f t="shared" si="402"/>
        <v>60</v>
      </c>
      <c r="AV1161" s="11">
        <f t="shared" si="403"/>
        <v>633.91999999999996</v>
      </c>
      <c r="AW1161" s="11" t="str">
        <f t="shared" si="404"/>
        <v>2018/12</v>
      </c>
      <c r="AX1161" s="11" t="str">
        <f t="shared" si="405"/>
        <v>2018/12 Contribuciones Seg. Social</v>
      </c>
      <c r="AY1161" s="11">
        <f t="shared" si="407"/>
        <v>7538.05</v>
      </c>
      <c r="AZ1161" s="11">
        <f t="shared" si="406"/>
        <v>8.4096019527596655E-2</v>
      </c>
      <c r="BA1161" s="11" t="str">
        <f t="shared" si="409"/>
        <v>M645044 60</v>
      </c>
      <c r="BB1161" s="11">
        <f>IFERROR(IF(AW1161="","",VLOOKUP(AW1161,SUSS!R:S,2,FALSE)),AY1161*SUSS!$M$2)</f>
        <v>904.56600000000003</v>
      </c>
      <c r="BC1161" s="11">
        <f t="shared" si="408"/>
        <v>76.070399999999992</v>
      </c>
    </row>
    <row r="1162" spans="1:55" ht="29.25" thickBot="1">
      <c r="N1162" s="3" t="s">
        <v>101</v>
      </c>
      <c r="O1162" s="83">
        <v>60</v>
      </c>
      <c r="P1162" s="86">
        <v>4385.9399999999996</v>
      </c>
      <c r="Q1162" s="84" t="s">
        <v>86</v>
      </c>
      <c r="R1162" s="84" t="s">
        <v>10</v>
      </c>
      <c r="S1162" s="84" t="s">
        <v>10</v>
      </c>
      <c r="T1162" s="83" t="s">
        <v>180</v>
      </c>
      <c r="U1162" s="83" t="s">
        <v>124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:55" ht="29.25" thickBot="1">
      <c r="A1163" s="3" t="s">
        <v>268</v>
      </c>
      <c r="B1163" s="97">
        <v>2022</v>
      </c>
      <c r="C1163" s="97">
        <v>1</v>
      </c>
      <c r="D1163" s="97"/>
      <c r="E1163" s="157" t="s">
        <v>11</v>
      </c>
      <c r="F1163" s="157" t="s">
        <v>10</v>
      </c>
      <c r="G1163" s="157" t="s">
        <v>10</v>
      </c>
      <c r="H1163" s="94">
        <v>44602</v>
      </c>
      <c r="I1163" s="96">
        <v>162084.65</v>
      </c>
      <c r="J1163" s="91">
        <v>0</v>
      </c>
      <c r="K1163" s="96">
        <v>162084.65</v>
      </c>
      <c r="N1163" s="3" t="s">
        <v>101</v>
      </c>
      <c r="O1163" s="83">
        <v>60</v>
      </c>
      <c r="P1163" s="86">
        <v>4456.3500000000004</v>
      </c>
      <c r="Q1163" s="84" t="s">
        <v>11</v>
      </c>
      <c r="R1163" s="84" t="s">
        <v>10</v>
      </c>
      <c r="S1163" s="84" t="s">
        <v>10</v>
      </c>
      <c r="T1163" s="83" t="s">
        <v>180</v>
      </c>
      <c r="U1163" s="83" t="s">
        <v>124</v>
      </c>
      <c r="AC1163" s="11" t="str">
        <f t="shared" si="389"/>
        <v>P897235</v>
      </c>
      <c r="AD1163" s="11" t="str">
        <f t="shared" si="390"/>
        <v>Contribuciones Seg. Social</v>
      </c>
      <c r="AE1163" s="11" t="str">
        <f t="shared" si="391"/>
        <v>Declaración Jurada</v>
      </c>
      <c r="AF1163" s="11" t="str">
        <f t="shared" si="392"/>
        <v>Declaración Jurada</v>
      </c>
      <c r="AG1163" s="11">
        <f t="shared" si="393"/>
        <v>162084.65</v>
      </c>
      <c r="AH1163" s="11">
        <f t="shared" si="394"/>
        <v>0</v>
      </c>
      <c r="AI1163" s="11">
        <f t="shared" si="395"/>
        <v>162084.65</v>
      </c>
      <c r="AJ1163" s="11">
        <f t="shared" si="396"/>
        <v>2022</v>
      </c>
      <c r="AK1163" s="11">
        <f t="shared" si="397"/>
        <v>1</v>
      </c>
      <c r="AN1163" s="11" t="str">
        <f t="shared" si="398"/>
        <v xml:space="preserve">2022/1 </v>
      </c>
      <c r="AO1163" s="11" t="str">
        <f t="shared" si="399"/>
        <v>2022/1 Contribuciones Seg. Social</v>
      </c>
      <c r="AP1163" s="11">
        <f t="shared" si="400"/>
        <v>162084.65</v>
      </c>
      <c r="AT1163" s="11" t="str">
        <f t="shared" si="401"/>
        <v>M645044</v>
      </c>
      <c r="AU1163" s="11">
        <f t="shared" si="402"/>
        <v>60</v>
      </c>
      <c r="AV1163" s="11">
        <f t="shared" si="403"/>
        <v>4456.3500000000004</v>
      </c>
      <c r="AW1163" s="11" t="str">
        <f t="shared" si="404"/>
        <v>2019/1</v>
      </c>
      <c r="AX1163" s="11" t="str">
        <f t="shared" si="405"/>
        <v>2019/1 Contribuciones Seg. Social</v>
      </c>
      <c r="AY1163" s="11">
        <f t="shared" si="407"/>
        <v>4456.3500000000004</v>
      </c>
      <c r="AZ1163" s="11">
        <f t="shared" si="406"/>
        <v>1</v>
      </c>
      <c r="BA1163" s="11" t="str">
        <f t="shared" si="409"/>
        <v>M645044 60</v>
      </c>
      <c r="BB1163" s="11">
        <f>IFERROR(IF(AW1163="","",VLOOKUP(AW1163,SUSS!R:S,2,FALSE)),AY1163*SUSS!$M$2)</f>
        <v>534.76200000000006</v>
      </c>
      <c r="BC1163" s="11">
        <f t="shared" si="408"/>
        <v>534.76200000000006</v>
      </c>
    </row>
    <row r="1164" spans="1:55" ht="29.25" thickBot="1">
      <c r="N1164" s="3" t="s">
        <v>101</v>
      </c>
      <c r="O1164" s="83">
        <v>60</v>
      </c>
      <c r="P1164" s="87">
        <v>94.29</v>
      </c>
      <c r="Q1164" s="84" t="s">
        <v>86</v>
      </c>
      <c r="R1164" s="84" t="s">
        <v>10</v>
      </c>
      <c r="S1164" s="84" t="s">
        <v>83</v>
      </c>
      <c r="T1164" s="83" t="s">
        <v>180</v>
      </c>
      <c r="U1164" s="83" t="s">
        <v>124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/>
      </c>
      <c r="AU1164" s="11" t="str">
        <f t="shared" si="402"/>
        <v/>
      </c>
      <c r="AV1164" s="11" t="str">
        <f t="shared" si="403"/>
        <v/>
      </c>
      <c r="AW1164" s="11" t="str">
        <f t="shared" si="404"/>
        <v/>
      </c>
      <c r="AX1164" s="11" t="str">
        <f t="shared" si="405"/>
        <v/>
      </c>
      <c r="AY1164" s="11" t="str">
        <f t="shared" si="407"/>
        <v/>
      </c>
      <c r="AZ1164" s="11" t="str">
        <f t="shared" si="406"/>
        <v/>
      </c>
      <c r="BA1164" s="11" t="str">
        <f t="shared" si="409"/>
        <v xml:space="preserve"> </v>
      </c>
      <c r="BB1164" s="11" t="str">
        <f>IFERROR(IF(AW1164="","",VLOOKUP(AW1164,SUSS!R:S,2,FALSE)),AY1164*SUSS!$M$2)</f>
        <v/>
      </c>
      <c r="BC1164" s="11" t="str">
        <f t="shared" si="408"/>
        <v/>
      </c>
    </row>
    <row r="1165" spans="1:55" ht="29.25" thickBot="1">
      <c r="N1165" s="3" t="s">
        <v>101</v>
      </c>
      <c r="O1165" s="83">
        <v>60</v>
      </c>
      <c r="P1165" s="87">
        <v>95.81</v>
      </c>
      <c r="Q1165" s="84" t="s">
        <v>11</v>
      </c>
      <c r="R1165" s="84" t="s">
        <v>10</v>
      </c>
      <c r="S1165" s="84" t="s">
        <v>83</v>
      </c>
      <c r="T1165" s="83" t="s">
        <v>180</v>
      </c>
      <c r="U1165" s="83" t="s">
        <v>124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>M645044</v>
      </c>
      <c r="AU1165" s="11">
        <f t="shared" si="402"/>
        <v>60</v>
      </c>
      <c r="AV1165" s="11">
        <f t="shared" si="403"/>
        <v>95.81</v>
      </c>
      <c r="AW1165" s="11" t="str">
        <f t="shared" si="404"/>
        <v>2019/1</v>
      </c>
      <c r="AX1165" s="11" t="str">
        <f t="shared" si="405"/>
        <v>2019/1 Contribuciones Seg. Social</v>
      </c>
      <c r="AY1165" s="11">
        <f t="shared" si="407"/>
        <v>4456.3500000000004</v>
      </c>
      <c r="AZ1165" s="11">
        <f t="shared" si="406"/>
        <v>2.1499657791690507E-2</v>
      </c>
      <c r="BA1165" s="11" t="str">
        <f t="shared" si="409"/>
        <v>M645044 60</v>
      </c>
      <c r="BB1165" s="11">
        <f>IFERROR(IF(AW1165="","",VLOOKUP(AW1165,SUSS!R:S,2,FALSE)),AY1165*SUSS!$M$2)</f>
        <v>534.76200000000006</v>
      </c>
      <c r="BC1165" s="11">
        <f t="shared" si="408"/>
        <v>11.497199999999999</v>
      </c>
    </row>
    <row r="1166" spans="1:55" ht="29.25" thickBot="1">
      <c r="N1166" s="3" t="s">
        <v>101</v>
      </c>
      <c r="O1166" s="83">
        <v>60</v>
      </c>
      <c r="P1166" s="87">
        <v>344.3</v>
      </c>
      <c r="Q1166" s="84" t="s">
        <v>86</v>
      </c>
      <c r="R1166" s="84" t="s">
        <v>10</v>
      </c>
      <c r="S1166" s="84" t="s">
        <v>84</v>
      </c>
      <c r="T1166" s="83" t="s">
        <v>180</v>
      </c>
      <c r="U1166" s="83" t="s">
        <v>124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:55" ht="29.25" thickBot="1">
      <c r="N1167" s="3" t="s">
        <v>101</v>
      </c>
      <c r="O1167" s="83">
        <v>60</v>
      </c>
      <c r="P1167" s="87">
        <v>349.83</v>
      </c>
      <c r="Q1167" s="84" t="s">
        <v>11</v>
      </c>
      <c r="R1167" s="84" t="s">
        <v>10</v>
      </c>
      <c r="S1167" s="84" t="s">
        <v>84</v>
      </c>
      <c r="T1167" s="83" t="s">
        <v>180</v>
      </c>
      <c r="U1167" s="83" t="s">
        <v>124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M645044</v>
      </c>
      <c r="AU1167" s="11">
        <f t="shared" si="402"/>
        <v>60</v>
      </c>
      <c r="AV1167" s="11">
        <f t="shared" si="403"/>
        <v>349.83</v>
      </c>
      <c r="AW1167" s="11" t="str">
        <f t="shared" si="404"/>
        <v>2019/1</v>
      </c>
      <c r="AX1167" s="11" t="str">
        <f t="shared" si="405"/>
        <v>2019/1 Contribuciones Seg. Social</v>
      </c>
      <c r="AY1167" s="11">
        <f t="shared" si="407"/>
        <v>4456.3500000000004</v>
      </c>
      <c r="AZ1167" s="11">
        <f t="shared" si="406"/>
        <v>7.8501464202766824E-2</v>
      </c>
      <c r="BA1167" s="11" t="str">
        <f t="shared" si="409"/>
        <v>M645044 60</v>
      </c>
      <c r="BB1167" s="11">
        <f>IFERROR(IF(AW1167="","",VLOOKUP(AW1167,SUSS!R:S,2,FALSE)),AY1167*SUSS!$M$2)</f>
        <v>534.76200000000006</v>
      </c>
      <c r="BC1167" s="11">
        <f t="shared" si="408"/>
        <v>41.979599999999998</v>
      </c>
    </row>
    <row r="1168" spans="1:55" ht="29.25" thickBot="1">
      <c r="N1168" s="3" t="s">
        <v>101</v>
      </c>
      <c r="O1168" s="83">
        <v>60</v>
      </c>
      <c r="P1168" s="86">
        <v>5440.7</v>
      </c>
      <c r="Q1168" s="84" t="s">
        <v>86</v>
      </c>
      <c r="R1168" s="84" t="s">
        <v>10</v>
      </c>
      <c r="S1168" s="84" t="s">
        <v>10</v>
      </c>
      <c r="T1168" s="83" t="s">
        <v>181</v>
      </c>
      <c r="U1168" s="83" t="s">
        <v>124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/>
      </c>
      <c r="AU1168" s="11" t="str">
        <f t="shared" si="402"/>
        <v/>
      </c>
      <c r="AV1168" s="11" t="str">
        <f t="shared" si="403"/>
        <v/>
      </c>
      <c r="AW1168" s="11" t="str">
        <f t="shared" si="404"/>
        <v/>
      </c>
      <c r="AX1168" s="11" t="str">
        <f t="shared" si="405"/>
        <v/>
      </c>
      <c r="AY1168" s="11" t="str">
        <f t="shared" si="407"/>
        <v/>
      </c>
      <c r="AZ1168" s="11" t="str">
        <f t="shared" si="406"/>
        <v/>
      </c>
      <c r="BA1168" s="11" t="str">
        <f t="shared" si="409"/>
        <v xml:space="preserve"> </v>
      </c>
      <c r="BB1168" s="11" t="str">
        <f>IFERROR(IF(AW1168="","",VLOOKUP(AW1168,SUSS!R:S,2,FALSE)),AY1168*SUSS!$M$2)</f>
        <v/>
      </c>
      <c r="BC1168" s="11" t="str">
        <f t="shared" si="408"/>
        <v/>
      </c>
    </row>
    <row r="1169" spans="1:55" ht="29.25" thickBot="1">
      <c r="A1169" s="3" t="s">
        <v>268</v>
      </c>
      <c r="B1169" s="97">
        <v>2022</v>
      </c>
      <c r="C1169" s="97">
        <v>1</v>
      </c>
      <c r="D1169" s="97"/>
      <c r="E1169" s="157" t="s">
        <v>11</v>
      </c>
      <c r="F1169" s="157" t="s">
        <v>10</v>
      </c>
      <c r="G1169" s="157" t="s">
        <v>83</v>
      </c>
      <c r="H1169" s="94">
        <v>44631</v>
      </c>
      <c r="I1169" s="96">
        <v>5610.83</v>
      </c>
      <c r="J1169" s="91">
        <v>0</v>
      </c>
      <c r="K1169" s="96">
        <v>5610.83</v>
      </c>
      <c r="N1169" s="3" t="s">
        <v>101</v>
      </c>
      <c r="O1169" s="83">
        <v>60</v>
      </c>
      <c r="P1169" s="86">
        <v>5835.93</v>
      </c>
      <c r="Q1169" s="84" t="s">
        <v>11</v>
      </c>
      <c r="R1169" s="84" t="s">
        <v>10</v>
      </c>
      <c r="S1169" s="84" t="s">
        <v>10</v>
      </c>
      <c r="T1169" s="83" t="s">
        <v>181</v>
      </c>
      <c r="U1169" s="83" t="s">
        <v>124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M645044</v>
      </c>
      <c r="AU1169" s="11">
        <f t="shared" si="402"/>
        <v>60</v>
      </c>
      <c r="AV1169" s="11">
        <f t="shared" si="403"/>
        <v>5835.93</v>
      </c>
      <c r="AW1169" s="11" t="str">
        <f t="shared" si="404"/>
        <v>2019/2</v>
      </c>
      <c r="AX1169" s="11" t="str">
        <f t="shared" si="405"/>
        <v>2019/2 Contribuciones Seg. Social</v>
      </c>
      <c r="AY1169" s="11">
        <f t="shared" si="407"/>
        <v>5835.93</v>
      </c>
      <c r="AZ1169" s="11">
        <f t="shared" si="406"/>
        <v>1</v>
      </c>
      <c r="BA1169" s="11" t="str">
        <f t="shared" si="409"/>
        <v>M645044 60</v>
      </c>
      <c r="BB1169" s="11">
        <f>IFERROR(IF(AW1169="","",VLOOKUP(AW1169,SUSS!R:S,2,FALSE)),AY1169*SUSS!$M$2)</f>
        <v>700.3116</v>
      </c>
      <c r="BC1169" s="11">
        <f t="shared" si="408"/>
        <v>700.3116</v>
      </c>
    </row>
    <row r="1170" spans="1:55" ht="29.25" thickBot="1">
      <c r="N1170" s="3" t="s">
        <v>101</v>
      </c>
      <c r="O1170" s="83">
        <v>60</v>
      </c>
      <c r="P1170" s="87">
        <v>82.62</v>
      </c>
      <c r="Q1170" s="84" t="s">
        <v>86</v>
      </c>
      <c r="R1170" s="84" t="s">
        <v>10</v>
      </c>
      <c r="S1170" s="84" t="s">
        <v>83</v>
      </c>
      <c r="T1170" s="83" t="s">
        <v>181</v>
      </c>
      <c r="U1170" s="83" t="s">
        <v>124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:55" ht="29.25" thickBot="1">
      <c r="N1171" s="3" t="s">
        <v>101</v>
      </c>
      <c r="O1171" s="83">
        <v>60</v>
      </c>
      <c r="P1171" s="87">
        <v>88.62</v>
      </c>
      <c r="Q1171" s="84" t="s">
        <v>11</v>
      </c>
      <c r="R1171" s="84" t="s">
        <v>10</v>
      </c>
      <c r="S1171" s="84" t="s">
        <v>83</v>
      </c>
      <c r="T1171" s="83" t="s">
        <v>181</v>
      </c>
      <c r="U1171" s="83" t="s">
        <v>124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>M645044</v>
      </c>
      <c r="AU1171" s="11">
        <f t="shared" si="402"/>
        <v>60</v>
      </c>
      <c r="AV1171" s="11">
        <f t="shared" si="403"/>
        <v>88.62</v>
      </c>
      <c r="AW1171" s="11" t="str">
        <f t="shared" si="404"/>
        <v>2019/2</v>
      </c>
      <c r="AX1171" s="11" t="str">
        <f t="shared" si="405"/>
        <v>2019/2 Contribuciones Seg. Social</v>
      </c>
      <c r="AY1171" s="11">
        <f t="shared" si="407"/>
        <v>5835.93</v>
      </c>
      <c r="AZ1171" s="11">
        <f t="shared" si="406"/>
        <v>1.518524039870252E-2</v>
      </c>
      <c r="BA1171" s="11" t="str">
        <f t="shared" si="409"/>
        <v>M645044 60</v>
      </c>
      <c r="BB1171" s="11">
        <f>IFERROR(IF(AW1171="","",VLOOKUP(AW1171,SUSS!R:S,2,FALSE)),AY1171*SUSS!$M$2)</f>
        <v>700.3116</v>
      </c>
      <c r="BC1171" s="11">
        <f t="shared" si="408"/>
        <v>10.634399999999999</v>
      </c>
    </row>
    <row r="1172" spans="1:55" ht="29.25" thickBot="1">
      <c r="N1172" s="3" t="s">
        <v>101</v>
      </c>
      <c r="O1172" s="83">
        <v>60</v>
      </c>
      <c r="P1172" s="87">
        <v>494.97</v>
      </c>
      <c r="Q1172" s="84" t="s">
        <v>11</v>
      </c>
      <c r="R1172" s="84" t="s">
        <v>10</v>
      </c>
      <c r="S1172" s="84" t="s">
        <v>84</v>
      </c>
      <c r="T1172" s="83" t="s">
        <v>181</v>
      </c>
      <c r="U1172" s="83" t="s">
        <v>124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M645044</v>
      </c>
      <c r="AU1172" s="11">
        <f t="shared" si="402"/>
        <v>60</v>
      </c>
      <c r="AV1172" s="11">
        <f t="shared" si="403"/>
        <v>494.97</v>
      </c>
      <c r="AW1172" s="11" t="str">
        <f t="shared" si="404"/>
        <v>2019/2</v>
      </c>
      <c r="AX1172" s="11" t="str">
        <f t="shared" si="405"/>
        <v>2019/2 Contribuciones Seg. Social</v>
      </c>
      <c r="AY1172" s="11">
        <f t="shared" si="407"/>
        <v>5835.93</v>
      </c>
      <c r="AZ1172" s="11">
        <f t="shared" si="406"/>
        <v>8.4814245544411943E-2</v>
      </c>
      <c r="BA1172" s="11" t="str">
        <f t="shared" si="409"/>
        <v>M645044 60</v>
      </c>
      <c r="BB1172" s="11">
        <f>IFERROR(IF(AW1172="","",VLOOKUP(AW1172,SUSS!R:S,2,FALSE)),AY1172*SUSS!$M$2)</f>
        <v>700.3116</v>
      </c>
      <c r="BC1172" s="11">
        <f t="shared" si="408"/>
        <v>59.3964</v>
      </c>
    </row>
    <row r="1173" spans="1:55" ht="29.25" thickBot="1">
      <c r="N1173" s="3" t="s">
        <v>101</v>
      </c>
      <c r="O1173" s="83">
        <v>60</v>
      </c>
      <c r="P1173" s="87">
        <v>461.45</v>
      </c>
      <c r="Q1173" s="84" t="s">
        <v>86</v>
      </c>
      <c r="R1173" s="84" t="s">
        <v>10</v>
      </c>
      <c r="S1173" s="84" t="s">
        <v>84</v>
      </c>
      <c r="T1173" s="83" t="s">
        <v>181</v>
      </c>
      <c r="U1173" s="83" t="s">
        <v>124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:55" ht="29.25" thickBot="1">
      <c r="A1174" s="3" t="s">
        <v>268</v>
      </c>
      <c r="B1174" s="97">
        <v>2022</v>
      </c>
      <c r="C1174" s="97">
        <v>2</v>
      </c>
      <c r="D1174" s="97"/>
      <c r="E1174" s="157" t="s">
        <v>86</v>
      </c>
      <c r="F1174" s="157" t="s">
        <v>10</v>
      </c>
      <c r="G1174" s="157" t="s">
        <v>10</v>
      </c>
      <c r="H1174" s="94">
        <v>44630</v>
      </c>
      <c r="I1174" s="96">
        <v>131922.46</v>
      </c>
      <c r="J1174" s="91">
        <v>0</v>
      </c>
      <c r="K1174" s="96">
        <v>131922.46</v>
      </c>
      <c r="N1174" s="3" t="s">
        <v>101</v>
      </c>
      <c r="O1174" s="83">
        <v>60</v>
      </c>
      <c r="P1174" s="86">
        <v>2634.32</v>
      </c>
      <c r="Q1174" s="84" t="s">
        <v>11</v>
      </c>
      <c r="R1174" s="84" t="s">
        <v>10</v>
      </c>
      <c r="S1174" s="84" t="s">
        <v>10</v>
      </c>
      <c r="T1174" s="83" t="s">
        <v>185</v>
      </c>
      <c r="U1174" s="83" t="s">
        <v>124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>M645044</v>
      </c>
      <c r="AU1174" s="11">
        <f t="shared" si="402"/>
        <v>60</v>
      </c>
      <c r="AV1174" s="11">
        <f t="shared" si="403"/>
        <v>2634.32</v>
      </c>
      <c r="AW1174" s="11" t="str">
        <f t="shared" si="404"/>
        <v>2019/3</v>
      </c>
      <c r="AX1174" s="11" t="str">
        <f t="shared" si="405"/>
        <v>2019/3 Contribuciones Seg. Social</v>
      </c>
      <c r="AY1174" s="11">
        <f t="shared" si="407"/>
        <v>2634.32</v>
      </c>
      <c r="AZ1174" s="11">
        <f t="shared" si="406"/>
        <v>1</v>
      </c>
      <c r="BA1174" s="11" t="str">
        <f t="shared" si="409"/>
        <v>M645044 60</v>
      </c>
      <c r="BB1174" s="11">
        <f>IFERROR(IF(AW1174="","",VLOOKUP(AW1174,SUSS!R:S,2,FALSE)),AY1174*SUSS!$M$2)</f>
        <v>316.11840000000001</v>
      </c>
      <c r="BC1174" s="11">
        <f t="shared" si="408"/>
        <v>316.11840000000001</v>
      </c>
    </row>
    <row r="1175" spans="1:55" ht="29.25" thickBot="1">
      <c r="N1175" s="3" t="s">
        <v>101</v>
      </c>
      <c r="O1175" s="83">
        <v>60</v>
      </c>
      <c r="P1175" s="87">
        <v>168.09</v>
      </c>
      <c r="Q1175" s="84" t="s">
        <v>11</v>
      </c>
      <c r="R1175" s="84" t="s">
        <v>10</v>
      </c>
      <c r="S1175" s="84" t="s">
        <v>83</v>
      </c>
      <c r="T1175" s="83" t="s">
        <v>185</v>
      </c>
      <c r="U1175" s="83" t="s">
        <v>124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M645044</v>
      </c>
      <c r="AU1175" s="11">
        <f t="shared" si="402"/>
        <v>60</v>
      </c>
      <c r="AV1175" s="11">
        <f t="shared" si="403"/>
        <v>168.09</v>
      </c>
      <c r="AW1175" s="11" t="str">
        <f t="shared" si="404"/>
        <v>2019/3</v>
      </c>
      <c r="AX1175" s="11" t="str">
        <f t="shared" si="405"/>
        <v>2019/3 Contribuciones Seg. Social</v>
      </c>
      <c r="AY1175" s="11">
        <f t="shared" si="407"/>
        <v>2634.32</v>
      </c>
      <c r="AZ1175" s="11">
        <f t="shared" si="406"/>
        <v>6.3807737860244768E-2</v>
      </c>
      <c r="BA1175" s="11" t="str">
        <f t="shared" si="409"/>
        <v>M645044 60</v>
      </c>
      <c r="BB1175" s="11">
        <f>IFERROR(IF(AW1175="","",VLOOKUP(AW1175,SUSS!R:S,2,FALSE)),AY1175*SUSS!$M$2)</f>
        <v>316.11840000000001</v>
      </c>
      <c r="BC1175" s="11">
        <f t="shared" si="408"/>
        <v>20.1708</v>
      </c>
    </row>
    <row r="1176" spans="1:55" ht="29.25" thickBot="1">
      <c r="N1176" s="3" t="s">
        <v>101</v>
      </c>
      <c r="O1176" s="83">
        <v>60</v>
      </c>
      <c r="P1176" s="87">
        <v>95.34</v>
      </c>
      <c r="Q1176" s="84" t="s">
        <v>11</v>
      </c>
      <c r="R1176" s="84" t="s">
        <v>10</v>
      </c>
      <c r="S1176" s="84" t="s">
        <v>84</v>
      </c>
      <c r="T1176" s="83" t="s">
        <v>185</v>
      </c>
      <c r="U1176" s="83" t="s">
        <v>124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M645044</v>
      </c>
      <c r="AU1176" s="11">
        <f t="shared" si="402"/>
        <v>60</v>
      </c>
      <c r="AV1176" s="11">
        <f t="shared" si="403"/>
        <v>95.34</v>
      </c>
      <c r="AW1176" s="11" t="str">
        <f t="shared" si="404"/>
        <v>2019/3</v>
      </c>
      <c r="AX1176" s="11" t="str">
        <f t="shared" si="405"/>
        <v>2019/3 Contribuciones Seg. Social</v>
      </c>
      <c r="AY1176" s="11">
        <f t="shared" si="407"/>
        <v>2634.32</v>
      </c>
      <c r="AZ1176" s="11">
        <f t="shared" si="406"/>
        <v>3.6191502930547542E-2</v>
      </c>
      <c r="BA1176" s="11" t="str">
        <f t="shared" si="409"/>
        <v>M645044 60</v>
      </c>
      <c r="BB1176" s="11">
        <f>IFERROR(IF(AW1176="","",VLOOKUP(AW1176,SUSS!R:S,2,FALSE)),AY1176*SUSS!$M$2)</f>
        <v>316.11840000000001</v>
      </c>
      <c r="BC1176" s="11">
        <f t="shared" si="408"/>
        <v>11.440800000000001</v>
      </c>
    </row>
    <row r="1177" spans="1:55" ht="29.25" thickBot="1">
      <c r="N1177" s="3" t="s">
        <v>101</v>
      </c>
      <c r="O1177" s="83">
        <v>60</v>
      </c>
      <c r="P1177" s="86">
        <v>20799.91</v>
      </c>
      <c r="Q1177" s="84" t="s">
        <v>82</v>
      </c>
      <c r="R1177" s="84" t="s">
        <v>10</v>
      </c>
      <c r="S1177" s="84" t="s">
        <v>10</v>
      </c>
      <c r="T1177" s="83" t="s">
        <v>192</v>
      </c>
      <c r="U1177" s="83" t="s">
        <v>124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:55" ht="29.25" thickBot="1">
      <c r="N1178" s="3" t="s">
        <v>101</v>
      </c>
      <c r="O1178" s="83">
        <v>60</v>
      </c>
      <c r="P1178" s="86">
        <v>23482.15</v>
      </c>
      <c r="Q1178" s="84" t="s">
        <v>82</v>
      </c>
      <c r="R1178" s="84" t="s">
        <v>10</v>
      </c>
      <c r="S1178" s="84" t="s">
        <v>83</v>
      </c>
      <c r="T1178" s="83" t="s">
        <v>192</v>
      </c>
      <c r="U1178" s="83" t="s">
        <v>124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:55" ht="46.5" thickBot="1">
      <c r="N1179" s="3" t="s">
        <v>194</v>
      </c>
      <c r="O1179" s="77" t="s">
        <v>17</v>
      </c>
      <c r="P1179"/>
      <c r="Q1179"/>
      <c r="R1179"/>
      <c r="S1179"/>
      <c r="T1179"/>
      <c r="U1179"/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:55" ht="15.75" thickBot="1">
      <c r="N1180" s="3" t="s">
        <v>194</v>
      </c>
      <c r="O1180" s="88" t="s">
        <v>13</v>
      </c>
      <c r="P1180" s="88" t="s">
        <v>14</v>
      </c>
      <c r="Q1180" s="88" t="s">
        <v>3</v>
      </c>
      <c r="R1180" s="88" t="s">
        <v>4</v>
      </c>
      <c r="S1180" s="88" t="s">
        <v>5</v>
      </c>
      <c r="T1180" s="88" t="s">
        <v>15</v>
      </c>
      <c r="U1180" s="88" t="s">
        <v>16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:55" ht="29.25" thickBot="1">
      <c r="N1181" s="3" t="s">
        <v>194</v>
      </c>
      <c r="O1181" s="78" t="s">
        <v>110</v>
      </c>
      <c r="P1181" s="81">
        <v>4071.73</v>
      </c>
      <c r="Q1181" s="79" t="s">
        <v>82</v>
      </c>
      <c r="R1181" s="79" t="s">
        <v>10</v>
      </c>
      <c r="S1181" s="79" t="s">
        <v>10</v>
      </c>
      <c r="T1181" s="78" t="s">
        <v>91</v>
      </c>
      <c r="U1181" s="78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:55" ht="29.25" thickBot="1">
      <c r="A1182" s="3" t="s">
        <v>268</v>
      </c>
      <c r="B1182" s="97">
        <v>2022</v>
      </c>
      <c r="C1182" s="97">
        <v>2</v>
      </c>
      <c r="D1182" s="97"/>
      <c r="E1182" s="157" t="s">
        <v>86</v>
      </c>
      <c r="F1182" s="157" t="s">
        <v>10</v>
      </c>
      <c r="G1182" s="157" t="s">
        <v>83</v>
      </c>
      <c r="H1182" s="94">
        <v>44631</v>
      </c>
      <c r="I1182" s="91">
        <v>147.31</v>
      </c>
      <c r="J1182" s="91">
        <v>0</v>
      </c>
      <c r="K1182" s="91">
        <v>147.31</v>
      </c>
      <c r="N1182" s="3" t="s">
        <v>194</v>
      </c>
      <c r="O1182" s="83" t="s">
        <v>110</v>
      </c>
      <c r="P1182" s="87">
        <v>21.99</v>
      </c>
      <c r="Q1182" s="84" t="s">
        <v>11</v>
      </c>
      <c r="R1182" s="84" t="s">
        <v>10</v>
      </c>
      <c r="S1182" s="84" t="s">
        <v>10</v>
      </c>
      <c r="T1182" s="83" t="s">
        <v>89</v>
      </c>
      <c r="U1182" s="83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M645045</v>
      </c>
      <c r="AU1182" s="11" t="str">
        <f t="shared" ref="AU1182:AU1245" si="423">IF($Q1182=$AD$1,O1182,"")</f>
        <v>Pago a Cuenta</v>
      </c>
      <c r="AV1182" s="11">
        <f t="shared" ref="AV1182:AV1245" si="424">IF($Q1182=$AD$1,P1182,"")</f>
        <v>21.99</v>
      </c>
      <c r="AW1182" s="11" t="str">
        <f t="shared" ref="AW1182:AW1245" si="425">IF($Q1182=$AD$1,T1182,"")</f>
        <v>2018/7</v>
      </c>
      <c r="AX1182" s="11" t="str">
        <f t="shared" ref="AX1182:AX1245" si="426">IF(AW1182&lt;&gt;"",AW1182&amp;" "&amp;$AD$1,"")</f>
        <v>2018/7 Contribuciones Seg. Social</v>
      </c>
      <c r="AY1182" s="11">
        <f t="shared" si="407"/>
        <v>2177.25</v>
      </c>
      <c r="AZ1182" s="11">
        <f t="shared" ref="AZ1182:AZ1245" si="427">IF(AY1182="","",AV1182/AY1182)</f>
        <v>1.0099896658629004E-2</v>
      </c>
      <c r="BA1182" s="11" t="str">
        <f t="shared" si="409"/>
        <v>M645045 Pago a Cuenta</v>
      </c>
      <c r="BB1182" s="11">
        <f>IFERROR(IF(AW1182="","",VLOOKUP(AW1182,SUSS!R:S,2,FALSE)),AY1182*SUSS!$M$2)</f>
        <v>261.27</v>
      </c>
      <c r="BC1182" s="11">
        <f t="shared" si="408"/>
        <v>2.6387999999999998</v>
      </c>
    </row>
    <row r="1183" spans="1:55" ht="29.25" thickBot="1">
      <c r="N1183" s="3" t="s">
        <v>194</v>
      </c>
      <c r="O1183" s="83" t="s">
        <v>110</v>
      </c>
      <c r="P1183" s="87">
        <v>19.079999999999998</v>
      </c>
      <c r="Q1183" s="84" t="s">
        <v>86</v>
      </c>
      <c r="R1183" s="84" t="s">
        <v>10</v>
      </c>
      <c r="S1183" s="84" t="s">
        <v>10</v>
      </c>
      <c r="T1183" s="83" t="s">
        <v>89</v>
      </c>
      <c r="U1183" s="83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:55" ht="29.25" thickBot="1">
      <c r="N1184" s="3" t="s">
        <v>194</v>
      </c>
      <c r="O1184" s="83">
        <v>1</v>
      </c>
      <c r="P1184" s="86">
        <v>6718.36</v>
      </c>
      <c r="Q1184" s="84" t="s">
        <v>82</v>
      </c>
      <c r="R1184" s="84" t="s">
        <v>10</v>
      </c>
      <c r="S1184" s="84" t="s">
        <v>10</v>
      </c>
      <c r="T1184" s="83" t="s">
        <v>91</v>
      </c>
      <c r="U1184" s="83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:55" ht="29.25" thickBot="1">
      <c r="A1185" s="3" t="s">
        <v>268</v>
      </c>
      <c r="B1185" s="97">
        <v>2022</v>
      </c>
      <c r="C1185" s="97">
        <v>2</v>
      </c>
      <c r="D1185" s="97"/>
      <c r="E1185" s="157" t="s">
        <v>11</v>
      </c>
      <c r="F1185" s="157" t="s">
        <v>10</v>
      </c>
      <c r="G1185" s="157" t="s">
        <v>10</v>
      </c>
      <c r="H1185" s="94">
        <v>44630</v>
      </c>
      <c r="I1185" s="96">
        <v>159848.07999999999</v>
      </c>
      <c r="J1185" s="91">
        <v>0</v>
      </c>
      <c r="K1185" s="96">
        <v>159848.07999999999</v>
      </c>
      <c r="N1185" s="3" t="s">
        <v>194</v>
      </c>
      <c r="O1185" s="83">
        <v>1</v>
      </c>
      <c r="P1185" s="87">
        <v>36.28</v>
      </c>
      <c r="Q1185" s="84" t="s">
        <v>11</v>
      </c>
      <c r="R1185" s="84" t="s">
        <v>10</v>
      </c>
      <c r="S1185" s="84" t="s">
        <v>10</v>
      </c>
      <c r="T1185" s="83" t="s">
        <v>89</v>
      </c>
      <c r="U1185" s="83" t="s">
        <v>88</v>
      </c>
      <c r="AC1185" s="11" t="str">
        <f t="shared" si="410"/>
        <v>P897235</v>
      </c>
      <c r="AD1185" s="11" t="str">
        <f t="shared" si="411"/>
        <v>Contribuciones Seg. Social</v>
      </c>
      <c r="AE1185" s="11" t="str">
        <f t="shared" si="412"/>
        <v>Declaración Jurada</v>
      </c>
      <c r="AF1185" s="11" t="str">
        <f t="shared" si="413"/>
        <v>Declaración Jurada</v>
      </c>
      <c r="AG1185" s="11">
        <f t="shared" si="414"/>
        <v>159848.07999999999</v>
      </c>
      <c r="AH1185" s="11">
        <f t="shared" si="415"/>
        <v>0</v>
      </c>
      <c r="AI1185" s="11">
        <f t="shared" si="416"/>
        <v>159848.07999999999</v>
      </c>
      <c r="AJ1185" s="11">
        <f t="shared" si="417"/>
        <v>2022</v>
      </c>
      <c r="AK1185" s="11">
        <f t="shared" si="418"/>
        <v>2</v>
      </c>
      <c r="AN1185" s="11" t="str">
        <f t="shared" si="419"/>
        <v xml:space="preserve">2022/2 </v>
      </c>
      <c r="AO1185" s="11" t="str">
        <f t="shared" si="420"/>
        <v>2022/2 Contribuciones Seg. Social</v>
      </c>
      <c r="AP1185" s="11">
        <f t="shared" si="421"/>
        <v>159848.07999999999</v>
      </c>
      <c r="AT1185" s="11" t="str">
        <f t="shared" si="422"/>
        <v>M645045</v>
      </c>
      <c r="AU1185" s="11">
        <f t="shared" si="423"/>
        <v>1</v>
      </c>
      <c r="AV1185" s="11">
        <f t="shared" si="424"/>
        <v>36.28</v>
      </c>
      <c r="AW1185" s="11" t="str">
        <f t="shared" si="425"/>
        <v>2018/7</v>
      </c>
      <c r="AX1185" s="11" t="str">
        <f t="shared" si="426"/>
        <v>2018/7 Contribuciones Seg. Social</v>
      </c>
      <c r="AY1185" s="11">
        <f t="shared" si="407"/>
        <v>2177.25</v>
      </c>
      <c r="AZ1185" s="11">
        <f t="shared" si="427"/>
        <v>1.6663221954300148E-2</v>
      </c>
      <c r="BA1185" s="11" t="str">
        <f t="shared" si="409"/>
        <v>M645045 1</v>
      </c>
      <c r="BB1185" s="11">
        <f>IFERROR(IF(AW1185="","",VLOOKUP(AW1185,SUSS!R:S,2,FALSE)),AY1185*SUSS!$M$2)</f>
        <v>261.27</v>
      </c>
      <c r="BC1185" s="11">
        <f t="shared" si="408"/>
        <v>4.3535999999999992</v>
      </c>
    </row>
    <row r="1186" spans="1:55" ht="29.25" thickBot="1">
      <c r="N1186" s="3" t="s">
        <v>194</v>
      </c>
      <c r="O1186" s="83">
        <v>1</v>
      </c>
      <c r="P1186" s="87">
        <v>31.48</v>
      </c>
      <c r="Q1186" s="84" t="s">
        <v>86</v>
      </c>
      <c r="R1186" s="84" t="s">
        <v>10</v>
      </c>
      <c r="S1186" s="84" t="s">
        <v>10</v>
      </c>
      <c r="T1186" s="83" t="s">
        <v>89</v>
      </c>
      <c r="U1186" s="83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:55" ht="29.25" thickBot="1">
      <c r="N1187" s="3" t="s">
        <v>194</v>
      </c>
      <c r="O1187" s="83">
        <v>2</v>
      </c>
      <c r="P1187" s="86">
        <v>6718.36</v>
      </c>
      <c r="Q1187" s="84" t="s">
        <v>82</v>
      </c>
      <c r="R1187" s="84" t="s">
        <v>10</v>
      </c>
      <c r="S1187" s="84" t="s">
        <v>10</v>
      </c>
      <c r="T1187" s="83" t="s">
        <v>91</v>
      </c>
      <c r="U1187" s="83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:55" ht="29.25" thickBot="1">
      <c r="A1188" s="3" t="s">
        <v>268</v>
      </c>
      <c r="B1188" s="97">
        <v>2022</v>
      </c>
      <c r="C1188" s="97">
        <v>2</v>
      </c>
      <c r="D1188" s="97"/>
      <c r="E1188" s="157" t="s">
        <v>11</v>
      </c>
      <c r="F1188" s="157" t="s">
        <v>10</v>
      </c>
      <c r="G1188" s="157" t="s">
        <v>83</v>
      </c>
      <c r="H1188" s="94">
        <v>44631</v>
      </c>
      <c r="I1188" s="91">
        <v>178.5</v>
      </c>
      <c r="J1188" s="91">
        <v>0</v>
      </c>
      <c r="K1188" s="91">
        <v>178.5</v>
      </c>
      <c r="N1188" s="3" t="s">
        <v>194</v>
      </c>
      <c r="O1188" s="83">
        <v>2</v>
      </c>
      <c r="P1188" s="87">
        <v>36.28</v>
      </c>
      <c r="Q1188" s="84" t="s">
        <v>11</v>
      </c>
      <c r="R1188" s="84" t="s">
        <v>10</v>
      </c>
      <c r="S1188" s="84" t="s">
        <v>10</v>
      </c>
      <c r="T1188" s="83" t="s">
        <v>89</v>
      </c>
      <c r="U1188" s="83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M645045</v>
      </c>
      <c r="AU1188" s="11">
        <f t="shared" si="423"/>
        <v>2</v>
      </c>
      <c r="AV1188" s="11">
        <f t="shared" si="424"/>
        <v>36.28</v>
      </c>
      <c r="AW1188" s="11" t="str">
        <f t="shared" si="425"/>
        <v>2018/7</v>
      </c>
      <c r="AX1188" s="11" t="str">
        <f t="shared" si="426"/>
        <v>2018/7 Contribuciones Seg. Social</v>
      </c>
      <c r="AY1188" s="11">
        <f t="shared" si="407"/>
        <v>2177.25</v>
      </c>
      <c r="AZ1188" s="11">
        <f t="shared" si="427"/>
        <v>1.6663221954300148E-2</v>
      </c>
      <c r="BA1188" s="11" t="str">
        <f t="shared" si="409"/>
        <v>M645045 2</v>
      </c>
      <c r="BB1188" s="11">
        <f>IFERROR(IF(AW1188="","",VLOOKUP(AW1188,SUSS!R:S,2,FALSE)),AY1188*SUSS!$M$2)</f>
        <v>261.27</v>
      </c>
      <c r="BC1188" s="11">
        <f t="shared" si="408"/>
        <v>4.3535999999999992</v>
      </c>
    </row>
    <row r="1189" spans="1:55" ht="29.25" thickBot="1">
      <c r="N1189" s="3" t="s">
        <v>194</v>
      </c>
      <c r="O1189" s="83">
        <v>2</v>
      </c>
      <c r="P1189" s="87">
        <v>31.48</v>
      </c>
      <c r="Q1189" s="84" t="s">
        <v>86</v>
      </c>
      <c r="R1189" s="84" t="s">
        <v>10</v>
      </c>
      <c r="S1189" s="84" t="s">
        <v>10</v>
      </c>
      <c r="T1189" s="83" t="s">
        <v>89</v>
      </c>
      <c r="U1189" s="83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:55" ht="29.25" thickBot="1">
      <c r="N1190" s="3" t="s">
        <v>194</v>
      </c>
      <c r="O1190" s="83">
        <v>3</v>
      </c>
      <c r="P1190" s="86">
        <v>6718.36</v>
      </c>
      <c r="Q1190" s="84" t="s">
        <v>82</v>
      </c>
      <c r="R1190" s="84" t="s">
        <v>10</v>
      </c>
      <c r="S1190" s="84" t="s">
        <v>10</v>
      </c>
      <c r="T1190" s="83" t="s">
        <v>91</v>
      </c>
      <c r="U1190" s="83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:55" ht="29.25" thickBot="1">
      <c r="A1191" s="3" t="s">
        <v>272</v>
      </c>
      <c r="B1191" s="3" t="s">
        <v>81</v>
      </c>
      <c r="N1191" s="3" t="s">
        <v>194</v>
      </c>
      <c r="O1191" s="83">
        <v>3</v>
      </c>
      <c r="P1191" s="87">
        <v>36.28</v>
      </c>
      <c r="Q1191" s="84" t="s">
        <v>11</v>
      </c>
      <c r="R1191" s="84" t="s">
        <v>10</v>
      </c>
      <c r="S1191" s="84" t="s">
        <v>10</v>
      </c>
      <c r="T1191" s="83" t="s">
        <v>89</v>
      </c>
      <c r="U1191" s="83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M645045</v>
      </c>
      <c r="AU1191" s="11">
        <f t="shared" si="423"/>
        <v>3</v>
      </c>
      <c r="AV1191" s="11">
        <f t="shared" si="424"/>
        <v>36.28</v>
      </c>
      <c r="AW1191" s="11" t="str">
        <f t="shared" si="425"/>
        <v>2018/7</v>
      </c>
      <c r="AX1191" s="11" t="str">
        <f t="shared" si="426"/>
        <v>2018/7 Contribuciones Seg. Social</v>
      </c>
      <c r="AY1191" s="11">
        <f t="shared" si="407"/>
        <v>2177.25</v>
      </c>
      <c r="AZ1191" s="11">
        <f t="shared" si="427"/>
        <v>1.6663221954300148E-2</v>
      </c>
      <c r="BA1191" s="11" t="str">
        <f t="shared" si="409"/>
        <v>M645045 3</v>
      </c>
      <c r="BB1191" s="11">
        <f>IFERROR(IF(AW1191="","",VLOOKUP(AW1191,SUSS!R:S,2,FALSE)),AY1191*SUSS!$M$2)</f>
        <v>261.27</v>
      </c>
      <c r="BC1191" s="11">
        <f t="shared" si="408"/>
        <v>4.3535999999999992</v>
      </c>
    </row>
    <row r="1192" spans="1:55" ht="29.25" thickBot="1">
      <c r="A1192" s="3" t="s">
        <v>272</v>
      </c>
      <c r="B1192" s="232" t="s">
        <v>0</v>
      </c>
      <c r="C1192" s="232" t="s">
        <v>1</v>
      </c>
      <c r="D1192" s="232" t="s">
        <v>2</v>
      </c>
      <c r="E1192" s="232" t="s">
        <v>3</v>
      </c>
      <c r="F1192" s="232" t="s">
        <v>4</v>
      </c>
      <c r="G1192" s="232" t="s">
        <v>5</v>
      </c>
      <c r="H1192" s="232" t="s">
        <v>6</v>
      </c>
      <c r="I1192" s="232" t="s">
        <v>7</v>
      </c>
      <c r="J1192" s="232" t="s">
        <v>8</v>
      </c>
      <c r="K1192" s="232" t="s">
        <v>9</v>
      </c>
      <c r="N1192" s="3" t="s">
        <v>194</v>
      </c>
      <c r="O1192" s="83">
        <v>3</v>
      </c>
      <c r="P1192" s="87">
        <v>31.48</v>
      </c>
      <c r="Q1192" s="84" t="s">
        <v>86</v>
      </c>
      <c r="R1192" s="84" t="s">
        <v>10</v>
      </c>
      <c r="S1192" s="84" t="s">
        <v>10</v>
      </c>
      <c r="T1192" s="83" t="s">
        <v>89</v>
      </c>
      <c r="U1192" s="83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:55" ht="29.25" thickBot="1">
      <c r="A1193" s="3" t="s">
        <v>272</v>
      </c>
      <c r="B1193" s="230">
        <v>2021</v>
      </c>
      <c r="C1193" s="230"/>
      <c r="D1193" s="230"/>
      <c r="E1193" s="231" t="s">
        <v>107</v>
      </c>
      <c r="F1193" s="231" t="s">
        <v>10</v>
      </c>
      <c r="G1193" s="231" t="s">
        <v>10</v>
      </c>
      <c r="H1193" s="93">
        <v>44736</v>
      </c>
      <c r="I1193" s="98">
        <v>1318856.77</v>
      </c>
      <c r="J1193" s="90">
        <v>0</v>
      </c>
      <c r="K1193" s="98">
        <v>1318856.77</v>
      </c>
      <c r="N1193" s="3" t="s">
        <v>194</v>
      </c>
      <c r="O1193" s="83">
        <v>4</v>
      </c>
      <c r="P1193" s="86">
        <v>6718.36</v>
      </c>
      <c r="Q1193" s="84" t="s">
        <v>82</v>
      </c>
      <c r="R1193" s="84" t="s">
        <v>10</v>
      </c>
      <c r="S1193" s="84" t="s">
        <v>10</v>
      </c>
      <c r="T1193" s="83" t="s">
        <v>91</v>
      </c>
      <c r="U1193" s="83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:55" ht="29.25" thickBot="1">
      <c r="A1194" s="3" t="s">
        <v>272</v>
      </c>
      <c r="B1194" s="97">
        <v>2021</v>
      </c>
      <c r="C1194" s="97"/>
      <c r="D1194" s="97"/>
      <c r="E1194" s="157" t="s">
        <v>107</v>
      </c>
      <c r="F1194" s="157" t="s">
        <v>10</v>
      </c>
      <c r="G1194" s="157" t="s">
        <v>83</v>
      </c>
      <c r="H1194" s="94">
        <v>44769</v>
      </c>
      <c r="I1194" s="96">
        <v>60258.57</v>
      </c>
      <c r="J1194" s="91">
        <v>0</v>
      </c>
      <c r="K1194" s="96">
        <v>60258.57</v>
      </c>
      <c r="N1194" s="3" t="s">
        <v>194</v>
      </c>
      <c r="O1194" s="83">
        <v>4</v>
      </c>
      <c r="P1194" s="87">
        <v>36.28</v>
      </c>
      <c r="Q1194" s="84" t="s">
        <v>11</v>
      </c>
      <c r="R1194" s="84" t="s">
        <v>10</v>
      </c>
      <c r="S1194" s="84" t="s">
        <v>10</v>
      </c>
      <c r="T1194" s="83" t="s">
        <v>89</v>
      </c>
      <c r="U1194" s="83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M645045</v>
      </c>
      <c r="AU1194" s="11">
        <f t="shared" si="423"/>
        <v>4</v>
      </c>
      <c r="AV1194" s="11">
        <f t="shared" si="424"/>
        <v>36.28</v>
      </c>
      <c r="AW1194" s="11" t="str">
        <f t="shared" si="425"/>
        <v>2018/7</v>
      </c>
      <c r="AX1194" s="11" t="str">
        <f t="shared" si="426"/>
        <v>2018/7 Contribuciones Seg. Social</v>
      </c>
      <c r="AY1194" s="11">
        <f t="shared" si="407"/>
        <v>2177.25</v>
      </c>
      <c r="AZ1194" s="11">
        <f t="shared" si="427"/>
        <v>1.6663221954300148E-2</v>
      </c>
      <c r="BA1194" s="11" t="str">
        <f t="shared" si="409"/>
        <v>M645045 4</v>
      </c>
      <c r="BB1194" s="11">
        <f>IFERROR(IF(AW1194="","",VLOOKUP(AW1194,SUSS!R:S,2,FALSE)),AY1194*SUSS!$M$2)</f>
        <v>261.27</v>
      </c>
      <c r="BC1194" s="11">
        <f t="shared" si="408"/>
        <v>4.3535999999999992</v>
      </c>
    </row>
    <row r="1195" spans="1:55" ht="29.25" thickBot="1">
      <c r="A1195" s="3" t="s">
        <v>272</v>
      </c>
      <c r="B1195" s="97">
        <v>2022</v>
      </c>
      <c r="C1195" s="97">
        <v>6</v>
      </c>
      <c r="D1195" s="97"/>
      <c r="E1195" s="157" t="s">
        <v>82</v>
      </c>
      <c r="F1195" s="157" t="s">
        <v>10</v>
      </c>
      <c r="G1195" s="157" t="s">
        <v>10</v>
      </c>
      <c r="H1195" s="94">
        <v>44762</v>
      </c>
      <c r="I1195" s="96">
        <v>294142.81</v>
      </c>
      <c r="J1195" s="91">
        <v>0</v>
      </c>
      <c r="K1195" s="96">
        <v>294142.81</v>
      </c>
      <c r="N1195" s="3" t="s">
        <v>194</v>
      </c>
      <c r="O1195" s="83">
        <v>4</v>
      </c>
      <c r="P1195" s="87">
        <v>31.48</v>
      </c>
      <c r="Q1195" s="84" t="s">
        <v>86</v>
      </c>
      <c r="R1195" s="84" t="s">
        <v>10</v>
      </c>
      <c r="S1195" s="84" t="s">
        <v>10</v>
      </c>
      <c r="T1195" s="83" t="s">
        <v>89</v>
      </c>
      <c r="U1195" s="83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:55" ht="29.25" thickBot="1">
      <c r="A1196" s="3" t="s">
        <v>272</v>
      </c>
      <c r="B1196" s="97">
        <v>2022</v>
      </c>
      <c r="C1196" s="97">
        <v>6</v>
      </c>
      <c r="D1196" s="97"/>
      <c r="E1196" s="157" t="s">
        <v>82</v>
      </c>
      <c r="F1196" s="157" t="s">
        <v>10</v>
      </c>
      <c r="G1196" s="157" t="s">
        <v>83</v>
      </c>
      <c r="H1196" s="94">
        <v>44769</v>
      </c>
      <c r="I1196" s="96">
        <v>2916.92</v>
      </c>
      <c r="J1196" s="91">
        <v>0</v>
      </c>
      <c r="K1196" s="96">
        <v>2916.92</v>
      </c>
      <c r="N1196" s="3" t="s">
        <v>194</v>
      </c>
      <c r="O1196" s="83">
        <v>5</v>
      </c>
      <c r="P1196" s="86">
        <v>6718.36</v>
      </c>
      <c r="Q1196" s="84" t="s">
        <v>82</v>
      </c>
      <c r="R1196" s="84" t="s">
        <v>10</v>
      </c>
      <c r="S1196" s="84" t="s">
        <v>10</v>
      </c>
      <c r="T1196" s="83" t="s">
        <v>91</v>
      </c>
      <c r="U1196" s="83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:55" ht="29.25" thickBot="1">
      <c r="N1197" s="3" t="s">
        <v>194</v>
      </c>
      <c r="O1197" s="83">
        <v>5</v>
      </c>
      <c r="P1197" s="87">
        <v>36.28</v>
      </c>
      <c r="Q1197" s="84" t="s">
        <v>11</v>
      </c>
      <c r="R1197" s="84" t="s">
        <v>10</v>
      </c>
      <c r="S1197" s="84" t="s">
        <v>10</v>
      </c>
      <c r="T1197" s="83" t="s">
        <v>89</v>
      </c>
      <c r="U1197" s="83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M645045</v>
      </c>
      <c r="AU1197" s="11">
        <f t="shared" si="423"/>
        <v>5</v>
      </c>
      <c r="AV1197" s="11">
        <f t="shared" si="424"/>
        <v>36.28</v>
      </c>
      <c r="AW1197" s="11" t="str">
        <f t="shared" si="425"/>
        <v>2018/7</v>
      </c>
      <c r="AX1197" s="11" t="str">
        <f t="shared" si="426"/>
        <v>2018/7 Contribuciones Seg. Social</v>
      </c>
      <c r="AY1197" s="11">
        <f t="shared" si="407"/>
        <v>2177.25</v>
      </c>
      <c r="AZ1197" s="11">
        <f t="shared" si="427"/>
        <v>1.6663221954300148E-2</v>
      </c>
      <c r="BA1197" s="11" t="str">
        <f t="shared" si="409"/>
        <v>M645045 5</v>
      </c>
      <c r="BB1197" s="11">
        <f>IFERROR(IF(AW1197="","",VLOOKUP(AW1197,SUSS!R:S,2,FALSE)),AY1197*SUSS!$M$2)</f>
        <v>261.27</v>
      </c>
      <c r="BC1197" s="11">
        <f t="shared" si="408"/>
        <v>4.3535999999999992</v>
      </c>
    </row>
    <row r="1198" spans="1:55" ht="29.25" thickBot="1">
      <c r="A1198" s="3" t="s">
        <v>272</v>
      </c>
      <c r="B1198" s="3" t="s">
        <v>85</v>
      </c>
      <c r="N1198" s="3" t="s">
        <v>194</v>
      </c>
      <c r="O1198" s="83">
        <v>5</v>
      </c>
      <c r="P1198" s="87">
        <v>31.48</v>
      </c>
      <c r="Q1198" s="84" t="s">
        <v>86</v>
      </c>
      <c r="R1198" s="84" t="s">
        <v>10</v>
      </c>
      <c r="S1198" s="84" t="s">
        <v>10</v>
      </c>
      <c r="T1198" s="83" t="s">
        <v>89</v>
      </c>
      <c r="U1198" s="83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:55" ht="29.25" thickBot="1">
      <c r="A1199" s="3" t="s">
        <v>272</v>
      </c>
      <c r="B1199" s="232" t="s">
        <v>0</v>
      </c>
      <c r="C1199" s="232" t="s">
        <v>1</v>
      </c>
      <c r="D1199" s="232" t="s">
        <v>2</v>
      </c>
      <c r="E1199" s="232" t="s">
        <v>3</v>
      </c>
      <c r="F1199" s="232" t="s">
        <v>4</v>
      </c>
      <c r="G1199" s="232" t="s">
        <v>5</v>
      </c>
      <c r="H1199" s="232" t="s">
        <v>6</v>
      </c>
      <c r="I1199" s="232" t="s">
        <v>7</v>
      </c>
      <c r="J1199" s="232" t="s">
        <v>8</v>
      </c>
      <c r="K1199" s="232" t="s">
        <v>9</v>
      </c>
      <c r="N1199" s="3" t="s">
        <v>194</v>
      </c>
      <c r="O1199" s="83">
        <v>6</v>
      </c>
      <c r="P1199" s="86">
        <v>6718.36</v>
      </c>
      <c r="Q1199" s="84" t="s">
        <v>82</v>
      </c>
      <c r="R1199" s="84" t="s">
        <v>10</v>
      </c>
      <c r="S1199" s="84" t="s">
        <v>10</v>
      </c>
      <c r="T1199" s="83" t="s">
        <v>91</v>
      </c>
      <c r="U1199" s="83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:55" ht="29.25" thickBot="1">
      <c r="A1200" s="3" t="s">
        <v>272</v>
      </c>
      <c r="B1200" s="230">
        <v>2022</v>
      </c>
      <c r="C1200" s="230">
        <v>4</v>
      </c>
      <c r="D1200" s="230"/>
      <c r="E1200" s="231" t="s">
        <v>86</v>
      </c>
      <c r="F1200" s="231" t="s">
        <v>10</v>
      </c>
      <c r="G1200" s="231" t="s">
        <v>10</v>
      </c>
      <c r="H1200" s="93">
        <v>44691</v>
      </c>
      <c r="I1200" s="98">
        <v>145220.96</v>
      </c>
      <c r="J1200" s="90">
        <v>0</v>
      </c>
      <c r="K1200" s="98">
        <v>145220.96</v>
      </c>
      <c r="N1200" s="3" t="s">
        <v>194</v>
      </c>
      <c r="O1200" s="83">
        <v>6</v>
      </c>
      <c r="P1200" s="87">
        <v>36.28</v>
      </c>
      <c r="Q1200" s="84" t="s">
        <v>11</v>
      </c>
      <c r="R1200" s="84" t="s">
        <v>10</v>
      </c>
      <c r="S1200" s="84" t="s">
        <v>10</v>
      </c>
      <c r="T1200" s="83" t="s">
        <v>89</v>
      </c>
      <c r="U1200" s="83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M645045</v>
      </c>
      <c r="AU1200" s="11">
        <f t="shared" si="423"/>
        <v>6</v>
      </c>
      <c r="AV1200" s="11">
        <f t="shared" si="424"/>
        <v>36.28</v>
      </c>
      <c r="AW1200" s="11" t="str">
        <f t="shared" si="425"/>
        <v>2018/7</v>
      </c>
      <c r="AX1200" s="11" t="str">
        <f t="shared" si="426"/>
        <v>2018/7 Contribuciones Seg. Social</v>
      </c>
      <c r="AY1200" s="11">
        <f t="shared" si="407"/>
        <v>2177.25</v>
      </c>
      <c r="AZ1200" s="11">
        <f t="shared" si="427"/>
        <v>1.6663221954300148E-2</v>
      </c>
      <c r="BA1200" s="11" t="str">
        <f t="shared" si="409"/>
        <v>M645045 6</v>
      </c>
      <c r="BB1200" s="11">
        <f>IFERROR(IF(AW1200="","",VLOOKUP(AW1200,SUSS!R:S,2,FALSE)),AY1200*SUSS!$M$2)</f>
        <v>261.27</v>
      </c>
      <c r="BC1200" s="11">
        <f t="shared" si="408"/>
        <v>4.3535999999999992</v>
      </c>
    </row>
    <row r="1201" spans="1:55" ht="29.25" thickBot="1">
      <c r="A1201" s="3" t="s">
        <v>272</v>
      </c>
      <c r="B1201" s="97">
        <v>2022</v>
      </c>
      <c r="C1201" s="97">
        <v>4</v>
      </c>
      <c r="D1201" s="97"/>
      <c r="E1201" s="157" t="s">
        <v>86</v>
      </c>
      <c r="F1201" s="157" t="s">
        <v>10</v>
      </c>
      <c r="G1201" s="157" t="s">
        <v>83</v>
      </c>
      <c r="H1201" s="94">
        <v>44769</v>
      </c>
      <c r="I1201" s="96">
        <v>14558.4</v>
      </c>
      <c r="J1201" s="91">
        <v>0</v>
      </c>
      <c r="K1201" s="96">
        <v>14558.4</v>
      </c>
      <c r="N1201" s="3" t="s">
        <v>194</v>
      </c>
      <c r="O1201" s="83">
        <v>6</v>
      </c>
      <c r="P1201" s="87">
        <v>31.48</v>
      </c>
      <c r="Q1201" s="84" t="s">
        <v>86</v>
      </c>
      <c r="R1201" s="84" t="s">
        <v>10</v>
      </c>
      <c r="S1201" s="84" t="s">
        <v>10</v>
      </c>
      <c r="T1201" s="83" t="s">
        <v>89</v>
      </c>
      <c r="U1201" s="83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/>
      </c>
      <c r="AU1201" s="11" t="str">
        <f t="shared" si="423"/>
        <v/>
      </c>
      <c r="AV1201" s="11" t="str">
        <f t="shared" si="424"/>
        <v/>
      </c>
      <c r="AW1201" s="11" t="str">
        <f t="shared" si="425"/>
        <v/>
      </c>
      <c r="AX1201" s="11" t="str">
        <f t="shared" si="426"/>
        <v/>
      </c>
      <c r="AY1201" s="11" t="str">
        <f t="shared" si="407"/>
        <v/>
      </c>
      <c r="AZ1201" s="11" t="str">
        <f t="shared" si="427"/>
        <v/>
      </c>
      <c r="BA1201" s="11" t="str">
        <f t="shared" si="409"/>
        <v xml:space="preserve"> </v>
      </c>
      <c r="BB1201" s="11" t="str">
        <f>IFERROR(IF(AW1201="","",VLOOKUP(AW1201,SUSS!R:S,2,FALSE)),AY1201*SUSS!$M$2)</f>
        <v/>
      </c>
      <c r="BC1201" s="11" t="str">
        <f t="shared" si="408"/>
        <v/>
      </c>
    </row>
    <row r="1202" spans="1:55" ht="29.25" thickBot="1">
      <c r="A1202" s="3" t="s">
        <v>272</v>
      </c>
      <c r="B1202" s="97">
        <v>2022</v>
      </c>
      <c r="C1202" s="97">
        <v>4</v>
      </c>
      <c r="D1202" s="97"/>
      <c r="E1202" s="157" t="s">
        <v>11</v>
      </c>
      <c r="F1202" s="157" t="s">
        <v>10</v>
      </c>
      <c r="G1202" s="157" t="s">
        <v>10</v>
      </c>
      <c r="H1202" s="94">
        <v>44691</v>
      </c>
      <c r="I1202" s="96">
        <v>176873.07</v>
      </c>
      <c r="J1202" s="91">
        <v>0</v>
      </c>
      <c r="K1202" s="96">
        <v>176873.07</v>
      </c>
      <c r="N1202" s="3" t="s">
        <v>194</v>
      </c>
      <c r="O1202" s="83">
        <v>7</v>
      </c>
      <c r="P1202" s="86">
        <v>6718.36</v>
      </c>
      <c r="Q1202" s="84" t="s">
        <v>82</v>
      </c>
      <c r="R1202" s="84" t="s">
        <v>10</v>
      </c>
      <c r="S1202" s="84" t="s">
        <v>10</v>
      </c>
      <c r="T1202" s="83" t="s">
        <v>91</v>
      </c>
      <c r="U1202" s="83" t="s">
        <v>122</v>
      </c>
      <c r="AC1202" s="11" t="str">
        <f t="shared" si="410"/>
        <v>Q665611</v>
      </c>
      <c r="AD1202" s="11" t="str">
        <f t="shared" si="411"/>
        <v>Contribuciones Seg. Social</v>
      </c>
      <c r="AE1202" s="11" t="str">
        <f t="shared" si="412"/>
        <v>Declaración Jurada</v>
      </c>
      <c r="AF1202" s="11" t="str">
        <f t="shared" si="413"/>
        <v>Declaración Jurada</v>
      </c>
      <c r="AG1202" s="11">
        <f t="shared" si="414"/>
        <v>176873.07</v>
      </c>
      <c r="AH1202" s="11">
        <f t="shared" si="415"/>
        <v>0</v>
      </c>
      <c r="AI1202" s="11">
        <f t="shared" si="416"/>
        <v>176873.07</v>
      </c>
      <c r="AJ1202" s="11">
        <f t="shared" si="417"/>
        <v>2022</v>
      </c>
      <c r="AK1202" s="11">
        <f t="shared" si="418"/>
        <v>4</v>
      </c>
      <c r="AN1202" s="11" t="str">
        <f t="shared" si="419"/>
        <v xml:space="preserve">2022/4 </v>
      </c>
      <c r="AO1202" s="11" t="str">
        <f t="shared" si="420"/>
        <v>2022/4 Contribuciones Seg. Social</v>
      </c>
      <c r="AP1202" s="11">
        <f t="shared" si="421"/>
        <v>176873.07</v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:55" ht="29.25" thickBot="1">
      <c r="A1203" s="3" t="s">
        <v>272</v>
      </c>
      <c r="B1203" s="97">
        <v>2022</v>
      </c>
      <c r="C1203" s="97">
        <v>4</v>
      </c>
      <c r="D1203" s="97"/>
      <c r="E1203" s="157" t="s">
        <v>11</v>
      </c>
      <c r="F1203" s="157" t="s">
        <v>10</v>
      </c>
      <c r="G1203" s="157" t="s">
        <v>83</v>
      </c>
      <c r="H1203" s="94">
        <v>44769</v>
      </c>
      <c r="I1203" s="96">
        <v>17731.53</v>
      </c>
      <c r="J1203" s="91">
        <v>0</v>
      </c>
      <c r="K1203" s="96">
        <v>17731.53</v>
      </c>
      <c r="N1203" s="3" t="s">
        <v>194</v>
      </c>
      <c r="O1203" s="83">
        <v>7</v>
      </c>
      <c r="P1203" s="87">
        <v>36.28</v>
      </c>
      <c r="Q1203" s="84" t="s">
        <v>11</v>
      </c>
      <c r="R1203" s="84" t="s">
        <v>10</v>
      </c>
      <c r="S1203" s="84" t="s">
        <v>10</v>
      </c>
      <c r="T1203" s="83" t="s">
        <v>89</v>
      </c>
      <c r="U1203" s="83" t="s">
        <v>122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>M645045</v>
      </c>
      <c r="AU1203" s="11">
        <f t="shared" si="423"/>
        <v>7</v>
      </c>
      <c r="AV1203" s="11">
        <f t="shared" si="424"/>
        <v>36.28</v>
      </c>
      <c r="AW1203" s="11" t="str">
        <f t="shared" si="425"/>
        <v>2018/7</v>
      </c>
      <c r="AX1203" s="11" t="str">
        <f t="shared" si="426"/>
        <v>2018/7 Contribuciones Seg. Social</v>
      </c>
      <c r="AY1203" s="11">
        <f t="shared" si="407"/>
        <v>2177.25</v>
      </c>
      <c r="AZ1203" s="11">
        <f t="shared" si="427"/>
        <v>1.6663221954300148E-2</v>
      </c>
      <c r="BA1203" s="11" t="str">
        <f t="shared" si="409"/>
        <v>M645045 7</v>
      </c>
      <c r="BB1203" s="11">
        <f>IFERROR(IF(AW1203="","",VLOOKUP(AW1203,SUSS!R:S,2,FALSE)),AY1203*SUSS!$M$2)</f>
        <v>261.27</v>
      </c>
      <c r="BC1203" s="11">
        <f t="shared" si="408"/>
        <v>4.3535999999999992</v>
      </c>
    </row>
    <row r="1204" spans="1:55" ht="29.25" thickBot="1">
      <c r="A1204" s="3" t="s">
        <v>272</v>
      </c>
      <c r="B1204" s="97">
        <v>2022</v>
      </c>
      <c r="C1204" s="97">
        <v>5</v>
      </c>
      <c r="D1204" s="97"/>
      <c r="E1204" s="157" t="s">
        <v>86</v>
      </c>
      <c r="F1204" s="157" t="s">
        <v>10</v>
      </c>
      <c r="G1204" s="157" t="s">
        <v>10</v>
      </c>
      <c r="H1204" s="94">
        <v>44722</v>
      </c>
      <c r="I1204" s="96">
        <v>159557.78</v>
      </c>
      <c r="J1204" s="91">
        <v>0</v>
      </c>
      <c r="K1204" s="96">
        <v>159557.78</v>
      </c>
      <c r="N1204" s="3" t="s">
        <v>194</v>
      </c>
      <c r="O1204" s="83">
        <v>7</v>
      </c>
      <c r="P1204" s="87">
        <v>31.48</v>
      </c>
      <c r="Q1204" s="84" t="s">
        <v>86</v>
      </c>
      <c r="R1204" s="84" t="s">
        <v>10</v>
      </c>
      <c r="S1204" s="84" t="s">
        <v>10</v>
      </c>
      <c r="T1204" s="83" t="s">
        <v>89</v>
      </c>
      <c r="U1204" s="83" t="s">
        <v>122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:55" ht="29.25" thickBot="1">
      <c r="A1205" s="3" t="s">
        <v>272</v>
      </c>
      <c r="B1205" s="97">
        <v>2022</v>
      </c>
      <c r="C1205" s="97">
        <v>5</v>
      </c>
      <c r="D1205" s="97"/>
      <c r="E1205" s="157" t="s">
        <v>86</v>
      </c>
      <c r="F1205" s="157" t="s">
        <v>10</v>
      </c>
      <c r="G1205" s="157" t="s">
        <v>83</v>
      </c>
      <c r="H1205" s="94">
        <v>44769</v>
      </c>
      <c r="I1205" s="96">
        <v>10060.120000000001</v>
      </c>
      <c r="J1205" s="91">
        <v>0</v>
      </c>
      <c r="K1205" s="96">
        <v>10060.120000000001</v>
      </c>
      <c r="N1205" s="3" t="s">
        <v>194</v>
      </c>
      <c r="O1205" s="83">
        <v>8</v>
      </c>
      <c r="P1205" s="86">
        <v>4303.88</v>
      </c>
      <c r="Q1205" s="84" t="s">
        <v>82</v>
      </c>
      <c r="R1205" s="84" t="s">
        <v>10</v>
      </c>
      <c r="S1205" s="84" t="s">
        <v>10</v>
      </c>
      <c r="T1205" s="83" t="s">
        <v>91</v>
      </c>
      <c r="U1205" s="83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:55" ht="29.25" thickBot="1">
      <c r="A1206" s="3" t="s">
        <v>272</v>
      </c>
      <c r="B1206" s="97">
        <v>2022</v>
      </c>
      <c r="C1206" s="97">
        <v>5</v>
      </c>
      <c r="D1206" s="97"/>
      <c r="E1206" s="157" t="s">
        <v>11</v>
      </c>
      <c r="F1206" s="157" t="s">
        <v>10</v>
      </c>
      <c r="G1206" s="157" t="s">
        <v>10</v>
      </c>
      <c r="H1206" s="94">
        <v>44722</v>
      </c>
      <c r="I1206" s="96">
        <v>194630.93</v>
      </c>
      <c r="J1206" s="91">
        <v>0</v>
      </c>
      <c r="K1206" s="96">
        <v>194630.93</v>
      </c>
      <c r="N1206" s="3" t="s">
        <v>194</v>
      </c>
      <c r="O1206" s="83">
        <v>8</v>
      </c>
      <c r="P1206" s="86">
        <v>2414.48</v>
      </c>
      <c r="Q1206" s="84" t="s">
        <v>82</v>
      </c>
      <c r="R1206" s="84" t="s">
        <v>10</v>
      </c>
      <c r="S1206" s="84" t="s">
        <v>83</v>
      </c>
      <c r="T1206" s="83" t="s">
        <v>91</v>
      </c>
      <c r="U1206" s="83" t="s">
        <v>88</v>
      </c>
      <c r="AC1206" s="11" t="str">
        <f t="shared" si="410"/>
        <v>Q665611</v>
      </c>
      <c r="AD1206" s="11" t="str">
        <f t="shared" si="411"/>
        <v>Contribuciones Seg. Social</v>
      </c>
      <c r="AE1206" s="11" t="str">
        <f t="shared" si="412"/>
        <v>Declaración Jurada</v>
      </c>
      <c r="AF1206" s="11" t="str">
        <f t="shared" si="413"/>
        <v>Declaración Jurada</v>
      </c>
      <c r="AG1206" s="11">
        <f t="shared" si="414"/>
        <v>194630.93</v>
      </c>
      <c r="AH1206" s="11">
        <f t="shared" si="415"/>
        <v>0</v>
      </c>
      <c r="AI1206" s="11">
        <f t="shared" si="416"/>
        <v>194630.93</v>
      </c>
      <c r="AJ1206" s="11">
        <f t="shared" si="417"/>
        <v>2022</v>
      </c>
      <c r="AK1206" s="11">
        <f t="shared" si="418"/>
        <v>5</v>
      </c>
      <c r="AN1206" s="11" t="str">
        <f t="shared" si="419"/>
        <v xml:space="preserve">2022/5 </v>
      </c>
      <c r="AO1206" s="11" t="str">
        <f t="shared" si="420"/>
        <v>2022/5 Contribuciones Seg. Social</v>
      </c>
      <c r="AP1206" s="11">
        <f t="shared" si="421"/>
        <v>194630.93</v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:55" ht="29.25" thickBot="1">
      <c r="A1207" s="3" t="s">
        <v>272</v>
      </c>
      <c r="B1207" s="97">
        <v>2022</v>
      </c>
      <c r="C1207" s="97">
        <v>5</v>
      </c>
      <c r="D1207" s="97"/>
      <c r="E1207" s="157" t="s">
        <v>11</v>
      </c>
      <c r="F1207" s="157" t="s">
        <v>10</v>
      </c>
      <c r="G1207" s="157" t="s">
        <v>83</v>
      </c>
      <c r="H1207" s="94">
        <v>44769</v>
      </c>
      <c r="I1207" s="96">
        <v>12271.48</v>
      </c>
      <c r="J1207" s="91">
        <v>0</v>
      </c>
      <c r="K1207" s="96">
        <v>12271.48</v>
      </c>
      <c r="N1207" s="3" t="s">
        <v>194</v>
      </c>
      <c r="O1207" s="83">
        <v>8</v>
      </c>
      <c r="P1207" s="87">
        <v>31.48</v>
      </c>
      <c r="Q1207" s="84" t="s">
        <v>86</v>
      </c>
      <c r="R1207" s="84" t="s">
        <v>10</v>
      </c>
      <c r="S1207" s="84" t="s">
        <v>10</v>
      </c>
      <c r="T1207" s="83" t="s">
        <v>89</v>
      </c>
      <c r="U1207" s="83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:55" ht="29.25" thickBot="1">
      <c r="A1208" s="3" t="s">
        <v>272</v>
      </c>
      <c r="B1208" s="97">
        <v>2022</v>
      </c>
      <c r="C1208" s="97">
        <v>6</v>
      </c>
      <c r="D1208" s="97"/>
      <c r="E1208" s="157" t="s">
        <v>86</v>
      </c>
      <c r="F1208" s="157" t="s">
        <v>10</v>
      </c>
      <c r="G1208" s="157" t="s">
        <v>10</v>
      </c>
      <c r="H1208" s="94">
        <v>44754</v>
      </c>
      <c r="I1208" s="96">
        <v>253574.32</v>
      </c>
      <c r="J1208" s="91">
        <v>0</v>
      </c>
      <c r="K1208" s="96">
        <v>253574.32</v>
      </c>
      <c r="N1208" s="3" t="s">
        <v>194</v>
      </c>
      <c r="O1208" s="83">
        <v>8</v>
      </c>
      <c r="P1208" s="87">
        <v>36.28</v>
      </c>
      <c r="Q1208" s="84" t="s">
        <v>11</v>
      </c>
      <c r="R1208" s="84" t="s">
        <v>10</v>
      </c>
      <c r="S1208" s="84" t="s">
        <v>10</v>
      </c>
      <c r="T1208" s="83" t="s">
        <v>89</v>
      </c>
      <c r="U1208" s="83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M645045</v>
      </c>
      <c r="AU1208" s="11">
        <f t="shared" si="423"/>
        <v>8</v>
      </c>
      <c r="AV1208" s="11">
        <f t="shared" si="424"/>
        <v>36.28</v>
      </c>
      <c r="AW1208" s="11" t="str">
        <f t="shared" si="425"/>
        <v>2018/7</v>
      </c>
      <c r="AX1208" s="11" t="str">
        <f t="shared" si="426"/>
        <v>2018/7 Contribuciones Seg. Social</v>
      </c>
      <c r="AY1208" s="11">
        <f t="shared" si="407"/>
        <v>2177.25</v>
      </c>
      <c r="AZ1208" s="11">
        <f t="shared" si="427"/>
        <v>1.6663221954300148E-2</v>
      </c>
      <c r="BA1208" s="11" t="str">
        <f t="shared" si="409"/>
        <v>M645045 8</v>
      </c>
      <c r="BB1208" s="11">
        <f>IFERROR(IF(AW1208="","",VLOOKUP(AW1208,SUSS!R:S,2,FALSE)),AY1208*SUSS!$M$2)</f>
        <v>261.27</v>
      </c>
      <c r="BC1208" s="11">
        <f t="shared" si="408"/>
        <v>4.3535999999999992</v>
      </c>
    </row>
    <row r="1209" spans="1:55" ht="29.25" thickBot="1">
      <c r="A1209" s="3" t="s">
        <v>272</v>
      </c>
      <c r="B1209" s="97">
        <v>2022</v>
      </c>
      <c r="C1209" s="97">
        <v>6</v>
      </c>
      <c r="D1209" s="97"/>
      <c r="E1209" s="157" t="s">
        <v>86</v>
      </c>
      <c r="F1209" s="157" t="s">
        <v>10</v>
      </c>
      <c r="G1209" s="157" t="s">
        <v>83</v>
      </c>
      <c r="H1209" s="94">
        <v>44769</v>
      </c>
      <c r="I1209" s="96">
        <v>5388.45</v>
      </c>
      <c r="J1209" s="91">
        <v>0</v>
      </c>
      <c r="K1209" s="96">
        <v>5388.45</v>
      </c>
      <c r="N1209" s="3" t="s">
        <v>194</v>
      </c>
      <c r="O1209" s="83">
        <v>9</v>
      </c>
      <c r="P1209" s="86">
        <v>3658</v>
      </c>
      <c r="Q1209" s="84" t="s">
        <v>82</v>
      </c>
      <c r="R1209" s="84" t="s">
        <v>10</v>
      </c>
      <c r="S1209" s="84" t="s">
        <v>83</v>
      </c>
      <c r="T1209" s="83" t="s">
        <v>91</v>
      </c>
      <c r="U1209" s="83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:55" ht="29.25" thickBot="1">
      <c r="A1210" s="3" t="s">
        <v>272</v>
      </c>
      <c r="B1210" s="97">
        <v>2022</v>
      </c>
      <c r="C1210" s="97">
        <v>6</v>
      </c>
      <c r="D1210" s="97"/>
      <c r="E1210" s="157" t="s">
        <v>11</v>
      </c>
      <c r="F1210" s="157" t="s">
        <v>10</v>
      </c>
      <c r="G1210" s="157" t="s">
        <v>10</v>
      </c>
      <c r="H1210" s="94">
        <v>44754</v>
      </c>
      <c r="I1210" s="96">
        <v>303035.65000000002</v>
      </c>
      <c r="J1210" s="91">
        <v>0</v>
      </c>
      <c r="K1210" s="96">
        <v>303035.65000000002</v>
      </c>
      <c r="N1210" s="3" t="s">
        <v>194</v>
      </c>
      <c r="O1210" s="83">
        <v>9</v>
      </c>
      <c r="P1210" s="86">
        <v>3060.36</v>
      </c>
      <c r="Q1210" s="84" t="s">
        <v>82</v>
      </c>
      <c r="R1210" s="84" t="s">
        <v>10</v>
      </c>
      <c r="S1210" s="84" t="s">
        <v>84</v>
      </c>
      <c r="T1210" s="83" t="s">
        <v>91</v>
      </c>
      <c r="U1210" s="83" t="s">
        <v>88</v>
      </c>
      <c r="AC1210" s="11" t="str">
        <f t="shared" si="410"/>
        <v>Q665611</v>
      </c>
      <c r="AD1210" s="11" t="str">
        <f t="shared" si="411"/>
        <v>Contribuciones Seg. Social</v>
      </c>
      <c r="AE1210" s="11" t="str">
        <f t="shared" si="412"/>
        <v>Declaración Jurada</v>
      </c>
      <c r="AF1210" s="11" t="str">
        <f t="shared" si="413"/>
        <v>Declaración Jurada</v>
      </c>
      <c r="AG1210" s="11">
        <f t="shared" si="414"/>
        <v>303035.65000000002</v>
      </c>
      <c r="AH1210" s="11">
        <f t="shared" si="415"/>
        <v>0</v>
      </c>
      <c r="AI1210" s="11">
        <f t="shared" si="416"/>
        <v>303035.65000000002</v>
      </c>
      <c r="AJ1210" s="11">
        <f t="shared" si="417"/>
        <v>2022</v>
      </c>
      <c r="AK1210" s="11">
        <f t="shared" si="418"/>
        <v>6</v>
      </c>
      <c r="AN1210" s="11" t="str">
        <f t="shared" si="419"/>
        <v xml:space="preserve">2022/6 </v>
      </c>
      <c r="AO1210" s="11" t="str">
        <f t="shared" si="420"/>
        <v>2022/6 Contribuciones Seg. Social</v>
      </c>
      <c r="AP1210" s="11">
        <f t="shared" si="421"/>
        <v>303035.65000000002</v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:55" ht="29.25" thickBot="1">
      <c r="A1211" s="3" t="s">
        <v>272</v>
      </c>
      <c r="B1211" s="97">
        <v>2022</v>
      </c>
      <c r="C1211" s="97">
        <v>6</v>
      </c>
      <c r="D1211" s="97"/>
      <c r="E1211" s="157" t="s">
        <v>11</v>
      </c>
      <c r="F1211" s="157" t="s">
        <v>10</v>
      </c>
      <c r="G1211" s="157" t="s">
        <v>83</v>
      </c>
      <c r="H1211" s="94">
        <v>44769</v>
      </c>
      <c r="I1211" s="96">
        <v>6439.51</v>
      </c>
      <c r="J1211" s="91">
        <v>0</v>
      </c>
      <c r="K1211" s="96">
        <v>6439.51</v>
      </c>
      <c r="N1211" s="3" t="s">
        <v>194</v>
      </c>
      <c r="O1211" s="83">
        <v>9</v>
      </c>
      <c r="P1211" s="87">
        <v>31.48</v>
      </c>
      <c r="Q1211" s="84" t="s">
        <v>86</v>
      </c>
      <c r="R1211" s="84" t="s">
        <v>10</v>
      </c>
      <c r="S1211" s="84" t="s">
        <v>10</v>
      </c>
      <c r="T1211" s="83" t="s">
        <v>89</v>
      </c>
      <c r="U1211" s="83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:55" ht="29.25" thickBot="1">
      <c r="N1212" s="3" t="s">
        <v>194</v>
      </c>
      <c r="O1212" s="83">
        <v>9</v>
      </c>
      <c r="P1212" s="87">
        <v>36.28</v>
      </c>
      <c r="Q1212" s="84" t="s">
        <v>11</v>
      </c>
      <c r="R1212" s="84" t="s">
        <v>10</v>
      </c>
      <c r="S1212" s="84" t="s">
        <v>10</v>
      </c>
      <c r="T1212" s="83" t="s">
        <v>89</v>
      </c>
      <c r="U1212" s="83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M645045</v>
      </c>
      <c r="AU1212" s="11">
        <f t="shared" si="423"/>
        <v>9</v>
      </c>
      <c r="AV1212" s="11">
        <f t="shared" si="424"/>
        <v>36.28</v>
      </c>
      <c r="AW1212" s="11" t="str">
        <f t="shared" si="425"/>
        <v>2018/7</v>
      </c>
      <c r="AX1212" s="11" t="str">
        <f t="shared" si="426"/>
        <v>2018/7 Contribuciones Seg. Social</v>
      </c>
      <c r="AY1212" s="11">
        <f t="shared" si="407"/>
        <v>2177.25</v>
      </c>
      <c r="AZ1212" s="11">
        <f t="shared" si="427"/>
        <v>1.6663221954300148E-2</v>
      </c>
      <c r="BA1212" s="11" t="str">
        <f t="shared" si="409"/>
        <v>M645045 9</v>
      </c>
      <c r="BB1212" s="11">
        <f>IFERROR(IF(AW1212="","",VLOOKUP(AW1212,SUSS!R:S,2,FALSE)),AY1212*SUSS!$M$2)</f>
        <v>261.27</v>
      </c>
      <c r="BC1212" s="11">
        <f t="shared" si="408"/>
        <v>4.3535999999999992</v>
      </c>
    </row>
    <row r="1213" spans="1:55" ht="29.25" thickBot="1">
      <c r="A1213" s="3" t="s">
        <v>283</v>
      </c>
      <c r="B1213" s="3" t="s">
        <v>81</v>
      </c>
      <c r="N1213" s="3" t="s">
        <v>194</v>
      </c>
      <c r="O1213" s="83">
        <v>10</v>
      </c>
      <c r="P1213" s="86">
        <v>4718.1899999999996</v>
      </c>
      <c r="Q1213" s="84" t="s">
        <v>82</v>
      </c>
      <c r="R1213" s="84" t="s">
        <v>10</v>
      </c>
      <c r="S1213" s="84" t="s">
        <v>84</v>
      </c>
      <c r="T1213" s="83" t="s">
        <v>91</v>
      </c>
      <c r="U1213" s="83" t="s">
        <v>124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:55" ht="29.25" thickBot="1">
      <c r="A1214" s="3" t="s">
        <v>283</v>
      </c>
      <c r="B1214" s="232" t="s">
        <v>0</v>
      </c>
      <c r="C1214" s="232" t="s">
        <v>1</v>
      </c>
      <c r="D1214" s="232" t="s">
        <v>2</v>
      </c>
      <c r="E1214" s="232" t="s">
        <v>3</v>
      </c>
      <c r="F1214" s="232" t="s">
        <v>4</v>
      </c>
      <c r="G1214" s="232" t="s">
        <v>5</v>
      </c>
      <c r="H1214" s="232" t="s">
        <v>6</v>
      </c>
      <c r="I1214" s="232" t="s">
        <v>7</v>
      </c>
      <c r="J1214" s="232" t="s">
        <v>8</v>
      </c>
      <c r="K1214" s="232" t="s">
        <v>9</v>
      </c>
      <c r="N1214" s="3" t="s">
        <v>194</v>
      </c>
      <c r="O1214" s="83">
        <v>10</v>
      </c>
      <c r="P1214" s="86">
        <v>2000.17</v>
      </c>
      <c r="Q1214" s="84" t="s">
        <v>82</v>
      </c>
      <c r="R1214" s="84" t="s">
        <v>10</v>
      </c>
      <c r="S1214" s="84" t="s">
        <v>10</v>
      </c>
      <c r="T1214" s="83" t="s">
        <v>92</v>
      </c>
      <c r="U1214" s="83" t="s">
        <v>124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:55" ht="29.25" thickBot="1">
      <c r="A1215" s="3" t="s">
        <v>283</v>
      </c>
      <c r="B1215" s="230">
        <v>2022</v>
      </c>
      <c r="C1215" s="230">
        <v>5</v>
      </c>
      <c r="D1215" s="230"/>
      <c r="E1215" s="231" t="s">
        <v>82</v>
      </c>
      <c r="F1215" s="231" t="s">
        <v>10</v>
      </c>
      <c r="G1215" s="231" t="s">
        <v>10</v>
      </c>
      <c r="H1215" s="93">
        <v>44735</v>
      </c>
      <c r="I1215" s="98">
        <v>402254.98</v>
      </c>
      <c r="J1215" s="90">
        <v>0</v>
      </c>
      <c r="K1215" s="98">
        <v>402254.98</v>
      </c>
      <c r="N1215" s="3" t="s">
        <v>194</v>
      </c>
      <c r="O1215" s="83">
        <v>10</v>
      </c>
      <c r="P1215" s="87">
        <v>36.28</v>
      </c>
      <c r="Q1215" s="84" t="s">
        <v>11</v>
      </c>
      <c r="R1215" s="84" t="s">
        <v>10</v>
      </c>
      <c r="S1215" s="84" t="s">
        <v>10</v>
      </c>
      <c r="T1215" s="83" t="s">
        <v>89</v>
      </c>
      <c r="U1215" s="83" t="s">
        <v>124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M645045</v>
      </c>
      <c r="AU1215" s="11">
        <f t="shared" si="423"/>
        <v>10</v>
      </c>
      <c r="AV1215" s="11">
        <f t="shared" si="424"/>
        <v>36.28</v>
      </c>
      <c r="AW1215" s="11" t="str">
        <f t="shared" si="425"/>
        <v>2018/7</v>
      </c>
      <c r="AX1215" s="11" t="str">
        <f t="shared" si="426"/>
        <v>2018/7 Contribuciones Seg. Social</v>
      </c>
      <c r="AY1215" s="11">
        <f t="shared" si="407"/>
        <v>2177.25</v>
      </c>
      <c r="AZ1215" s="11">
        <f t="shared" si="427"/>
        <v>1.6663221954300148E-2</v>
      </c>
      <c r="BA1215" s="11" t="str">
        <f t="shared" si="409"/>
        <v>M645045 10</v>
      </c>
      <c r="BB1215" s="11">
        <f>IFERROR(IF(AW1215="","",VLOOKUP(AW1215,SUSS!R:S,2,FALSE)),AY1215*SUSS!$M$2)</f>
        <v>261.27</v>
      </c>
      <c r="BC1215" s="11">
        <f t="shared" si="408"/>
        <v>4.3535999999999992</v>
      </c>
    </row>
    <row r="1216" spans="1:55" ht="29.25" thickBot="1">
      <c r="A1216" s="3" t="s">
        <v>283</v>
      </c>
      <c r="B1216" s="97">
        <v>2022</v>
      </c>
      <c r="C1216" s="97">
        <v>5</v>
      </c>
      <c r="D1216" s="97"/>
      <c r="E1216" s="157" t="s">
        <v>82</v>
      </c>
      <c r="F1216" s="157" t="s">
        <v>10</v>
      </c>
      <c r="G1216" s="157" t="s">
        <v>83</v>
      </c>
      <c r="H1216" s="94">
        <v>44764</v>
      </c>
      <c r="I1216" s="96">
        <v>16028.52</v>
      </c>
      <c r="J1216" s="91">
        <v>0</v>
      </c>
      <c r="K1216" s="96">
        <v>16028.52</v>
      </c>
      <c r="N1216" s="3" t="s">
        <v>194</v>
      </c>
      <c r="O1216" s="83">
        <v>10</v>
      </c>
      <c r="P1216" s="87">
        <v>31.48</v>
      </c>
      <c r="Q1216" s="84" t="s">
        <v>86</v>
      </c>
      <c r="R1216" s="84" t="s">
        <v>10</v>
      </c>
      <c r="S1216" s="84" t="s">
        <v>10</v>
      </c>
      <c r="T1216" s="83" t="s">
        <v>89</v>
      </c>
      <c r="U1216" s="83" t="s">
        <v>124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4:55" ht="29.25" thickBot="1">
      <c r="N1217" s="3" t="s">
        <v>194</v>
      </c>
      <c r="O1217" s="83">
        <v>11</v>
      </c>
      <c r="P1217" s="86">
        <v>4350.8500000000004</v>
      </c>
      <c r="Q1217" s="84" t="s">
        <v>82</v>
      </c>
      <c r="R1217" s="84" t="s">
        <v>10</v>
      </c>
      <c r="S1217" s="84" t="s">
        <v>10</v>
      </c>
      <c r="T1217" s="83" t="s">
        <v>92</v>
      </c>
      <c r="U1217" s="83" t="s">
        <v>124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4:55" ht="29.25" thickBot="1">
      <c r="N1218" s="3" t="s">
        <v>194</v>
      </c>
      <c r="O1218" s="83">
        <v>11</v>
      </c>
      <c r="P1218" s="87">
        <v>672.25</v>
      </c>
      <c r="Q1218" s="84" t="s">
        <v>82</v>
      </c>
      <c r="R1218" s="84" t="s">
        <v>10</v>
      </c>
      <c r="S1218" s="84" t="s">
        <v>83</v>
      </c>
      <c r="T1218" s="83" t="s">
        <v>92</v>
      </c>
      <c r="U1218" s="83" t="s">
        <v>124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29.25" thickBot="1">
      <c r="N1219" s="3" t="s">
        <v>194</v>
      </c>
      <c r="O1219" s="83">
        <v>11</v>
      </c>
      <c r="P1219" s="87">
        <v>915.51</v>
      </c>
      <c r="Q1219" s="84" t="s">
        <v>82</v>
      </c>
      <c r="R1219" s="84" t="s">
        <v>10</v>
      </c>
      <c r="S1219" s="84" t="s">
        <v>84</v>
      </c>
      <c r="T1219" s="83" t="s">
        <v>92</v>
      </c>
      <c r="U1219" s="83" t="s">
        <v>124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29.25" thickBot="1">
      <c r="N1220" s="3" t="s">
        <v>194</v>
      </c>
      <c r="O1220" s="83">
        <v>11</v>
      </c>
      <c r="P1220" s="87">
        <v>779.75</v>
      </c>
      <c r="Q1220" s="84" t="s">
        <v>82</v>
      </c>
      <c r="R1220" s="84" t="s">
        <v>10</v>
      </c>
      <c r="S1220" s="84" t="s">
        <v>10</v>
      </c>
      <c r="T1220" s="83" t="s">
        <v>93</v>
      </c>
      <c r="U1220" s="83" t="s">
        <v>124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4:55" ht="29.25" thickBot="1">
      <c r="N1221" s="3" t="s">
        <v>194</v>
      </c>
      <c r="O1221" s="83">
        <v>11</v>
      </c>
      <c r="P1221" s="87">
        <v>36.28</v>
      </c>
      <c r="Q1221" s="84" t="s">
        <v>11</v>
      </c>
      <c r="R1221" s="84" t="s">
        <v>10</v>
      </c>
      <c r="S1221" s="84" t="s">
        <v>10</v>
      </c>
      <c r="T1221" s="83" t="s">
        <v>89</v>
      </c>
      <c r="U1221" s="83" t="s">
        <v>124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>M645045</v>
      </c>
      <c r="AU1221" s="11">
        <f t="shared" si="423"/>
        <v>11</v>
      </c>
      <c r="AV1221" s="11">
        <f t="shared" si="424"/>
        <v>36.28</v>
      </c>
      <c r="AW1221" s="11" t="str">
        <f t="shared" si="425"/>
        <v>2018/7</v>
      </c>
      <c r="AX1221" s="11" t="str">
        <f t="shared" si="426"/>
        <v>2018/7 Contribuciones Seg. Social</v>
      </c>
      <c r="AY1221" s="11">
        <f t="shared" si="428"/>
        <v>2177.25</v>
      </c>
      <c r="AZ1221" s="11">
        <f t="shared" si="427"/>
        <v>1.6663221954300148E-2</v>
      </c>
      <c r="BA1221" s="11" t="str">
        <f t="shared" si="409"/>
        <v>M645045 11</v>
      </c>
      <c r="BB1221" s="11">
        <f>IFERROR(IF(AW1221="","",VLOOKUP(AW1221,SUSS!R:S,2,FALSE)),AY1221*SUSS!$M$2)</f>
        <v>261.27</v>
      </c>
      <c r="BC1221" s="11">
        <f t="shared" ref="BC1221:BC1284" si="429">IFERROR(IF(BB1221&lt;&gt;"",AZ1221*BB1221,""),"VER")</f>
        <v>4.3535999999999992</v>
      </c>
    </row>
    <row r="1222" spans="14:55" ht="29.25" thickBot="1">
      <c r="N1222" s="3" t="s">
        <v>194</v>
      </c>
      <c r="O1222" s="83">
        <v>11</v>
      </c>
      <c r="P1222" s="87">
        <v>31.48</v>
      </c>
      <c r="Q1222" s="84" t="s">
        <v>86</v>
      </c>
      <c r="R1222" s="84" t="s">
        <v>10</v>
      </c>
      <c r="S1222" s="84" t="s">
        <v>10</v>
      </c>
      <c r="T1222" s="83" t="s">
        <v>89</v>
      </c>
      <c r="U1222" s="83" t="s">
        <v>124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29.25" thickBot="1">
      <c r="N1223" s="3" t="s">
        <v>194</v>
      </c>
      <c r="O1223" s="83">
        <v>12</v>
      </c>
      <c r="P1223" s="86">
        <v>6718.36</v>
      </c>
      <c r="Q1223" s="84" t="s">
        <v>82</v>
      </c>
      <c r="R1223" s="84" t="s">
        <v>10</v>
      </c>
      <c r="S1223" s="84" t="s">
        <v>10</v>
      </c>
      <c r="T1223" s="83" t="s">
        <v>93</v>
      </c>
      <c r="U1223" s="83" t="s">
        <v>124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4:55" ht="29.25" thickBot="1">
      <c r="N1224" s="3" t="s">
        <v>194</v>
      </c>
      <c r="O1224" s="83">
        <v>12</v>
      </c>
      <c r="P1224" s="87">
        <v>36.28</v>
      </c>
      <c r="Q1224" s="84" t="s">
        <v>11</v>
      </c>
      <c r="R1224" s="84" t="s">
        <v>10</v>
      </c>
      <c r="S1224" s="84" t="s">
        <v>10</v>
      </c>
      <c r="T1224" s="83" t="s">
        <v>89</v>
      </c>
      <c r="U1224" s="83" t="s">
        <v>124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M645045</v>
      </c>
      <c r="AU1224" s="11">
        <f t="shared" si="423"/>
        <v>12</v>
      </c>
      <c r="AV1224" s="11">
        <f t="shared" si="424"/>
        <v>36.28</v>
      </c>
      <c r="AW1224" s="11" t="str">
        <f t="shared" si="425"/>
        <v>2018/7</v>
      </c>
      <c r="AX1224" s="11" t="str">
        <f t="shared" si="426"/>
        <v>2018/7 Contribuciones Seg. Social</v>
      </c>
      <c r="AY1224" s="11">
        <f t="shared" si="428"/>
        <v>2177.25</v>
      </c>
      <c r="AZ1224" s="11">
        <f t="shared" si="427"/>
        <v>1.6663221954300148E-2</v>
      </c>
      <c r="BA1224" s="11" t="str">
        <f t="shared" ref="BA1224:BA1287" si="430">AT1224&amp;" "&amp;AU1224</f>
        <v>M645045 12</v>
      </c>
      <c r="BB1224" s="11">
        <f>IFERROR(IF(AW1224="","",VLOOKUP(AW1224,SUSS!R:S,2,FALSE)),AY1224*SUSS!$M$2)</f>
        <v>261.27</v>
      </c>
      <c r="BC1224" s="11">
        <f t="shared" si="429"/>
        <v>4.3535999999999992</v>
      </c>
    </row>
    <row r="1225" spans="14:55" ht="29.25" thickBot="1">
      <c r="N1225" s="3" t="s">
        <v>194</v>
      </c>
      <c r="O1225" s="83">
        <v>12</v>
      </c>
      <c r="P1225" s="87">
        <v>31.48</v>
      </c>
      <c r="Q1225" s="84" t="s">
        <v>86</v>
      </c>
      <c r="R1225" s="84" t="s">
        <v>10</v>
      </c>
      <c r="S1225" s="84" t="s">
        <v>10</v>
      </c>
      <c r="T1225" s="83" t="s">
        <v>89</v>
      </c>
      <c r="U1225" s="83" t="s">
        <v>124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4:55" ht="29.25" thickBot="1">
      <c r="N1226" s="3" t="s">
        <v>194</v>
      </c>
      <c r="O1226" s="83">
        <v>13</v>
      </c>
      <c r="P1226" s="86">
        <v>6718.36</v>
      </c>
      <c r="Q1226" s="84" t="s">
        <v>82</v>
      </c>
      <c r="R1226" s="84" t="s">
        <v>10</v>
      </c>
      <c r="S1226" s="84" t="s">
        <v>10</v>
      </c>
      <c r="T1226" s="83" t="s">
        <v>93</v>
      </c>
      <c r="U1226" s="83" t="s">
        <v>124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29.25" thickBot="1">
      <c r="N1227" s="3" t="s">
        <v>194</v>
      </c>
      <c r="O1227" s="83">
        <v>13</v>
      </c>
      <c r="P1227" s="87">
        <v>36.28</v>
      </c>
      <c r="Q1227" s="84" t="s">
        <v>11</v>
      </c>
      <c r="R1227" s="84" t="s">
        <v>10</v>
      </c>
      <c r="S1227" s="84" t="s">
        <v>10</v>
      </c>
      <c r="T1227" s="83" t="s">
        <v>89</v>
      </c>
      <c r="U1227" s="83" t="s">
        <v>124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>M645045</v>
      </c>
      <c r="AU1227" s="11">
        <f t="shared" si="423"/>
        <v>13</v>
      </c>
      <c r="AV1227" s="11">
        <f t="shared" si="424"/>
        <v>36.28</v>
      </c>
      <c r="AW1227" s="11" t="str">
        <f t="shared" si="425"/>
        <v>2018/7</v>
      </c>
      <c r="AX1227" s="11" t="str">
        <f t="shared" si="426"/>
        <v>2018/7 Contribuciones Seg. Social</v>
      </c>
      <c r="AY1227" s="11">
        <f t="shared" si="428"/>
        <v>2177.25</v>
      </c>
      <c r="AZ1227" s="11">
        <f t="shared" si="427"/>
        <v>1.6663221954300148E-2</v>
      </c>
      <c r="BA1227" s="11" t="str">
        <f t="shared" si="430"/>
        <v>M645045 13</v>
      </c>
      <c r="BB1227" s="11">
        <f>IFERROR(IF(AW1227="","",VLOOKUP(AW1227,SUSS!R:S,2,FALSE)),AY1227*SUSS!$M$2)</f>
        <v>261.27</v>
      </c>
      <c r="BC1227" s="11">
        <f t="shared" si="429"/>
        <v>4.3535999999999992</v>
      </c>
    </row>
    <row r="1228" spans="14:55" ht="29.25" thickBot="1">
      <c r="N1228" s="3" t="s">
        <v>194</v>
      </c>
      <c r="O1228" s="83">
        <v>13</v>
      </c>
      <c r="P1228" s="87">
        <v>31.48</v>
      </c>
      <c r="Q1228" s="84" t="s">
        <v>86</v>
      </c>
      <c r="R1228" s="84" t="s">
        <v>10</v>
      </c>
      <c r="S1228" s="84" t="s">
        <v>10</v>
      </c>
      <c r="T1228" s="83" t="s">
        <v>89</v>
      </c>
      <c r="U1228" s="83" t="s">
        <v>124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4:55" ht="29.25" thickBot="1">
      <c r="N1229" s="3" t="s">
        <v>194</v>
      </c>
      <c r="O1229" s="83">
        <v>14</v>
      </c>
      <c r="P1229" s="86">
        <v>6718.36</v>
      </c>
      <c r="Q1229" s="84" t="s">
        <v>82</v>
      </c>
      <c r="R1229" s="84" t="s">
        <v>10</v>
      </c>
      <c r="S1229" s="84" t="s">
        <v>10</v>
      </c>
      <c r="T1229" s="83" t="s">
        <v>93</v>
      </c>
      <c r="U1229" s="83" t="s">
        <v>124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4:55" ht="29.25" thickBot="1">
      <c r="N1230" s="3" t="s">
        <v>194</v>
      </c>
      <c r="O1230" s="83">
        <v>14</v>
      </c>
      <c r="P1230" s="87">
        <v>36.28</v>
      </c>
      <c r="Q1230" s="84" t="s">
        <v>11</v>
      </c>
      <c r="R1230" s="84" t="s">
        <v>10</v>
      </c>
      <c r="S1230" s="84" t="s">
        <v>10</v>
      </c>
      <c r="T1230" s="83" t="s">
        <v>89</v>
      </c>
      <c r="U1230" s="83" t="s">
        <v>124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>M645045</v>
      </c>
      <c r="AU1230" s="11">
        <f t="shared" si="423"/>
        <v>14</v>
      </c>
      <c r="AV1230" s="11">
        <f t="shared" si="424"/>
        <v>36.28</v>
      </c>
      <c r="AW1230" s="11" t="str">
        <f t="shared" si="425"/>
        <v>2018/7</v>
      </c>
      <c r="AX1230" s="11" t="str">
        <f t="shared" si="426"/>
        <v>2018/7 Contribuciones Seg. Social</v>
      </c>
      <c r="AY1230" s="11">
        <f t="shared" si="428"/>
        <v>2177.25</v>
      </c>
      <c r="AZ1230" s="11">
        <f t="shared" si="427"/>
        <v>1.6663221954300148E-2</v>
      </c>
      <c r="BA1230" s="11" t="str">
        <f t="shared" si="430"/>
        <v>M645045 14</v>
      </c>
      <c r="BB1230" s="11">
        <f>IFERROR(IF(AW1230="","",VLOOKUP(AW1230,SUSS!R:S,2,FALSE)),AY1230*SUSS!$M$2)</f>
        <v>261.27</v>
      </c>
      <c r="BC1230" s="11">
        <f t="shared" si="429"/>
        <v>4.3535999999999992</v>
      </c>
    </row>
    <row r="1231" spans="14:55" ht="29.25" thickBot="1">
      <c r="N1231" s="3" t="s">
        <v>194</v>
      </c>
      <c r="O1231" s="83">
        <v>14</v>
      </c>
      <c r="P1231" s="87">
        <v>31.48</v>
      </c>
      <c r="Q1231" s="84" t="s">
        <v>86</v>
      </c>
      <c r="R1231" s="84" t="s">
        <v>10</v>
      </c>
      <c r="S1231" s="84" t="s">
        <v>10</v>
      </c>
      <c r="T1231" s="83" t="s">
        <v>89</v>
      </c>
      <c r="U1231" s="83" t="s">
        <v>124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29.25" thickBot="1">
      <c r="N1232" s="3" t="s">
        <v>194</v>
      </c>
      <c r="O1232" s="83">
        <v>15</v>
      </c>
      <c r="P1232" s="86">
        <v>6718.36</v>
      </c>
      <c r="Q1232" s="84" t="s">
        <v>82</v>
      </c>
      <c r="R1232" s="84" t="s">
        <v>10</v>
      </c>
      <c r="S1232" s="84" t="s">
        <v>10</v>
      </c>
      <c r="T1232" s="83" t="s">
        <v>93</v>
      </c>
      <c r="U1232" s="83" t="s">
        <v>124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4:55" ht="29.25" thickBot="1">
      <c r="N1233" s="3" t="s">
        <v>194</v>
      </c>
      <c r="O1233" s="83">
        <v>15</v>
      </c>
      <c r="P1233" s="87">
        <v>36.28</v>
      </c>
      <c r="Q1233" s="84" t="s">
        <v>11</v>
      </c>
      <c r="R1233" s="84" t="s">
        <v>10</v>
      </c>
      <c r="S1233" s="84" t="s">
        <v>10</v>
      </c>
      <c r="T1233" s="83" t="s">
        <v>89</v>
      </c>
      <c r="U1233" s="83" t="s">
        <v>124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M645045</v>
      </c>
      <c r="AU1233" s="11">
        <f t="shared" si="423"/>
        <v>15</v>
      </c>
      <c r="AV1233" s="11">
        <f t="shared" si="424"/>
        <v>36.28</v>
      </c>
      <c r="AW1233" s="11" t="str">
        <f t="shared" si="425"/>
        <v>2018/7</v>
      </c>
      <c r="AX1233" s="11" t="str">
        <f t="shared" si="426"/>
        <v>2018/7 Contribuciones Seg. Social</v>
      </c>
      <c r="AY1233" s="11">
        <f t="shared" si="428"/>
        <v>2177.25</v>
      </c>
      <c r="AZ1233" s="11">
        <f t="shared" si="427"/>
        <v>1.6663221954300148E-2</v>
      </c>
      <c r="BA1233" s="11" t="str">
        <f t="shared" si="430"/>
        <v>M645045 15</v>
      </c>
      <c r="BB1233" s="11">
        <f>IFERROR(IF(AW1233="","",VLOOKUP(AW1233,SUSS!R:S,2,FALSE)),AY1233*SUSS!$M$2)</f>
        <v>261.27</v>
      </c>
      <c r="BC1233" s="11">
        <f t="shared" si="429"/>
        <v>4.3535999999999992</v>
      </c>
    </row>
    <row r="1234" spans="14:55" ht="29.25" thickBot="1">
      <c r="N1234" s="3" t="s">
        <v>194</v>
      </c>
      <c r="O1234" s="83">
        <v>15</v>
      </c>
      <c r="P1234" s="87">
        <v>31.48</v>
      </c>
      <c r="Q1234" s="84" t="s">
        <v>86</v>
      </c>
      <c r="R1234" s="84" t="s">
        <v>10</v>
      </c>
      <c r="S1234" s="84" t="s">
        <v>10</v>
      </c>
      <c r="T1234" s="83" t="s">
        <v>89</v>
      </c>
      <c r="U1234" s="83" t="s">
        <v>124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29.25" thickBot="1">
      <c r="N1235" s="3" t="s">
        <v>194</v>
      </c>
      <c r="O1235" s="83">
        <v>16</v>
      </c>
      <c r="P1235" s="86">
        <v>6718.36</v>
      </c>
      <c r="Q1235" s="84" t="s">
        <v>82</v>
      </c>
      <c r="R1235" s="84" t="s">
        <v>10</v>
      </c>
      <c r="S1235" s="84" t="s">
        <v>10</v>
      </c>
      <c r="T1235" s="83" t="s">
        <v>93</v>
      </c>
      <c r="U1235" s="83" t="s">
        <v>124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29.25" thickBot="1">
      <c r="N1236" s="3" t="s">
        <v>194</v>
      </c>
      <c r="O1236" s="83">
        <v>16</v>
      </c>
      <c r="P1236" s="87">
        <v>36.28</v>
      </c>
      <c r="Q1236" s="84" t="s">
        <v>11</v>
      </c>
      <c r="R1236" s="84" t="s">
        <v>10</v>
      </c>
      <c r="S1236" s="84" t="s">
        <v>10</v>
      </c>
      <c r="T1236" s="83" t="s">
        <v>89</v>
      </c>
      <c r="U1236" s="83" t="s">
        <v>124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M645045</v>
      </c>
      <c r="AU1236" s="11">
        <f t="shared" si="423"/>
        <v>16</v>
      </c>
      <c r="AV1236" s="11">
        <f t="shared" si="424"/>
        <v>36.28</v>
      </c>
      <c r="AW1236" s="11" t="str">
        <f t="shared" si="425"/>
        <v>2018/7</v>
      </c>
      <c r="AX1236" s="11" t="str">
        <f t="shared" si="426"/>
        <v>2018/7 Contribuciones Seg. Social</v>
      </c>
      <c r="AY1236" s="11">
        <f t="shared" si="428"/>
        <v>2177.25</v>
      </c>
      <c r="AZ1236" s="11">
        <f t="shared" si="427"/>
        <v>1.6663221954300148E-2</v>
      </c>
      <c r="BA1236" s="11" t="str">
        <f t="shared" si="430"/>
        <v>M645045 16</v>
      </c>
      <c r="BB1236" s="11">
        <f>IFERROR(IF(AW1236="","",VLOOKUP(AW1236,SUSS!R:S,2,FALSE)),AY1236*SUSS!$M$2)</f>
        <v>261.27</v>
      </c>
      <c r="BC1236" s="11">
        <f t="shared" si="429"/>
        <v>4.3535999999999992</v>
      </c>
    </row>
    <row r="1237" spans="14:55" ht="29.25" thickBot="1">
      <c r="N1237" s="3" t="s">
        <v>194</v>
      </c>
      <c r="O1237" s="83">
        <v>16</v>
      </c>
      <c r="P1237" s="87">
        <v>31.48</v>
      </c>
      <c r="Q1237" s="84" t="s">
        <v>86</v>
      </c>
      <c r="R1237" s="84" t="s">
        <v>10</v>
      </c>
      <c r="S1237" s="84" t="s">
        <v>10</v>
      </c>
      <c r="T1237" s="83" t="s">
        <v>89</v>
      </c>
      <c r="U1237" s="83" t="s">
        <v>124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4:55" ht="29.25" thickBot="1">
      <c r="N1238" s="3" t="s">
        <v>194</v>
      </c>
      <c r="O1238" s="83">
        <v>17</v>
      </c>
      <c r="P1238" s="86">
        <v>5626.89</v>
      </c>
      <c r="Q1238" s="84" t="s">
        <v>82</v>
      </c>
      <c r="R1238" s="84" t="s">
        <v>10</v>
      </c>
      <c r="S1238" s="84" t="s">
        <v>10</v>
      </c>
      <c r="T1238" s="83" t="s">
        <v>93</v>
      </c>
      <c r="U1238" s="83" t="s">
        <v>124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4:55" ht="29.25" thickBot="1">
      <c r="N1239" s="3" t="s">
        <v>194</v>
      </c>
      <c r="O1239" s="83">
        <v>17</v>
      </c>
      <c r="P1239" s="86">
        <v>1091.47</v>
      </c>
      <c r="Q1239" s="84" t="s">
        <v>82</v>
      </c>
      <c r="R1239" s="84" t="s">
        <v>10</v>
      </c>
      <c r="S1239" s="84" t="s">
        <v>83</v>
      </c>
      <c r="T1239" s="83" t="s">
        <v>93</v>
      </c>
      <c r="U1239" s="83" t="s">
        <v>124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29.25" thickBot="1">
      <c r="N1240" s="3" t="s">
        <v>194</v>
      </c>
      <c r="O1240" s="83">
        <v>17</v>
      </c>
      <c r="P1240" s="87">
        <v>31.48</v>
      </c>
      <c r="Q1240" s="84" t="s">
        <v>86</v>
      </c>
      <c r="R1240" s="84" t="s">
        <v>10</v>
      </c>
      <c r="S1240" s="84" t="s">
        <v>10</v>
      </c>
      <c r="T1240" s="83" t="s">
        <v>89</v>
      </c>
      <c r="U1240" s="83" t="s">
        <v>124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29.25" thickBot="1">
      <c r="N1241" s="3" t="s">
        <v>194</v>
      </c>
      <c r="O1241" s="83">
        <v>17</v>
      </c>
      <c r="P1241" s="87">
        <v>36.28</v>
      </c>
      <c r="Q1241" s="84" t="s">
        <v>11</v>
      </c>
      <c r="R1241" s="84" t="s">
        <v>10</v>
      </c>
      <c r="S1241" s="84" t="s">
        <v>10</v>
      </c>
      <c r="T1241" s="83" t="s">
        <v>89</v>
      </c>
      <c r="U1241" s="83" t="s">
        <v>124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M645045</v>
      </c>
      <c r="AU1241" s="11">
        <f t="shared" si="423"/>
        <v>17</v>
      </c>
      <c r="AV1241" s="11">
        <f t="shared" si="424"/>
        <v>36.28</v>
      </c>
      <c r="AW1241" s="11" t="str">
        <f t="shared" si="425"/>
        <v>2018/7</v>
      </c>
      <c r="AX1241" s="11" t="str">
        <f t="shared" si="426"/>
        <v>2018/7 Contribuciones Seg. Social</v>
      </c>
      <c r="AY1241" s="11">
        <f t="shared" si="428"/>
        <v>2177.25</v>
      </c>
      <c r="AZ1241" s="11">
        <f t="shared" si="427"/>
        <v>1.6663221954300148E-2</v>
      </c>
      <c r="BA1241" s="11" t="str">
        <f t="shared" si="430"/>
        <v>M645045 17</v>
      </c>
      <c r="BB1241" s="11">
        <f>IFERROR(IF(AW1241="","",VLOOKUP(AW1241,SUSS!R:S,2,FALSE)),AY1241*SUSS!$M$2)</f>
        <v>261.27</v>
      </c>
      <c r="BC1241" s="11">
        <f t="shared" si="429"/>
        <v>4.3535999999999992</v>
      </c>
    </row>
    <row r="1242" spans="14:55" ht="29.25" thickBot="1">
      <c r="N1242" s="3" t="s">
        <v>194</v>
      </c>
      <c r="O1242" s="83">
        <v>18</v>
      </c>
      <c r="P1242" s="86">
        <v>2994.74</v>
      </c>
      <c r="Q1242" s="84" t="s">
        <v>82</v>
      </c>
      <c r="R1242" s="84" t="s">
        <v>10</v>
      </c>
      <c r="S1242" s="84" t="s">
        <v>83</v>
      </c>
      <c r="T1242" s="83" t="s">
        <v>93</v>
      </c>
      <c r="U1242" s="83" t="s">
        <v>124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4:55" ht="29.25" thickBot="1">
      <c r="N1243" s="3" t="s">
        <v>194</v>
      </c>
      <c r="O1243" s="83">
        <v>18</v>
      </c>
      <c r="P1243" s="86">
        <v>3723.62</v>
      </c>
      <c r="Q1243" s="84" t="s">
        <v>82</v>
      </c>
      <c r="R1243" s="84" t="s">
        <v>10</v>
      </c>
      <c r="S1243" s="84" t="s">
        <v>84</v>
      </c>
      <c r="T1243" s="83" t="s">
        <v>93</v>
      </c>
      <c r="U1243" s="83" t="s">
        <v>124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4:55" ht="29.25" thickBot="1">
      <c r="N1244" s="3" t="s">
        <v>194</v>
      </c>
      <c r="O1244" s="83">
        <v>18</v>
      </c>
      <c r="P1244" s="87">
        <v>31.48</v>
      </c>
      <c r="Q1244" s="84" t="s">
        <v>86</v>
      </c>
      <c r="R1244" s="84" t="s">
        <v>10</v>
      </c>
      <c r="S1244" s="84" t="s">
        <v>10</v>
      </c>
      <c r="T1244" s="83" t="s">
        <v>89</v>
      </c>
      <c r="U1244" s="83" t="s">
        <v>124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29.25" thickBot="1">
      <c r="N1245" s="3" t="s">
        <v>194</v>
      </c>
      <c r="O1245" s="83">
        <v>18</v>
      </c>
      <c r="P1245" s="87">
        <v>36.28</v>
      </c>
      <c r="Q1245" s="84" t="s">
        <v>11</v>
      </c>
      <c r="R1245" s="84" t="s">
        <v>10</v>
      </c>
      <c r="S1245" s="84" t="s">
        <v>10</v>
      </c>
      <c r="T1245" s="83" t="s">
        <v>89</v>
      </c>
      <c r="U1245" s="83" t="s">
        <v>124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>M645045</v>
      </c>
      <c r="AU1245" s="11">
        <f t="shared" si="423"/>
        <v>18</v>
      </c>
      <c r="AV1245" s="11">
        <f t="shared" si="424"/>
        <v>36.28</v>
      </c>
      <c r="AW1245" s="11" t="str">
        <f t="shared" si="425"/>
        <v>2018/7</v>
      </c>
      <c r="AX1245" s="11" t="str">
        <f t="shared" si="426"/>
        <v>2018/7 Contribuciones Seg. Social</v>
      </c>
      <c r="AY1245" s="11">
        <f t="shared" si="428"/>
        <v>2177.25</v>
      </c>
      <c r="AZ1245" s="11">
        <f t="shared" si="427"/>
        <v>1.6663221954300148E-2</v>
      </c>
      <c r="BA1245" s="11" t="str">
        <f t="shared" si="430"/>
        <v>M645045 18</v>
      </c>
      <c r="BB1245" s="11">
        <f>IFERROR(IF(AW1245="","",VLOOKUP(AW1245,SUSS!R:S,2,FALSE)),AY1245*SUSS!$M$2)</f>
        <v>261.27</v>
      </c>
      <c r="BC1245" s="11">
        <f t="shared" si="429"/>
        <v>4.3535999999999992</v>
      </c>
    </row>
    <row r="1246" spans="14:55" ht="29.25" thickBot="1">
      <c r="N1246" s="3" t="s">
        <v>194</v>
      </c>
      <c r="O1246" s="83">
        <v>19</v>
      </c>
      <c r="P1246" s="86">
        <v>2189.7800000000002</v>
      </c>
      <c r="Q1246" s="84" t="s">
        <v>82</v>
      </c>
      <c r="R1246" s="84" t="s">
        <v>10</v>
      </c>
      <c r="S1246" s="84" t="s">
        <v>84</v>
      </c>
      <c r="T1246" s="83" t="s">
        <v>93</v>
      </c>
      <c r="U1246" s="83" t="s">
        <v>124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4:55" ht="29.25" thickBot="1">
      <c r="N1247" s="3" t="s">
        <v>194</v>
      </c>
      <c r="O1247" s="83">
        <v>19</v>
      </c>
      <c r="P1247" s="86">
        <v>4528.58</v>
      </c>
      <c r="Q1247" s="84" t="s">
        <v>82</v>
      </c>
      <c r="R1247" s="84" t="s">
        <v>10</v>
      </c>
      <c r="S1247" s="84" t="s">
        <v>10</v>
      </c>
      <c r="T1247" s="83" t="s">
        <v>94</v>
      </c>
      <c r="U1247" s="83" t="s">
        <v>124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4:55" ht="29.25" thickBot="1">
      <c r="N1248" s="3" t="s">
        <v>194</v>
      </c>
      <c r="O1248" s="83">
        <v>19</v>
      </c>
      <c r="P1248" s="87">
        <v>36.28</v>
      </c>
      <c r="Q1248" s="84" t="s">
        <v>11</v>
      </c>
      <c r="R1248" s="84" t="s">
        <v>10</v>
      </c>
      <c r="S1248" s="84" t="s">
        <v>10</v>
      </c>
      <c r="T1248" s="83" t="s">
        <v>89</v>
      </c>
      <c r="U1248" s="83" t="s">
        <v>124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M645045</v>
      </c>
      <c r="AU1248" s="11">
        <f t="shared" si="444"/>
        <v>19</v>
      </c>
      <c r="AV1248" s="11">
        <f t="shared" si="445"/>
        <v>36.28</v>
      </c>
      <c r="AW1248" s="11" t="str">
        <f t="shared" si="446"/>
        <v>2018/7</v>
      </c>
      <c r="AX1248" s="11" t="str">
        <f t="shared" si="447"/>
        <v>2018/7 Contribuciones Seg. Social</v>
      </c>
      <c r="AY1248" s="11">
        <f t="shared" si="428"/>
        <v>2177.25</v>
      </c>
      <c r="AZ1248" s="11">
        <f t="shared" si="448"/>
        <v>1.6663221954300148E-2</v>
      </c>
      <c r="BA1248" s="11" t="str">
        <f t="shared" si="430"/>
        <v>M645045 19</v>
      </c>
      <c r="BB1248" s="11">
        <f>IFERROR(IF(AW1248="","",VLOOKUP(AW1248,SUSS!R:S,2,FALSE)),AY1248*SUSS!$M$2)</f>
        <v>261.27</v>
      </c>
      <c r="BC1248" s="11">
        <f t="shared" si="429"/>
        <v>4.3535999999999992</v>
      </c>
    </row>
    <row r="1249" spans="14:55" ht="29.25" thickBot="1">
      <c r="N1249" s="3" t="s">
        <v>194</v>
      </c>
      <c r="O1249" s="83">
        <v>19</v>
      </c>
      <c r="P1249" s="87">
        <v>31.48</v>
      </c>
      <c r="Q1249" s="84" t="s">
        <v>86</v>
      </c>
      <c r="R1249" s="84" t="s">
        <v>10</v>
      </c>
      <c r="S1249" s="84" t="s">
        <v>10</v>
      </c>
      <c r="T1249" s="83" t="s">
        <v>89</v>
      </c>
      <c r="U1249" s="83" t="s">
        <v>124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29.25" thickBot="1">
      <c r="N1250" s="3" t="s">
        <v>194</v>
      </c>
      <c r="O1250" s="83">
        <v>20</v>
      </c>
      <c r="P1250" s="86">
        <v>6718.36</v>
      </c>
      <c r="Q1250" s="84" t="s">
        <v>82</v>
      </c>
      <c r="R1250" s="84" t="s">
        <v>10</v>
      </c>
      <c r="S1250" s="84" t="s">
        <v>10</v>
      </c>
      <c r="T1250" s="83" t="s">
        <v>94</v>
      </c>
      <c r="U1250" s="83" t="s">
        <v>124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29.25" thickBot="1">
      <c r="N1251" s="3" t="s">
        <v>194</v>
      </c>
      <c r="O1251" s="83">
        <v>20</v>
      </c>
      <c r="P1251" s="87">
        <v>36.28</v>
      </c>
      <c r="Q1251" s="84" t="s">
        <v>11</v>
      </c>
      <c r="R1251" s="84" t="s">
        <v>10</v>
      </c>
      <c r="S1251" s="84" t="s">
        <v>10</v>
      </c>
      <c r="T1251" s="83" t="s">
        <v>89</v>
      </c>
      <c r="U1251" s="83" t="s">
        <v>124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M645045</v>
      </c>
      <c r="AU1251" s="11">
        <f t="shared" si="444"/>
        <v>20</v>
      </c>
      <c r="AV1251" s="11">
        <f t="shared" si="445"/>
        <v>36.28</v>
      </c>
      <c r="AW1251" s="11" t="str">
        <f t="shared" si="446"/>
        <v>2018/7</v>
      </c>
      <c r="AX1251" s="11" t="str">
        <f t="shared" si="447"/>
        <v>2018/7 Contribuciones Seg. Social</v>
      </c>
      <c r="AY1251" s="11">
        <f t="shared" si="428"/>
        <v>2177.25</v>
      </c>
      <c r="AZ1251" s="11">
        <f t="shared" si="448"/>
        <v>1.6663221954300148E-2</v>
      </c>
      <c r="BA1251" s="11" t="str">
        <f t="shared" si="430"/>
        <v>M645045 20</v>
      </c>
      <c r="BB1251" s="11">
        <f>IFERROR(IF(AW1251="","",VLOOKUP(AW1251,SUSS!R:S,2,FALSE)),AY1251*SUSS!$M$2)</f>
        <v>261.27</v>
      </c>
      <c r="BC1251" s="11">
        <f t="shared" si="429"/>
        <v>4.3535999999999992</v>
      </c>
    </row>
    <row r="1252" spans="14:55" ht="29.25" thickBot="1">
      <c r="N1252" s="3" t="s">
        <v>194</v>
      </c>
      <c r="O1252" s="83">
        <v>20</v>
      </c>
      <c r="P1252" s="87">
        <v>31.48</v>
      </c>
      <c r="Q1252" s="84" t="s">
        <v>86</v>
      </c>
      <c r="R1252" s="84" t="s">
        <v>10</v>
      </c>
      <c r="S1252" s="84" t="s">
        <v>10</v>
      </c>
      <c r="T1252" s="83" t="s">
        <v>89</v>
      </c>
      <c r="U1252" s="83" t="s">
        <v>124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29.25" thickBot="1">
      <c r="N1253" s="3" t="s">
        <v>194</v>
      </c>
      <c r="O1253" s="83">
        <v>21</v>
      </c>
      <c r="P1253" s="86">
        <v>6718.36</v>
      </c>
      <c r="Q1253" s="84" t="s">
        <v>82</v>
      </c>
      <c r="R1253" s="84" t="s">
        <v>10</v>
      </c>
      <c r="S1253" s="84" t="s">
        <v>10</v>
      </c>
      <c r="T1253" s="83" t="s">
        <v>94</v>
      </c>
      <c r="U1253" s="83" t="s">
        <v>124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29.25" thickBot="1">
      <c r="N1254" s="3" t="s">
        <v>194</v>
      </c>
      <c r="O1254" s="83">
        <v>21</v>
      </c>
      <c r="P1254" s="87">
        <v>36.28</v>
      </c>
      <c r="Q1254" s="84" t="s">
        <v>11</v>
      </c>
      <c r="R1254" s="84" t="s">
        <v>10</v>
      </c>
      <c r="S1254" s="84" t="s">
        <v>10</v>
      </c>
      <c r="T1254" s="83" t="s">
        <v>89</v>
      </c>
      <c r="U1254" s="83" t="s">
        <v>124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>M645045</v>
      </c>
      <c r="AU1254" s="11">
        <f t="shared" si="444"/>
        <v>21</v>
      </c>
      <c r="AV1254" s="11">
        <f t="shared" si="445"/>
        <v>36.28</v>
      </c>
      <c r="AW1254" s="11" t="str">
        <f t="shared" si="446"/>
        <v>2018/7</v>
      </c>
      <c r="AX1254" s="11" t="str">
        <f t="shared" si="447"/>
        <v>2018/7 Contribuciones Seg. Social</v>
      </c>
      <c r="AY1254" s="11">
        <f t="shared" si="428"/>
        <v>2177.25</v>
      </c>
      <c r="AZ1254" s="11">
        <f t="shared" si="448"/>
        <v>1.6663221954300148E-2</v>
      </c>
      <c r="BA1254" s="11" t="str">
        <f t="shared" si="430"/>
        <v>M645045 21</v>
      </c>
      <c r="BB1254" s="11">
        <f>IFERROR(IF(AW1254="","",VLOOKUP(AW1254,SUSS!R:S,2,FALSE)),AY1254*SUSS!$M$2)</f>
        <v>261.27</v>
      </c>
      <c r="BC1254" s="11">
        <f t="shared" si="429"/>
        <v>4.3535999999999992</v>
      </c>
    </row>
    <row r="1255" spans="14:55" ht="29.25" thickBot="1">
      <c r="N1255" s="3" t="s">
        <v>194</v>
      </c>
      <c r="O1255" s="83">
        <v>21</v>
      </c>
      <c r="P1255" s="87">
        <v>31.48</v>
      </c>
      <c r="Q1255" s="84" t="s">
        <v>86</v>
      </c>
      <c r="R1255" s="84" t="s">
        <v>10</v>
      </c>
      <c r="S1255" s="84" t="s">
        <v>10</v>
      </c>
      <c r="T1255" s="83" t="s">
        <v>89</v>
      </c>
      <c r="U1255" s="83" t="s">
        <v>124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29.25" thickBot="1">
      <c r="N1256" s="3" t="s">
        <v>194</v>
      </c>
      <c r="O1256" s="83">
        <v>22</v>
      </c>
      <c r="P1256" s="86">
        <v>6718.36</v>
      </c>
      <c r="Q1256" s="84" t="s">
        <v>82</v>
      </c>
      <c r="R1256" s="84" t="s">
        <v>10</v>
      </c>
      <c r="S1256" s="84" t="s">
        <v>10</v>
      </c>
      <c r="T1256" s="83" t="s">
        <v>94</v>
      </c>
      <c r="U1256" s="83" t="s">
        <v>124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29.25" thickBot="1">
      <c r="N1257" s="3" t="s">
        <v>194</v>
      </c>
      <c r="O1257" s="83">
        <v>22</v>
      </c>
      <c r="P1257" s="87">
        <v>36.28</v>
      </c>
      <c r="Q1257" s="84" t="s">
        <v>11</v>
      </c>
      <c r="R1257" s="84" t="s">
        <v>10</v>
      </c>
      <c r="S1257" s="84" t="s">
        <v>10</v>
      </c>
      <c r="T1257" s="83" t="s">
        <v>89</v>
      </c>
      <c r="U1257" s="83" t="s">
        <v>124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>M645045</v>
      </c>
      <c r="AU1257" s="11">
        <f t="shared" si="444"/>
        <v>22</v>
      </c>
      <c r="AV1257" s="11">
        <f t="shared" si="445"/>
        <v>36.28</v>
      </c>
      <c r="AW1257" s="11" t="str">
        <f t="shared" si="446"/>
        <v>2018/7</v>
      </c>
      <c r="AX1257" s="11" t="str">
        <f t="shared" si="447"/>
        <v>2018/7 Contribuciones Seg. Social</v>
      </c>
      <c r="AY1257" s="11">
        <f t="shared" si="428"/>
        <v>2177.25</v>
      </c>
      <c r="AZ1257" s="11">
        <f t="shared" si="448"/>
        <v>1.6663221954300148E-2</v>
      </c>
      <c r="BA1257" s="11" t="str">
        <f t="shared" si="430"/>
        <v>M645045 22</v>
      </c>
      <c r="BB1257" s="11">
        <f>IFERROR(IF(AW1257="","",VLOOKUP(AW1257,SUSS!R:S,2,FALSE)),AY1257*SUSS!$M$2)</f>
        <v>261.27</v>
      </c>
      <c r="BC1257" s="11">
        <f t="shared" si="429"/>
        <v>4.3535999999999992</v>
      </c>
    </row>
    <row r="1258" spans="14:55" ht="29.25" thickBot="1">
      <c r="N1258" s="3" t="s">
        <v>194</v>
      </c>
      <c r="O1258" s="83">
        <v>22</v>
      </c>
      <c r="P1258" s="87">
        <v>31.48</v>
      </c>
      <c r="Q1258" s="84" t="s">
        <v>86</v>
      </c>
      <c r="R1258" s="84" t="s">
        <v>10</v>
      </c>
      <c r="S1258" s="84" t="s">
        <v>10</v>
      </c>
      <c r="T1258" s="83" t="s">
        <v>89</v>
      </c>
      <c r="U1258" s="83" t="s">
        <v>124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29.25" thickBot="1">
      <c r="N1259" s="3" t="s">
        <v>194</v>
      </c>
      <c r="O1259" s="83">
        <v>23</v>
      </c>
      <c r="P1259" s="86">
        <v>6718.36</v>
      </c>
      <c r="Q1259" s="84" t="s">
        <v>82</v>
      </c>
      <c r="R1259" s="84" t="s">
        <v>10</v>
      </c>
      <c r="S1259" s="84" t="s">
        <v>10</v>
      </c>
      <c r="T1259" s="83" t="s">
        <v>94</v>
      </c>
      <c r="U1259" s="83" t="s">
        <v>124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29.25" thickBot="1">
      <c r="N1260" s="3" t="s">
        <v>194</v>
      </c>
      <c r="O1260" s="83">
        <v>23</v>
      </c>
      <c r="P1260" s="87">
        <v>36.28</v>
      </c>
      <c r="Q1260" s="84" t="s">
        <v>11</v>
      </c>
      <c r="R1260" s="84" t="s">
        <v>10</v>
      </c>
      <c r="S1260" s="84" t="s">
        <v>10</v>
      </c>
      <c r="T1260" s="83" t="s">
        <v>89</v>
      </c>
      <c r="U1260" s="83" t="s">
        <v>124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M645045</v>
      </c>
      <c r="AU1260" s="11">
        <f t="shared" si="444"/>
        <v>23</v>
      </c>
      <c r="AV1260" s="11">
        <f t="shared" si="445"/>
        <v>36.28</v>
      </c>
      <c r="AW1260" s="11" t="str">
        <f t="shared" si="446"/>
        <v>2018/7</v>
      </c>
      <c r="AX1260" s="11" t="str">
        <f t="shared" si="447"/>
        <v>2018/7 Contribuciones Seg. Social</v>
      </c>
      <c r="AY1260" s="11">
        <f t="shared" si="428"/>
        <v>2177.25</v>
      </c>
      <c r="AZ1260" s="11">
        <f t="shared" si="448"/>
        <v>1.6663221954300148E-2</v>
      </c>
      <c r="BA1260" s="11" t="str">
        <f t="shared" si="430"/>
        <v>M645045 23</v>
      </c>
      <c r="BB1260" s="11">
        <f>IFERROR(IF(AW1260="","",VLOOKUP(AW1260,SUSS!R:S,2,FALSE)),AY1260*SUSS!$M$2)</f>
        <v>261.27</v>
      </c>
      <c r="BC1260" s="11">
        <f t="shared" si="429"/>
        <v>4.3535999999999992</v>
      </c>
    </row>
    <row r="1261" spans="14:55" ht="29.25" thickBot="1">
      <c r="N1261" s="3" t="s">
        <v>194</v>
      </c>
      <c r="O1261" s="83">
        <v>23</v>
      </c>
      <c r="P1261" s="87">
        <v>31.48</v>
      </c>
      <c r="Q1261" s="84" t="s">
        <v>86</v>
      </c>
      <c r="R1261" s="84" t="s">
        <v>10</v>
      </c>
      <c r="S1261" s="84" t="s">
        <v>10</v>
      </c>
      <c r="T1261" s="83" t="s">
        <v>89</v>
      </c>
      <c r="U1261" s="83" t="s">
        <v>124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29.25" thickBot="1">
      <c r="N1262" s="3" t="s">
        <v>194</v>
      </c>
      <c r="O1262" s="83">
        <v>24</v>
      </c>
      <c r="P1262" s="86">
        <v>6718.36</v>
      </c>
      <c r="Q1262" s="84" t="s">
        <v>82</v>
      </c>
      <c r="R1262" s="84" t="s">
        <v>10</v>
      </c>
      <c r="S1262" s="84" t="s">
        <v>10</v>
      </c>
      <c r="T1262" s="83" t="s">
        <v>94</v>
      </c>
      <c r="U1262" s="83" t="s">
        <v>124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29.25" thickBot="1">
      <c r="N1263" s="3" t="s">
        <v>194</v>
      </c>
      <c r="O1263" s="83">
        <v>24</v>
      </c>
      <c r="P1263" s="87">
        <v>31.48</v>
      </c>
      <c r="Q1263" s="84" t="s">
        <v>86</v>
      </c>
      <c r="R1263" s="84" t="s">
        <v>10</v>
      </c>
      <c r="S1263" s="84" t="s">
        <v>10</v>
      </c>
      <c r="T1263" s="83" t="s">
        <v>89</v>
      </c>
      <c r="U1263" s="83" t="s">
        <v>124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29.25" thickBot="1">
      <c r="N1264" s="3" t="s">
        <v>194</v>
      </c>
      <c r="O1264" s="83">
        <v>24</v>
      </c>
      <c r="P1264" s="87">
        <v>36.28</v>
      </c>
      <c r="Q1264" s="84" t="s">
        <v>11</v>
      </c>
      <c r="R1264" s="84" t="s">
        <v>10</v>
      </c>
      <c r="S1264" s="84" t="s">
        <v>10</v>
      </c>
      <c r="T1264" s="83" t="s">
        <v>89</v>
      </c>
      <c r="U1264" s="83" t="s">
        <v>124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M645045</v>
      </c>
      <c r="AU1264" s="11">
        <f t="shared" si="444"/>
        <v>24</v>
      </c>
      <c r="AV1264" s="11">
        <f t="shared" si="445"/>
        <v>36.28</v>
      </c>
      <c r="AW1264" s="11" t="str">
        <f t="shared" si="446"/>
        <v>2018/7</v>
      </c>
      <c r="AX1264" s="11" t="str">
        <f t="shared" si="447"/>
        <v>2018/7 Contribuciones Seg. Social</v>
      </c>
      <c r="AY1264" s="11">
        <f t="shared" si="428"/>
        <v>2177.25</v>
      </c>
      <c r="AZ1264" s="11">
        <f t="shared" si="448"/>
        <v>1.6663221954300148E-2</v>
      </c>
      <c r="BA1264" s="11" t="str">
        <f t="shared" si="430"/>
        <v>M645045 24</v>
      </c>
      <c r="BB1264" s="11">
        <f>IFERROR(IF(AW1264="","",VLOOKUP(AW1264,SUSS!R:S,2,FALSE)),AY1264*SUSS!$M$2)</f>
        <v>261.27</v>
      </c>
      <c r="BC1264" s="11">
        <f t="shared" si="429"/>
        <v>4.3535999999999992</v>
      </c>
    </row>
    <row r="1265" spans="14:55" ht="29.25" thickBot="1">
      <c r="N1265" s="3" t="s">
        <v>194</v>
      </c>
      <c r="O1265" s="83">
        <v>25</v>
      </c>
      <c r="P1265" s="86">
        <v>6718.36</v>
      </c>
      <c r="Q1265" s="84" t="s">
        <v>82</v>
      </c>
      <c r="R1265" s="84" t="s">
        <v>10</v>
      </c>
      <c r="S1265" s="84" t="s">
        <v>10</v>
      </c>
      <c r="T1265" s="83" t="s">
        <v>94</v>
      </c>
      <c r="U1265" s="83" t="s">
        <v>124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29.25" thickBot="1">
      <c r="N1266" s="3" t="s">
        <v>194</v>
      </c>
      <c r="O1266" s="83">
        <v>25</v>
      </c>
      <c r="P1266" s="87">
        <v>36.28</v>
      </c>
      <c r="Q1266" s="84" t="s">
        <v>11</v>
      </c>
      <c r="R1266" s="84" t="s">
        <v>10</v>
      </c>
      <c r="S1266" s="84" t="s">
        <v>10</v>
      </c>
      <c r="T1266" s="83" t="s">
        <v>89</v>
      </c>
      <c r="U1266" s="83" t="s">
        <v>124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>M645045</v>
      </c>
      <c r="AU1266" s="11">
        <f t="shared" si="444"/>
        <v>25</v>
      </c>
      <c r="AV1266" s="11">
        <f t="shared" si="445"/>
        <v>36.28</v>
      </c>
      <c r="AW1266" s="11" t="str">
        <f t="shared" si="446"/>
        <v>2018/7</v>
      </c>
      <c r="AX1266" s="11" t="str">
        <f t="shared" si="447"/>
        <v>2018/7 Contribuciones Seg. Social</v>
      </c>
      <c r="AY1266" s="11">
        <f t="shared" si="428"/>
        <v>2177.25</v>
      </c>
      <c r="AZ1266" s="11">
        <f t="shared" si="448"/>
        <v>1.6663221954300148E-2</v>
      </c>
      <c r="BA1266" s="11" t="str">
        <f t="shared" si="430"/>
        <v>M645045 25</v>
      </c>
      <c r="BB1266" s="11">
        <f>IFERROR(IF(AW1266="","",VLOOKUP(AW1266,SUSS!R:S,2,FALSE)),AY1266*SUSS!$M$2)</f>
        <v>261.27</v>
      </c>
      <c r="BC1266" s="11">
        <f t="shared" si="429"/>
        <v>4.3535999999999992</v>
      </c>
    </row>
    <row r="1267" spans="14:55" ht="29.25" thickBot="1">
      <c r="N1267" s="3" t="s">
        <v>194</v>
      </c>
      <c r="O1267" s="83">
        <v>25</v>
      </c>
      <c r="P1267" s="87">
        <v>31.48</v>
      </c>
      <c r="Q1267" s="84" t="s">
        <v>86</v>
      </c>
      <c r="R1267" s="84" t="s">
        <v>10</v>
      </c>
      <c r="S1267" s="84" t="s">
        <v>10</v>
      </c>
      <c r="T1267" s="83" t="s">
        <v>89</v>
      </c>
      <c r="U1267" s="83" t="s">
        <v>124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29.25" thickBot="1">
      <c r="N1268" s="3" t="s">
        <v>194</v>
      </c>
      <c r="O1268" s="83">
        <v>26</v>
      </c>
      <c r="P1268" s="86">
        <v>6718.36</v>
      </c>
      <c r="Q1268" s="84" t="s">
        <v>82</v>
      </c>
      <c r="R1268" s="84" t="s">
        <v>10</v>
      </c>
      <c r="S1268" s="84" t="s">
        <v>10</v>
      </c>
      <c r="T1268" s="83" t="s">
        <v>94</v>
      </c>
      <c r="U1268" s="83" t="s">
        <v>124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29.25" thickBot="1">
      <c r="N1269" s="3" t="s">
        <v>194</v>
      </c>
      <c r="O1269" s="83">
        <v>26</v>
      </c>
      <c r="P1269" s="87">
        <v>36.28</v>
      </c>
      <c r="Q1269" s="84" t="s">
        <v>11</v>
      </c>
      <c r="R1269" s="84" t="s">
        <v>10</v>
      </c>
      <c r="S1269" s="84" t="s">
        <v>10</v>
      </c>
      <c r="T1269" s="83" t="s">
        <v>89</v>
      </c>
      <c r="U1269" s="83" t="s">
        <v>124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M645045</v>
      </c>
      <c r="AU1269" s="11">
        <f t="shared" si="444"/>
        <v>26</v>
      </c>
      <c r="AV1269" s="11">
        <f t="shared" si="445"/>
        <v>36.28</v>
      </c>
      <c r="AW1269" s="11" t="str">
        <f t="shared" si="446"/>
        <v>2018/7</v>
      </c>
      <c r="AX1269" s="11" t="str">
        <f t="shared" si="447"/>
        <v>2018/7 Contribuciones Seg. Social</v>
      </c>
      <c r="AY1269" s="11">
        <f t="shared" si="428"/>
        <v>2177.25</v>
      </c>
      <c r="AZ1269" s="11">
        <f t="shared" si="448"/>
        <v>1.6663221954300148E-2</v>
      </c>
      <c r="BA1269" s="11" t="str">
        <f t="shared" si="430"/>
        <v>M645045 26</v>
      </c>
      <c r="BB1269" s="11">
        <f>IFERROR(IF(AW1269="","",VLOOKUP(AW1269,SUSS!R:S,2,FALSE)),AY1269*SUSS!$M$2)</f>
        <v>261.27</v>
      </c>
      <c r="BC1269" s="11">
        <f t="shared" si="429"/>
        <v>4.3535999999999992</v>
      </c>
    </row>
    <row r="1270" spans="14:55" ht="29.25" thickBot="1">
      <c r="N1270" s="3" t="s">
        <v>194</v>
      </c>
      <c r="O1270" s="83">
        <v>26</v>
      </c>
      <c r="P1270" s="87">
        <v>31.48</v>
      </c>
      <c r="Q1270" s="84" t="s">
        <v>86</v>
      </c>
      <c r="R1270" s="84" t="s">
        <v>10</v>
      </c>
      <c r="S1270" s="84" t="s">
        <v>10</v>
      </c>
      <c r="T1270" s="83" t="s">
        <v>89</v>
      </c>
      <c r="U1270" s="83" t="s">
        <v>124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29.25" thickBot="1">
      <c r="N1271" s="3" t="s">
        <v>194</v>
      </c>
      <c r="O1271" s="83">
        <v>27</v>
      </c>
      <c r="P1271" s="86">
        <v>6718.36</v>
      </c>
      <c r="Q1271" s="84" t="s">
        <v>82</v>
      </c>
      <c r="R1271" s="84" t="s">
        <v>10</v>
      </c>
      <c r="S1271" s="84" t="s">
        <v>10</v>
      </c>
      <c r="T1271" s="83" t="s">
        <v>94</v>
      </c>
      <c r="U1271" s="83" t="s">
        <v>124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29.25" thickBot="1">
      <c r="N1272" s="3" t="s">
        <v>194</v>
      </c>
      <c r="O1272" s="83">
        <v>27</v>
      </c>
      <c r="P1272" s="87">
        <v>36.28</v>
      </c>
      <c r="Q1272" s="84" t="s">
        <v>11</v>
      </c>
      <c r="R1272" s="84" t="s">
        <v>10</v>
      </c>
      <c r="S1272" s="84" t="s">
        <v>10</v>
      </c>
      <c r="T1272" s="83" t="s">
        <v>89</v>
      </c>
      <c r="U1272" s="83" t="s">
        <v>124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M645045</v>
      </c>
      <c r="AU1272" s="11">
        <f t="shared" si="444"/>
        <v>27</v>
      </c>
      <c r="AV1272" s="11">
        <f t="shared" si="445"/>
        <v>36.28</v>
      </c>
      <c r="AW1272" s="11" t="str">
        <f t="shared" si="446"/>
        <v>2018/7</v>
      </c>
      <c r="AX1272" s="11" t="str">
        <f t="shared" si="447"/>
        <v>2018/7 Contribuciones Seg. Social</v>
      </c>
      <c r="AY1272" s="11">
        <f t="shared" si="428"/>
        <v>2177.25</v>
      </c>
      <c r="AZ1272" s="11">
        <f t="shared" si="448"/>
        <v>1.6663221954300148E-2</v>
      </c>
      <c r="BA1272" s="11" t="str">
        <f t="shared" si="430"/>
        <v>M645045 27</v>
      </c>
      <c r="BB1272" s="11">
        <f>IFERROR(IF(AW1272="","",VLOOKUP(AW1272,SUSS!R:S,2,FALSE)),AY1272*SUSS!$M$2)</f>
        <v>261.27</v>
      </c>
      <c r="BC1272" s="11">
        <f t="shared" si="429"/>
        <v>4.3535999999999992</v>
      </c>
    </row>
    <row r="1273" spans="14:55" ht="29.25" thickBot="1">
      <c r="N1273" s="3" t="s">
        <v>194</v>
      </c>
      <c r="O1273" s="83">
        <v>27</v>
      </c>
      <c r="P1273" s="87">
        <v>31.48</v>
      </c>
      <c r="Q1273" s="84" t="s">
        <v>86</v>
      </c>
      <c r="R1273" s="84" t="s">
        <v>10</v>
      </c>
      <c r="S1273" s="84" t="s">
        <v>10</v>
      </c>
      <c r="T1273" s="83" t="s">
        <v>89</v>
      </c>
      <c r="U1273" s="83" t="s">
        <v>124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29.25" thickBot="1">
      <c r="N1274" s="3" t="s">
        <v>194</v>
      </c>
      <c r="O1274" s="83">
        <v>28</v>
      </c>
      <c r="P1274" s="86">
        <v>6718.36</v>
      </c>
      <c r="Q1274" s="84" t="s">
        <v>82</v>
      </c>
      <c r="R1274" s="84" t="s">
        <v>10</v>
      </c>
      <c r="S1274" s="84" t="s">
        <v>10</v>
      </c>
      <c r="T1274" s="83" t="s">
        <v>94</v>
      </c>
      <c r="U1274" s="83" t="s">
        <v>124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29.25" thickBot="1">
      <c r="N1275" s="3" t="s">
        <v>194</v>
      </c>
      <c r="O1275" s="83">
        <v>28</v>
      </c>
      <c r="P1275" s="87">
        <v>36.28</v>
      </c>
      <c r="Q1275" s="84" t="s">
        <v>11</v>
      </c>
      <c r="R1275" s="84" t="s">
        <v>10</v>
      </c>
      <c r="S1275" s="84" t="s">
        <v>10</v>
      </c>
      <c r="T1275" s="83" t="s">
        <v>89</v>
      </c>
      <c r="U1275" s="83" t="s">
        <v>124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M645045</v>
      </c>
      <c r="AU1275" s="11">
        <f t="shared" si="444"/>
        <v>28</v>
      </c>
      <c r="AV1275" s="11">
        <f t="shared" si="445"/>
        <v>36.28</v>
      </c>
      <c r="AW1275" s="11" t="str">
        <f t="shared" si="446"/>
        <v>2018/7</v>
      </c>
      <c r="AX1275" s="11" t="str">
        <f t="shared" si="447"/>
        <v>2018/7 Contribuciones Seg. Social</v>
      </c>
      <c r="AY1275" s="11">
        <f t="shared" si="428"/>
        <v>2177.25</v>
      </c>
      <c r="AZ1275" s="11">
        <f t="shared" si="448"/>
        <v>1.6663221954300148E-2</v>
      </c>
      <c r="BA1275" s="11" t="str">
        <f t="shared" si="430"/>
        <v>M645045 28</v>
      </c>
      <c r="BB1275" s="11">
        <f>IFERROR(IF(AW1275="","",VLOOKUP(AW1275,SUSS!R:S,2,FALSE)),AY1275*SUSS!$M$2)</f>
        <v>261.27</v>
      </c>
      <c r="BC1275" s="11">
        <f t="shared" si="429"/>
        <v>4.3535999999999992</v>
      </c>
    </row>
    <row r="1276" spans="14:55" ht="29.25" thickBot="1">
      <c r="N1276" s="3" t="s">
        <v>194</v>
      </c>
      <c r="O1276" s="83">
        <v>28</v>
      </c>
      <c r="P1276" s="87">
        <v>31.48</v>
      </c>
      <c r="Q1276" s="84" t="s">
        <v>86</v>
      </c>
      <c r="R1276" s="84" t="s">
        <v>10</v>
      </c>
      <c r="S1276" s="84" t="s">
        <v>10</v>
      </c>
      <c r="T1276" s="83" t="s">
        <v>89</v>
      </c>
      <c r="U1276" s="83" t="s">
        <v>124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/>
      </c>
      <c r="AU1276" s="11" t="str">
        <f t="shared" si="444"/>
        <v/>
      </c>
      <c r="AV1276" s="11" t="str">
        <f t="shared" si="445"/>
        <v/>
      </c>
      <c r="AW1276" s="11" t="str">
        <f t="shared" si="446"/>
        <v/>
      </c>
      <c r="AX1276" s="11" t="str">
        <f t="shared" si="447"/>
        <v/>
      </c>
      <c r="AY1276" s="11" t="str">
        <f t="shared" si="428"/>
        <v/>
      </c>
      <c r="AZ1276" s="11" t="str">
        <f t="shared" si="448"/>
        <v/>
      </c>
      <c r="BA1276" s="11" t="str">
        <f t="shared" si="430"/>
        <v xml:space="preserve"> </v>
      </c>
      <c r="BB1276" s="11" t="str">
        <f>IFERROR(IF(AW1276="","",VLOOKUP(AW1276,SUSS!R:S,2,FALSE)),AY1276*SUSS!$M$2)</f>
        <v/>
      </c>
      <c r="BC1276" s="11" t="str">
        <f t="shared" si="429"/>
        <v/>
      </c>
    </row>
    <row r="1277" spans="14:55" ht="29.25" thickBot="1">
      <c r="N1277" s="3" t="s">
        <v>194</v>
      </c>
      <c r="O1277" s="83">
        <v>29</v>
      </c>
      <c r="P1277" s="86">
        <v>6718.36</v>
      </c>
      <c r="Q1277" s="84" t="s">
        <v>82</v>
      </c>
      <c r="R1277" s="84" t="s">
        <v>10</v>
      </c>
      <c r="S1277" s="84" t="s">
        <v>10</v>
      </c>
      <c r="T1277" s="83" t="s">
        <v>94</v>
      </c>
      <c r="U1277" s="83" t="s">
        <v>124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29.25" thickBot="1">
      <c r="N1278" s="3" t="s">
        <v>194</v>
      </c>
      <c r="O1278" s="83">
        <v>29</v>
      </c>
      <c r="P1278" s="87">
        <v>36.28</v>
      </c>
      <c r="Q1278" s="84" t="s">
        <v>11</v>
      </c>
      <c r="R1278" s="84" t="s">
        <v>10</v>
      </c>
      <c r="S1278" s="84" t="s">
        <v>10</v>
      </c>
      <c r="T1278" s="83" t="s">
        <v>89</v>
      </c>
      <c r="U1278" s="83" t="s">
        <v>124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M645045</v>
      </c>
      <c r="AU1278" s="11">
        <f t="shared" si="444"/>
        <v>29</v>
      </c>
      <c r="AV1278" s="11">
        <f t="shared" si="445"/>
        <v>36.28</v>
      </c>
      <c r="AW1278" s="11" t="str">
        <f t="shared" si="446"/>
        <v>2018/7</v>
      </c>
      <c r="AX1278" s="11" t="str">
        <f t="shared" si="447"/>
        <v>2018/7 Contribuciones Seg. Social</v>
      </c>
      <c r="AY1278" s="11">
        <f t="shared" si="428"/>
        <v>2177.25</v>
      </c>
      <c r="AZ1278" s="11">
        <f t="shared" si="448"/>
        <v>1.6663221954300148E-2</v>
      </c>
      <c r="BA1278" s="11" t="str">
        <f t="shared" si="430"/>
        <v>M645045 29</v>
      </c>
      <c r="BB1278" s="11">
        <f>IFERROR(IF(AW1278="","",VLOOKUP(AW1278,SUSS!R:S,2,FALSE)),AY1278*SUSS!$M$2)</f>
        <v>261.27</v>
      </c>
      <c r="BC1278" s="11">
        <f t="shared" si="429"/>
        <v>4.3535999999999992</v>
      </c>
    </row>
    <row r="1279" spans="14:55" ht="29.25" thickBot="1">
      <c r="N1279" s="3" t="s">
        <v>194</v>
      </c>
      <c r="O1279" s="83">
        <v>29</v>
      </c>
      <c r="P1279" s="87">
        <v>31.48</v>
      </c>
      <c r="Q1279" s="84" t="s">
        <v>86</v>
      </c>
      <c r="R1279" s="84" t="s">
        <v>10</v>
      </c>
      <c r="S1279" s="84" t="s">
        <v>10</v>
      </c>
      <c r="T1279" s="83" t="s">
        <v>89</v>
      </c>
      <c r="U1279" s="83" t="s">
        <v>124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/>
      </c>
      <c r="AU1279" s="11" t="str">
        <f t="shared" si="444"/>
        <v/>
      </c>
      <c r="AV1279" s="11" t="str">
        <f t="shared" si="445"/>
        <v/>
      </c>
      <c r="AW1279" s="11" t="str">
        <f t="shared" si="446"/>
        <v/>
      </c>
      <c r="AX1279" s="11" t="str">
        <f t="shared" si="447"/>
        <v/>
      </c>
      <c r="AY1279" s="11" t="str">
        <f t="shared" si="428"/>
        <v/>
      </c>
      <c r="AZ1279" s="11" t="str">
        <f t="shared" si="448"/>
        <v/>
      </c>
      <c r="BA1279" s="11" t="str">
        <f t="shared" si="430"/>
        <v xml:space="preserve"> </v>
      </c>
      <c r="BB1279" s="11" t="str">
        <f>IFERROR(IF(AW1279="","",VLOOKUP(AW1279,SUSS!R:S,2,FALSE)),AY1279*SUSS!$M$2)</f>
        <v/>
      </c>
      <c r="BC1279" s="11" t="str">
        <f t="shared" si="429"/>
        <v/>
      </c>
    </row>
    <row r="1280" spans="14:55" ht="29.25" thickBot="1">
      <c r="N1280" s="3" t="s">
        <v>194</v>
      </c>
      <c r="O1280" s="83">
        <v>30</v>
      </c>
      <c r="P1280" s="86">
        <v>6718.36</v>
      </c>
      <c r="Q1280" s="84" t="s">
        <v>82</v>
      </c>
      <c r="R1280" s="84" t="s">
        <v>10</v>
      </c>
      <c r="S1280" s="84" t="s">
        <v>10</v>
      </c>
      <c r="T1280" s="83" t="s">
        <v>94</v>
      </c>
      <c r="U1280" s="83" t="s">
        <v>124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/>
      </c>
      <c r="AU1280" s="11" t="str">
        <f t="shared" si="444"/>
        <v/>
      </c>
      <c r="AV1280" s="11" t="str">
        <f t="shared" si="445"/>
        <v/>
      </c>
      <c r="AW1280" s="11" t="str">
        <f t="shared" si="446"/>
        <v/>
      </c>
      <c r="AX1280" s="11" t="str">
        <f t="shared" si="447"/>
        <v/>
      </c>
      <c r="AY1280" s="11" t="str">
        <f t="shared" si="428"/>
        <v/>
      </c>
      <c r="AZ1280" s="11" t="str">
        <f t="shared" si="448"/>
        <v/>
      </c>
      <c r="BA1280" s="11" t="str">
        <f t="shared" si="430"/>
        <v xml:space="preserve"> </v>
      </c>
      <c r="BB1280" s="11" t="str">
        <f>IFERROR(IF(AW1280="","",VLOOKUP(AW1280,SUSS!R:S,2,FALSE)),AY1280*SUSS!$M$2)</f>
        <v/>
      </c>
      <c r="BC1280" s="11" t="str">
        <f t="shared" si="429"/>
        <v/>
      </c>
    </row>
    <row r="1281" spans="14:55" ht="29.25" thickBot="1">
      <c r="N1281" s="3" t="s">
        <v>194</v>
      </c>
      <c r="O1281" s="83">
        <v>30</v>
      </c>
      <c r="P1281" s="87">
        <v>36.28</v>
      </c>
      <c r="Q1281" s="84" t="s">
        <v>11</v>
      </c>
      <c r="R1281" s="84" t="s">
        <v>10</v>
      </c>
      <c r="S1281" s="84" t="s">
        <v>10</v>
      </c>
      <c r="T1281" s="83" t="s">
        <v>89</v>
      </c>
      <c r="U1281" s="83" t="s">
        <v>124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>M645045</v>
      </c>
      <c r="AU1281" s="11">
        <f t="shared" si="444"/>
        <v>30</v>
      </c>
      <c r="AV1281" s="11">
        <f t="shared" si="445"/>
        <v>36.28</v>
      </c>
      <c r="AW1281" s="11" t="str">
        <f t="shared" si="446"/>
        <v>2018/7</v>
      </c>
      <c r="AX1281" s="11" t="str">
        <f t="shared" si="447"/>
        <v>2018/7 Contribuciones Seg. Social</v>
      </c>
      <c r="AY1281" s="11">
        <f t="shared" si="428"/>
        <v>2177.25</v>
      </c>
      <c r="AZ1281" s="11">
        <f t="shared" si="448"/>
        <v>1.6663221954300148E-2</v>
      </c>
      <c r="BA1281" s="11" t="str">
        <f t="shared" si="430"/>
        <v>M645045 30</v>
      </c>
      <c r="BB1281" s="11">
        <f>IFERROR(IF(AW1281="","",VLOOKUP(AW1281,SUSS!R:S,2,FALSE)),AY1281*SUSS!$M$2)</f>
        <v>261.27</v>
      </c>
      <c r="BC1281" s="11">
        <f t="shared" si="429"/>
        <v>4.3535999999999992</v>
      </c>
    </row>
    <row r="1282" spans="14:55" ht="29.25" thickBot="1">
      <c r="N1282" s="3" t="s">
        <v>194</v>
      </c>
      <c r="O1282" s="83">
        <v>30</v>
      </c>
      <c r="P1282" s="87">
        <v>31.48</v>
      </c>
      <c r="Q1282" s="84" t="s">
        <v>86</v>
      </c>
      <c r="R1282" s="84" t="s">
        <v>10</v>
      </c>
      <c r="S1282" s="84" t="s">
        <v>10</v>
      </c>
      <c r="T1282" s="83" t="s">
        <v>89</v>
      </c>
      <c r="U1282" s="83" t="s">
        <v>124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29.25" thickBot="1">
      <c r="N1283" s="3" t="s">
        <v>194</v>
      </c>
      <c r="O1283" s="83">
        <v>31</v>
      </c>
      <c r="P1283" s="86">
        <v>6718.36</v>
      </c>
      <c r="Q1283" s="84" t="s">
        <v>82</v>
      </c>
      <c r="R1283" s="84" t="s">
        <v>10</v>
      </c>
      <c r="S1283" s="84" t="s">
        <v>10</v>
      </c>
      <c r="T1283" s="83" t="s">
        <v>94</v>
      </c>
      <c r="U1283" s="83" t="s">
        <v>124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/>
      </c>
      <c r="AU1283" s="11" t="str">
        <f t="shared" si="444"/>
        <v/>
      </c>
      <c r="AV1283" s="11" t="str">
        <f t="shared" si="445"/>
        <v/>
      </c>
      <c r="AW1283" s="11" t="str">
        <f t="shared" si="446"/>
        <v/>
      </c>
      <c r="AX1283" s="11" t="str">
        <f t="shared" si="447"/>
        <v/>
      </c>
      <c r="AY1283" s="11" t="str">
        <f t="shared" si="428"/>
        <v/>
      </c>
      <c r="AZ1283" s="11" t="str">
        <f t="shared" si="448"/>
        <v/>
      </c>
      <c r="BA1283" s="11" t="str">
        <f t="shared" si="430"/>
        <v xml:space="preserve"> </v>
      </c>
      <c r="BB1283" s="11" t="str">
        <f>IFERROR(IF(AW1283="","",VLOOKUP(AW1283,SUSS!R:S,2,FALSE)),AY1283*SUSS!$M$2)</f>
        <v/>
      </c>
      <c r="BC1283" s="11" t="str">
        <f t="shared" si="429"/>
        <v/>
      </c>
    </row>
    <row r="1284" spans="14:55" ht="29.25" thickBot="1">
      <c r="N1284" s="3" t="s">
        <v>194</v>
      </c>
      <c r="O1284" s="83">
        <v>31</v>
      </c>
      <c r="P1284" s="87">
        <v>36.28</v>
      </c>
      <c r="Q1284" s="84" t="s">
        <v>11</v>
      </c>
      <c r="R1284" s="84" t="s">
        <v>10</v>
      </c>
      <c r="S1284" s="84" t="s">
        <v>10</v>
      </c>
      <c r="T1284" s="83" t="s">
        <v>89</v>
      </c>
      <c r="U1284" s="83" t="s">
        <v>124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M645045</v>
      </c>
      <c r="AU1284" s="11">
        <f t="shared" si="444"/>
        <v>31</v>
      </c>
      <c r="AV1284" s="11">
        <f t="shared" si="445"/>
        <v>36.28</v>
      </c>
      <c r="AW1284" s="11" t="str">
        <f t="shared" si="446"/>
        <v>2018/7</v>
      </c>
      <c r="AX1284" s="11" t="str">
        <f t="shared" si="447"/>
        <v>2018/7 Contribuciones Seg. Social</v>
      </c>
      <c r="AY1284" s="11">
        <f t="shared" ref="AY1284:AY1347" si="449">VLOOKUP(AX1284,AO:AP,2,FALSE)</f>
        <v>2177.25</v>
      </c>
      <c r="AZ1284" s="11">
        <f t="shared" si="448"/>
        <v>1.6663221954300148E-2</v>
      </c>
      <c r="BA1284" s="11" t="str">
        <f t="shared" si="430"/>
        <v>M645045 31</v>
      </c>
      <c r="BB1284" s="11">
        <f>IFERROR(IF(AW1284="","",VLOOKUP(AW1284,SUSS!R:S,2,FALSE)),AY1284*SUSS!$M$2)</f>
        <v>261.27</v>
      </c>
      <c r="BC1284" s="11">
        <f t="shared" si="429"/>
        <v>4.3535999999999992</v>
      </c>
    </row>
    <row r="1285" spans="14:55" ht="29.25" thickBot="1">
      <c r="N1285" s="3" t="s">
        <v>194</v>
      </c>
      <c r="O1285" s="83">
        <v>31</v>
      </c>
      <c r="P1285" s="87">
        <v>31.48</v>
      </c>
      <c r="Q1285" s="84" t="s">
        <v>86</v>
      </c>
      <c r="R1285" s="84" t="s">
        <v>10</v>
      </c>
      <c r="S1285" s="84" t="s">
        <v>10</v>
      </c>
      <c r="T1285" s="83" t="s">
        <v>89</v>
      </c>
      <c r="U1285" s="83" t="s">
        <v>124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29.25" thickBot="1">
      <c r="N1286" s="3" t="s">
        <v>194</v>
      </c>
      <c r="O1286" s="83">
        <v>32</v>
      </c>
      <c r="P1286" s="86">
        <v>6718.36</v>
      </c>
      <c r="Q1286" s="84" t="s">
        <v>82</v>
      </c>
      <c r="R1286" s="84" t="s">
        <v>10</v>
      </c>
      <c r="S1286" s="84" t="s">
        <v>10</v>
      </c>
      <c r="T1286" s="83" t="s">
        <v>94</v>
      </c>
      <c r="U1286" s="83" t="s">
        <v>124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/>
      </c>
      <c r="AU1286" s="11" t="str">
        <f t="shared" si="444"/>
        <v/>
      </c>
      <c r="AV1286" s="11" t="str">
        <f t="shared" si="445"/>
        <v/>
      </c>
      <c r="AW1286" s="11" t="str">
        <f t="shared" si="446"/>
        <v/>
      </c>
      <c r="AX1286" s="11" t="str">
        <f t="shared" si="447"/>
        <v/>
      </c>
      <c r="AY1286" s="11" t="str">
        <f t="shared" si="449"/>
        <v/>
      </c>
      <c r="AZ1286" s="11" t="str">
        <f t="shared" si="448"/>
        <v/>
      </c>
      <c r="BA1286" s="11" t="str">
        <f t="shared" si="430"/>
        <v xml:space="preserve"> </v>
      </c>
      <c r="BB1286" s="11" t="str">
        <f>IFERROR(IF(AW1286="","",VLOOKUP(AW1286,SUSS!R:S,2,FALSE)),AY1286*SUSS!$M$2)</f>
        <v/>
      </c>
      <c r="BC1286" s="11" t="str">
        <f t="shared" si="450"/>
        <v/>
      </c>
    </row>
    <row r="1287" spans="14:55" ht="29.25" thickBot="1">
      <c r="N1287" s="3" t="s">
        <v>194</v>
      </c>
      <c r="O1287" s="83">
        <v>32</v>
      </c>
      <c r="P1287" s="87">
        <v>36.28</v>
      </c>
      <c r="Q1287" s="84" t="s">
        <v>11</v>
      </c>
      <c r="R1287" s="84" t="s">
        <v>10</v>
      </c>
      <c r="S1287" s="84" t="s">
        <v>10</v>
      </c>
      <c r="T1287" s="83" t="s">
        <v>89</v>
      </c>
      <c r="U1287" s="83" t="s">
        <v>124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M645045</v>
      </c>
      <c r="AU1287" s="11">
        <f t="shared" si="444"/>
        <v>32</v>
      </c>
      <c r="AV1287" s="11">
        <f t="shared" si="445"/>
        <v>36.28</v>
      </c>
      <c r="AW1287" s="11" t="str">
        <f t="shared" si="446"/>
        <v>2018/7</v>
      </c>
      <c r="AX1287" s="11" t="str">
        <f t="shared" si="447"/>
        <v>2018/7 Contribuciones Seg. Social</v>
      </c>
      <c r="AY1287" s="11">
        <f t="shared" si="449"/>
        <v>2177.25</v>
      </c>
      <c r="AZ1287" s="11">
        <f t="shared" si="448"/>
        <v>1.6663221954300148E-2</v>
      </c>
      <c r="BA1287" s="11" t="str">
        <f t="shared" si="430"/>
        <v>M645045 32</v>
      </c>
      <c r="BB1287" s="11">
        <f>IFERROR(IF(AW1287="","",VLOOKUP(AW1287,SUSS!R:S,2,FALSE)),AY1287*SUSS!$M$2)</f>
        <v>261.27</v>
      </c>
      <c r="BC1287" s="11">
        <f t="shared" si="450"/>
        <v>4.3535999999999992</v>
      </c>
    </row>
    <row r="1288" spans="14:55" ht="29.25" thickBot="1">
      <c r="N1288" s="3" t="s">
        <v>194</v>
      </c>
      <c r="O1288" s="83">
        <v>32</v>
      </c>
      <c r="P1288" s="87">
        <v>31.48</v>
      </c>
      <c r="Q1288" s="84" t="s">
        <v>86</v>
      </c>
      <c r="R1288" s="84" t="s">
        <v>10</v>
      </c>
      <c r="S1288" s="84" t="s">
        <v>10</v>
      </c>
      <c r="T1288" s="83" t="s">
        <v>89</v>
      </c>
      <c r="U1288" s="83" t="s">
        <v>124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29.25" thickBot="1">
      <c r="N1289" s="3" t="s">
        <v>194</v>
      </c>
      <c r="O1289" s="83">
        <v>33</v>
      </c>
      <c r="P1289" s="86">
        <v>6718.36</v>
      </c>
      <c r="Q1289" s="84" t="s">
        <v>82</v>
      </c>
      <c r="R1289" s="84" t="s">
        <v>10</v>
      </c>
      <c r="S1289" s="84" t="s">
        <v>10</v>
      </c>
      <c r="T1289" s="83" t="s">
        <v>94</v>
      </c>
      <c r="U1289" s="83" t="s">
        <v>124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/>
      </c>
      <c r="AU1289" s="11" t="str">
        <f t="shared" si="444"/>
        <v/>
      </c>
      <c r="AV1289" s="11" t="str">
        <f t="shared" si="445"/>
        <v/>
      </c>
      <c r="AW1289" s="11" t="str">
        <f t="shared" si="446"/>
        <v/>
      </c>
      <c r="AX1289" s="11" t="str">
        <f t="shared" si="447"/>
        <v/>
      </c>
      <c r="AY1289" s="11" t="str">
        <f t="shared" si="449"/>
        <v/>
      </c>
      <c r="AZ1289" s="11" t="str">
        <f t="shared" si="448"/>
        <v/>
      </c>
      <c r="BA1289" s="11" t="str">
        <f t="shared" si="451"/>
        <v xml:space="preserve"> </v>
      </c>
      <c r="BB1289" s="11" t="str">
        <f>IFERROR(IF(AW1289="","",VLOOKUP(AW1289,SUSS!R:S,2,FALSE)),AY1289*SUSS!$M$2)</f>
        <v/>
      </c>
      <c r="BC1289" s="11" t="str">
        <f t="shared" si="450"/>
        <v/>
      </c>
    </row>
    <row r="1290" spans="14:55" ht="29.25" thickBot="1">
      <c r="N1290" s="3" t="s">
        <v>194</v>
      </c>
      <c r="O1290" s="83">
        <v>33</v>
      </c>
      <c r="P1290" s="87">
        <v>36.28</v>
      </c>
      <c r="Q1290" s="84" t="s">
        <v>11</v>
      </c>
      <c r="R1290" s="84" t="s">
        <v>10</v>
      </c>
      <c r="S1290" s="84" t="s">
        <v>10</v>
      </c>
      <c r="T1290" s="83" t="s">
        <v>89</v>
      </c>
      <c r="U1290" s="83" t="s">
        <v>124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M645045</v>
      </c>
      <c r="AU1290" s="11">
        <f t="shared" si="444"/>
        <v>33</v>
      </c>
      <c r="AV1290" s="11">
        <f t="shared" si="445"/>
        <v>36.28</v>
      </c>
      <c r="AW1290" s="11" t="str">
        <f t="shared" si="446"/>
        <v>2018/7</v>
      </c>
      <c r="AX1290" s="11" t="str">
        <f t="shared" si="447"/>
        <v>2018/7 Contribuciones Seg. Social</v>
      </c>
      <c r="AY1290" s="11">
        <f t="shared" si="449"/>
        <v>2177.25</v>
      </c>
      <c r="AZ1290" s="11">
        <f t="shared" si="448"/>
        <v>1.6663221954300148E-2</v>
      </c>
      <c r="BA1290" s="11" t="str">
        <f t="shared" si="451"/>
        <v>M645045 33</v>
      </c>
      <c r="BB1290" s="11">
        <f>IFERROR(IF(AW1290="","",VLOOKUP(AW1290,SUSS!R:S,2,FALSE)),AY1290*SUSS!$M$2)</f>
        <v>261.27</v>
      </c>
      <c r="BC1290" s="11">
        <f t="shared" si="450"/>
        <v>4.3535999999999992</v>
      </c>
    </row>
    <row r="1291" spans="14:55" ht="29.25" thickBot="1">
      <c r="N1291" s="3" t="s">
        <v>194</v>
      </c>
      <c r="O1291" s="83">
        <v>33</v>
      </c>
      <c r="P1291" s="87">
        <v>31.48</v>
      </c>
      <c r="Q1291" s="84" t="s">
        <v>86</v>
      </c>
      <c r="R1291" s="84" t="s">
        <v>10</v>
      </c>
      <c r="S1291" s="84" t="s">
        <v>10</v>
      </c>
      <c r="T1291" s="83" t="s">
        <v>89</v>
      </c>
      <c r="U1291" s="83" t="s">
        <v>124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29.25" thickBot="1">
      <c r="N1292" s="3" t="s">
        <v>194</v>
      </c>
      <c r="O1292" s="83">
        <v>34</v>
      </c>
      <c r="P1292" s="86">
        <v>6718.36</v>
      </c>
      <c r="Q1292" s="84" t="s">
        <v>82</v>
      </c>
      <c r="R1292" s="84" t="s">
        <v>10</v>
      </c>
      <c r="S1292" s="84" t="s">
        <v>10</v>
      </c>
      <c r="T1292" s="83" t="s">
        <v>94</v>
      </c>
      <c r="U1292" s="83" t="s">
        <v>124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/>
      </c>
      <c r="AU1292" s="11" t="str">
        <f t="shared" si="444"/>
        <v/>
      </c>
      <c r="AV1292" s="11" t="str">
        <f t="shared" si="445"/>
        <v/>
      </c>
      <c r="AW1292" s="11" t="str">
        <f t="shared" si="446"/>
        <v/>
      </c>
      <c r="AX1292" s="11" t="str">
        <f t="shared" si="447"/>
        <v/>
      </c>
      <c r="AY1292" s="11" t="str">
        <f t="shared" si="449"/>
        <v/>
      </c>
      <c r="AZ1292" s="11" t="str">
        <f t="shared" si="448"/>
        <v/>
      </c>
      <c r="BA1292" s="11" t="str">
        <f t="shared" si="451"/>
        <v xml:space="preserve"> </v>
      </c>
      <c r="BB1292" s="11" t="str">
        <f>IFERROR(IF(AW1292="","",VLOOKUP(AW1292,SUSS!R:S,2,FALSE)),AY1292*SUSS!$M$2)</f>
        <v/>
      </c>
      <c r="BC1292" s="11" t="str">
        <f t="shared" si="450"/>
        <v/>
      </c>
    </row>
    <row r="1293" spans="14:55" ht="29.25" thickBot="1">
      <c r="N1293" s="3" t="s">
        <v>194</v>
      </c>
      <c r="O1293" s="83">
        <v>34</v>
      </c>
      <c r="P1293" s="87">
        <v>36.28</v>
      </c>
      <c r="Q1293" s="84" t="s">
        <v>11</v>
      </c>
      <c r="R1293" s="84" t="s">
        <v>10</v>
      </c>
      <c r="S1293" s="84" t="s">
        <v>10</v>
      </c>
      <c r="T1293" s="83" t="s">
        <v>89</v>
      </c>
      <c r="U1293" s="83" t="s">
        <v>124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M645045</v>
      </c>
      <c r="AU1293" s="11">
        <f t="shared" si="444"/>
        <v>34</v>
      </c>
      <c r="AV1293" s="11">
        <f t="shared" si="445"/>
        <v>36.28</v>
      </c>
      <c r="AW1293" s="11" t="str">
        <f t="shared" si="446"/>
        <v>2018/7</v>
      </c>
      <c r="AX1293" s="11" t="str">
        <f t="shared" si="447"/>
        <v>2018/7 Contribuciones Seg. Social</v>
      </c>
      <c r="AY1293" s="11">
        <f t="shared" si="449"/>
        <v>2177.25</v>
      </c>
      <c r="AZ1293" s="11">
        <f t="shared" si="448"/>
        <v>1.6663221954300148E-2</v>
      </c>
      <c r="BA1293" s="11" t="str">
        <f t="shared" si="451"/>
        <v>M645045 34</v>
      </c>
      <c r="BB1293" s="11">
        <f>IFERROR(IF(AW1293="","",VLOOKUP(AW1293,SUSS!R:S,2,FALSE)),AY1293*SUSS!$M$2)</f>
        <v>261.27</v>
      </c>
      <c r="BC1293" s="11">
        <f t="shared" si="450"/>
        <v>4.3535999999999992</v>
      </c>
    </row>
    <row r="1294" spans="14:55" ht="29.25" thickBot="1">
      <c r="N1294" s="3" t="s">
        <v>194</v>
      </c>
      <c r="O1294" s="83">
        <v>34</v>
      </c>
      <c r="P1294" s="87">
        <v>31.48</v>
      </c>
      <c r="Q1294" s="84" t="s">
        <v>86</v>
      </c>
      <c r="R1294" s="84" t="s">
        <v>10</v>
      </c>
      <c r="S1294" s="84" t="s">
        <v>10</v>
      </c>
      <c r="T1294" s="83" t="s">
        <v>89</v>
      </c>
      <c r="U1294" s="83" t="s">
        <v>124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29.25" thickBot="1">
      <c r="N1295" s="3" t="s">
        <v>194</v>
      </c>
      <c r="O1295" s="83">
        <v>35</v>
      </c>
      <c r="P1295" s="86">
        <v>5996</v>
      </c>
      <c r="Q1295" s="84" t="s">
        <v>82</v>
      </c>
      <c r="R1295" s="84" t="s">
        <v>10</v>
      </c>
      <c r="S1295" s="84" t="s">
        <v>10</v>
      </c>
      <c r="T1295" s="83" t="s">
        <v>94</v>
      </c>
      <c r="U1295" s="83" t="s">
        <v>124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29.25" thickBot="1">
      <c r="N1296" s="3" t="s">
        <v>194</v>
      </c>
      <c r="O1296" s="83">
        <v>35</v>
      </c>
      <c r="P1296" s="87">
        <v>722.36</v>
      </c>
      <c r="Q1296" s="84" t="s">
        <v>82</v>
      </c>
      <c r="R1296" s="84" t="s">
        <v>10</v>
      </c>
      <c r="S1296" s="84" t="s">
        <v>83</v>
      </c>
      <c r="T1296" s="83" t="s">
        <v>94</v>
      </c>
      <c r="U1296" s="83" t="s">
        <v>124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29.25" thickBot="1">
      <c r="N1297" s="3" t="s">
        <v>194</v>
      </c>
      <c r="O1297" s="83">
        <v>35</v>
      </c>
      <c r="P1297" s="87">
        <v>31.48</v>
      </c>
      <c r="Q1297" s="84" t="s">
        <v>86</v>
      </c>
      <c r="R1297" s="84" t="s">
        <v>10</v>
      </c>
      <c r="S1297" s="84" t="s">
        <v>10</v>
      </c>
      <c r="T1297" s="83" t="s">
        <v>89</v>
      </c>
      <c r="U1297" s="83" t="s">
        <v>124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/>
      </c>
      <c r="AU1297" s="11" t="str">
        <f t="shared" si="444"/>
        <v/>
      </c>
      <c r="AV1297" s="11" t="str">
        <f t="shared" si="445"/>
        <v/>
      </c>
      <c r="AW1297" s="11" t="str">
        <f t="shared" si="446"/>
        <v/>
      </c>
      <c r="AX1297" s="11" t="str">
        <f t="shared" si="447"/>
        <v/>
      </c>
      <c r="AY1297" s="11" t="str">
        <f t="shared" si="449"/>
        <v/>
      </c>
      <c r="AZ1297" s="11" t="str">
        <f t="shared" si="448"/>
        <v/>
      </c>
      <c r="BA1297" s="11" t="str">
        <f t="shared" si="451"/>
        <v xml:space="preserve"> </v>
      </c>
      <c r="BB1297" s="11" t="str">
        <f>IFERROR(IF(AW1297="","",VLOOKUP(AW1297,SUSS!R:S,2,FALSE)),AY1297*SUSS!$M$2)</f>
        <v/>
      </c>
      <c r="BC1297" s="11" t="str">
        <f t="shared" si="450"/>
        <v/>
      </c>
    </row>
    <row r="1298" spans="14:55" ht="29.25" thickBot="1">
      <c r="N1298" s="3" t="s">
        <v>194</v>
      </c>
      <c r="O1298" s="83">
        <v>35</v>
      </c>
      <c r="P1298" s="87">
        <v>36.28</v>
      </c>
      <c r="Q1298" s="84" t="s">
        <v>11</v>
      </c>
      <c r="R1298" s="84" t="s">
        <v>10</v>
      </c>
      <c r="S1298" s="84" t="s">
        <v>10</v>
      </c>
      <c r="T1298" s="83" t="s">
        <v>89</v>
      </c>
      <c r="U1298" s="83" t="s">
        <v>124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M645045</v>
      </c>
      <c r="AU1298" s="11">
        <f t="shared" si="444"/>
        <v>35</v>
      </c>
      <c r="AV1298" s="11">
        <f t="shared" si="445"/>
        <v>36.28</v>
      </c>
      <c r="AW1298" s="11" t="str">
        <f t="shared" si="446"/>
        <v>2018/7</v>
      </c>
      <c r="AX1298" s="11" t="str">
        <f t="shared" si="447"/>
        <v>2018/7 Contribuciones Seg. Social</v>
      </c>
      <c r="AY1298" s="11">
        <f t="shared" si="449"/>
        <v>2177.25</v>
      </c>
      <c r="AZ1298" s="11">
        <f t="shared" si="448"/>
        <v>1.6663221954300148E-2</v>
      </c>
      <c r="BA1298" s="11" t="str">
        <f t="shared" si="451"/>
        <v>M645045 35</v>
      </c>
      <c r="BB1298" s="11">
        <f>IFERROR(IF(AW1298="","",VLOOKUP(AW1298,SUSS!R:S,2,FALSE)),AY1298*SUSS!$M$2)</f>
        <v>261.27</v>
      </c>
      <c r="BC1298" s="11">
        <f t="shared" si="450"/>
        <v>4.3535999999999992</v>
      </c>
    </row>
    <row r="1299" spans="14:55" ht="29.25" thickBot="1">
      <c r="N1299" s="3" t="s">
        <v>194</v>
      </c>
      <c r="O1299" s="83">
        <v>36</v>
      </c>
      <c r="P1299" s="86">
        <v>6718.36</v>
      </c>
      <c r="Q1299" s="84" t="s">
        <v>82</v>
      </c>
      <c r="R1299" s="84" t="s">
        <v>10</v>
      </c>
      <c r="S1299" s="84" t="s">
        <v>83</v>
      </c>
      <c r="T1299" s="83" t="s">
        <v>94</v>
      </c>
      <c r="U1299" s="83" t="s">
        <v>124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29.25" thickBot="1">
      <c r="N1300" s="3" t="s">
        <v>194</v>
      </c>
      <c r="O1300" s="83">
        <v>36</v>
      </c>
      <c r="P1300" s="87">
        <v>36.28</v>
      </c>
      <c r="Q1300" s="84" t="s">
        <v>11</v>
      </c>
      <c r="R1300" s="84" t="s">
        <v>10</v>
      </c>
      <c r="S1300" s="84" t="s">
        <v>10</v>
      </c>
      <c r="T1300" s="83" t="s">
        <v>89</v>
      </c>
      <c r="U1300" s="83" t="s">
        <v>124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M645045</v>
      </c>
      <c r="AU1300" s="11">
        <f t="shared" si="444"/>
        <v>36</v>
      </c>
      <c r="AV1300" s="11">
        <f t="shared" si="445"/>
        <v>36.28</v>
      </c>
      <c r="AW1300" s="11" t="str">
        <f t="shared" si="446"/>
        <v>2018/7</v>
      </c>
      <c r="AX1300" s="11" t="str">
        <f t="shared" si="447"/>
        <v>2018/7 Contribuciones Seg. Social</v>
      </c>
      <c r="AY1300" s="11">
        <f t="shared" si="449"/>
        <v>2177.25</v>
      </c>
      <c r="AZ1300" s="11">
        <f t="shared" si="448"/>
        <v>1.6663221954300148E-2</v>
      </c>
      <c r="BA1300" s="11" t="str">
        <f t="shared" si="451"/>
        <v>M645045 36</v>
      </c>
      <c r="BB1300" s="11">
        <f>IFERROR(IF(AW1300="","",VLOOKUP(AW1300,SUSS!R:S,2,FALSE)),AY1300*SUSS!$M$2)</f>
        <v>261.27</v>
      </c>
      <c r="BC1300" s="11">
        <f t="shared" si="450"/>
        <v>4.3535999999999992</v>
      </c>
    </row>
    <row r="1301" spans="14:55" ht="29.25" thickBot="1">
      <c r="N1301" s="3" t="s">
        <v>194</v>
      </c>
      <c r="O1301" s="83">
        <v>36</v>
      </c>
      <c r="P1301" s="87">
        <v>31.48</v>
      </c>
      <c r="Q1301" s="84" t="s">
        <v>86</v>
      </c>
      <c r="R1301" s="84" t="s">
        <v>10</v>
      </c>
      <c r="S1301" s="84" t="s">
        <v>10</v>
      </c>
      <c r="T1301" s="83" t="s">
        <v>89</v>
      </c>
      <c r="U1301" s="83" t="s">
        <v>124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29.25" thickBot="1">
      <c r="N1302" s="3" t="s">
        <v>194</v>
      </c>
      <c r="O1302" s="83">
        <v>37</v>
      </c>
      <c r="P1302" s="86">
        <v>3417.76</v>
      </c>
      <c r="Q1302" s="84" t="s">
        <v>82</v>
      </c>
      <c r="R1302" s="84" t="s">
        <v>10</v>
      </c>
      <c r="S1302" s="84" t="s">
        <v>83</v>
      </c>
      <c r="T1302" s="83" t="s">
        <v>94</v>
      </c>
      <c r="U1302" s="83" t="s">
        <v>124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29.25" thickBot="1">
      <c r="N1303" s="3" t="s">
        <v>194</v>
      </c>
      <c r="O1303" s="83">
        <v>37</v>
      </c>
      <c r="P1303" s="86">
        <v>3300.6</v>
      </c>
      <c r="Q1303" s="84" t="s">
        <v>82</v>
      </c>
      <c r="R1303" s="84" t="s">
        <v>10</v>
      </c>
      <c r="S1303" s="84" t="s">
        <v>84</v>
      </c>
      <c r="T1303" s="83" t="s">
        <v>94</v>
      </c>
      <c r="U1303" s="83" t="s">
        <v>124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/>
      </c>
      <c r="AU1303" s="11" t="str">
        <f t="shared" si="444"/>
        <v/>
      </c>
      <c r="AV1303" s="11" t="str">
        <f t="shared" si="445"/>
        <v/>
      </c>
      <c r="AW1303" s="11" t="str">
        <f t="shared" si="446"/>
        <v/>
      </c>
      <c r="AX1303" s="11" t="str">
        <f t="shared" si="447"/>
        <v/>
      </c>
      <c r="AY1303" s="11" t="str">
        <f t="shared" si="449"/>
        <v/>
      </c>
      <c r="AZ1303" s="11" t="str">
        <f t="shared" si="448"/>
        <v/>
      </c>
      <c r="BA1303" s="11" t="str">
        <f t="shared" si="451"/>
        <v xml:space="preserve"> </v>
      </c>
      <c r="BB1303" s="11" t="str">
        <f>IFERROR(IF(AW1303="","",VLOOKUP(AW1303,SUSS!R:S,2,FALSE)),AY1303*SUSS!$M$2)</f>
        <v/>
      </c>
      <c r="BC1303" s="11" t="str">
        <f t="shared" si="450"/>
        <v/>
      </c>
    </row>
    <row r="1304" spans="14:55" ht="29.25" thickBot="1">
      <c r="N1304" s="3" t="s">
        <v>194</v>
      </c>
      <c r="O1304" s="83">
        <v>37</v>
      </c>
      <c r="P1304" s="87">
        <v>31.48</v>
      </c>
      <c r="Q1304" s="84" t="s">
        <v>86</v>
      </c>
      <c r="R1304" s="84" t="s">
        <v>10</v>
      </c>
      <c r="S1304" s="84" t="s">
        <v>10</v>
      </c>
      <c r="T1304" s="83" t="s">
        <v>89</v>
      </c>
      <c r="U1304" s="83" t="s">
        <v>124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/>
      </c>
      <c r="AU1304" s="11" t="str">
        <f t="shared" si="444"/>
        <v/>
      </c>
      <c r="AV1304" s="11" t="str">
        <f t="shared" si="445"/>
        <v/>
      </c>
      <c r="AW1304" s="11" t="str">
        <f t="shared" si="446"/>
        <v/>
      </c>
      <c r="AX1304" s="11" t="str">
        <f t="shared" si="447"/>
        <v/>
      </c>
      <c r="AY1304" s="11" t="str">
        <f t="shared" si="449"/>
        <v/>
      </c>
      <c r="AZ1304" s="11" t="str">
        <f t="shared" si="448"/>
        <v/>
      </c>
      <c r="BA1304" s="11" t="str">
        <f t="shared" si="451"/>
        <v xml:space="preserve"> </v>
      </c>
      <c r="BB1304" s="11" t="str">
        <f>IFERROR(IF(AW1304="","",VLOOKUP(AW1304,SUSS!R:S,2,FALSE)),AY1304*SUSS!$M$2)</f>
        <v/>
      </c>
      <c r="BC1304" s="11" t="str">
        <f t="shared" si="450"/>
        <v/>
      </c>
    </row>
    <row r="1305" spans="14:55" ht="29.25" thickBot="1">
      <c r="N1305" s="3" t="s">
        <v>194</v>
      </c>
      <c r="O1305" s="83">
        <v>37</v>
      </c>
      <c r="P1305" s="87">
        <v>36.28</v>
      </c>
      <c r="Q1305" s="84" t="s">
        <v>11</v>
      </c>
      <c r="R1305" s="84" t="s">
        <v>10</v>
      </c>
      <c r="S1305" s="84" t="s">
        <v>10</v>
      </c>
      <c r="T1305" s="83" t="s">
        <v>89</v>
      </c>
      <c r="U1305" s="83" t="s">
        <v>124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M645045</v>
      </c>
      <c r="AU1305" s="11">
        <f t="shared" si="444"/>
        <v>37</v>
      </c>
      <c r="AV1305" s="11">
        <f t="shared" si="445"/>
        <v>36.28</v>
      </c>
      <c r="AW1305" s="11" t="str">
        <f t="shared" si="446"/>
        <v>2018/7</v>
      </c>
      <c r="AX1305" s="11" t="str">
        <f t="shared" si="447"/>
        <v>2018/7 Contribuciones Seg. Social</v>
      </c>
      <c r="AY1305" s="11">
        <f t="shared" si="449"/>
        <v>2177.25</v>
      </c>
      <c r="AZ1305" s="11">
        <f t="shared" si="448"/>
        <v>1.6663221954300148E-2</v>
      </c>
      <c r="BA1305" s="11" t="str">
        <f t="shared" si="451"/>
        <v>M645045 37</v>
      </c>
      <c r="BB1305" s="11">
        <f>IFERROR(IF(AW1305="","",VLOOKUP(AW1305,SUSS!R:S,2,FALSE)),AY1305*SUSS!$M$2)</f>
        <v>261.27</v>
      </c>
      <c r="BC1305" s="11">
        <f t="shared" si="450"/>
        <v>4.3535999999999992</v>
      </c>
    </row>
    <row r="1306" spans="14:55" ht="29.25" thickBot="1">
      <c r="N1306" s="3" t="s">
        <v>194</v>
      </c>
      <c r="O1306" s="83">
        <v>38</v>
      </c>
      <c r="P1306" s="86">
        <v>6718.36</v>
      </c>
      <c r="Q1306" s="84" t="s">
        <v>82</v>
      </c>
      <c r="R1306" s="84" t="s">
        <v>10</v>
      </c>
      <c r="S1306" s="84" t="s">
        <v>84</v>
      </c>
      <c r="T1306" s="83" t="s">
        <v>94</v>
      </c>
      <c r="U1306" s="83" t="s">
        <v>124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29.25" thickBot="1">
      <c r="N1307" s="3" t="s">
        <v>194</v>
      </c>
      <c r="O1307" s="83">
        <v>38</v>
      </c>
      <c r="P1307" s="87">
        <v>36.28</v>
      </c>
      <c r="Q1307" s="84" t="s">
        <v>11</v>
      </c>
      <c r="R1307" s="84" t="s">
        <v>10</v>
      </c>
      <c r="S1307" s="84" t="s">
        <v>10</v>
      </c>
      <c r="T1307" s="83" t="s">
        <v>89</v>
      </c>
      <c r="U1307" s="83" t="s">
        <v>124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M645045</v>
      </c>
      <c r="AU1307" s="11">
        <f t="shared" si="444"/>
        <v>38</v>
      </c>
      <c r="AV1307" s="11">
        <f t="shared" si="445"/>
        <v>36.28</v>
      </c>
      <c r="AW1307" s="11" t="str">
        <f t="shared" si="446"/>
        <v>2018/7</v>
      </c>
      <c r="AX1307" s="11" t="str">
        <f t="shared" si="447"/>
        <v>2018/7 Contribuciones Seg. Social</v>
      </c>
      <c r="AY1307" s="11">
        <f t="shared" si="449"/>
        <v>2177.25</v>
      </c>
      <c r="AZ1307" s="11">
        <f t="shared" si="448"/>
        <v>1.6663221954300148E-2</v>
      </c>
      <c r="BA1307" s="11" t="str">
        <f t="shared" si="451"/>
        <v>M645045 38</v>
      </c>
      <c r="BB1307" s="11">
        <f>IFERROR(IF(AW1307="","",VLOOKUP(AW1307,SUSS!R:S,2,FALSE)),AY1307*SUSS!$M$2)</f>
        <v>261.27</v>
      </c>
      <c r="BC1307" s="11">
        <f t="shared" si="450"/>
        <v>4.3535999999999992</v>
      </c>
    </row>
    <row r="1308" spans="14:55" ht="29.25" thickBot="1">
      <c r="N1308" s="3" t="s">
        <v>194</v>
      </c>
      <c r="O1308" s="83">
        <v>38</v>
      </c>
      <c r="P1308" s="87">
        <v>31.48</v>
      </c>
      <c r="Q1308" s="84" t="s">
        <v>86</v>
      </c>
      <c r="R1308" s="84" t="s">
        <v>10</v>
      </c>
      <c r="S1308" s="84" t="s">
        <v>10</v>
      </c>
      <c r="T1308" s="83" t="s">
        <v>89</v>
      </c>
      <c r="U1308" s="83" t="s">
        <v>124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29.25" thickBot="1">
      <c r="N1309" s="3" t="s">
        <v>194</v>
      </c>
      <c r="O1309" s="83">
        <v>39</v>
      </c>
      <c r="P1309" s="86">
        <v>6718.36</v>
      </c>
      <c r="Q1309" s="84" t="s">
        <v>82</v>
      </c>
      <c r="R1309" s="84" t="s">
        <v>10</v>
      </c>
      <c r="S1309" s="84" t="s">
        <v>84</v>
      </c>
      <c r="T1309" s="83" t="s">
        <v>94</v>
      </c>
      <c r="U1309" s="83" t="s">
        <v>124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29.25" thickBot="1">
      <c r="N1310" s="3" t="s">
        <v>194</v>
      </c>
      <c r="O1310" s="83">
        <v>39</v>
      </c>
      <c r="P1310" s="87">
        <v>36.28</v>
      </c>
      <c r="Q1310" s="84" t="s">
        <v>11</v>
      </c>
      <c r="R1310" s="84" t="s">
        <v>10</v>
      </c>
      <c r="S1310" s="84" t="s">
        <v>10</v>
      </c>
      <c r="T1310" s="83" t="s">
        <v>89</v>
      </c>
      <c r="U1310" s="83" t="s">
        <v>124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>M645045</v>
      </c>
      <c r="AU1310" s="11">
        <f t="shared" ref="AU1310:AU1373" si="465">IF($Q1310=$AD$1,O1310,"")</f>
        <v>39</v>
      </c>
      <c r="AV1310" s="11">
        <f t="shared" ref="AV1310:AV1373" si="466">IF($Q1310=$AD$1,P1310,"")</f>
        <v>36.28</v>
      </c>
      <c r="AW1310" s="11" t="str">
        <f t="shared" ref="AW1310:AW1373" si="467">IF($Q1310=$AD$1,T1310,"")</f>
        <v>2018/7</v>
      </c>
      <c r="AX1310" s="11" t="str">
        <f t="shared" ref="AX1310:AX1373" si="468">IF(AW1310&lt;&gt;"",AW1310&amp;" "&amp;$AD$1,"")</f>
        <v>2018/7 Contribuciones Seg. Social</v>
      </c>
      <c r="AY1310" s="11">
        <f t="shared" si="449"/>
        <v>2177.25</v>
      </c>
      <c r="AZ1310" s="11">
        <f t="shared" ref="AZ1310:AZ1373" si="469">IF(AY1310="","",AV1310/AY1310)</f>
        <v>1.6663221954300148E-2</v>
      </c>
      <c r="BA1310" s="11" t="str">
        <f t="shared" si="451"/>
        <v>M645045 39</v>
      </c>
      <c r="BB1310" s="11">
        <f>IFERROR(IF(AW1310="","",VLOOKUP(AW1310,SUSS!R:S,2,FALSE)),AY1310*SUSS!$M$2)</f>
        <v>261.27</v>
      </c>
      <c r="BC1310" s="11">
        <f t="shared" si="450"/>
        <v>4.3535999999999992</v>
      </c>
    </row>
    <row r="1311" spans="14:55" ht="29.25" thickBot="1">
      <c r="N1311" s="3" t="s">
        <v>194</v>
      </c>
      <c r="O1311" s="83">
        <v>39</v>
      </c>
      <c r="P1311" s="87">
        <v>31.48</v>
      </c>
      <c r="Q1311" s="84" t="s">
        <v>86</v>
      </c>
      <c r="R1311" s="84" t="s">
        <v>10</v>
      </c>
      <c r="S1311" s="84" t="s">
        <v>10</v>
      </c>
      <c r="T1311" s="83" t="s">
        <v>89</v>
      </c>
      <c r="U1311" s="83" t="s">
        <v>124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29.25" thickBot="1">
      <c r="N1312" s="3" t="s">
        <v>194</v>
      </c>
      <c r="O1312" s="83">
        <v>40</v>
      </c>
      <c r="P1312" s="87">
        <v>229.19</v>
      </c>
      <c r="Q1312" s="84" t="s">
        <v>82</v>
      </c>
      <c r="R1312" s="84" t="s">
        <v>10</v>
      </c>
      <c r="S1312" s="84" t="s">
        <v>84</v>
      </c>
      <c r="T1312" s="83" t="s">
        <v>94</v>
      </c>
      <c r="U1312" s="83" t="s">
        <v>124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29.25" thickBot="1">
      <c r="N1313" s="3" t="s">
        <v>194</v>
      </c>
      <c r="O1313" s="83">
        <v>40</v>
      </c>
      <c r="P1313" s="86">
        <v>6489.17</v>
      </c>
      <c r="Q1313" s="84" t="s">
        <v>82</v>
      </c>
      <c r="R1313" s="84" t="s">
        <v>10</v>
      </c>
      <c r="S1313" s="84" t="s">
        <v>10</v>
      </c>
      <c r="T1313" s="83" t="s">
        <v>95</v>
      </c>
      <c r="U1313" s="83" t="s">
        <v>124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29.25" thickBot="1">
      <c r="N1314" s="3" t="s">
        <v>194</v>
      </c>
      <c r="O1314" s="83">
        <v>40</v>
      </c>
      <c r="P1314" s="87">
        <v>36.28</v>
      </c>
      <c r="Q1314" s="84" t="s">
        <v>11</v>
      </c>
      <c r="R1314" s="84" t="s">
        <v>10</v>
      </c>
      <c r="S1314" s="84" t="s">
        <v>10</v>
      </c>
      <c r="T1314" s="83" t="s">
        <v>89</v>
      </c>
      <c r="U1314" s="83" t="s">
        <v>124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M645045</v>
      </c>
      <c r="AU1314" s="11">
        <f t="shared" si="465"/>
        <v>40</v>
      </c>
      <c r="AV1314" s="11">
        <f t="shared" si="466"/>
        <v>36.28</v>
      </c>
      <c r="AW1314" s="11" t="str">
        <f t="shared" si="467"/>
        <v>2018/7</v>
      </c>
      <c r="AX1314" s="11" t="str">
        <f t="shared" si="468"/>
        <v>2018/7 Contribuciones Seg. Social</v>
      </c>
      <c r="AY1314" s="11">
        <f t="shared" si="449"/>
        <v>2177.25</v>
      </c>
      <c r="AZ1314" s="11">
        <f t="shared" si="469"/>
        <v>1.6663221954300148E-2</v>
      </c>
      <c r="BA1314" s="11" t="str">
        <f t="shared" si="451"/>
        <v>M645045 40</v>
      </c>
      <c r="BB1314" s="11">
        <f>IFERROR(IF(AW1314="","",VLOOKUP(AW1314,SUSS!R:S,2,FALSE)),AY1314*SUSS!$M$2)</f>
        <v>261.27</v>
      </c>
      <c r="BC1314" s="11">
        <f t="shared" si="450"/>
        <v>4.3535999999999992</v>
      </c>
    </row>
    <row r="1315" spans="14:55" ht="29.25" thickBot="1">
      <c r="N1315" s="3" t="s">
        <v>194</v>
      </c>
      <c r="O1315" s="83">
        <v>40</v>
      </c>
      <c r="P1315" s="87">
        <v>31.48</v>
      </c>
      <c r="Q1315" s="84" t="s">
        <v>86</v>
      </c>
      <c r="R1315" s="84" t="s">
        <v>10</v>
      </c>
      <c r="S1315" s="84" t="s">
        <v>10</v>
      </c>
      <c r="T1315" s="83" t="s">
        <v>89</v>
      </c>
      <c r="U1315" s="83" t="s">
        <v>124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29.25" thickBot="1">
      <c r="N1316" s="3" t="s">
        <v>194</v>
      </c>
      <c r="O1316" s="83">
        <v>41</v>
      </c>
      <c r="P1316" s="86">
        <v>6718.36</v>
      </c>
      <c r="Q1316" s="84" t="s">
        <v>82</v>
      </c>
      <c r="R1316" s="84" t="s">
        <v>10</v>
      </c>
      <c r="S1316" s="84" t="s">
        <v>10</v>
      </c>
      <c r="T1316" s="83" t="s">
        <v>95</v>
      </c>
      <c r="U1316" s="83" t="s">
        <v>124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29.25" thickBot="1">
      <c r="N1317" s="3" t="s">
        <v>194</v>
      </c>
      <c r="O1317" s="83">
        <v>41</v>
      </c>
      <c r="P1317" s="87">
        <v>36.28</v>
      </c>
      <c r="Q1317" s="84" t="s">
        <v>11</v>
      </c>
      <c r="R1317" s="84" t="s">
        <v>10</v>
      </c>
      <c r="S1317" s="84" t="s">
        <v>10</v>
      </c>
      <c r="T1317" s="83" t="s">
        <v>89</v>
      </c>
      <c r="U1317" s="83" t="s">
        <v>124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>M645045</v>
      </c>
      <c r="AU1317" s="11">
        <f t="shared" si="465"/>
        <v>41</v>
      </c>
      <c r="AV1317" s="11">
        <f t="shared" si="466"/>
        <v>36.28</v>
      </c>
      <c r="AW1317" s="11" t="str">
        <f t="shared" si="467"/>
        <v>2018/7</v>
      </c>
      <c r="AX1317" s="11" t="str">
        <f t="shared" si="468"/>
        <v>2018/7 Contribuciones Seg. Social</v>
      </c>
      <c r="AY1317" s="11">
        <f t="shared" si="449"/>
        <v>2177.25</v>
      </c>
      <c r="AZ1317" s="11">
        <f t="shared" si="469"/>
        <v>1.6663221954300148E-2</v>
      </c>
      <c r="BA1317" s="11" t="str">
        <f t="shared" si="451"/>
        <v>M645045 41</v>
      </c>
      <c r="BB1317" s="11">
        <f>IFERROR(IF(AW1317="","",VLOOKUP(AW1317,SUSS!R:S,2,FALSE)),AY1317*SUSS!$M$2)</f>
        <v>261.27</v>
      </c>
      <c r="BC1317" s="11">
        <f t="shared" si="450"/>
        <v>4.3535999999999992</v>
      </c>
    </row>
    <row r="1318" spans="14:55" ht="29.25" thickBot="1">
      <c r="N1318" s="3" t="s">
        <v>194</v>
      </c>
      <c r="O1318" s="83">
        <v>41</v>
      </c>
      <c r="P1318" s="87">
        <v>31.48</v>
      </c>
      <c r="Q1318" s="84" t="s">
        <v>86</v>
      </c>
      <c r="R1318" s="84" t="s">
        <v>10</v>
      </c>
      <c r="S1318" s="84" t="s">
        <v>10</v>
      </c>
      <c r="T1318" s="83" t="s">
        <v>89</v>
      </c>
      <c r="U1318" s="83" t="s">
        <v>124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29.25" thickBot="1">
      <c r="N1319" s="3" t="s">
        <v>194</v>
      </c>
      <c r="O1319" s="83">
        <v>42</v>
      </c>
      <c r="P1319" s="86">
        <v>6718.36</v>
      </c>
      <c r="Q1319" s="84" t="s">
        <v>82</v>
      </c>
      <c r="R1319" s="84" t="s">
        <v>10</v>
      </c>
      <c r="S1319" s="84" t="s">
        <v>10</v>
      </c>
      <c r="T1319" s="83" t="s">
        <v>95</v>
      </c>
      <c r="U1319" s="83" t="s">
        <v>124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29.25" thickBot="1">
      <c r="N1320" s="3" t="s">
        <v>194</v>
      </c>
      <c r="O1320" s="83">
        <v>42</v>
      </c>
      <c r="P1320" s="87">
        <v>36.28</v>
      </c>
      <c r="Q1320" s="84" t="s">
        <v>11</v>
      </c>
      <c r="R1320" s="84" t="s">
        <v>10</v>
      </c>
      <c r="S1320" s="84" t="s">
        <v>10</v>
      </c>
      <c r="T1320" s="83" t="s">
        <v>89</v>
      </c>
      <c r="U1320" s="83" t="s">
        <v>124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>M645045</v>
      </c>
      <c r="AU1320" s="11">
        <f t="shared" si="465"/>
        <v>42</v>
      </c>
      <c r="AV1320" s="11">
        <f t="shared" si="466"/>
        <v>36.28</v>
      </c>
      <c r="AW1320" s="11" t="str">
        <f t="shared" si="467"/>
        <v>2018/7</v>
      </c>
      <c r="AX1320" s="11" t="str">
        <f t="shared" si="468"/>
        <v>2018/7 Contribuciones Seg. Social</v>
      </c>
      <c r="AY1320" s="11">
        <f t="shared" si="449"/>
        <v>2177.25</v>
      </c>
      <c r="AZ1320" s="11">
        <f t="shared" si="469"/>
        <v>1.6663221954300148E-2</v>
      </c>
      <c r="BA1320" s="11" t="str">
        <f t="shared" si="451"/>
        <v>M645045 42</v>
      </c>
      <c r="BB1320" s="11">
        <f>IFERROR(IF(AW1320="","",VLOOKUP(AW1320,SUSS!R:S,2,FALSE)),AY1320*SUSS!$M$2)</f>
        <v>261.27</v>
      </c>
      <c r="BC1320" s="11">
        <f t="shared" si="450"/>
        <v>4.3535999999999992</v>
      </c>
    </row>
    <row r="1321" spans="14:55" ht="29.25" thickBot="1">
      <c r="N1321" s="3" t="s">
        <v>194</v>
      </c>
      <c r="O1321" s="83">
        <v>42</v>
      </c>
      <c r="P1321" s="87">
        <v>31.48</v>
      </c>
      <c r="Q1321" s="84" t="s">
        <v>86</v>
      </c>
      <c r="R1321" s="84" t="s">
        <v>10</v>
      </c>
      <c r="S1321" s="84" t="s">
        <v>10</v>
      </c>
      <c r="T1321" s="83" t="s">
        <v>89</v>
      </c>
      <c r="U1321" s="83" t="s">
        <v>124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29.25" thickBot="1">
      <c r="N1322" s="3" t="s">
        <v>194</v>
      </c>
      <c r="O1322" s="83">
        <v>43</v>
      </c>
      <c r="P1322" s="86">
        <v>6718.36</v>
      </c>
      <c r="Q1322" s="84" t="s">
        <v>82</v>
      </c>
      <c r="R1322" s="84" t="s">
        <v>10</v>
      </c>
      <c r="S1322" s="84" t="s">
        <v>10</v>
      </c>
      <c r="T1322" s="83" t="s">
        <v>95</v>
      </c>
      <c r="U1322" s="83" t="s">
        <v>124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29.25" thickBot="1">
      <c r="N1323" s="3" t="s">
        <v>194</v>
      </c>
      <c r="O1323" s="83">
        <v>43</v>
      </c>
      <c r="P1323" s="87">
        <v>36.28</v>
      </c>
      <c r="Q1323" s="84" t="s">
        <v>11</v>
      </c>
      <c r="R1323" s="84" t="s">
        <v>10</v>
      </c>
      <c r="S1323" s="84" t="s">
        <v>10</v>
      </c>
      <c r="T1323" s="83" t="s">
        <v>89</v>
      </c>
      <c r="U1323" s="83" t="s">
        <v>124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>M645045</v>
      </c>
      <c r="AU1323" s="11">
        <f t="shared" si="465"/>
        <v>43</v>
      </c>
      <c r="AV1323" s="11">
        <f t="shared" si="466"/>
        <v>36.28</v>
      </c>
      <c r="AW1323" s="11" t="str">
        <f t="shared" si="467"/>
        <v>2018/7</v>
      </c>
      <c r="AX1323" s="11" t="str">
        <f t="shared" si="468"/>
        <v>2018/7 Contribuciones Seg. Social</v>
      </c>
      <c r="AY1323" s="11">
        <f t="shared" si="449"/>
        <v>2177.25</v>
      </c>
      <c r="AZ1323" s="11">
        <f t="shared" si="469"/>
        <v>1.6663221954300148E-2</v>
      </c>
      <c r="BA1323" s="11" t="str">
        <f t="shared" si="451"/>
        <v>M645045 43</v>
      </c>
      <c r="BB1323" s="11">
        <f>IFERROR(IF(AW1323="","",VLOOKUP(AW1323,SUSS!R:S,2,FALSE)),AY1323*SUSS!$M$2)</f>
        <v>261.27</v>
      </c>
      <c r="BC1323" s="11">
        <f t="shared" si="450"/>
        <v>4.3535999999999992</v>
      </c>
    </row>
    <row r="1324" spans="14:55" ht="29.25" thickBot="1">
      <c r="N1324" s="3" t="s">
        <v>194</v>
      </c>
      <c r="O1324" s="83">
        <v>43</v>
      </c>
      <c r="P1324" s="87">
        <v>31.48</v>
      </c>
      <c r="Q1324" s="84" t="s">
        <v>86</v>
      </c>
      <c r="R1324" s="84" t="s">
        <v>10</v>
      </c>
      <c r="S1324" s="84" t="s">
        <v>10</v>
      </c>
      <c r="T1324" s="83" t="s">
        <v>89</v>
      </c>
      <c r="U1324" s="83" t="s">
        <v>124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29.25" thickBot="1">
      <c r="N1325" s="3" t="s">
        <v>194</v>
      </c>
      <c r="O1325" s="83">
        <v>44</v>
      </c>
      <c r="P1325" s="86">
        <v>6718.36</v>
      </c>
      <c r="Q1325" s="84" t="s">
        <v>82</v>
      </c>
      <c r="R1325" s="84" t="s">
        <v>10</v>
      </c>
      <c r="S1325" s="84" t="s">
        <v>10</v>
      </c>
      <c r="T1325" s="83" t="s">
        <v>95</v>
      </c>
      <c r="U1325" s="83" t="s">
        <v>124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29.25" thickBot="1">
      <c r="N1326" s="3" t="s">
        <v>194</v>
      </c>
      <c r="O1326" s="83">
        <v>44</v>
      </c>
      <c r="P1326" s="87">
        <v>36.28</v>
      </c>
      <c r="Q1326" s="84" t="s">
        <v>11</v>
      </c>
      <c r="R1326" s="84" t="s">
        <v>10</v>
      </c>
      <c r="S1326" s="84" t="s">
        <v>10</v>
      </c>
      <c r="T1326" s="83" t="s">
        <v>89</v>
      </c>
      <c r="U1326" s="83" t="s">
        <v>124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>M645045</v>
      </c>
      <c r="AU1326" s="11">
        <f t="shared" si="465"/>
        <v>44</v>
      </c>
      <c r="AV1326" s="11">
        <f t="shared" si="466"/>
        <v>36.28</v>
      </c>
      <c r="AW1326" s="11" t="str">
        <f t="shared" si="467"/>
        <v>2018/7</v>
      </c>
      <c r="AX1326" s="11" t="str">
        <f t="shared" si="468"/>
        <v>2018/7 Contribuciones Seg. Social</v>
      </c>
      <c r="AY1326" s="11">
        <f t="shared" si="449"/>
        <v>2177.25</v>
      </c>
      <c r="AZ1326" s="11">
        <f t="shared" si="469"/>
        <v>1.6663221954300148E-2</v>
      </c>
      <c r="BA1326" s="11" t="str">
        <f t="shared" si="451"/>
        <v>M645045 44</v>
      </c>
      <c r="BB1326" s="11">
        <f>IFERROR(IF(AW1326="","",VLOOKUP(AW1326,SUSS!R:S,2,FALSE)),AY1326*SUSS!$M$2)</f>
        <v>261.27</v>
      </c>
      <c r="BC1326" s="11">
        <f t="shared" si="450"/>
        <v>4.3535999999999992</v>
      </c>
    </row>
    <row r="1327" spans="14:55" ht="29.25" thickBot="1">
      <c r="N1327" s="3" t="s">
        <v>194</v>
      </c>
      <c r="O1327" s="83">
        <v>44</v>
      </c>
      <c r="P1327" s="87">
        <v>31.48</v>
      </c>
      <c r="Q1327" s="84" t="s">
        <v>86</v>
      </c>
      <c r="R1327" s="84" t="s">
        <v>10</v>
      </c>
      <c r="S1327" s="84" t="s">
        <v>10</v>
      </c>
      <c r="T1327" s="83" t="s">
        <v>89</v>
      </c>
      <c r="U1327" s="83" t="s">
        <v>124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29.25" thickBot="1">
      <c r="N1328" s="3" t="s">
        <v>194</v>
      </c>
      <c r="O1328" s="83">
        <v>45</v>
      </c>
      <c r="P1328" s="86">
        <v>6718.36</v>
      </c>
      <c r="Q1328" s="84" t="s">
        <v>82</v>
      </c>
      <c r="R1328" s="84" t="s">
        <v>10</v>
      </c>
      <c r="S1328" s="84" t="s">
        <v>10</v>
      </c>
      <c r="T1328" s="83" t="s">
        <v>95</v>
      </c>
      <c r="U1328" s="83" t="s">
        <v>124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29.25" thickBot="1">
      <c r="N1329" s="3" t="s">
        <v>194</v>
      </c>
      <c r="O1329" s="83">
        <v>45</v>
      </c>
      <c r="P1329" s="87">
        <v>36.28</v>
      </c>
      <c r="Q1329" s="84" t="s">
        <v>11</v>
      </c>
      <c r="R1329" s="84" t="s">
        <v>10</v>
      </c>
      <c r="S1329" s="84" t="s">
        <v>10</v>
      </c>
      <c r="T1329" s="83" t="s">
        <v>89</v>
      </c>
      <c r="U1329" s="83" t="s">
        <v>124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M645045</v>
      </c>
      <c r="AU1329" s="11">
        <f t="shared" si="465"/>
        <v>45</v>
      </c>
      <c r="AV1329" s="11">
        <f t="shared" si="466"/>
        <v>36.28</v>
      </c>
      <c r="AW1329" s="11" t="str">
        <f t="shared" si="467"/>
        <v>2018/7</v>
      </c>
      <c r="AX1329" s="11" t="str">
        <f t="shared" si="468"/>
        <v>2018/7 Contribuciones Seg. Social</v>
      </c>
      <c r="AY1329" s="11">
        <f t="shared" si="449"/>
        <v>2177.25</v>
      </c>
      <c r="AZ1329" s="11">
        <f t="shared" si="469"/>
        <v>1.6663221954300148E-2</v>
      </c>
      <c r="BA1329" s="11" t="str">
        <f t="shared" si="451"/>
        <v>M645045 45</v>
      </c>
      <c r="BB1329" s="11">
        <f>IFERROR(IF(AW1329="","",VLOOKUP(AW1329,SUSS!R:S,2,FALSE)),AY1329*SUSS!$M$2)</f>
        <v>261.27</v>
      </c>
      <c r="BC1329" s="11">
        <f t="shared" si="450"/>
        <v>4.3535999999999992</v>
      </c>
    </row>
    <row r="1330" spans="14:55" ht="29.25" thickBot="1">
      <c r="N1330" s="3" t="s">
        <v>194</v>
      </c>
      <c r="O1330" s="83">
        <v>45</v>
      </c>
      <c r="P1330" s="87">
        <v>31.48</v>
      </c>
      <c r="Q1330" s="84" t="s">
        <v>86</v>
      </c>
      <c r="R1330" s="84" t="s">
        <v>10</v>
      </c>
      <c r="S1330" s="84" t="s">
        <v>10</v>
      </c>
      <c r="T1330" s="83" t="s">
        <v>89</v>
      </c>
      <c r="U1330" s="83" t="s">
        <v>124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29.25" thickBot="1">
      <c r="N1331" s="3" t="s">
        <v>194</v>
      </c>
      <c r="O1331" s="83">
        <v>46</v>
      </c>
      <c r="P1331" s="86">
        <v>6718.36</v>
      </c>
      <c r="Q1331" s="84" t="s">
        <v>82</v>
      </c>
      <c r="R1331" s="84" t="s">
        <v>10</v>
      </c>
      <c r="S1331" s="84" t="s">
        <v>10</v>
      </c>
      <c r="T1331" s="83" t="s">
        <v>95</v>
      </c>
      <c r="U1331" s="83" t="s">
        <v>124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29.25" thickBot="1">
      <c r="N1332" s="3" t="s">
        <v>194</v>
      </c>
      <c r="O1332" s="83">
        <v>46</v>
      </c>
      <c r="P1332" s="87">
        <v>36.28</v>
      </c>
      <c r="Q1332" s="84" t="s">
        <v>11</v>
      </c>
      <c r="R1332" s="84" t="s">
        <v>10</v>
      </c>
      <c r="S1332" s="84" t="s">
        <v>10</v>
      </c>
      <c r="T1332" s="83" t="s">
        <v>89</v>
      </c>
      <c r="U1332" s="83" t="s">
        <v>124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>M645045</v>
      </c>
      <c r="AU1332" s="11">
        <f t="shared" si="465"/>
        <v>46</v>
      </c>
      <c r="AV1332" s="11">
        <f t="shared" si="466"/>
        <v>36.28</v>
      </c>
      <c r="AW1332" s="11" t="str">
        <f t="shared" si="467"/>
        <v>2018/7</v>
      </c>
      <c r="AX1332" s="11" t="str">
        <f t="shared" si="468"/>
        <v>2018/7 Contribuciones Seg. Social</v>
      </c>
      <c r="AY1332" s="11">
        <f t="shared" si="449"/>
        <v>2177.25</v>
      </c>
      <c r="AZ1332" s="11">
        <f t="shared" si="469"/>
        <v>1.6663221954300148E-2</v>
      </c>
      <c r="BA1332" s="11" t="str">
        <f t="shared" si="451"/>
        <v>M645045 46</v>
      </c>
      <c r="BB1332" s="11">
        <f>IFERROR(IF(AW1332="","",VLOOKUP(AW1332,SUSS!R:S,2,FALSE)),AY1332*SUSS!$M$2)</f>
        <v>261.27</v>
      </c>
      <c r="BC1332" s="11">
        <f t="shared" si="450"/>
        <v>4.3535999999999992</v>
      </c>
    </row>
    <row r="1333" spans="14:55" ht="29.25" thickBot="1">
      <c r="N1333" s="3" t="s">
        <v>194</v>
      </c>
      <c r="O1333" s="83">
        <v>46</v>
      </c>
      <c r="P1333" s="87">
        <v>31.48</v>
      </c>
      <c r="Q1333" s="84" t="s">
        <v>86</v>
      </c>
      <c r="R1333" s="84" t="s">
        <v>10</v>
      </c>
      <c r="S1333" s="84" t="s">
        <v>10</v>
      </c>
      <c r="T1333" s="83" t="s">
        <v>89</v>
      </c>
      <c r="U1333" s="83" t="s">
        <v>124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29.25" thickBot="1">
      <c r="N1334" s="3" t="s">
        <v>194</v>
      </c>
      <c r="O1334" s="83">
        <v>47</v>
      </c>
      <c r="P1334" s="86">
        <v>6718.36</v>
      </c>
      <c r="Q1334" s="84" t="s">
        <v>82</v>
      </c>
      <c r="R1334" s="84" t="s">
        <v>10</v>
      </c>
      <c r="S1334" s="84" t="s">
        <v>10</v>
      </c>
      <c r="T1334" s="83" t="s">
        <v>95</v>
      </c>
      <c r="U1334" s="83" t="s">
        <v>124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29.25" thickBot="1">
      <c r="N1335" s="3" t="s">
        <v>194</v>
      </c>
      <c r="O1335" s="83">
        <v>47</v>
      </c>
      <c r="P1335" s="87">
        <v>36.28</v>
      </c>
      <c r="Q1335" s="84" t="s">
        <v>11</v>
      </c>
      <c r="R1335" s="84" t="s">
        <v>10</v>
      </c>
      <c r="S1335" s="84" t="s">
        <v>10</v>
      </c>
      <c r="T1335" s="83" t="s">
        <v>89</v>
      </c>
      <c r="U1335" s="83" t="s">
        <v>124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>M645045</v>
      </c>
      <c r="AU1335" s="11">
        <f t="shared" si="465"/>
        <v>47</v>
      </c>
      <c r="AV1335" s="11">
        <f t="shared" si="466"/>
        <v>36.28</v>
      </c>
      <c r="AW1335" s="11" t="str">
        <f t="shared" si="467"/>
        <v>2018/7</v>
      </c>
      <c r="AX1335" s="11" t="str">
        <f t="shared" si="468"/>
        <v>2018/7 Contribuciones Seg. Social</v>
      </c>
      <c r="AY1335" s="11">
        <f t="shared" si="449"/>
        <v>2177.25</v>
      </c>
      <c r="AZ1335" s="11">
        <f t="shared" si="469"/>
        <v>1.6663221954300148E-2</v>
      </c>
      <c r="BA1335" s="11" t="str">
        <f t="shared" si="451"/>
        <v>M645045 47</v>
      </c>
      <c r="BB1335" s="11">
        <f>IFERROR(IF(AW1335="","",VLOOKUP(AW1335,SUSS!R:S,2,FALSE)),AY1335*SUSS!$M$2)</f>
        <v>261.27</v>
      </c>
      <c r="BC1335" s="11">
        <f t="shared" si="450"/>
        <v>4.3535999999999992</v>
      </c>
    </row>
    <row r="1336" spans="14:55" ht="29.25" thickBot="1">
      <c r="N1336" s="3" t="s">
        <v>194</v>
      </c>
      <c r="O1336" s="83">
        <v>47</v>
      </c>
      <c r="P1336" s="87">
        <v>31.48</v>
      </c>
      <c r="Q1336" s="84" t="s">
        <v>86</v>
      </c>
      <c r="R1336" s="84" t="s">
        <v>10</v>
      </c>
      <c r="S1336" s="84" t="s">
        <v>10</v>
      </c>
      <c r="T1336" s="83" t="s">
        <v>89</v>
      </c>
      <c r="U1336" s="83" t="s">
        <v>124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29.25" thickBot="1">
      <c r="N1337" s="3" t="s">
        <v>194</v>
      </c>
      <c r="O1337" s="83">
        <v>48</v>
      </c>
      <c r="P1337" s="86">
        <v>6718.36</v>
      </c>
      <c r="Q1337" s="84" t="s">
        <v>82</v>
      </c>
      <c r="R1337" s="84" t="s">
        <v>10</v>
      </c>
      <c r="S1337" s="84" t="s">
        <v>10</v>
      </c>
      <c r="T1337" s="83" t="s">
        <v>95</v>
      </c>
      <c r="U1337" s="83" t="s">
        <v>124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29.25" thickBot="1">
      <c r="N1338" s="3" t="s">
        <v>194</v>
      </c>
      <c r="O1338" s="83">
        <v>48</v>
      </c>
      <c r="P1338" s="87">
        <v>36.28</v>
      </c>
      <c r="Q1338" s="84" t="s">
        <v>11</v>
      </c>
      <c r="R1338" s="84" t="s">
        <v>10</v>
      </c>
      <c r="S1338" s="84" t="s">
        <v>10</v>
      </c>
      <c r="T1338" s="83" t="s">
        <v>89</v>
      </c>
      <c r="U1338" s="83" t="s">
        <v>124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>M645045</v>
      </c>
      <c r="AU1338" s="11">
        <f t="shared" si="465"/>
        <v>48</v>
      </c>
      <c r="AV1338" s="11">
        <f t="shared" si="466"/>
        <v>36.28</v>
      </c>
      <c r="AW1338" s="11" t="str">
        <f t="shared" si="467"/>
        <v>2018/7</v>
      </c>
      <c r="AX1338" s="11" t="str">
        <f t="shared" si="468"/>
        <v>2018/7 Contribuciones Seg. Social</v>
      </c>
      <c r="AY1338" s="11">
        <f t="shared" si="449"/>
        <v>2177.25</v>
      </c>
      <c r="AZ1338" s="11">
        <f t="shared" si="469"/>
        <v>1.6663221954300148E-2</v>
      </c>
      <c r="BA1338" s="11" t="str">
        <f t="shared" si="451"/>
        <v>M645045 48</v>
      </c>
      <c r="BB1338" s="11">
        <f>IFERROR(IF(AW1338="","",VLOOKUP(AW1338,SUSS!R:S,2,FALSE)),AY1338*SUSS!$M$2)</f>
        <v>261.27</v>
      </c>
      <c r="BC1338" s="11">
        <f t="shared" si="450"/>
        <v>4.3535999999999992</v>
      </c>
    </row>
    <row r="1339" spans="14:55" ht="29.25" thickBot="1">
      <c r="N1339" s="3" t="s">
        <v>194</v>
      </c>
      <c r="O1339" s="83">
        <v>48</v>
      </c>
      <c r="P1339" s="87">
        <v>31.48</v>
      </c>
      <c r="Q1339" s="84" t="s">
        <v>86</v>
      </c>
      <c r="R1339" s="84" t="s">
        <v>10</v>
      </c>
      <c r="S1339" s="84" t="s">
        <v>10</v>
      </c>
      <c r="T1339" s="83" t="s">
        <v>89</v>
      </c>
      <c r="U1339" s="83" t="s">
        <v>124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29.25" thickBot="1">
      <c r="N1340" s="3" t="s">
        <v>194</v>
      </c>
      <c r="O1340" s="83">
        <v>49</v>
      </c>
      <c r="P1340" s="86">
        <v>6718.36</v>
      </c>
      <c r="Q1340" s="84" t="s">
        <v>82</v>
      </c>
      <c r="R1340" s="84" t="s">
        <v>10</v>
      </c>
      <c r="S1340" s="84" t="s">
        <v>10</v>
      </c>
      <c r="T1340" s="83" t="s">
        <v>95</v>
      </c>
      <c r="U1340" s="83" t="s">
        <v>124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29.25" thickBot="1">
      <c r="N1341" s="3" t="s">
        <v>194</v>
      </c>
      <c r="O1341" s="83">
        <v>49</v>
      </c>
      <c r="P1341" s="87">
        <v>36.28</v>
      </c>
      <c r="Q1341" s="84" t="s">
        <v>11</v>
      </c>
      <c r="R1341" s="84" t="s">
        <v>10</v>
      </c>
      <c r="S1341" s="84" t="s">
        <v>10</v>
      </c>
      <c r="T1341" s="83" t="s">
        <v>89</v>
      </c>
      <c r="U1341" s="83" t="s">
        <v>124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M645045</v>
      </c>
      <c r="AU1341" s="11">
        <f t="shared" si="465"/>
        <v>49</v>
      </c>
      <c r="AV1341" s="11">
        <f t="shared" si="466"/>
        <v>36.28</v>
      </c>
      <c r="AW1341" s="11" t="str">
        <f t="shared" si="467"/>
        <v>2018/7</v>
      </c>
      <c r="AX1341" s="11" t="str">
        <f t="shared" si="468"/>
        <v>2018/7 Contribuciones Seg. Social</v>
      </c>
      <c r="AY1341" s="11">
        <f t="shared" si="449"/>
        <v>2177.25</v>
      </c>
      <c r="AZ1341" s="11">
        <f t="shared" si="469"/>
        <v>1.6663221954300148E-2</v>
      </c>
      <c r="BA1341" s="11" t="str">
        <f t="shared" si="451"/>
        <v>M645045 49</v>
      </c>
      <c r="BB1341" s="11">
        <f>IFERROR(IF(AW1341="","",VLOOKUP(AW1341,SUSS!R:S,2,FALSE)),AY1341*SUSS!$M$2)</f>
        <v>261.27</v>
      </c>
      <c r="BC1341" s="11">
        <f t="shared" si="450"/>
        <v>4.3535999999999992</v>
      </c>
    </row>
    <row r="1342" spans="14:55" ht="29.25" thickBot="1">
      <c r="N1342" s="3" t="s">
        <v>194</v>
      </c>
      <c r="O1342" s="83">
        <v>49</v>
      </c>
      <c r="P1342" s="87">
        <v>31.48</v>
      </c>
      <c r="Q1342" s="84" t="s">
        <v>86</v>
      </c>
      <c r="R1342" s="84" t="s">
        <v>10</v>
      </c>
      <c r="S1342" s="84" t="s">
        <v>10</v>
      </c>
      <c r="T1342" s="83" t="s">
        <v>89</v>
      </c>
      <c r="U1342" s="83" t="s">
        <v>124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29.25" thickBot="1">
      <c r="N1343" s="3" t="s">
        <v>194</v>
      </c>
      <c r="O1343" s="83">
        <v>50</v>
      </c>
      <c r="P1343" s="86">
        <v>6718.36</v>
      </c>
      <c r="Q1343" s="84" t="s">
        <v>82</v>
      </c>
      <c r="R1343" s="84" t="s">
        <v>10</v>
      </c>
      <c r="S1343" s="84" t="s">
        <v>10</v>
      </c>
      <c r="T1343" s="83" t="s">
        <v>95</v>
      </c>
      <c r="U1343" s="83" t="s">
        <v>124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29.25" thickBot="1">
      <c r="N1344" s="3" t="s">
        <v>194</v>
      </c>
      <c r="O1344" s="83">
        <v>50</v>
      </c>
      <c r="P1344" s="87">
        <v>36.28</v>
      </c>
      <c r="Q1344" s="84" t="s">
        <v>11</v>
      </c>
      <c r="R1344" s="84" t="s">
        <v>10</v>
      </c>
      <c r="S1344" s="84" t="s">
        <v>10</v>
      </c>
      <c r="T1344" s="83" t="s">
        <v>89</v>
      </c>
      <c r="U1344" s="83" t="s">
        <v>124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M645045</v>
      </c>
      <c r="AU1344" s="11">
        <f t="shared" si="465"/>
        <v>50</v>
      </c>
      <c r="AV1344" s="11">
        <f t="shared" si="466"/>
        <v>36.28</v>
      </c>
      <c r="AW1344" s="11" t="str">
        <f t="shared" si="467"/>
        <v>2018/7</v>
      </c>
      <c r="AX1344" s="11" t="str">
        <f t="shared" si="468"/>
        <v>2018/7 Contribuciones Seg. Social</v>
      </c>
      <c r="AY1344" s="11">
        <f t="shared" si="449"/>
        <v>2177.25</v>
      </c>
      <c r="AZ1344" s="11">
        <f t="shared" si="469"/>
        <v>1.6663221954300148E-2</v>
      </c>
      <c r="BA1344" s="11" t="str">
        <f t="shared" si="451"/>
        <v>M645045 50</v>
      </c>
      <c r="BB1344" s="11">
        <f>IFERROR(IF(AW1344="","",VLOOKUP(AW1344,SUSS!R:S,2,FALSE)),AY1344*SUSS!$M$2)</f>
        <v>261.27</v>
      </c>
      <c r="BC1344" s="11">
        <f t="shared" si="450"/>
        <v>4.3535999999999992</v>
      </c>
    </row>
    <row r="1345" spans="14:55" ht="29.25" thickBot="1">
      <c r="N1345" s="3" t="s">
        <v>194</v>
      </c>
      <c r="O1345" s="83">
        <v>50</v>
      </c>
      <c r="P1345" s="87">
        <v>31.48</v>
      </c>
      <c r="Q1345" s="84" t="s">
        <v>86</v>
      </c>
      <c r="R1345" s="84" t="s">
        <v>10</v>
      </c>
      <c r="S1345" s="84" t="s">
        <v>10</v>
      </c>
      <c r="T1345" s="83" t="s">
        <v>89</v>
      </c>
      <c r="U1345" s="83" t="s">
        <v>124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29.25" thickBot="1">
      <c r="N1346" s="3" t="s">
        <v>194</v>
      </c>
      <c r="O1346" s="83">
        <v>51</v>
      </c>
      <c r="P1346" s="86">
        <v>6718.36</v>
      </c>
      <c r="Q1346" s="84" t="s">
        <v>82</v>
      </c>
      <c r="R1346" s="84" t="s">
        <v>10</v>
      </c>
      <c r="S1346" s="84" t="s">
        <v>10</v>
      </c>
      <c r="T1346" s="83" t="s">
        <v>95</v>
      </c>
      <c r="U1346" s="83" t="s">
        <v>124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29.25" thickBot="1">
      <c r="N1347" s="3" t="s">
        <v>194</v>
      </c>
      <c r="O1347" s="83">
        <v>51</v>
      </c>
      <c r="P1347" s="87">
        <v>36.28</v>
      </c>
      <c r="Q1347" s="84" t="s">
        <v>11</v>
      </c>
      <c r="R1347" s="84" t="s">
        <v>10</v>
      </c>
      <c r="S1347" s="84" t="s">
        <v>10</v>
      </c>
      <c r="T1347" s="83" t="s">
        <v>89</v>
      </c>
      <c r="U1347" s="83" t="s">
        <v>124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M645045</v>
      </c>
      <c r="AU1347" s="11">
        <f t="shared" si="465"/>
        <v>51</v>
      </c>
      <c r="AV1347" s="11">
        <f t="shared" si="466"/>
        <v>36.28</v>
      </c>
      <c r="AW1347" s="11" t="str">
        <f t="shared" si="467"/>
        <v>2018/7</v>
      </c>
      <c r="AX1347" s="11" t="str">
        <f t="shared" si="468"/>
        <v>2018/7 Contribuciones Seg. Social</v>
      </c>
      <c r="AY1347" s="11">
        <f t="shared" si="449"/>
        <v>2177.25</v>
      </c>
      <c r="AZ1347" s="11">
        <f t="shared" si="469"/>
        <v>1.6663221954300148E-2</v>
      </c>
      <c r="BA1347" s="11" t="str">
        <f t="shared" si="451"/>
        <v>M645045 51</v>
      </c>
      <c r="BB1347" s="11">
        <f>IFERROR(IF(AW1347="","",VLOOKUP(AW1347,SUSS!R:S,2,FALSE)),AY1347*SUSS!$M$2)</f>
        <v>261.27</v>
      </c>
      <c r="BC1347" s="11">
        <f t="shared" si="450"/>
        <v>4.3535999999999992</v>
      </c>
    </row>
    <row r="1348" spans="14:55" ht="29.25" thickBot="1">
      <c r="N1348" s="3" t="s">
        <v>194</v>
      </c>
      <c r="O1348" s="83">
        <v>51</v>
      </c>
      <c r="P1348" s="87">
        <v>31.48</v>
      </c>
      <c r="Q1348" s="84" t="s">
        <v>86</v>
      </c>
      <c r="R1348" s="84" t="s">
        <v>10</v>
      </c>
      <c r="S1348" s="84" t="s">
        <v>10</v>
      </c>
      <c r="T1348" s="83" t="s">
        <v>89</v>
      </c>
      <c r="U1348" s="83" t="s">
        <v>124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29.25" thickBot="1">
      <c r="N1349" s="3" t="s">
        <v>194</v>
      </c>
      <c r="O1349" s="83">
        <v>52</v>
      </c>
      <c r="P1349" s="86">
        <v>6718.36</v>
      </c>
      <c r="Q1349" s="84" t="s">
        <v>82</v>
      </c>
      <c r="R1349" s="84" t="s">
        <v>10</v>
      </c>
      <c r="S1349" s="84" t="s">
        <v>10</v>
      </c>
      <c r="T1349" s="83" t="s">
        <v>95</v>
      </c>
      <c r="U1349" s="83" t="s">
        <v>124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29.25" thickBot="1">
      <c r="N1350" s="3" t="s">
        <v>194</v>
      </c>
      <c r="O1350" s="83">
        <v>52</v>
      </c>
      <c r="P1350" s="87">
        <v>36.28</v>
      </c>
      <c r="Q1350" s="84" t="s">
        <v>11</v>
      </c>
      <c r="R1350" s="84" t="s">
        <v>10</v>
      </c>
      <c r="S1350" s="84" t="s">
        <v>10</v>
      </c>
      <c r="T1350" s="83" t="s">
        <v>89</v>
      </c>
      <c r="U1350" s="83" t="s">
        <v>124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M645045</v>
      </c>
      <c r="AU1350" s="11">
        <f t="shared" si="465"/>
        <v>52</v>
      </c>
      <c r="AV1350" s="11">
        <f t="shared" si="466"/>
        <v>36.28</v>
      </c>
      <c r="AW1350" s="11" t="str">
        <f t="shared" si="467"/>
        <v>2018/7</v>
      </c>
      <c r="AX1350" s="11" t="str">
        <f t="shared" si="468"/>
        <v>2018/7 Contribuciones Seg. Social</v>
      </c>
      <c r="AY1350" s="11">
        <f t="shared" si="470"/>
        <v>2177.25</v>
      </c>
      <c r="AZ1350" s="11">
        <f t="shared" si="469"/>
        <v>1.6663221954300148E-2</v>
      </c>
      <c r="BA1350" s="11" t="str">
        <f t="shared" si="451"/>
        <v>M645045 52</v>
      </c>
      <c r="BB1350" s="11">
        <f>IFERROR(IF(AW1350="","",VLOOKUP(AW1350,SUSS!R:S,2,FALSE)),AY1350*SUSS!$M$2)</f>
        <v>261.27</v>
      </c>
      <c r="BC1350" s="11">
        <f t="shared" si="471"/>
        <v>4.3535999999999992</v>
      </c>
    </row>
    <row r="1351" spans="14:55" ht="29.25" thickBot="1">
      <c r="N1351" s="3" t="s">
        <v>194</v>
      </c>
      <c r="O1351" s="83">
        <v>52</v>
      </c>
      <c r="P1351" s="87">
        <v>31.48</v>
      </c>
      <c r="Q1351" s="84" t="s">
        <v>86</v>
      </c>
      <c r="R1351" s="84" t="s">
        <v>10</v>
      </c>
      <c r="S1351" s="84" t="s">
        <v>10</v>
      </c>
      <c r="T1351" s="83" t="s">
        <v>89</v>
      </c>
      <c r="U1351" s="83" t="s">
        <v>124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29.25" thickBot="1">
      <c r="N1352" s="3" t="s">
        <v>194</v>
      </c>
      <c r="O1352" s="83">
        <v>53</v>
      </c>
      <c r="P1352" s="86">
        <v>6718.36</v>
      </c>
      <c r="Q1352" s="84" t="s">
        <v>82</v>
      </c>
      <c r="R1352" s="84" t="s">
        <v>10</v>
      </c>
      <c r="S1352" s="84" t="s">
        <v>10</v>
      </c>
      <c r="T1352" s="83" t="s">
        <v>95</v>
      </c>
      <c r="U1352" s="83" t="s">
        <v>124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29.25" thickBot="1">
      <c r="N1353" s="3" t="s">
        <v>194</v>
      </c>
      <c r="O1353" s="83">
        <v>53</v>
      </c>
      <c r="P1353" s="87">
        <v>36.28</v>
      </c>
      <c r="Q1353" s="84" t="s">
        <v>11</v>
      </c>
      <c r="R1353" s="84" t="s">
        <v>10</v>
      </c>
      <c r="S1353" s="84" t="s">
        <v>10</v>
      </c>
      <c r="T1353" s="83" t="s">
        <v>89</v>
      </c>
      <c r="U1353" s="83" t="s">
        <v>124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M645045</v>
      </c>
      <c r="AU1353" s="11">
        <f t="shared" si="465"/>
        <v>53</v>
      </c>
      <c r="AV1353" s="11">
        <f t="shared" si="466"/>
        <v>36.28</v>
      </c>
      <c r="AW1353" s="11" t="str">
        <f t="shared" si="467"/>
        <v>2018/7</v>
      </c>
      <c r="AX1353" s="11" t="str">
        <f t="shared" si="468"/>
        <v>2018/7 Contribuciones Seg. Social</v>
      </c>
      <c r="AY1353" s="11">
        <f t="shared" si="470"/>
        <v>2177.25</v>
      </c>
      <c r="AZ1353" s="11">
        <f t="shared" si="469"/>
        <v>1.6663221954300148E-2</v>
      </c>
      <c r="BA1353" s="11" t="str">
        <f t="shared" si="472"/>
        <v>M645045 53</v>
      </c>
      <c r="BB1353" s="11">
        <f>IFERROR(IF(AW1353="","",VLOOKUP(AW1353,SUSS!R:S,2,FALSE)),AY1353*SUSS!$M$2)</f>
        <v>261.27</v>
      </c>
      <c r="BC1353" s="11">
        <f t="shared" si="471"/>
        <v>4.3535999999999992</v>
      </c>
    </row>
    <row r="1354" spans="14:55" ht="29.25" thickBot="1">
      <c r="N1354" s="3" t="s">
        <v>194</v>
      </c>
      <c r="O1354" s="83">
        <v>53</v>
      </c>
      <c r="P1354" s="87">
        <v>31.48</v>
      </c>
      <c r="Q1354" s="84" t="s">
        <v>86</v>
      </c>
      <c r="R1354" s="84" t="s">
        <v>10</v>
      </c>
      <c r="S1354" s="84" t="s">
        <v>10</v>
      </c>
      <c r="T1354" s="83" t="s">
        <v>89</v>
      </c>
      <c r="U1354" s="83" t="s">
        <v>124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29.25" thickBot="1">
      <c r="N1355" s="3" t="s">
        <v>194</v>
      </c>
      <c r="O1355" s="83">
        <v>54</v>
      </c>
      <c r="P1355" s="86">
        <v>6718.36</v>
      </c>
      <c r="Q1355" s="84" t="s">
        <v>82</v>
      </c>
      <c r="R1355" s="84" t="s">
        <v>10</v>
      </c>
      <c r="S1355" s="84" t="s">
        <v>10</v>
      </c>
      <c r="T1355" s="83" t="s">
        <v>95</v>
      </c>
      <c r="U1355" s="83" t="s">
        <v>124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29.25" thickBot="1">
      <c r="N1356" s="3" t="s">
        <v>194</v>
      </c>
      <c r="O1356" s="83">
        <v>54</v>
      </c>
      <c r="P1356" s="87">
        <v>36.28</v>
      </c>
      <c r="Q1356" s="84" t="s">
        <v>11</v>
      </c>
      <c r="R1356" s="84" t="s">
        <v>10</v>
      </c>
      <c r="S1356" s="84" t="s">
        <v>10</v>
      </c>
      <c r="T1356" s="83" t="s">
        <v>89</v>
      </c>
      <c r="U1356" s="83" t="s">
        <v>124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M645045</v>
      </c>
      <c r="AU1356" s="11">
        <f t="shared" si="465"/>
        <v>54</v>
      </c>
      <c r="AV1356" s="11">
        <f t="shared" si="466"/>
        <v>36.28</v>
      </c>
      <c r="AW1356" s="11" t="str">
        <f t="shared" si="467"/>
        <v>2018/7</v>
      </c>
      <c r="AX1356" s="11" t="str">
        <f t="shared" si="468"/>
        <v>2018/7 Contribuciones Seg. Social</v>
      </c>
      <c r="AY1356" s="11">
        <f t="shared" si="470"/>
        <v>2177.25</v>
      </c>
      <c r="AZ1356" s="11">
        <f t="shared" si="469"/>
        <v>1.6663221954300148E-2</v>
      </c>
      <c r="BA1356" s="11" t="str">
        <f t="shared" si="472"/>
        <v>M645045 54</v>
      </c>
      <c r="BB1356" s="11">
        <f>IFERROR(IF(AW1356="","",VLOOKUP(AW1356,SUSS!R:S,2,FALSE)),AY1356*SUSS!$M$2)</f>
        <v>261.27</v>
      </c>
      <c r="BC1356" s="11">
        <f t="shared" si="471"/>
        <v>4.3535999999999992</v>
      </c>
    </row>
    <row r="1357" spans="14:55" ht="29.25" thickBot="1">
      <c r="N1357" s="3" t="s">
        <v>194</v>
      </c>
      <c r="O1357" s="83">
        <v>54</v>
      </c>
      <c r="P1357" s="87">
        <v>31.48</v>
      </c>
      <c r="Q1357" s="84" t="s">
        <v>86</v>
      </c>
      <c r="R1357" s="84" t="s">
        <v>10</v>
      </c>
      <c r="S1357" s="84" t="s">
        <v>10</v>
      </c>
      <c r="T1357" s="83" t="s">
        <v>89</v>
      </c>
      <c r="U1357" s="83" t="s">
        <v>124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29.25" thickBot="1">
      <c r="N1358" s="3" t="s">
        <v>194</v>
      </c>
      <c r="O1358" s="83">
        <v>55</v>
      </c>
      <c r="P1358" s="86">
        <v>6718.36</v>
      </c>
      <c r="Q1358" s="84" t="s">
        <v>82</v>
      </c>
      <c r="R1358" s="84" t="s">
        <v>10</v>
      </c>
      <c r="S1358" s="84" t="s">
        <v>10</v>
      </c>
      <c r="T1358" s="83" t="s">
        <v>95</v>
      </c>
      <c r="U1358" s="83" t="s">
        <v>124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29.25" thickBot="1">
      <c r="N1359" s="3" t="s">
        <v>194</v>
      </c>
      <c r="O1359" s="83">
        <v>55</v>
      </c>
      <c r="P1359" s="87">
        <v>17.61</v>
      </c>
      <c r="Q1359" s="84" t="s">
        <v>11</v>
      </c>
      <c r="R1359" s="84" t="s">
        <v>10</v>
      </c>
      <c r="S1359" s="84" t="s">
        <v>10</v>
      </c>
      <c r="T1359" s="83" t="s">
        <v>89</v>
      </c>
      <c r="U1359" s="83" t="s">
        <v>124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>M645045</v>
      </c>
      <c r="AU1359" s="11">
        <f t="shared" si="465"/>
        <v>55</v>
      </c>
      <c r="AV1359" s="11">
        <f t="shared" si="466"/>
        <v>17.61</v>
      </c>
      <c r="AW1359" s="11" t="str">
        <f t="shared" si="467"/>
        <v>2018/7</v>
      </c>
      <c r="AX1359" s="11" t="str">
        <f t="shared" si="468"/>
        <v>2018/7 Contribuciones Seg. Social</v>
      </c>
      <c r="AY1359" s="11">
        <f t="shared" si="470"/>
        <v>2177.25</v>
      </c>
      <c r="AZ1359" s="11">
        <f t="shared" si="469"/>
        <v>8.0881846365828455E-3</v>
      </c>
      <c r="BA1359" s="11" t="str">
        <f t="shared" si="472"/>
        <v>M645045 55</v>
      </c>
      <c r="BB1359" s="11">
        <f>IFERROR(IF(AW1359="","",VLOOKUP(AW1359,SUSS!R:S,2,FALSE)),AY1359*SUSS!$M$2)</f>
        <v>261.27</v>
      </c>
      <c r="BC1359" s="11">
        <f t="shared" si="471"/>
        <v>2.1132</v>
      </c>
    </row>
    <row r="1360" spans="14:55" ht="29.25" thickBot="1">
      <c r="N1360" s="3" t="s">
        <v>194</v>
      </c>
      <c r="O1360" s="83">
        <v>55</v>
      </c>
      <c r="P1360" s="87">
        <v>15.69</v>
      </c>
      <c r="Q1360" s="84" t="s">
        <v>86</v>
      </c>
      <c r="R1360" s="84" t="s">
        <v>10</v>
      </c>
      <c r="S1360" s="84" t="s">
        <v>10</v>
      </c>
      <c r="T1360" s="83" t="s">
        <v>89</v>
      </c>
      <c r="U1360" s="83" t="s">
        <v>124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29.25" thickBot="1">
      <c r="N1361" s="3" t="s">
        <v>194</v>
      </c>
      <c r="O1361" s="83">
        <v>55</v>
      </c>
      <c r="P1361" s="87">
        <v>18.670000000000002</v>
      </c>
      <c r="Q1361" s="84" t="s">
        <v>11</v>
      </c>
      <c r="R1361" s="84" t="s">
        <v>10</v>
      </c>
      <c r="S1361" s="84" t="s">
        <v>83</v>
      </c>
      <c r="T1361" s="83" t="s">
        <v>89</v>
      </c>
      <c r="U1361" s="83" t="s">
        <v>124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M645045</v>
      </c>
      <c r="AU1361" s="11">
        <f t="shared" si="465"/>
        <v>55</v>
      </c>
      <c r="AV1361" s="11">
        <f t="shared" si="466"/>
        <v>18.670000000000002</v>
      </c>
      <c r="AW1361" s="11" t="str">
        <f t="shared" si="467"/>
        <v>2018/7</v>
      </c>
      <c r="AX1361" s="11" t="str">
        <f t="shared" si="468"/>
        <v>2018/7 Contribuciones Seg. Social</v>
      </c>
      <c r="AY1361" s="11">
        <f t="shared" si="470"/>
        <v>2177.25</v>
      </c>
      <c r="AZ1361" s="11">
        <f t="shared" si="469"/>
        <v>8.5750373177173045E-3</v>
      </c>
      <c r="BA1361" s="11" t="str">
        <f t="shared" si="472"/>
        <v>M645045 55</v>
      </c>
      <c r="BB1361" s="11">
        <f>IFERROR(IF(AW1361="","",VLOOKUP(AW1361,SUSS!R:S,2,FALSE)),AY1361*SUSS!$M$2)</f>
        <v>261.27</v>
      </c>
      <c r="BC1361" s="11">
        <f t="shared" si="471"/>
        <v>2.2404000000000002</v>
      </c>
    </row>
    <row r="1362" spans="14:55" ht="29.25" thickBot="1">
      <c r="N1362" s="3" t="s">
        <v>194</v>
      </c>
      <c r="O1362" s="83">
        <v>55</v>
      </c>
      <c r="P1362" s="87">
        <v>15.79</v>
      </c>
      <c r="Q1362" s="84" t="s">
        <v>86</v>
      </c>
      <c r="R1362" s="84" t="s">
        <v>10</v>
      </c>
      <c r="S1362" s="84" t="s">
        <v>83</v>
      </c>
      <c r="T1362" s="83" t="s">
        <v>89</v>
      </c>
      <c r="U1362" s="83" t="s">
        <v>124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29.25" thickBot="1">
      <c r="N1363" s="3" t="s">
        <v>194</v>
      </c>
      <c r="O1363" s="83">
        <v>56</v>
      </c>
      <c r="P1363" s="86">
        <v>3150.14</v>
      </c>
      <c r="Q1363" s="84" t="s">
        <v>82</v>
      </c>
      <c r="R1363" s="84" t="s">
        <v>10</v>
      </c>
      <c r="S1363" s="84" t="s">
        <v>10</v>
      </c>
      <c r="T1363" s="83" t="s">
        <v>95</v>
      </c>
      <c r="U1363" s="83" t="s">
        <v>124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29.25" thickBot="1">
      <c r="N1364" s="3" t="s">
        <v>194</v>
      </c>
      <c r="O1364" s="83">
        <v>56</v>
      </c>
      <c r="P1364" s="86">
        <v>3568.22</v>
      </c>
      <c r="Q1364" s="84" t="s">
        <v>82</v>
      </c>
      <c r="R1364" s="84" t="s">
        <v>10</v>
      </c>
      <c r="S1364" s="84" t="s">
        <v>83</v>
      </c>
      <c r="T1364" s="83" t="s">
        <v>95</v>
      </c>
      <c r="U1364" s="83" t="s">
        <v>124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29.25" thickBot="1">
      <c r="N1365" s="3" t="s">
        <v>194</v>
      </c>
      <c r="O1365" s="83">
        <v>56</v>
      </c>
      <c r="P1365" s="87">
        <v>0.49</v>
      </c>
      <c r="Q1365" s="84" t="s">
        <v>86</v>
      </c>
      <c r="R1365" s="84" t="s">
        <v>10</v>
      </c>
      <c r="S1365" s="84" t="s">
        <v>83</v>
      </c>
      <c r="T1365" s="83" t="s">
        <v>89</v>
      </c>
      <c r="U1365" s="83" t="s">
        <v>124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29.25" thickBot="1">
      <c r="N1366" s="3" t="s">
        <v>194</v>
      </c>
      <c r="O1366" s="83">
        <v>56</v>
      </c>
      <c r="P1366" s="87">
        <v>0.09</v>
      </c>
      <c r="Q1366" s="84" t="s">
        <v>11</v>
      </c>
      <c r="R1366" s="84" t="s">
        <v>10</v>
      </c>
      <c r="S1366" s="84" t="s">
        <v>83</v>
      </c>
      <c r="T1366" s="83" t="s">
        <v>89</v>
      </c>
      <c r="U1366" s="83" t="s">
        <v>124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>M645045</v>
      </c>
      <c r="AU1366" s="11">
        <f t="shared" si="465"/>
        <v>56</v>
      </c>
      <c r="AV1366" s="11">
        <f t="shared" si="466"/>
        <v>0.09</v>
      </c>
      <c r="AW1366" s="11" t="str">
        <f t="shared" si="467"/>
        <v>2018/7</v>
      </c>
      <c r="AX1366" s="11" t="str">
        <f t="shared" si="468"/>
        <v>2018/7 Contribuciones Seg. Social</v>
      </c>
      <c r="AY1366" s="11">
        <f t="shared" si="470"/>
        <v>2177.25</v>
      </c>
      <c r="AZ1366" s="11">
        <f t="shared" si="469"/>
        <v>4.1336548398208746E-5</v>
      </c>
      <c r="BA1366" s="11" t="str">
        <f t="shared" si="472"/>
        <v>M645045 56</v>
      </c>
      <c r="BB1366" s="11">
        <f>IFERROR(IF(AW1366="","",VLOOKUP(AW1366,SUSS!R:S,2,FALSE)),AY1366*SUSS!$M$2)</f>
        <v>261.27</v>
      </c>
      <c r="BC1366" s="11">
        <f t="shared" si="471"/>
        <v>1.0799999999999999E-2</v>
      </c>
    </row>
    <row r="1367" spans="14:55" ht="29.25" thickBot="1">
      <c r="N1367" s="3" t="s">
        <v>194</v>
      </c>
      <c r="O1367" s="83">
        <v>56</v>
      </c>
      <c r="P1367" s="87">
        <v>30.99</v>
      </c>
      <c r="Q1367" s="84" t="s">
        <v>86</v>
      </c>
      <c r="R1367" s="84" t="s">
        <v>10</v>
      </c>
      <c r="S1367" s="84" t="s">
        <v>84</v>
      </c>
      <c r="T1367" s="83" t="s">
        <v>89</v>
      </c>
      <c r="U1367" s="83" t="s">
        <v>124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29.25" thickBot="1">
      <c r="N1368" s="3" t="s">
        <v>194</v>
      </c>
      <c r="O1368" s="83">
        <v>56</v>
      </c>
      <c r="P1368" s="87">
        <v>36.19</v>
      </c>
      <c r="Q1368" s="84" t="s">
        <v>11</v>
      </c>
      <c r="R1368" s="84" t="s">
        <v>10</v>
      </c>
      <c r="S1368" s="84" t="s">
        <v>84</v>
      </c>
      <c r="T1368" s="83" t="s">
        <v>89</v>
      </c>
      <c r="U1368" s="83" t="s">
        <v>124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>M645045</v>
      </c>
      <c r="AU1368" s="11">
        <f t="shared" si="465"/>
        <v>56</v>
      </c>
      <c r="AV1368" s="11">
        <f t="shared" si="466"/>
        <v>36.19</v>
      </c>
      <c r="AW1368" s="11" t="str">
        <f t="shared" si="467"/>
        <v>2018/7</v>
      </c>
      <c r="AX1368" s="11" t="str">
        <f t="shared" si="468"/>
        <v>2018/7 Contribuciones Seg. Social</v>
      </c>
      <c r="AY1368" s="11">
        <f t="shared" si="470"/>
        <v>2177.25</v>
      </c>
      <c r="AZ1368" s="11">
        <f t="shared" si="469"/>
        <v>1.662188540590194E-2</v>
      </c>
      <c r="BA1368" s="11" t="str">
        <f t="shared" si="472"/>
        <v>M645045 56</v>
      </c>
      <c r="BB1368" s="11">
        <f>IFERROR(IF(AW1368="","",VLOOKUP(AW1368,SUSS!R:S,2,FALSE)),AY1368*SUSS!$M$2)</f>
        <v>261.27</v>
      </c>
      <c r="BC1368" s="11">
        <f t="shared" si="471"/>
        <v>4.3427999999999995</v>
      </c>
    </row>
    <row r="1369" spans="14:55" ht="29.25" thickBot="1">
      <c r="N1369" s="3" t="s">
        <v>194</v>
      </c>
      <c r="O1369" s="83">
        <v>57</v>
      </c>
      <c r="P1369" s="86">
        <v>6718.36</v>
      </c>
      <c r="Q1369" s="84" t="s">
        <v>82</v>
      </c>
      <c r="R1369" s="84" t="s">
        <v>10</v>
      </c>
      <c r="S1369" s="84" t="s">
        <v>83</v>
      </c>
      <c r="T1369" s="83" t="s">
        <v>95</v>
      </c>
      <c r="U1369" s="83" t="s">
        <v>124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29.25" thickBot="1">
      <c r="N1370" s="3" t="s">
        <v>194</v>
      </c>
      <c r="O1370" s="83">
        <v>57</v>
      </c>
      <c r="P1370" s="87">
        <v>36.28</v>
      </c>
      <c r="Q1370" s="84" t="s">
        <v>11</v>
      </c>
      <c r="R1370" s="84" t="s">
        <v>10</v>
      </c>
      <c r="S1370" s="84" t="s">
        <v>84</v>
      </c>
      <c r="T1370" s="83" t="s">
        <v>89</v>
      </c>
      <c r="U1370" s="83" t="s">
        <v>124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M645045</v>
      </c>
      <c r="AU1370" s="11">
        <f t="shared" si="465"/>
        <v>57</v>
      </c>
      <c r="AV1370" s="11">
        <f t="shared" si="466"/>
        <v>36.28</v>
      </c>
      <c r="AW1370" s="11" t="str">
        <f t="shared" si="467"/>
        <v>2018/7</v>
      </c>
      <c r="AX1370" s="11" t="str">
        <f t="shared" si="468"/>
        <v>2018/7 Contribuciones Seg. Social</v>
      </c>
      <c r="AY1370" s="11">
        <f t="shared" si="470"/>
        <v>2177.25</v>
      </c>
      <c r="AZ1370" s="11">
        <f t="shared" si="469"/>
        <v>1.6663221954300148E-2</v>
      </c>
      <c r="BA1370" s="11" t="str">
        <f t="shared" si="472"/>
        <v>M645045 57</v>
      </c>
      <c r="BB1370" s="11">
        <f>IFERROR(IF(AW1370="","",VLOOKUP(AW1370,SUSS!R:S,2,FALSE)),AY1370*SUSS!$M$2)</f>
        <v>261.27</v>
      </c>
      <c r="BC1370" s="11">
        <f t="shared" si="471"/>
        <v>4.3535999999999992</v>
      </c>
    </row>
    <row r="1371" spans="14:55" ht="29.25" thickBot="1">
      <c r="N1371" s="3" t="s">
        <v>194</v>
      </c>
      <c r="O1371" s="83">
        <v>57</v>
      </c>
      <c r="P1371" s="87">
        <v>31.48</v>
      </c>
      <c r="Q1371" s="84" t="s">
        <v>86</v>
      </c>
      <c r="R1371" s="84" t="s">
        <v>10</v>
      </c>
      <c r="S1371" s="84" t="s">
        <v>84</v>
      </c>
      <c r="T1371" s="83" t="s">
        <v>89</v>
      </c>
      <c r="U1371" s="83" t="s">
        <v>124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29.25" thickBot="1">
      <c r="N1372" s="3" t="s">
        <v>194</v>
      </c>
      <c r="O1372" s="83">
        <v>58</v>
      </c>
      <c r="P1372" s="87">
        <v>45.98</v>
      </c>
      <c r="Q1372" s="84" t="s">
        <v>82</v>
      </c>
      <c r="R1372" s="84" t="s">
        <v>10</v>
      </c>
      <c r="S1372" s="84" t="s">
        <v>83</v>
      </c>
      <c r="T1372" s="83" t="s">
        <v>95</v>
      </c>
      <c r="U1372" s="83" t="s">
        <v>124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29.25" thickBot="1">
      <c r="N1373" s="3" t="s">
        <v>194</v>
      </c>
      <c r="O1373" s="83">
        <v>58</v>
      </c>
      <c r="P1373" s="86">
        <v>6672.38</v>
      </c>
      <c r="Q1373" s="84" t="s">
        <v>82</v>
      </c>
      <c r="R1373" s="84" t="s">
        <v>10</v>
      </c>
      <c r="S1373" s="84" t="s">
        <v>84</v>
      </c>
      <c r="T1373" s="83" t="s">
        <v>95</v>
      </c>
      <c r="U1373" s="83" t="s">
        <v>124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29.25" thickBot="1">
      <c r="N1374" s="3" t="s">
        <v>194</v>
      </c>
      <c r="O1374" s="83">
        <v>58</v>
      </c>
      <c r="P1374" s="87">
        <v>31.48</v>
      </c>
      <c r="Q1374" s="84" t="s">
        <v>86</v>
      </c>
      <c r="R1374" s="84" t="s">
        <v>10</v>
      </c>
      <c r="S1374" s="84" t="s">
        <v>84</v>
      </c>
      <c r="T1374" s="83" t="s">
        <v>89</v>
      </c>
      <c r="U1374" s="83" t="s">
        <v>124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29.25" thickBot="1">
      <c r="N1375" s="3" t="s">
        <v>194</v>
      </c>
      <c r="O1375" s="83">
        <v>58</v>
      </c>
      <c r="P1375" s="87">
        <v>36.28</v>
      </c>
      <c r="Q1375" s="84" t="s">
        <v>11</v>
      </c>
      <c r="R1375" s="84" t="s">
        <v>10</v>
      </c>
      <c r="S1375" s="84" t="s">
        <v>84</v>
      </c>
      <c r="T1375" s="83" t="s">
        <v>89</v>
      </c>
      <c r="U1375" s="83" t="s">
        <v>124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>M645045</v>
      </c>
      <c r="AU1375" s="11">
        <f t="shared" si="486"/>
        <v>58</v>
      </c>
      <c r="AV1375" s="11">
        <f t="shared" si="487"/>
        <v>36.28</v>
      </c>
      <c r="AW1375" s="11" t="str">
        <f t="shared" si="488"/>
        <v>2018/7</v>
      </c>
      <c r="AX1375" s="11" t="str">
        <f t="shared" si="489"/>
        <v>2018/7 Contribuciones Seg. Social</v>
      </c>
      <c r="AY1375" s="11">
        <f t="shared" si="470"/>
        <v>2177.25</v>
      </c>
      <c r="AZ1375" s="11">
        <f t="shared" si="490"/>
        <v>1.6663221954300148E-2</v>
      </c>
      <c r="BA1375" s="11" t="str">
        <f t="shared" si="472"/>
        <v>M645045 58</v>
      </c>
      <c r="BB1375" s="11">
        <f>IFERROR(IF(AW1375="","",VLOOKUP(AW1375,SUSS!R:S,2,FALSE)),AY1375*SUSS!$M$2)</f>
        <v>261.27</v>
      </c>
      <c r="BC1375" s="11">
        <f t="shared" si="471"/>
        <v>4.3535999999999992</v>
      </c>
    </row>
    <row r="1376" spans="14:55" ht="29.25" thickBot="1">
      <c r="N1376" s="3" t="s">
        <v>194</v>
      </c>
      <c r="O1376" s="83">
        <v>59</v>
      </c>
      <c r="P1376" s="86">
        <v>6718.36</v>
      </c>
      <c r="Q1376" s="84" t="s">
        <v>82</v>
      </c>
      <c r="R1376" s="84" t="s">
        <v>10</v>
      </c>
      <c r="S1376" s="84" t="s">
        <v>84</v>
      </c>
      <c r="T1376" s="83" t="s">
        <v>95</v>
      </c>
      <c r="U1376" s="83" t="s">
        <v>124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29.25" thickBot="1">
      <c r="N1377" s="3" t="s">
        <v>194</v>
      </c>
      <c r="O1377" s="83">
        <v>59</v>
      </c>
      <c r="P1377" s="87">
        <v>36.28</v>
      </c>
      <c r="Q1377" s="84" t="s">
        <v>11</v>
      </c>
      <c r="R1377" s="84" t="s">
        <v>10</v>
      </c>
      <c r="S1377" s="84" t="s">
        <v>84</v>
      </c>
      <c r="T1377" s="83" t="s">
        <v>89</v>
      </c>
      <c r="U1377" s="83" t="s">
        <v>124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M645045</v>
      </c>
      <c r="AU1377" s="11">
        <f t="shared" si="486"/>
        <v>59</v>
      </c>
      <c r="AV1377" s="11">
        <f t="shared" si="487"/>
        <v>36.28</v>
      </c>
      <c r="AW1377" s="11" t="str">
        <f t="shared" si="488"/>
        <v>2018/7</v>
      </c>
      <c r="AX1377" s="11" t="str">
        <f t="shared" si="489"/>
        <v>2018/7 Contribuciones Seg. Social</v>
      </c>
      <c r="AY1377" s="11">
        <f t="shared" si="470"/>
        <v>2177.25</v>
      </c>
      <c r="AZ1377" s="11">
        <f t="shared" si="490"/>
        <v>1.6663221954300148E-2</v>
      </c>
      <c r="BA1377" s="11" t="str">
        <f t="shared" si="472"/>
        <v>M645045 59</v>
      </c>
      <c r="BB1377" s="11">
        <f>IFERROR(IF(AW1377="","",VLOOKUP(AW1377,SUSS!R:S,2,FALSE)),AY1377*SUSS!$M$2)</f>
        <v>261.27</v>
      </c>
      <c r="BC1377" s="11">
        <f t="shared" si="471"/>
        <v>4.3535999999999992</v>
      </c>
    </row>
    <row r="1378" spans="14:55" ht="29.25" thickBot="1">
      <c r="N1378" s="3" t="s">
        <v>194</v>
      </c>
      <c r="O1378" s="83">
        <v>59</v>
      </c>
      <c r="P1378" s="87">
        <v>31.48</v>
      </c>
      <c r="Q1378" s="84" t="s">
        <v>86</v>
      </c>
      <c r="R1378" s="84" t="s">
        <v>10</v>
      </c>
      <c r="S1378" s="84" t="s">
        <v>84</v>
      </c>
      <c r="T1378" s="83" t="s">
        <v>89</v>
      </c>
      <c r="U1378" s="83" t="s">
        <v>124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29.25" thickBot="1">
      <c r="N1379" s="3" t="s">
        <v>194</v>
      </c>
      <c r="O1379" s="83">
        <v>60</v>
      </c>
      <c r="P1379" s="86">
        <v>3880.38</v>
      </c>
      <c r="Q1379" s="84" t="s">
        <v>82</v>
      </c>
      <c r="R1379" s="84" t="s">
        <v>10</v>
      </c>
      <c r="S1379" s="84" t="s">
        <v>84</v>
      </c>
      <c r="T1379" s="83" t="s">
        <v>95</v>
      </c>
      <c r="U1379" s="83" t="s">
        <v>124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29.25" thickBot="1">
      <c r="N1380" s="3" t="s">
        <v>194</v>
      </c>
      <c r="O1380" s="83">
        <v>60</v>
      </c>
      <c r="P1380" s="86">
        <v>2579.9</v>
      </c>
      <c r="Q1380" s="84" t="s">
        <v>82</v>
      </c>
      <c r="R1380" s="84" t="s">
        <v>10</v>
      </c>
      <c r="S1380" s="84" t="s">
        <v>10</v>
      </c>
      <c r="T1380" s="83" t="s">
        <v>96</v>
      </c>
      <c r="U1380" s="83" t="s">
        <v>124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29.25" thickBot="1">
      <c r="N1381" s="3" t="s">
        <v>194</v>
      </c>
      <c r="O1381" s="83">
        <v>60</v>
      </c>
      <c r="P1381" s="87">
        <v>62.31</v>
      </c>
      <c r="Q1381" s="84" t="s">
        <v>82</v>
      </c>
      <c r="R1381" s="84" t="s">
        <v>10</v>
      </c>
      <c r="S1381" s="84" t="s">
        <v>83</v>
      </c>
      <c r="T1381" s="83" t="s">
        <v>96</v>
      </c>
      <c r="U1381" s="83" t="s">
        <v>124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29.25" thickBot="1">
      <c r="N1382" s="3" t="s">
        <v>194</v>
      </c>
      <c r="O1382" s="83">
        <v>60</v>
      </c>
      <c r="P1382" s="87">
        <v>195.68</v>
      </c>
      <c r="Q1382" s="84" t="s">
        <v>82</v>
      </c>
      <c r="R1382" s="84" t="s">
        <v>10</v>
      </c>
      <c r="S1382" s="84" t="s">
        <v>84</v>
      </c>
      <c r="T1382" s="83" t="s">
        <v>96</v>
      </c>
      <c r="U1382" s="83" t="s">
        <v>124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29.25" thickBot="1">
      <c r="N1383" s="3" t="s">
        <v>194</v>
      </c>
      <c r="O1383" s="83">
        <v>60</v>
      </c>
      <c r="P1383" s="87">
        <v>36.08</v>
      </c>
      <c r="Q1383" s="84" t="s">
        <v>11</v>
      </c>
      <c r="R1383" s="84" t="s">
        <v>10</v>
      </c>
      <c r="S1383" s="84" t="s">
        <v>84</v>
      </c>
      <c r="T1383" s="83" t="s">
        <v>89</v>
      </c>
      <c r="U1383" s="83" t="s">
        <v>124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>M645045</v>
      </c>
      <c r="AU1383" s="11">
        <f t="shared" si="486"/>
        <v>60</v>
      </c>
      <c r="AV1383" s="11">
        <f t="shared" si="487"/>
        <v>36.08</v>
      </c>
      <c r="AW1383" s="11" t="str">
        <f t="shared" si="488"/>
        <v>2018/7</v>
      </c>
      <c r="AX1383" s="11" t="str">
        <f t="shared" si="489"/>
        <v>2018/7 Contribuciones Seg. Social</v>
      </c>
      <c r="AY1383" s="11">
        <f t="shared" si="470"/>
        <v>2177.25</v>
      </c>
      <c r="AZ1383" s="11">
        <f t="shared" si="490"/>
        <v>1.6571362957859683E-2</v>
      </c>
      <c r="BA1383" s="11" t="str">
        <f t="shared" si="472"/>
        <v>M645045 60</v>
      </c>
      <c r="BB1383" s="11">
        <f>IFERROR(IF(AW1383="","",VLOOKUP(AW1383,SUSS!R:S,2,FALSE)),AY1383*SUSS!$M$2)</f>
        <v>261.27</v>
      </c>
      <c r="BC1383" s="11">
        <f t="shared" si="471"/>
        <v>4.3295999999999992</v>
      </c>
    </row>
    <row r="1384" spans="14:55" ht="29.25" thickBot="1">
      <c r="N1384" s="3" t="s">
        <v>194</v>
      </c>
      <c r="O1384" s="83">
        <v>60</v>
      </c>
      <c r="P1384" s="87">
        <v>31.76</v>
      </c>
      <c r="Q1384" s="84" t="s">
        <v>86</v>
      </c>
      <c r="R1384" s="84" t="s">
        <v>10</v>
      </c>
      <c r="S1384" s="84" t="s">
        <v>84</v>
      </c>
      <c r="T1384" s="83" t="s">
        <v>89</v>
      </c>
      <c r="U1384" s="83" t="s">
        <v>124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46.5" thickBot="1">
      <c r="N1385" s="3" t="s">
        <v>195</v>
      </c>
      <c r="O1385" s="77" t="s">
        <v>17</v>
      </c>
      <c r="P1385"/>
      <c r="Q1385"/>
      <c r="R1385"/>
      <c r="S1385"/>
      <c r="T1385"/>
      <c r="U1385"/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195</v>
      </c>
      <c r="O1386" s="88" t="s">
        <v>13</v>
      </c>
      <c r="P1386" s="88" t="s">
        <v>14</v>
      </c>
      <c r="Q1386" s="88" t="s">
        <v>3</v>
      </c>
      <c r="R1386" s="88" t="s">
        <v>4</v>
      </c>
      <c r="S1386" s="88" t="s">
        <v>5</v>
      </c>
      <c r="T1386" s="88" t="s">
        <v>15</v>
      </c>
      <c r="U1386" s="88" t="s">
        <v>16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29.25" thickBot="1">
      <c r="N1387" s="3" t="s">
        <v>195</v>
      </c>
      <c r="O1387" s="78" t="s">
        <v>110</v>
      </c>
      <c r="P1387" s="81">
        <v>6290.52</v>
      </c>
      <c r="Q1387" s="79" t="s">
        <v>102</v>
      </c>
      <c r="R1387" s="79" t="s">
        <v>10</v>
      </c>
      <c r="S1387" s="79" t="s">
        <v>10</v>
      </c>
      <c r="T1387" s="78" t="s">
        <v>163</v>
      </c>
      <c r="U1387" s="78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29.25" thickBot="1">
      <c r="N1388" s="3" t="s">
        <v>195</v>
      </c>
      <c r="O1388" s="83" t="s">
        <v>110</v>
      </c>
      <c r="P1388" s="87">
        <v>711.24</v>
      </c>
      <c r="Q1388" s="84" t="s">
        <v>82</v>
      </c>
      <c r="R1388" s="84" t="s">
        <v>10</v>
      </c>
      <c r="S1388" s="84" t="s">
        <v>10</v>
      </c>
      <c r="T1388" s="83" t="s">
        <v>196</v>
      </c>
      <c r="U1388" s="83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29.25" thickBot="1">
      <c r="N1389" s="3" t="s">
        <v>195</v>
      </c>
      <c r="O1389" s="83">
        <v>1</v>
      </c>
      <c r="P1389" s="86">
        <v>5189.68</v>
      </c>
      <c r="Q1389" s="84" t="s">
        <v>102</v>
      </c>
      <c r="R1389" s="84" t="s">
        <v>10</v>
      </c>
      <c r="S1389" s="84" t="s">
        <v>10</v>
      </c>
      <c r="T1389" s="83" t="s">
        <v>163</v>
      </c>
      <c r="U1389" s="83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29.25" thickBot="1">
      <c r="N1390" s="3" t="s">
        <v>195</v>
      </c>
      <c r="O1390" s="83">
        <v>1</v>
      </c>
      <c r="P1390" s="87">
        <v>586.77</v>
      </c>
      <c r="Q1390" s="84" t="s">
        <v>82</v>
      </c>
      <c r="R1390" s="84" t="s">
        <v>10</v>
      </c>
      <c r="S1390" s="84" t="s">
        <v>10</v>
      </c>
      <c r="T1390" s="83" t="s">
        <v>196</v>
      </c>
      <c r="U1390" s="83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29.25" thickBot="1">
      <c r="N1391" s="3" t="s">
        <v>195</v>
      </c>
      <c r="O1391" s="83">
        <v>2</v>
      </c>
      <c r="P1391" s="86">
        <v>5189.68</v>
      </c>
      <c r="Q1391" s="84" t="s">
        <v>102</v>
      </c>
      <c r="R1391" s="84" t="s">
        <v>10</v>
      </c>
      <c r="S1391" s="84" t="s">
        <v>10</v>
      </c>
      <c r="T1391" s="83" t="s">
        <v>163</v>
      </c>
      <c r="U1391" s="83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29.25" thickBot="1">
      <c r="N1392" s="3" t="s">
        <v>195</v>
      </c>
      <c r="O1392" s="83">
        <v>2</v>
      </c>
      <c r="P1392" s="87">
        <v>586.77</v>
      </c>
      <c r="Q1392" s="84" t="s">
        <v>82</v>
      </c>
      <c r="R1392" s="84" t="s">
        <v>10</v>
      </c>
      <c r="S1392" s="84" t="s">
        <v>10</v>
      </c>
      <c r="T1392" s="83" t="s">
        <v>196</v>
      </c>
      <c r="U1392" s="83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29.25" thickBot="1">
      <c r="N1393" s="3" t="s">
        <v>195</v>
      </c>
      <c r="O1393" s="83">
        <v>3</v>
      </c>
      <c r="P1393" s="86">
        <v>5189.68</v>
      </c>
      <c r="Q1393" s="84" t="s">
        <v>102</v>
      </c>
      <c r="R1393" s="84" t="s">
        <v>10</v>
      </c>
      <c r="S1393" s="84" t="s">
        <v>10</v>
      </c>
      <c r="T1393" s="83" t="s">
        <v>163</v>
      </c>
      <c r="U1393" s="83" t="s">
        <v>122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29.25" thickBot="1">
      <c r="N1394" s="3" t="s">
        <v>195</v>
      </c>
      <c r="O1394" s="83">
        <v>3</v>
      </c>
      <c r="P1394" s="87">
        <v>586.77</v>
      </c>
      <c r="Q1394" s="84" t="s">
        <v>82</v>
      </c>
      <c r="R1394" s="84" t="s">
        <v>10</v>
      </c>
      <c r="S1394" s="84" t="s">
        <v>10</v>
      </c>
      <c r="T1394" s="83" t="s">
        <v>196</v>
      </c>
      <c r="U1394" s="83" t="s">
        <v>122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29.25" thickBot="1">
      <c r="N1395" s="3" t="s">
        <v>195</v>
      </c>
      <c r="O1395" s="83">
        <v>4</v>
      </c>
      <c r="P1395" s="86">
        <v>5189.68</v>
      </c>
      <c r="Q1395" s="84" t="s">
        <v>102</v>
      </c>
      <c r="R1395" s="84" t="s">
        <v>10</v>
      </c>
      <c r="S1395" s="84" t="s">
        <v>10</v>
      </c>
      <c r="T1395" s="83" t="s">
        <v>163</v>
      </c>
      <c r="U1395" s="83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29.25" thickBot="1">
      <c r="N1396" s="3" t="s">
        <v>195</v>
      </c>
      <c r="O1396" s="83">
        <v>4</v>
      </c>
      <c r="P1396" s="87">
        <v>586.77</v>
      </c>
      <c r="Q1396" s="84" t="s">
        <v>82</v>
      </c>
      <c r="R1396" s="84" t="s">
        <v>10</v>
      </c>
      <c r="S1396" s="84" t="s">
        <v>10</v>
      </c>
      <c r="T1396" s="83" t="s">
        <v>196</v>
      </c>
      <c r="U1396" s="83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29.25" thickBot="1">
      <c r="N1397" s="3" t="s">
        <v>195</v>
      </c>
      <c r="O1397" s="83">
        <v>5</v>
      </c>
      <c r="P1397" s="86">
        <v>5189.68</v>
      </c>
      <c r="Q1397" s="84" t="s">
        <v>102</v>
      </c>
      <c r="R1397" s="84" t="s">
        <v>10</v>
      </c>
      <c r="S1397" s="84" t="s">
        <v>10</v>
      </c>
      <c r="T1397" s="83" t="s">
        <v>163</v>
      </c>
      <c r="U1397" s="83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29.25" thickBot="1">
      <c r="N1398" s="3" t="s">
        <v>195</v>
      </c>
      <c r="O1398" s="83">
        <v>5</v>
      </c>
      <c r="P1398" s="87">
        <v>586.77</v>
      </c>
      <c r="Q1398" s="84" t="s">
        <v>82</v>
      </c>
      <c r="R1398" s="84" t="s">
        <v>10</v>
      </c>
      <c r="S1398" s="84" t="s">
        <v>10</v>
      </c>
      <c r="T1398" s="83" t="s">
        <v>196</v>
      </c>
      <c r="U1398" s="83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29.25" thickBot="1">
      <c r="N1399" s="3" t="s">
        <v>195</v>
      </c>
      <c r="O1399" s="83">
        <v>6</v>
      </c>
      <c r="P1399" s="86">
        <v>5189.68</v>
      </c>
      <c r="Q1399" s="84" t="s">
        <v>102</v>
      </c>
      <c r="R1399" s="84" t="s">
        <v>10</v>
      </c>
      <c r="S1399" s="84" t="s">
        <v>10</v>
      </c>
      <c r="T1399" s="83" t="s">
        <v>163</v>
      </c>
      <c r="U1399" s="83" t="s">
        <v>124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29.25" thickBot="1">
      <c r="N1400" s="3" t="s">
        <v>195</v>
      </c>
      <c r="O1400" s="83">
        <v>6</v>
      </c>
      <c r="P1400" s="87">
        <v>586.77</v>
      </c>
      <c r="Q1400" s="84" t="s">
        <v>82</v>
      </c>
      <c r="R1400" s="84" t="s">
        <v>10</v>
      </c>
      <c r="S1400" s="84" t="s">
        <v>10</v>
      </c>
      <c r="T1400" s="83" t="s">
        <v>196</v>
      </c>
      <c r="U1400" s="83" t="s">
        <v>124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29.25" thickBot="1">
      <c r="N1401" s="3" t="s">
        <v>195</v>
      </c>
      <c r="O1401" s="83">
        <v>7</v>
      </c>
      <c r="P1401" s="86">
        <v>5189.68</v>
      </c>
      <c r="Q1401" s="84" t="s">
        <v>102</v>
      </c>
      <c r="R1401" s="84" t="s">
        <v>10</v>
      </c>
      <c r="S1401" s="84" t="s">
        <v>10</v>
      </c>
      <c r="T1401" s="83" t="s">
        <v>163</v>
      </c>
      <c r="U1401" s="83" t="s">
        <v>124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29.25" thickBot="1">
      <c r="N1402" s="3" t="s">
        <v>195</v>
      </c>
      <c r="O1402" s="83">
        <v>7</v>
      </c>
      <c r="P1402" s="87">
        <v>586.77</v>
      </c>
      <c r="Q1402" s="84" t="s">
        <v>82</v>
      </c>
      <c r="R1402" s="84" t="s">
        <v>10</v>
      </c>
      <c r="S1402" s="84" t="s">
        <v>10</v>
      </c>
      <c r="T1402" s="83" t="s">
        <v>196</v>
      </c>
      <c r="U1402" s="83" t="s">
        <v>124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29.25" thickBot="1">
      <c r="N1403" s="3" t="s">
        <v>195</v>
      </c>
      <c r="O1403" s="83">
        <v>8</v>
      </c>
      <c r="P1403" s="86">
        <v>5189.68</v>
      </c>
      <c r="Q1403" s="84" t="s">
        <v>102</v>
      </c>
      <c r="R1403" s="84" t="s">
        <v>10</v>
      </c>
      <c r="S1403" s="84" t="s">
        <v>10</v>
      </c>
      <c r="T1403" s="83" t="s">
        <v>163</v>
      </c>
      <c r="U1403" s="83" t="s">
        <v>124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29.25" thickBot="1">
      <c r="N1404" s="3" t="s">
        <v>195</v>
      </c>
      <c r="O1404" s="83">
        <v>8</v>
      </c>
      <c r="P1404" s="87">
        <v>586.77</v>
      </c>
      <c r="Q1404" s="84" t="s">
        <v>82</v>
      </c>
      <c r="R1404" s="84" t="s">
        <v>10</v>
      </c>
      <c r="S1404" s="84" t="s">
        <v>10</v>
      </c>
      <c r="T1404" s="83" t="s">
        <v>196</v>
      </c>
      <c r="U1404" s="83" t="s">
        <v>124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29.25" thickBot="1">
      <c r="N1405" s="3" t="s">
        <v>195</v>
      </c>
      <c r="O1405" s="83">
        <v>9</v>
      </c>
      <c r="P1405" s="86">
        <v>5189.68</v>
      </c>
      <c r="Q1405" s="84" t="s">
        <v>102</v>
      </c>
      <c r="R1405" s="84" t="s">
        <v>10</v>
      </c>
      <c r="S1405" s="84" t="s">
        <v>10</v>
      </c>
      <c r="T1405" s="83" t="s">
        <v>163</v>
      </c>
      <c r="U1405" s="83" t="s">
        <v>124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29.25" thickBot="1">
      <c r="N1406" s="3" t="s">
        <v>195</v>
      </c>
      <c r="O1406" s="83">
        <v>9</v>
      </c>
      <c r="P1406" s="87">
        <v>586.77</v>
      </c>
      <c r="Q1406" s="84" t="s">
        <v>82</v>
      </c>
      <c r="R1406" s="84" t="s">
        <v>10</v>
      </c>
      <c r="S1406" s="84" t="s">
        <v>10</v>
      </c>
      <c r="T1406" s="83" t="s">
        <v>196</v>
      </c>
      <c r="U1406" s="83" t="s">
        <v>124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29.25" thickBot="1">
      <c r="N1407" s="3" t="s">
        <v>195</v>
      </c>
      <c r="O1407" s="83">
        <v>10</v>
      </c>
      <c r="P1407" s="86">
        <v>5189.68</v>
      </c>
      <c r="Q1407" s="84" t="s">
        <v>102</v>
      </c>
      <c r="R1407" s="84" t="s">
        <v>10</v>
      </c>
      <c r="S1407" s="84" t="s">
        <v>10</v>
      </c>
      <c r="T1407" s="83" t="s">
        <v>163</v>
      </c>
      <c r="U1407" s="83" t="s">
        <v>124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29.25" thickBot="1">
      <c r="N1408" s="3" t="s">
        <v>195</v>
      </c>
      <c r="O1408" s="83">
        <v>10</v>
      </c>
      <c r="P1408" s="87">
        <v>586.77</v>
      </c>
      <c r="Q1408" s="84" t="s">
        <v>82</v>
      </c>
      <c r="R1408" s="84" t="s">
        <v>10</v>
      </c>
      <c r="S1408" s="84" t="s">
        <v>10</v>
      </c>
      <c r="T1408" s="83" t="s">
        <v>196</v>
      </c>
      <c r="U1408" s="83" t="s">
        <v>124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29.25" thickBot="1">
      <c r="N1409" s="3" t="s">
        <v>195</v>
      </c>
      <c r="O1409" s="83">
        <v>11</v>
      </c>
      <c r="P1409" s="86">
        <v>5189.68</v>
      </c>
      <c r="Q1409" s="84" t="s">
        <v>102</v>
      </c>
      <c r="R1409" s="84" t="s">
        <v>10</v>
      </c>
      <c r="S1409" s="84" t="s">
        <v>10</v>
      </c>
      <c r="T1409" s="83" t="s">
        <v>163</v>
      </c>
      <c r="U1409" s="83" t="s">
        <v>124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29.25" thickBot="1">
      <c r="N1410" s="3" t="s">
        <v>195</v>
      </c>
      <c r="O1410" s="83">
        <v>11</v>
      </c>
      <c r="P1410" s="87">
        <v>586.77</v>
      </c>
      <c r="Q1410" s="84" t="s">
        <v>82</v>
      </c>
      <c r="R1410" s="84" t="s">
        <v>10</v>
      </c>
      <c r="S1410" s="84" t="s">
        <v>10</v>
      </c>
      <c r="T1410" s="83" t="s">
        <v>196</v>
      </c>
      <c r="U1410" s="83" t="s">
        <v>124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29.25" thickBot="1">
      <c r="N1411" s="3" t="s">
        <v>195</v>
      </c>
      <c r="O1411" s="83">
        <v>12</v>
      </c>
      <c r="P1411" s="86">
        <v>5189.68</v>
      </c>
      <c r="Q1411" s="84" t="s">
        <v>102</v>
      </c>
      <c r="R1411" s="84" t="s">
        <v>10</v>
      </c>
      <c r="S1411" s="84" t="s">
        <v>10</v>
      </c>
      <c r="T1411" s="83" t="s">
        <v>163</v>
      </c>
      <c r="U1411" s="83" t="s">
        <v>124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29.25" thickBot="1">
      <c r="N1412" s="3" t="s">
        <v>195</v>
      </c>
      <c r="O1412" s="83">
        <v>12</v>
      </c>
      <c r="P1412" s="87">
        <v>586.77</v>
      </c>
      <c r="Q1412" s="84" t="s">
        <v>82</v>
      </c>
      <c r="R1412" s="84" t="s">
        <v>10</v>
      </c>
      <c r="S1412" s="84" t="s">
        <v>10</v>
      </c>
      <c r="T1412" s="83" t="s">
        <v>196</v>
      </c>
      <c r="U1412" s="83" t="s">
        <v>124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29.25" thickBot="1">
      <c r="N1413" s="3" t="s">
        <v>195</v>
      </c>
      <c r="O1413" s="83">
        <v>13</v>
      </c>
      <c r="P1413" s="86">
        <v>5189.68</v>
      </c>
      <c r="Q1413" s="84" t="s">
        <v>102</v>
      </c>
      <c r="R1413" s="84" t="s">
        <v>10</v>
      </c>
      <c r="S1413" s="84" t="s">
        <v>10</v>
      </c>
      <c r="T1413" s="83" t="s">
        <v>163</v>
      </c>
      <c r="U1413" s="83" t="s">
        <v>124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29.25" thickBot="1">
      <c r="N1414" s="3" t="s">
        <v>195</v>
      </c>
      <c r="O1414" s="83">
        <v>13</v>
      </c>
      <c r="P1414" s="87">
        <v>586.77</v>
      </c>
      <c r="Q1414" s="84" t="s">
        <v>82</v>
      </c>
      <c r="R1414" s="84" t="s">
        <v>10</v>
      </c>
      <c r="S1414" s="84" t="s">
        <v>10</v>
      </c>
      <c r="T1414" s="83" t="s">
        <v>196</v>
      </c>
      <c r="U1414" s="83" t="s">
        <v>124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29.25" thickBot="1">
      <c r="N1415" s="3" t="s">
        <v>195</v>
      </c>
      <c r="O1415" s="83">
        <v>14</v>
      </c>
      <c r="P1415" s="86">
        <v>5189.68</v>
      </c>
      <c r="Q1415" s="84" t="s">
        <v>102</v>
      </c>
      <c r="R1415" s="84" t="s">
        <v>10</v>
      </c>
      <c r="S1415" s="84" t="s">
        <v>10</v>
      </c>
      <c r="T1415" s="83" t="s">
        <v>163</v>
      </c>
      <c r="U1415" s="83" t="s">
        <v>124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29.25" thickBot="1">
      <c r="N1416" s="3" t="s">
        <v>195</v>
      </c>
      <c r="O1416" s="83">
        <v>14</v>
      </c>
      <c r="P1416" s="87">
        <v>586.77</v>
      </c>
      <c r="Q1416" s="84" t="s">
        <v>82</v>
      </c>
      <c r="R1416" s="84" t="s">
        <v>10</v>
      </c>
      <c r="S1416" s="84" t="s">
        <v>10</v>
      </c>
      <c r="T1416" s="83" t="s">
        <v>196</v>
      </c>
      <c r="U1416" s="83" t="s">
        <v>124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29.25" thickBot="1">
      <c r="N1417" s="3" t="s">
        <v>195</v>
      </c>
      <c r="O1417" s="83">
        <v>15</v>
      </c>
      <c r="P1417" s="86">
        <v>5189.68</v>
      </c>
      <c r="Q1417" s="84" t="s">
        <v>102</v>
      </c>
      <c r="R1417" s="84" t="s">
        <v>10</v>
      </c>
      <c r="S1417" s="84" t="s">
        <v>10</v>
      </c>
      <c r="T1417" s="83" t="s">
        <v>163</v>
      </c>
      <c r="U1417" s="83" t="s">
        <v>124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29.25" thickBot="1">
      <c r="N1418" s="3" t="s">
        <v>195</v>
      </c>
      <c r="O1418" s="83">
        <v>15</v>
      </c>
      <c r="P1418" s="87">
        <v>586.77</v>
      </c>
      <c r="Q1418" s="84" t="s">
        <v>82</v>
      </c>
      <c r="R1418" s="84" t="s">
        <v>10</v>
      </c>
      <c r="S1418" s="84" t="s">
        <v>10</v>
      </c>
      <c r="T1418" s="83" t="s">
        <v>196</v>
      </c>
      <c r="U1418" s="83" t="s">
        <v>124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29.25" thickBot="1">
      <c r="N1419" s="3" t="s">
        <v>195</v>
      </c>
      <c r="O1419" s="83">
        <v>16</v>
      </c>
      <c r="P1419" s="86">
        <v>5189.68</v>
      </c>
      <c r="Q1419" s="84" t="s">
        <v>102</v>
      </c>
      <c r="R1419" s="84" t="s">
        <v>10</v>
      </c>
      <c r="S1419" s="84" t="s">
        <v>10</v>
      </c>
      <c r="T1419" s="83" t="s">
        <v>163</v>
      </c>
      <c r="U1419" s="83" t="s">
        <v>124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29.25" thickBot="1">
      <c r="N1420" s="3" t="s">
        <v>195</v>
      </c>
      <c r="O1420" s="83">
        <v>16</v>
      </c>
      <c r="P1420" s="87">
        <v>586.77</v>
      </c>
      <c r="Q1420" s="84" t="s">
        <v>82</v>
      </c>
      <c r="R1420" s="84" t="s">
        <v>10</v>
      </c>
      <c r="S1420" s="84" t="s">
        <v>10</v>
      </c>
      <c r="T1420" s="83" t="s">
        <v>196</v>
      </c>
      <c r="U1420" s="83" t="s">
        <v>124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29.25" thickBot="1">
      <c r="N1421" s="3" t="s">
        <v>195</v>
      </c>
      <c r="O1421" s="83">
        <v>17</v>
      </c>
      <c r="P1421" s="86">
        <v>5189.68</v>
      </c>
      <c r="Q1421" s="84" t="s">
        <v>102</v>
      </c>
      <c r="R1421" s="84" t="s">
        <v>10</v>
      </c>
      <c r="S1421" s="84" t="s">
        <v>10</v>
      </c>
      <c r="T1421" s="83" t="s">
        <v>163</v>
      </c>
      <c r="U1421" s="83" t="s">
        <v>124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29.25" thickBot="1">
      <c r="N1422" s="3" t="s">
        <v>195</v>
      </c>
      <c r="O1422" s="83">
        <v>17</v>
      </c>
      <c r="P1422" s="87">
        <v>586.77</v>
      </c>
      <c r="Q1422" s="84" t="s">
        <v>82</v>
      </c>
      <c r="R1422" s="84" t="s">
        <v>10</v>
      </c>
      <c r="S1422" s="84" t="s">
        <v>10</v>
      </c>
      <c r="T1422" s="83" t="s">
        <v>196</v>
      </c>
      <c r="U1422" s="83" t="s">
        <v>124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29.25" thickBot="1">
      <c r="N1423" s="3" t="s">
        <v>195</v>
      </c>
      <c r="O1423" s="83">
        <v>18</v>
      </c>
      <c r="P1423" s="86">
        <v>5189.68</v>
      </c>
      <c r="Q1423" s="84" t="s">
        <v>102</v>
      </c>
      <c r="R1423" s="84" t="s">
        <v>10</v>
      </c>
      <c r="S1423" s="84" t="s">
        <v>10</v>
      </c>
      <c r="T1423" s="83" t="s">
        <v>163</v>
      </c>
      <c r="U1423" s="83" t="s">
        <v>124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29.25" thickBot="1">
      <c r="N1424" s="3" t="s">
        <v>195</v>
      </c>
      <c r="O1424" s="83">
        <v>18</v>
      </c>
      <c r="P1424" s="87">
        <v>586.77</v>
      </c>
      <c r="Q1424" s="84" t="s">
        <v>82</v>
      </c>
      <c r="R1424" s="84" t="s">
        <v>10</v>
      </c>
      <c r="S1424" s="84" t="s">
        <v>10</v>
      </c>
      <c r="T1424" s="83" t="s">
        <v>196</v>
      </c>
      <c r="U1424" s="83" t="s">
        <v>124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29.25" thickBot="1">
      <c r="N1425" s="3" t="s">
        <v>195</v>
      </c>
      <c r="O1425" s="83">
        <v>19</v>
      </c>
      <c r="P1425" s="86">
        <v>5189.68</v>
      </c>
      <c r="Q1425" s="84" t="s">
        <v>102</v>
      </c>
      <c r="R1425" s="84" t="s">
        <v>10</v>
      </c>
      <c r="S1425" s="84" t="s">
        <v>10</v>
      </c>
      <c r="T1425" s="83" t="s">
        <v>163</v>
      </c>
      <c r="U1425" s="83" t="s">
        <v>124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29.25" thickBot="1">
      <c r="N1426" s="3" t="s">
        <v>195</v>
      </c>
      <c r="O1426" s="83">
        <v>19</v>
      </c>
      <c r="P1426" s="87">
        <v>586.77</v>
      </c>
      <c r="Q1426" s="84" t="s">
        <v>82</v>
      </c>
      <c r="R1426" s="84" t="s">
        <v>10</v>
      </c>
      <c r="S1426" s="84" t="s">
        <v>10</v>
      </c>
      <c r="T1426" s="83" t="s">
        <v>196</v>
      </c>
      <c r="U1426" s="83" t="s">
        <v>124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29.25" thickBot="1">
      <c r="N1427" s="3" t="s">
        <v>195</v>
      </c>
      <c r="O1427" s="83">
        <v>20</v>
      </c>
      <c r="P1427" s="86">
        <v>5189.68</v>
      </c>
      <c r="Q1427" s="84" t="s">
        <v>102</v>
      </c>
      <c r="R1427" s="84" t="s">
        <v>10</v>
      </c>
      <c r="S1427" s="84" t="s">
        <v>10</v>
      </c>
      <c r="T1427" s="83" t="s">
        <v>163</v>
      </c>
      <c r="U1427" s="83" t="s">
        <v>124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29.25" thickBot="1">
      <c r="N1428" s="3" t="s">
        <v>195</v>
      </c>
      <c r="O1428" s="83">
        <v>20</v>
      </c>
      <c r="P1428" s="87">
        <v>586.77</v>
      </c>
      <c r="Q1428" s="84" t="s">
        <v>82</v>
      </c>
      <c r="R1428" s="84" t="s">
        <v>10</v>
      </c>
      <c r="S1428" s="84" t="s">
        <v>10</v>
      </c>
      <c r="T1428" s="83" t="s">
        <v>196</v>
      </c>
      <c r="U1428" s="83" t="s">
        <v>124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29.25" thickBot="1">
      <c r="N1429" s="3" t="s">
        <v>195</v>
      </c>
      <c r="O1429" s="83">
        <v>21</v>
      </c>
      <c r="P1429" s="86">
        <v>5189.68</v>
      </c>
      <c r="Q1429" s="84" t="s">
        <v>102</v>
      </c>
      <c r="R1429" s="84" t="s">
        <v>10</v>
      </c>
      <c r="S1429" s="84" t="s">
        <v>10</v>
      </c>
      <c r="T1429" s="83" t="s">
        <v>163</v>
      </c>
      <c r="U1429" s="83" t="s">
        <v>124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29.25" thickBot="1">
      <c r="N1430" s="3" t="s">
        <v>195</v>
      </c>
      <c r="O1430" s="83">
        <v>21</v>
      </c>
      <c r="P1430" s="87">
        <v>586.77</v>
      </c>
      <c r="Q1430" s="84" t="s">
        <v>82</v>
      </c>
      <c r="R1430" s="84" t="s">
        <v>10</v>
      </c>
      <c r="S1430" s="84" t="s">
        <v>10</v>
      </c>
      <c r="T1430" s="83" t="s">
        <v>196</v>
      </c>
      <c r="U1430" s="83" t="s">
        <v>124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29.25" thickBot="1">
      <c r="N1431" s="3" t="s">
        <v>195</v>
      </c>
      <c r="O1431" s="83">
        <v>22</v>
      </c>
      <c r="P1431" s="86">
        <v>5189.68</v>
      </c>
      <c r="Q1431" s="84" t="s">
        <v>102</v>
      </c>
      <c r="R1431" s="84" t="s">
        <v>10</v>
      </c>
      <c r="S1431" s="84" t="s">
        <v>10</v>
      </c>
      <c r="T1431" s="83" t="s">
        <v>163</v>
      </c>
      <c r="U1431" s="83" t="s">
        <v>124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29.25" thickBot="1">
      <c r="N1432" s="3" t="s">
        <v>195</v>
      </c>
      <c r="O1432" s="83">
        <v>22</v>
      </c>
      <c r="P1432" s="87">
        <v>586.77</v>
      </c>
      <c r="Q1432" s="84" t="s">
        <v>82</v>
      </c>
      <c r="R1432" s="84" t="s">
        <v>10</v>
      </c>
      <c r="S1432" s="84" t="s">
        <v>10</v>
      </c>
      <c r="T1432" s="83" t="s">
        <v>196</v>
      </c>
      <c r="U1432" s="83" t="s">
        <v>124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29.25" thickBot="1">
      <c r="N1433" s="3" t="s">
        <v>195</v>
      </c>
      <c r="O1433" s="83">
        <v>23</v>
      </c>
      <c r="P1433" s="86">
        <v>5189.68</v>
      </c>
      <c r="Q1433" s="84" t="s">
        <v>102</v>
      </c>
      <c r="R1433" s="84" t="s">
        <v>10</v>
      </c>
      <c r="S1433" s="84" t="s">
        <v>10</v>
      </c>
      <c r="T1433" s="83" t="s">
        <v>163</v>
      </c>
      <c r="U1433" s="83" t="s">
        <v>124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29.25" thickBot="1">
      <c r="N1434" s="3" t="s">
        <v>195</v>
      </c>
      <c r="O1434" s="83">
        <v>23</v>
      </c>
      <c r="P1434" s="87">
        <v>586.77</v>
      </c>
      <c r="Q1434" s="84" t="s">
        <v>82</v>
      </c>
      <c r="R1434" s="84" t="s">
        <v>10</v>
      </c>
      <c r="S1434" s="84" t="s">
        <v>10</v>
      </c>
      <c r="T1434" s="83" t="s">
        <v>196</v>
      </c>
      <c r="U1434" s="83" t="s">
        <v>124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29.25" thickBot="1">
      <c r="N1435" s="3" t="s">
        <v>195</v>
      </c>
      <c r="O1435" s="83">
        <v>24</v>
      </c>
      <c r="P1435" s="86">
        <v>5189.68</v>
      </c>
      <c r="Q1435" s="84" t="s">
        <v>102</v>
      </c>
      <c r="R1435" s="84" t="s">
        <v>10</v>
      </c>
      <c r="S1435" s="84" t="s">
        <v>10</v>
      </c>
      <c r="T1435" s="83" t="s">
        <v>163</v>
      </c>
      <c r="U1435" s="83" t="s">
        <v>124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29.25" thickBot="1">
      <c r="N1436" s="3" t="s">
        <v>195</v>
      </c>
      <c r="O1436" s="83">
        <v>24</v>
      </c>
      <c r="P1436" s="87">
        <v>586.77</v>
      </c>
      <c r="Q1436" s="84" t="s">
        <v>82</v>
      </c>
      <c r="R1436" s="84" t="s">
        <v>10</v>
      </c>
      <c r="S1436" s="84" t="s">
        <v>10</v>
      </c>
      <c r="T1436" s="83" t="s">
        <v>196</v>
      </c>
      <c r="U1436" s="83" t="s">
        <v>124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29.25" thickBot="1">
      <c r="N1437" s="3" t="s">
        <v>195</v>
      </c>
      <c r="O1437" s="83">
        <v>25</v>
      </c>
      <c r="P1437" s="86">
        <v>5189.68</v>
      </c>
      <c r="Q1437" s="84" t="s">
        <v>102</v>
      </c>
      <c r="R1437" s="84" t="s">
        <v>10</v>
      </c>
      <c r="S1437" s="84" t="s">
        <v>10</v>
      </c>
      <c r="T1437" s="83" t="s">
        <v>163</v>
      </c>
      <c r="U1437" s="83" t="s">
        <v>124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29.25" thickBot="1">
      <c r="N1438" s="3" t="s">
        <v>195</v>
      </c>
      <c r="O1438" s="83">
        <v>25</v>
      </c>
      <c r="P1438" s="87">
        <v>586.77</v>
      </c>
      <c r="Q1438" s="84" t="s">
        <v>82</v>
      </c>
      <c r="R1438" s="84" t="s">
        <v>10</v>
      </c>
      <c r="S1438" s="84" t="s">
        <v>10</v>
      </c>
      <c r="T1438" s="83" t="s">
        <v>196</v>
      </c>
      <c r="U1438" s="83" t="s">
        <v>124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29.25" thickBot="1">
      <c r="N1439" s="3" t="s">
        <v>195</v>
      </c>
      <c r="O1439" s="83">
        <v>26</v>
      </c>
      <c r="P1439" s="86">
        <v>5189.68</v>
      </c>
      <c r="Q1439" s="84" t="s">
        <v>102</v>
      </c>
      <c r="R1439" s="84" t="s">
        <v>10</v>
      </c>
      <c r="S1439" s="84" t="s">
        <v>10</v>
      </c>
      <c r="T1439" s="83" t="s">
        <v>163</v>
      </c>
      <c r="U1439" s="83" t="s">
        <v>124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29.25" thickBot="1">
      <c r="N1440" s="3" t="s">
        <v>195</v>
      </c>
      <c r="O1440" s="83">
        <v>26</v>
      </c>
      <c r="P1440" s="87">
        <v>586.77</v>
      </c>
      <c r="Q1440" s="84" t="s">
        <v>82</v>
      </c>
      <c r="R1440" s="84" t="s">
        <v>10</v>
      </c>
      <c r="S1440" s="84" t="s">
        <v>10</v>
      </c>
      <c r="T1440" s="83" t="s">
        <v>196</v>
      </c>
      <c r="U1440" s="83" t="s">
        <v>124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29.25" thickBot="1">
      <c r="N1441" s="3" t="s">
        <v>195</v>
      </c>
      <c r="O1441" s="83">
        <v>27</v>
      </c>
      <c r="P1441" s="86">
        <v>5189.68</v>
      </c>
      <c r="Q1441" s="84" t="s">
        <v>102</v>
      </c>
      <c r="R1441" s="84" t="s">
        <v>10</v>
      </c>
      <c r="S1441" s="84" t="s">
        <v>10</v>
      </c>
      <c r="T1441" s="83" t="s">
        <v>163</v>
      </c>
      <c r="U1441" s="83" t="s">
        <v>124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29.25" thickBot="1">
      <c r="N1442" s="3" t="s">
        <v>195</v>
      </c>
      <c r="O1442" s="83">
        <v>27</v>
      </c>
      <c r="P1442" s="87">
        <v>586.77</v>
      </c>
      <c r="Q1442" s="84" t="s">
        <v>82</v>
      </c>
      <c r="R1442" s="84" t="s">
        <v>10</v>
      </c>
      <c r="S1442" s="84" t="s">
        <v>10</v>
      </c>
      <c r="T1442" s="83" t="s">
        <v>196</v>
      </c>
      <c r="U1442" s="83" t="s">
        <v>124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29.25" thickBot="1">
      <c r="N1443" s="3" t="s">
        <v>195</v>
      </c>
      <c r="O1443" s="83">
        <v>28</v>
      </c>
      <c r="P1443" s="86">
        <v>5189.68</v>
      </c>
      <c r="Q1443" s="84" t="s">
        <v>102</v>
      </c>
      <c r="R1443" s="84" t="s">
        <v>10</v>
      </c>
      <c r="S1443" s="84" t="s">
        <v>10</v>
      </c>
      <c r="T1443" s="83" t="s">
        <v>163</v>
      </c>
      <c r="U1443" s="83" t="s">
        <v>124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29.25" thickBot="1">
      <c r="N1444" s="3" t="s">
        <v>195</v>
      </c>
      <c r="O1444" s="83">
        <v>28</v>
      </c>
      <c r="P1444" s="87">
        <v>586.77</v>
      </c>
      <c r="Q1444" s="84" t="s">
        <v>82</v>
      </c>
      <c r="R1444" s="84" t="s">
        <v>10</v>
      </c>
      <c r="S1444" s="84" t="s">
        <v>10</v>
      </c>
      <c r="T1444" s="83" t="s">
        <v>196</v>
      </c>
      <c r="U1444" s="83" t="s">
        <v>124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29.25" thickBot="1">
      <c r="N1445" s="3" t="s">
        <v>195</v>
      </c>
      <c r="O1445" s="83">
        <v>29</v>
      </c>
      <c r="P1445" s="86">
        <v>5189.68</v>
      </c>
      <c r="Q1445" s="84" t="s">
        <v>102</v>
      </c>
      <c r="R1445" s="84" t="s">
        <v>10</v>
      </c>
      <c r="S1445" s="84" t="s">
        <v>10</v>
      </c>
      <c r="T1445" s="83" t="s">
        <v>163</v>
      </c>
      <c r="U1445" s="83" t="s">
        <v>124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29.25" thickBot="1">
      <c r="N1446" s="3" t="s">
        <v>195</v>
      </c>
      <c r="O1446" s="83">
        <v>29</v>
      </c>
      <c r="P1446" s="87">
        <v>586.77</v>
      </c>
      <c r="Q1446" s="84" t="s">
        <v>82</v>
      </c>
      <c r="R1446" s="84" t="s">
        <v>10</v>
      </c>
      <c r="S1446" s="84" t="s">
        <v>10</v>
      </c>
      <c r="T1446" s="83" t="s">
        <v>196</v>
      </c>
      <c r="U1446" s="83" t="s">
        <v>124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29.25" thickBot="1">
      <c r="N1447" s="3" t="s">
        <v>195</v>
      </c>
      <c r="O1447" s="83">
        <v>30</v>
      </c>
      <c r="P1447" s="86">
        <v>5189.68</v>
      </c>
      <c r="Q1447" s="84" t="s">
        <v>102</v>
      </c>
      <c r="R1447" s="84" t="s">
        <v>10</v>
      </c>
      <c r="S1447" s="84" t="s">
        <v>10</v>
      </c>
      <c r="T1447" s="83" t="s">
        <v>163</v>
      </c>
      <c r="U1447" s="83" t="s">
        <v>124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29.25" thickBot="1">
      <c r="N1448" s="3" t="s">
        <v>195</v>
      </c>
      <c r="O1448" s="83">
        <v>30</v>
      </c>
      <c r="P1448" s="87">
        <v>586.77</v>
      </c>
      <c r="Q1448" s="84" t="s">
        <v>82</v>
      </c>
      <c r="R1448" s="84" t="s">
        <v>10</v>
      </c>
      <c r="S1448" s="84" t="s">
        <v>10</v>
      </c>
      <c r="T1448" s="83" t="s">
        <v>196</v>
      </c>
      <c r="U1448" s="83" t="s">
        <v>124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29.25" thickBot="1">
      <c r="N1449" s="3" t="s">
        <v>195</v>
      </c>
      <c r="O1449" s="83">
        <v>31</v>
      </c>
      <c r="P1449" s="86">
        <v>5189.68</v>
      </c>
      <c r="Q1449" s="84" t="s">
        <v>102</v>
      </c>
      <c r="R1449" s="84" t="s">
        <v>10</v>
      </c>
      <c r="S1449" s="84" t="s">
        <v>10</v>
      </c>
      <c r="T1449" s="83" t="s">
        <v>163</v>
      </c>
      <c r="U1449" s="83" t="s">
        <v>124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29.25" thickBot="1">
      <c r="N1450" s="3" t="s">
        <v>195</v>
      </c>
      <c r="O1450" s="83">
        <v>31</v>
      </c>
      <c r="P1450" s="87">
        <v>586.77</v>
      </c>
      <c r="Q1450" s="84" t="s">
        <v>82</v>
      </c>
      <c r="R1450" s="84" t="s">
        <v>10</v>
      </c>
      <c r="S1450" s="84" t="s">
        <v>10</v>
      </c>
      <c r="T1450" s="83" t="s">
        <v>196</v>
      </c>
      <c r="U1450" s="83" t="s">
        <v>124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29.25" thickBot="1">
      <c r="N1451" s="3" t="s">
        <v>195</v>
      </c>
      <c r="O1451" s="83">
        <v>32</v>
      </c>
      <c r="P1451" s="86">
        <v>5189.68</v>
      </c>
      <c r="Q1451" s="84" t="s">
        <v>102</v>
      </c>
      <c r="R1451" s="84" t="s">
        <v>10</v>
      </c>
      <c r="S1451" s="84" t="s">
        <v>10</v>
      </c>
      <c r="T1451" s="83" t="s">
        <v>163</v>
      </c>
      <c r="U1451" s="83" t="s">
        <v>124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29.25" thickBot="1">
      <c r="N1452" s="3" t="s">
        <v>195</v>
      </c>
      <c r="O1452" s="83">
        <v>32</v>
      </c>
      <c r="P1452" s="87">
        <v>586.77</v>
      </c>
      <c r="Q1452" s="84" t="s">
        <v>82</v>
      </c>
      <c r="R1452" s="84" t="s">
        <v>10</v>
      </c>
      <c r="S1452" s="84" t="s">
        <v>10</v>
      </c>
      <c r="T1452" s="83" t="s">
        <v>196</v>
      </c>
      <c r="U1452" s="83" t="s">
        <v>124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29.25" thickBot="1">
      <c r="N1453" s="3" t="s">
        <v>195</v>
      </c>
      <c r="O1453" s="83">
        <v>33</v>
      </c>
      <c r="P1453" s="86">
        <v>5189.68</v>
      </c>
      <c r="Q1453" s="84" t="s">
        <v>102</v>
      </c>
      <c r="R1453" s="84" t="s">
        <v>10</v>
      </c>
      <c r="S1453" s="84" t="s">
        <v>10</v>
      </c>
      <c r="T1453" s="83" t="s">
        <v>163</v>
      </c>
      <c r="U1453" s="83" t="s">
        <v>124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29.25" thickBot="1">
      <c r="N1454" s="3" t="s">
        <v>195</v>
      </c>
      <c r="O1454" s="83">
        <v>33</v>
      </c>
      <c r="P1454" s="87">
        <v>586.77</v>
      </c>
      <c r="Q1454" s="84" t="s">
        <v>82</v>
      </c>
      <c r="R1454" s="84" t="s">
        <v>10</v>
      </c>
      <c r="S1454" s="84" t="s">
        <v>10</v>
      </c>
      <c r="T1454" s="83" t="s">
        <v>196</v>
      </c>
      <c r="U1454" s="83" t="s">
        <v>124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29.25" thickBot="1">
      <c r="N1455" s="3" t="s">
        <v>195</v>
      </c>
      <c r="O1455" s="83">
        <v>34</v>
      </c>
      <c r="P1455" s="86">
        <v>5189.68</v>
      </c>
      <c r="Q1455" s="84" t="s">
        <v>102</v>
      </c>
      <c r="R1455" s="84" t="s">
        <v>10</v>
      </c>
      <c r="S1455" s="84" t="s">
        <v>10</v>
      </c>
      <c r="T1455" s="83" t="s">
        <v>163</v>
      </c>
      <c r="U1455" s="83" t="s">
        <v>124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29.25" thickBot="1">
      <c r="N1456" s="3" t="s">
        <v>195</v>
      </c>
      <c r="O1456" s="83">
        <v>34</v>
      </c>
      <c r="P1456" s="87">
        <v>586.77</v>
      </c>
      <c r="Q1456" s="84" t="s">
        <v>82</v>
      </c>
      <c r="R1456" s="84" t="s">
        <v>10</v>
      </c>
      <c r="S1456" s="84" t="s">
        <v>10</v>
      </c>
      <c r="T1456" s="83" t="s">
        <v>196</v>
      </c>
      <c r="U1456" s="83" t="s">
        <v>124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29.25" thickBot="1">
      <c r="N1457" s="3" t="s">
        <v>195</v>
      </c>
      <c r="O1457" s="83">
        <v>35</v>
      </c>
      <c r="P1457" s="86">
        <v>5189.68</v>
      </c>
      <c r="Q1457" s="84" t="s">
        <v>102</v>
      </c>
      <c r="R1457" s="84" t="s">
        <v>10</v>
      </c>
      <c r="S1457" s="84" t="s">
        <v>10</v>
      </c>
      <c r="T1457" s="83" t="s">
        <v>163</v>
      </c>
      <c r="U1457" s="83" t="s">
        <v>124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29.25" thickBot="1">
      <c r="N1458" s="3" t="s">
        <v>195</v>
      </c>
      <c r="O1458" s="83">
        <v>35</v>
      </c>
      <c r="P1458" s="87">
        <v>586.77</v>
      </c>
      <c r="Q1458" s="84" t="s">
        <v>82</v>
      </c>
      <c r="R1458" s="84" t="s">
        <v>10</v>
      </c>
      <c r="S1458" s="84" t="s">
        <v>10</v>
      </c>
      <c r="T1458" s="83" t="s">
        <v>196</v>
      </c>
      <c r="U1458" s="83" t="s">
        <v>124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29.25" thickBot="1">
      <c r="N1459" s="3" t="s">
        <v>195</v>
      </c>
      <c r="O1459" s="83">
        <v>36</v>
      </c>
      <c r="P1459" s="86">
        <v>5189.68</v>
      </c>
      <c r="Q1459" s="84" t="s">
        <v>102</v>
      </c>
      <c r="R1459" s="84" t="s">
        <v>10</v>
      </c>
      <c r="S1459" s="84" t="s">
        <v>10</v>
      </c>
      <c r="T1459" s="83" t="s">
        <v>163</v>
      </c>
      <c r="U1459" s="83" t="s">
        <v>124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29.25" thickBot="1">
      <c r="N1460" s="3" t="s">
        <v>195</v>
      </c>
      <c r="O1460" s="83">
        <v>36</v>
      </c>
      <c r="P1460" s="87">
        <v>586.77</v>
      </c>
      <c r="Q1460" s="84" t="s">
        <v>82</v>
      </c>
      <c r="R1460" s="84" t="s">
        <v>10</v>
      </c>
      <c r="S1460" s="84" t="s">
        <v>10</v>
      </c>
      <c r="T1460" s="83" t="s">
        <v>196</v>
      </c>
      <c r="U1460" s="83" t="s">
        <v>124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29.25" thickBot="1">
      <c r="N1461" s="3" t="s">
        <v>195</v>
      </c>
      <c r="O1461" s="83">
        <v>37</v>
      </c>
      <c r="P1461" s="86">
        <v>5189.68</v>
      </c>
      <c r="Q1461" s="84" t="s">
        <v>102</v>
      </c>
      <c r="R1461" s="84" t="s">
        <v>10</v>
      </c>
      <c r="S1461" s="84" t="s">
        <v>10</v>
      </c>
      <c r="T1461" s="83" t="s">
        <v>163</v>
      </c>
      <c r="U1461" s="83" t="s">
        <v>124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29.25" thickBot="1">
      <c r="N1462" s="3" t="s">
        <v>195</v>
      </c>
      <c r="O1462" s="83">
        <v>37</v>
      </c>
      <c r="P1462" s="87">
        <v>586.77</v>
      </c>
      <c r="Q1462" s="84" t="s">
        <v>82</v>
      </c>
      <c r="R1462" s="84" t="s">
        <v>10</v>
      </c>
      <c r="S1462" s="84" t="s">
        <v>10</v>
      </c>
      <c r="T1462" s="83" t="s">
        <v>196</v>
      </c>
      <c r="U1462" s="83" t="s">
        <v>124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29.25" thickBot="1">
      <c r="N1463" s="3" t="s">
        <v>195</v>
      </c>
      <c r="O1463" s="83">
        <v>38</v>
      </c>
      <c r="P1463" s="86">
        <v>5189.68</v>
      </c>
      <c r="Q1463" s="84" t="s">
        <v>102</v>
      </c>
      <c r="R1463" s="84" t="s">
        <v>10</v>
      </c>
      <c r="S1463" s="84" t="s">
        <v>10</v>
      </c>
      <c r="T1463" s="83" t="s">
        <v>163</v>
      </c>
      <c r="U1463" s="83" t="s">
        <v>124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29.25" thickBot="1">
      <c r="N1464" s="3" t="s">
        <v>195</v>
      </c>
      <c r="O1464" s="83">
        <v>38</v>
      </c>
      <c r="P1464" s="87">
        <v>586.77</v>
      </c>
      <c r="Q1464" s="84" t="s">
        <v>82</v>
      </c>
      <c r="R1464" s="84" t="s">
        <v>10</v>
      </c>
      <c r="S1464" s="84" t="s">
        <v>10</v>
      </c>
      <c r="T1464" s="83" t="s">
        <v>196</v>
      </c>
      <c r="U1464" s="83" t="s">
        <v>124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29.25" thickBot="1">
      <c r="N1465" s="3" t="s">
        <v>195</v>
      </c>
      <c r="O1465" s="83">
        <v>39</v>
      </c>
      <c r="P1465" s="86">
        <v>5189.68</v>
      </c>
      <c r="Q1465" s="84" t="s">
        <v>102</v>
      </c>
      <c r="R1465" s="84" t="s">
        <v>10</v>
      </c>
      <c r="S1465" s="84" t="s">
        <v>10</v>
      </c>
      <c r="T1465" s="83" t="s">
        <v>163</v>
      </c>
      <c r="U1465" s="83" t="s">
        <v>124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29.25" thickBot="1">
      <c r="N1466" s="3" t="s">
        <v>195</v>
      </c>
      <c r="O1466" s="83">
        <v>39</v>
      </c>
      <c r="P1466" s="87">
        <v>586.77</v>
      </c>
      <c r="Q1466" s="84" t="s">
        <v>82</v>
      </c>
      <c r="R1466" s="84" t="s">
        <v>10</v>
      </c>
      <c r="S1466" s="84" t="s">
        <v>10</v>
      </c>
      <c r="T1466" s="83" t="s">
        <v>196</v>
      </c>
      <c r="U1466" s="83" t="s">
        <v>124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29.25" thickBot="1">
      <c r="N1467" s="3" t="s">
        <v>195</v>
      </c>
      <c r="O1467" s="83">
        <v>40</v>
      </c>
      <c r="P1467" s="86">
        <v>5189.68</v>
      </c>
      <c r="Q1467" s="84" t="s">
        <v>102</v>
      </c>
      <c r="R1467" s="84" t="s">
        <v>10</v>
      </c>
      <c r="S1467" s="84" t="s">
        <v>10</v>
      </c>
      <c r="T1467" s="83" t="s">
        <v>163</v>
      </c>
      <c r="U1467" s="83" t="s">
        <v>124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29.25" thickBot="1">
      <c r="N1468" s="3" t="s">
        <v>195</v>
      </c>
      <c r="O1468" s="83">
        <v>40</v>
      </c>
      <c r="P1468" s="87">
        <v>586.77</v>
      </c>
      <c r="Q1468" s="84" t="s">
        <v>82</v>
      </c>
      <c r="R1468" s="84" t="s">
        <v>10</v>
      </c>
      <c r="S1468" s="84" t="s">
        <v>10</v>
      </c>
      <c r="T1468" s="83" t="s">
        <v>196</v>
      </c>
      <c r="U1468" s="83" t="s">
        <v>124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29.25" thickBot="1">
      <c r="N1469" s="3" t="s">
        <v>195</v>
      </c>
      <c r="O1469" s="83">
        <v>41</v>
      </c>
      <c r="P1469" s="86">
        <v>5189.68</v>
      </c>
      <c r="Q1469" s="84" t="s">
        <v>102</v>
      </c>
      <c r="R1469" s="84" t="s">
        <v>10</v>
      </c>
      <c r="S1469" s="84" t="s">
        <v>10</v>
      </c>
      <c r="T1469" s="83" t="s">
        <v>163</v>
      </c>
      <c r="U1469" s="83" t="s">
        <v>124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29.25" thickBot="1">
      <c r="N1470" s="3" t="s">
        <v>195</v>
      </c>
      <c r="O1470" s="83">
        <v>41</v>
      </c>
      <c r="P1470" s="87">
        <v>586.77</v>
      </c>
      <c r="Q1470" s="84" t="s">
        <v>82</v>
      </c>
      <c r="R1470" s="84" t="s">
        <v>10</v>
      </c>
      <c r="S1470" s="84" t="s">
        <v>10</v>
      </c>
      <c r="T1470" s="83" t="s">
        <v>196</v>
      </c>
      <c r="U1470" s="83" t="s">
        <v>124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29.25" thickBot="1">
      <c r="N1471" s="3" t="s">
        <v>195</v>
      </c>
      <c r="O1471" s="83">
        <v>42</v>
      </c>
      <c r="P1471" s="86">
        <v>5189.68</v>
      </c>
      <c r="Q1471" s="84" t="s">
        <v>102</v>
      </c>
      <c r="R1471" s="84" t="s">
        <v>10</v>
      </c>
      <c r="S1471" s="84" t="s">
        <v>10</v>
      </c>
      <c r="T1471" s="83" t="s">
        <v>163</v>
      </c>
      <c r="U1471" s="83" t="s">
        <v>124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29.25" thickBot="1">
      <c r="N1472" s="3" t="s">
        <v>195</v>
      </c>
      <c r="O1472" s="83">
        <v>42</v>
      </c>
      <c r="P1472" s="87">
        <v>586.77</v>
      </c>
      <c r="Q1472" s="84" t="s">
        <v>82</v>
      </c>
      <c r="R1472" s="84" t="s">
        <v>10</v>
      </c>
      <c r="S1472" s="84" t="s">
        <v>10</v>
      </c>
      <c r="T1472" s="83" t="s">
        <v>196</v>
      </c>
      <c r="U1472" s="83" t="s">
        <v>124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29.25" thickBot="1">
      <c r="N1473" s="3" t="s">
        <v>195</v>
      </c>
      <c r="O1473" s="83">
        <v>43</v>
      </c>
      <c r="P1473" s="86">
        <v>5189.68</v>
      </c>
      <c r="Q1473" s="84" t="s">
        <v>102</v>
      </c>
      <c r="R1473" s="84" t="s">
        <v>10</v>
      </c>
      <c r="S1473" s="84" t="s">
        <v>10</v>
      </c>
      <c r="T1473" s="83" t="s">
        <v>163</v>
      </c>
      <c r="U1473" s="83" t="s">
        <v>124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29.25" thickBot="1">
      <c r="N1474" s="3" t="s">
        <v>195</v>
      </c>
      <c r="O1474" s="83">
        <v>43</v>
      </c>
      <c r="P1474" s="87">
        <v>586.77</v>
      </c>
      <c r="Q1474" s="84" t="s">
        <v>82</v>
      </c>
      <c r="R1474" s="84" t="s">
        <v>10</v>
      </c>
      <c r="S1474" s="84" t="s">
        <v>10</v>
      </c>
      <c r="T1474" s="83" t="s">
        <v>196</v>
      </c>
      <c r="U1474" s="83" t="s">
        <v>124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29.25" thickBot="1">
      <c r="N1475" s="3" t="s">
        <v>195</v>
      </c>
      <c r="O1475" s="83">
        <v>44</v>
      </c>
      <c r="P1475" s="86">
        <v>5189.68</v>
      </c>
      <c r="Q1475" s="84" t="s">
        <v>102</v>
      </c>
      <c r="R1475" s="84" t="s">
        <v>10</v>
      </c>
      <c r="S1475" s="84" t="s">
        <v>10</v>
      </c>
      <c r="T1475" s="83" t="s">
        <v>163</v>
      </c>
      <c r="U1475" s="83" t="s">
        <v>124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29.25" thickBot="1">
      <c r="N1476" s="3" t="s">
        <v>195</v>
      </c>
      <c r="O1476" s="83">
        <v>44</v>
      </c>
      <c r="P1476" s="87">
        <v>586.77</v>
      </c>
      <c r="Q1476" s="84" t="s">
        <v>82</v>
      </c>
      <c r="R1476" s="84" t="s">
        <v>10</v>
      </c>
      <c r="S1476" s="84" t="s">
        <v>10</v>
      </c>
      <c r="T1476" s="83" t="s">
        <v>196</v>
      </c>
      <c r="U1476" s="83" t="s">
        <v>124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29.25" thickBot="1">
      <c r="N1477" s="3" t="s">
        <v>195</v>
      </c>
      <c r="O1477" s="83">
        <v>45</v>
      </c>
      <c r="P1477" s="86">
        <v>5189.68</v>
      </c>
      <c r="Q1477" s="84" t="s">
        <v>102</v>
      </c>
      <c r="R1477" s="84" t="s">
        <v>10</v>
      </c>
      <c r="S1477" s="84" t="s">
        <v>10</v>
      </c>
      <c r="T1477" s="83" t="s">
        <v>163</v>
      </c>
      <c r="U1477" s="83" t="s">
        <v>124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29.25" thickBot="1">
      <c r="N1478" s="3" t="s">
        <v>195</v>
      </c>
      <c r="O1478" s="83">
        <v>45</v>
      </c>
      <c r="P1478" s="87">
        <v>586.77</v>
      </c>
      <c r="Q1478" s="84" t="s">
        <v>82</v>
      </c>
      <c r="R1478" s="84" t="s">
        <v>10</v>
      </c>
      <c r="S1478" s="84" t="s">
        <v>10</v>
      </c>
      <c r="T1478" s="83" t="s">
        <v>196</v>
      </c>
      <c r="U1478" s="83" t="s">
        <v>124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29.25" thickBot="1">
      <c r="N1479" s="3" t="s">
        <v>195</v>
      </c>
      <c r="O1479" s="83">
        <v>46</v>
      </c>
      <c r="P1479" s="86">
        <v>5189.68</v>
      </c>
      <c r="Q1479" s="84" t="s">
        <v>102</v>
      </c>
      <c r="R1479" s="84" t="s">
        <v>10</v>
      </c>
      <c r="S1479" s="84" t="s">
        <v>10</v>
      </c>
      <c r="T1479" s="83" t="s">
        <v>163</v>
      </c>
      <c r="U1479" s="83" t="s">
        <v>124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29.25" thickBot="1">
      <c r="N1480" s="3" t="s">
        <v>195</v>
      </c>
      <c r="O1480" s="83">
        <v>46</v>
      </c>
      <c r="P1480" s="87">
        <v>586.77</v>
      </c>
      <c r="Q1480" s="84" t="s">
        <v>82</v>
      </c>
      <c r="R1480" s="84" t="s">
        <v>10</v>
      </c>
      <c r="S1480" s="84" t="s">
        <v>10</v>
      </c>
      <c r="T1480" s="83" t="s">
        <v>196</v>
      </c>
      <c r="U1480" s="83" t="s">
        <v>124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29.25" thickBot="1">
      <c r="N1481" s="3" t="s">
        <v>195</v>
      </c>
      <c r="O1481" s="83">
        <v>47</v>
      </c>
      <c r="P1481" s="86">
        <v>5189.68</v>
      </c>
      <c r="Q1481" s="84" t="s">
        <v>102</v>
      </c>
      <c r="R1481" s="84" t="s">
        <v>10</v>
      </c>
      <c r="S1481" s="84" t="s">
        <v>10</v>
      </c>
      <c r="T1481" s="83" t="s">
        <v>163</v>
      </c>
      <c r="U1481" s="83" t="s">
        <v>124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29.25" thickBot="1">
      <c r="N1482" s="3" t="s">
        <v>195</v>
      </c>
      <c r="O1482" s="83">
        <v>47</v>
      </c>
      <c r="P1482" s="87">
        <v>586.77</v>
      </c>
      <c r="Q1482" s="84" t="s">
        <v>82</v>
      </c>
      <c r="R1482" s="84" t="s">
        <v>10</v>
      </c>
      <c r="S1482" s="84" t="s">
        <v>10</v>
      </c>
      <c r="T1482" s="83" t="s">
        <v>196</v>
      </c>
      <c r="U1482" s="83" t="s">
        <v>124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29.25" thickBot="1">
      <c r="N1483" s="3" t="s">
        <v>195</v>
      </c>
      <c r="O1483" s="83">
        <v>48</v>
      </c>
      <c r="P1483" s="86">
        <v>5189.68</v>
      </c>
      <c r="Q1483" s="84" t="s">
        <v>102</v>
      </c>
      <c r="R1483" s="84" t="s">
        <v>10</v>
      </c>
      <c r="S1483" s="84" t="s">
        <v>10</v>
      </c>
      <c r="T1483" s="83" t="s">
        <v>163</v>
      </c>
      <c r="U1483" s="83" t="s">
        <v>124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29.25" thickBot="1">
      <c r="N1484" s="3" t="s">
        <v>195</v>
      </c>
      <c r="O1484" s="83">
        <v>48</v>
      </c>
      <c r="P1484" s="87">
        <v>586.77</v>
      </c>
      <c r="Q1484" s="84" t="s">
        <v>82</v>
      </c>
      <c r="R1484" s="84" t="s">
        <v>10</v>
      </c>
      <c r="S1484" s="84" t="s">
        <v>10</v>
      </c>
      <c r="T1484" s="83" t="s">
        <v>196</v>
      </c>
      <c r="U1484" s="83" t="s">
        <v>124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29.25" thickBot="1">
      <c r="N1485" s="3" t="s">
        <v>195</v>
      </c>
      <c r="O1485" s="83">
        <v>49</v>
      </c>
      <c r="P1485" s="86">
        <v>5189.68</v>
      </c>
      <c r="Q1485" s="84" t="s">
        <v>102</v>
      </c>
      <c r="R1485" s="84" t="s">
        <v>10</v>
      </c>
      <c r="S1485" s="84" t="s">
        <v>10</v>
      </c>
      <c r="T1485" s="83" t="s">
        <v>163</v>
      </c>
      <c r="U1485" s="83" t="s">
        <v>124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29.25" thickBot="1">
      <c r="N1486" s="3" t="s">
        <v>195</v>
      </c>
      <c r="O1486" s="83">
        <v>49</v>
      </c>
      <c r="P1486" s="87">
        <v>586.77</v>
      </c>
      <c r="Q1486" s="84" t="s">
        <v>82</v>
      </c>
      <c r="R1486" s="84" t="s">
        <v>10</v>
      </c>
      <c r="S1486" s="84" t="s">
        <v>10</v>
      </c>
      <c r="T1486" s="83" t="s">
        <v>196</v>
      </c>
      <c r="U1486" s="83" t="s">
        <v>124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29.25" thickBot="1">
      <c r="N1487" s="3" t="s">
        <v>195</v>
      </c>
      <c r="O1487" s="83">
        <v>50</v>
      </c>
      <c r="P1487" s="86">
        <v>5189.68</v>
      </c>
      <c r="Q1487" s="84" t="s">
        <v>102</v>
      </c>
      <c r="R1487" s="84" t="s">
        <v>10</v>
      </c>
      <c r="S1487" s="84" t="s">
        <v>10</v>
      </c>
      <c r="T1487" s="83" t="s">
        <v>163</v>
      </c>
      <c r="U1487" s="83" t="s">
        <v>124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29.25" thickBot="1">
      <c r="N1488" s="3" t="s">
        <v>195</v>
      </c>
      <c r="O1488" s="83">
        <v>50</v>
      </c>
      <c r="P1488" s="87">
        <v>586.77</v>
      </c>
      <c r="Q1488" s="84" t="s">
        <v>82</v>
      </c>
      <c r="R1488" s="84" t="s">
        <v>10</v>
      </c>
      <c r="S1488" s="84" t="s">
        <v>10</v>
      </c>
      <c r="T1488" s="83" t="s">
        <v>196</v>
      </c>
      <c r="U1488" s="83" t="s">
        <v>124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29.25" thickBot="1">
      <c r="N1489" s="3" t="s">
        <v>195</v>
      </c>
      <c r="O1489" s="83">
        <v>51</v>
      </c>
      <c r="P1489" s="86">
        <v>5189.68</v>
      </c>
      <c r="Q1489" s="84" t="s">
        <v>102</v>
      </c>
      <c r="R1489" s="84" t="s">
        <v>10</v>
      </c>
      <c r="S1489" s="84" t="s">
        <v>10</v>
      </c>
      <c r="T1489" s="83" t="s">
        <v>163</v>
      </c>
      <c r="U1489" s="83" t="s">
        <v>124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29.25" thickBot="1">
      <c r="N1490" s="3" t="s">
        <v>195</v>
      </c>
      <c r="O1490" s="83">
        <v>51</v>
      </c>
      <c r="P1490" s="87">
        <v>586.77</v>
      </c>
      <c r="Q1490" s="84" t="s">
        <v>82</v>
      </c>
      <c r="R1490" s="84" t="s">
        <v>10</v>
      </c>
      <c r="S1490" s="84" t="s">
        <v>10</v>
      </c>
      <c r="T1490" s="83" t="s">
        <v>196</v>
      </c>
      <c r="U1490" s="83" t="s">
        <v>124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29.25" thickBot="1">
      <c r="N1491" s="3" t="s">
        <v>195</v>
      </c>
      <c r="O1491" s="83">
        <v>52</v>
      </c>
      <c r="P1491" s="86">
        <v>5189.68</v>
      </c>
      <c r="Q1491" s="84" t="s">
        <v>102</v>
      </c>
      <c r="R1491" s="84" t="s">
        <v>10</v>
      </c>
      <c r="S1491" s="84" t="s">
        <v>10</v>
      </c>
      <c r="T1491" s="83" t="s">
        <v>163</v>
      </c>
      <c r="U1491" s="83" t="s">
        <v>124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29.25" thickBot="1">
      <c r="N1492" s="3" t="s">
        <v>195</v>
      </c>
      <c r="O1492" s="83">
        <v>52</v>
      </c>
      <c r="P1492" s="87">
        <v>586.77</v>
      </c>
      <c r="Q1492" s="84" t="s">
        <v>82</v>
      </c>
      <c r="R1492" s="84" t="s">
        <v>10</v>
      </c>
      <c r="S1492" s="84" t="s">
        <v>10</v>
      </c>
      <c r="T1492" s="83" t="s">
        <v>196</v>
      </c>
      <c r="U1492" s="83" t="s">
        <v>124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29.25" thickBot="1">
      <c r="N1493" s="3" t="s">
        <v>195</v>
      </c>
      <c r="O1493" s="83">
        <v>53</v>
      </c>
      <c r="P1493" s="86">
        <v>5189.68</v>
      </c>
      <c r="Q1493" s="84" t="s">
        <v>102</v>
      </c>
      <c r="R1493" s="84" t="s">
        <v>10</v>
      </c>
      <c r="S1493" s="84" t="s">
        <v>10</v>
      </c>
      <c r="T1493" s="83" t="s">
        <v>163</v>
      </c>
      <c r="U1493" s="83" t="s">
        <v>124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29.25" thickBot="1">
      <c r="N1494" s="3" t="s">
        <v>195</v>
      </c>
      <c r="O1494" s="83">
        <v>53</v>
      </c>
      <c r="P1494" s="87">
        <v>586.77</v>
      </c>
      <c r="Q1494" s="84" t="s">
        <v>82</v>
      </c>
      <c r="R1494" s="84" t="s">
        <v>10</v>
      </c>
      <c r="S1494" s="84" t="s">
        <v>10</v>
      </c>
      <c r="T1494" s="83" t="s">
        <v>196</v>
      </c>
      <c r="U1494" s="83" t="s">
        <v>124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29.25" thickBot="1">
      <c r="N1495" s="3" t="s">
        <v>195</v>
      </c>
      <c r="O1495" s="83">
        <v>54</v>
      </c>
      <c r="P1495" s="86">
        <v>5189.68</v>
      </c>
      <c r="Q1495" s="84" t="s">
        <v>102</v>
      </c>
      <c r="R1495" s="84" t="s">
        <v>10</v>
      </c>
      <c r="S1495" s="84" t="s">
        <v>10</v>
      </c>
      <c r="T1495" s="83" t="s">
        <v>163</v>
      </c>
      <c r="U1495" s="83" t="s">
        <v>124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29.25" thickBot="1">
      <c r="N1496" s="3" t="s">
        <v>195</v>
      </c>
      <c r="O1496" s="83">
        <v>54</v>
      </c>
      <c r="P1496" s="87">
        <v>586.77</v>
      </c>
      <c r="Q1496" s="84" t="s">
        <v>82</v>
      </c>
      <c r="R1496" s="84" t="s">
        <v>10</v>
      </c>
      <c r="S1496" s="84" t="s">
        <v>10</v>
      </c>
      <c r="T1496" s="83" t="s">
        <v>196</v>
      </c>
      <c r="U1496" s="83" t="s">
        <v>124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29.25" thickBot="1">
      <c r="N1497" s="3" t="s">
        <v>195</v>
      </c>
      <c r="O1497" s="83">
        <v>55</v>
      </c>
      <c r="P1497" s="86">
        <v>5189.68</v>
      </c>
      <c r="Q1497" s="84" t="s">
        <v>102</v>
      </c>
      <c r="R1497" s="84" t="s">
        <v>10</v>
      </c>
      <c r="S1497" s="84" t="s">
        <v>10</v>
      </c>
      <c r="T1497" s="83" t="s">
        <v>163</v>
      </c>
      <c r="U1497" s="83" t="s">
        <v>124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29.25" thickBot="1">
      <c r="N1498" s="3" t="s">
        <v>195</v>
      </c>
      <c r="O1498" s="83">
        <v>55</v>
      </c>
      <c r="P1498" s="87">
        <v>586.77</v>
      </c>
      <c r="Q1498" s="84" t="s">
        <v>82</v>
      </c>
      <c r="R1498" s="84" t="s">
        <v>10</v>
      </c>
      <c r="S1498" s="84" t="s">
        <v>10</v>
      </c>
      <c r="T1498" s="83" t="s">
        <v>196</v>
      </c>
      <c r="U1498" s="83" t="s">
        <v>124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29.25" thickBot="1">
      <c r="N1499" s="3" t="s">
        <v>195</v>
      </c>
      <c r="O1499" s="83">
        <v>56</v>
      </c>
      <c r="P1499" s="86">
        <v>5189.68</v>
      </c>
      <c r="Q1499" s="84" t="s">
        <v>102</v>
      </c>
      <c r="R1499" s="84" t="s">
        <v>10</v>
      </c>
      <c r="S1499" s="84" t="s">
        <v>10</v>
      </c>
      <c r="T1499" s="83" t="s">
        <v>163</v>
      </c>
      <c r="U1499" s="83" t="s">
        <v>124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29.25" thickBot="1">
      <c r="N1500" s="3" t="s">
        <v>195</v>
      </c>
      <c r="O1500" s="83">
        <v>56</v>
      </c>
      <c r="P1500" s="87">
        <v>586.77</v>
      </c>
      <c r="Q1500" s="84" t="s">
        <v>82</v>
      </c>
      <c r="R1500" s="84" t="s">
        <v>10</v>
      </c>
      <c r="S1500" s="84" t="s">
        <v>10</v>
      </c>
      <c r="T1500" s="83" t="s">
        <v>196</v>
      </c>
      <c r="U1500" s="83" t="s">
        <v>124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29.25" thickBot="1">
      <c r="N1501" s="3" t="s">
        <v>195</v>
      </c>
      <c r="O1501" s="83">
        <v>57</v>
      </c>
      <c r="P1501" s="86">
        <v>5189.68</v>
      </c>
      <c r="Q1501" s="84" t="s">
        <v>102</v>
      </c>
      <c r="R1501" s="84" t="s">
        <v>10</v>
      </c>
      <c r="S1501" s="84" t="s">
        <v>10</v>
      </c>
      <c r="T1501" s="83" t="s">
        <v>163</v>
      </c>
      <c r="U1501" s="83" t="s">
        <v>124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29.25" thickBot="1">
      <c r="N1502" s="3" t="s">
        <v>195</v>
      </c>
      <c r="O1502" s="83">
        <v>57</v>
      </c>
      <c r="P1502" s="87">
        <v>586.77</v>
      </c>
      <c r="Q1502" s="84" t="s">
        <v>82</v>
      </c>
      <c r="R1502" s="84" t="s">
        <v>10</v>
      </c>
      <c r="S1502" s="84" t="s">
        <v>10</v>
      </c>
      <c r="T1502" s="83" t="s">
        <v>196</v>
      </c>
      <c r="U1502" s="83" t="s">
        <v>124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29.25" thickBot="1">
      <c r="N1503" s="3" t="s">
        <v>195</v>
      </c>
      <c r="O1503" s="83">
        <v>58</v>
      </c>
      <c r="P1503" s="86">
        <v>5189.68</v>
      </c>
      <c r="Q1503" s="84" t="s">
        <v>102</v>
      </c>
      <c r="R1503" s="84" t="s">
        <v>10</v>
      </c>
      <c r="S1503" s="84" t="s">
        <v>10</v>
      </c>
      <c r="T1503" s="83" t="s">
        <v>163</v>
      </c>
      <c r="U1503" s="83" t="s">
        <v>124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29.25" thickBot="1">
      <c r="N1504" s="3" t="s">
        <v>195</v>
      </c>
      <c r="O1504" s="83">
        <v>58</v>
      </c>
      <c r="P1504" s="87">
        <v>586.77</v>
      </c>
      <c r="Q1504" s="84" t="s">
        <v>82</v>
      </c>
      <c r="R1504" s="84" t="s">
        <v>10</v>
      </c>
      <c r="S1504" s="84" t="s">
        <v>10</v>
      </c>
      <c r="T1504" s="83" t="s">
        <v>196</v>
      </c>
      <c r="U1504" s="83" t="s">
        <v>124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29.25" thickBot="1">
      <c r="N1505" s="3" t="s">
        <v>195</v>
      </c>
      <c r="O1505" s="83">
        <v>59</v>
      </c>
      <c r="P1505" s="86">
        <v>5189.68</v>
      </c>
      <c r="Q1505" s="84" t="s">
        <v>102</v>
      </c>
      <c r="R1505" s="84" t="s">
        <v>10</v>
      </c>
      <c r="S1505" s="84" t="s">
        <v>10</v>
      </c>
      <c r="T1505" s="83" t="s">
        <v>163</v>
      </c>
      <c r="U1505" s="83" t="s">
        <v>124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29.25" thickBot="1">
      <c r="N1506" s="3" t="s">
        <v>195</v>
      </c>
      <c r="O1506" s="83">
        <v>59</v>
      </c>
      <c r="P1506" s="87">
        <v>586.77</v>
      </c>
      <c r="Q1506" s="84" t="s">
        <v>82</v>
      </c>
      <c r="R1506" s="84" t="s">
        <v>10</v>
      </c>
      <c r="S1506" s="84" t="s">
        <v>10</v>
      </c>
      <c r="T1506" s="83" t="s">
        <v>196</v>
      </c>
      <c r="U1506" s="83" t="s">
        <v>124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29.25" thickBot="1">
      <c r="N1507" s="3" t="s">
        <v>195</v>
      </c>
      <c r="O1507" s="83">
        <v>60</v>
      </c>
      <c r="P1507" s="86">
        <v>5189.68</v>
      </c>
      <c r="Q1507" s="84" t="s">
        <v>102</v>
      </c>
      <c r="R1507" s="84" t="s">
        <v>10</v>
      </c>
      <c r="S1507" s="84" t="s">
        <v>10</v>
      </c>
      <c r="T1507" s="83" t="s">
        <v>163</v>
      </c>
      <c r="U1507" s="83" t="s">
        <v>124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29.25" thickBot="1">
      <c r="N1508" s="3" t="s">
        <v>195</v>
      </c>
      <c r="O1508" s="83">
        <v>60</v>
      </c>
      <c r="P1508" s="87">
        <v>586.77</v>
      </c>
      <c r="Q1508" s="84" t="s">
        <v>82</v>
      </c>
      <c r="R1508" s="84" t="s">
        <v>10</v>
      </c>
      <c r="S1508" s="84" t="s">
        <v>10</v>
      </c>
      <c r="T1508" s="83" t="s">
        <v>196</v>
      </c>
      <c r="U1508" s="83" t="s">
        <v>124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29.25" thickBot="1">
      <c r="N1509" s="3" t="s">
        <v>195</v>
      </c>
      <c r="O1509" s="83">
        <v>61</v>
      </c>
      <c r="P1509" s="86">
        <v>5189.68</v>
      </c>
      <c r="Q1509" s="84" t="s">
        <v>102</v>
      </c>
      <c r="R1509" s="84" t="s">
        <v>10</v>
      </c>
      <c r="S1509" s="84" t="s">
        <v>10</v>
      </c>
      <c r="T1509" s="83" t="s">
        <v>163</v>
      </c>
      <c r="U1509" s="83" t="s">
        <v>124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29.25" thickBot="1">
      <c r="N1510" s="3" t="s">
        <v>195</v>
      </c>
      <c r="O1510" s="83">
        <v>61</v>
      </c>
      <c r="P1510" s="87">
        <v>586.77</v>
      </c>
      <c r="Q1510" s="84" t="s">
        <v>82</v>
      </c>
      <c r="R1510" s="84" t="s">
        <v>10</v>
      </c>
      <c r="S1510" s="84" t="s">
        <v>10</v>
      </c>
      <c r="T1510" s="83" t="s">
        <v>196</v>
      </c>
      <c r="U1510" s="83" t="s">
        <v>124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29.25" thickBot="1">
      <c r="N1511" s="3" t="s">
        <v>195</v>
      </c>
      <c r="O1511" s="83">
        <v>62</v>
      </c>
      <c r="P1511" s="86">
        <v>5189.68</v>
      </c>
      <c r="Q1511" s="84" t="s">
        <v>102</v>
      </c>
      <c r="R1511" s="84" t="s">
        <v>10</v>
      </c>
      <c r="S1511" s="84" t="s">
        <v>10</v>
      </c>
      <c r="T1511" s="83" t="s">
        <v>163</v>
      </c>
      <c r="U1511" s="83" t="s">
        <v>124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29.25" thickBot="1">
      <c r="N1512" s="3" t="s">
        <v>195</v>
      </c>
      <c r="O1512" s="83">
        <v>62</v>
      </c>
      <c r="P1512" s="87">
        <v>586.77</v>
      </c>
      <c r="Q1512" s="84" t="s">
        <v>82</v>
      </c>
      <c r="R1512" s="84" t="s">
        <v>10</v>
      </c>
      <c r="S1512" s="84" t="s">
        <v>10</v>
      </c>
      <c r="T1512" s="83" t="s">
        <v>196</v>
      </c>
      <c r="U1512" s="83" t="s">
        <v>124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29.25" thickBot="1">
      <c r="N1513" s="3" t="s">
        <v>195</v>
      </c>
      <c r="O1513" s="83">
        <v>63</v>
      </c>
      <c r="P1513" s="86">
        <v>5189.68</v>
      </c>
      <c r="Q1513" s="84" t="s">
        <v>102</v>
      </c>
      <c r="R1513" s="84" t="s">
        <v>10</v>
      </c>
      <c r="S1513" s="84" t="s">
        <v>10</v>
      </c>
      <c r="T1513" s="83" t="s">
        <v>163</v>
      </c>
      <c r="U1513" s="83" t="s">
        <v>124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29.25" thickBot="1">
      <c r="N1514" s="3" t="s">
        <v>195</v>
      </c>
      <c r="O1514" s="83">
        <v>63</v>
      </c>
      <c r="P1514" s="87">
        <v>586.77</v>
      </c>
      <c r="Q1514" s="84" t="s">
        <v>82</v>
      </c>
      <c r="R1514" s="84" t="s">
        <v>10</v>
      </c>
      <c r="S1514" s="84" t="s">
        <v>10</v>
      </c>
      <c r="T1514" s="83" t="s">
        <v>196</v>
      </c>
      <c r="U1514" s="83" t="s">
        <v>124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29.25" thickBot="1">
      <c r="N1515" s="3" t="s">
        <v>195</v>
      </c>
      <c r="O1515" s="83">
        <v>64</v>
      </c>
      <c r="P1515" s="86">
        <v>5189.68</v>
      </c>
      <c r="Q1515" s="84" t="s">
        <v>102</v>
      </c>
      <c r="R1515" s="84" t="s">
        <v>10</v>
      </c>
      <c r="S1515" s="84" t="s">
        <v>10</v>
      </c>
      <c r="T1515" s="83" t="s">
        <v>163</v>
      </c>
      <c r="U1515" s="83" t="s">
        <v>124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29.25" thickBot="1">
      <c r="N1516" s="3" t="s">
        <v>195</v>
      </c>
      <c r="O1516" s="83">
        <v>64</v>
      </c>
      <c r="P1516" s="87">
        <v>586.77</v>
      </c>
      <c r="Q1516" s="84" t="s">
        <v>82</v>
      </c>
      <c r="R1516" s="84" t="s">
        <v>10</v>
      </c>
      <c r="S1516" s="84" t="s">
        <v>10</v>
      </c>
      <c r="T1516" s="83" t="s">
        <v>196</v>
      </c>
      <c r="U1516" s="83" t="s">
        <v>124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29.25" thickBot="1">
      <c r="N1517" s="3" t="s">
        <v>195</v>
      </c>
      <c r="O1517" s="83">
        <v>65</v>
      </c>
      <c r="P1517" s="86">
        <v>5189.68</v>
      </c>
      <c r="Q1517" s="84" t="s">
        <v>102</v>
      </c>
      <c r="R1517" s="84" t="s">
        <v>10</v>
      </c>
      <c r="S1517" s="84" t="s">
        <v>10</v>
      </c>
      <c r="T1517" s="83" t="s">
        <v>163</v>
      </c>
      <c r="U1517" s="83" t="s">
        <v>124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29.25" thickBot="1">
      <c r="N1518" s="3" t="s">
        <v>195</v>
      </c>
      <c r="O1518" s="83">
        <v>65</v>
      </c>
      <c r="P1518" s="87">
        <v>586.77</v>
      </c>
      <c r="Q1518" s="84" t="s">
        <v>82</v>
      </c>
      <c r="R1518" s="84" t="s">
        <v>10</v>
      </c>
      <c r="S1518" s="84" t="s">
        <v>10</v>
      </c>
      <c r="T1518" s="83" t="s">
        <v>196</v>
      </c>
      <c r="U1518" s="83" t="s">
        <v>124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29.25" thickBot="1">
      <c r="N1519" s="3" t="s">
        <v>195</v>
      </c>
      <c r="O1519" s="83">
        <v>66</v>
      </c>
      <c r="P1519" s="86">
        <v>5189.68</v>
      </c>
      <c r="Q1519" s="84" t="s">
        <v>102</v>
      </c>
      <c r="R1519" s="84" t="s">
        <v>10</v>
      </c>
      <c r="S1519" s="84" t="s">
        <v>10</v>
      </c>
      <c r="T1519" s="83" t="s">
        <v>163</v>
      </c>
      <c r="U1519" s="83" t="s">
        <v>124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29.25" thickBot="1">
      <c r="N1520" s="3" t="s">
        <v>195</v>
      </c>
      <c r="O1520" s="83">
        <v>66</v>
      </c>
      <c r="P1520" s="87">
        <v>586.77</v>
      </c>
      <c r="Q1520" s="84" t="s">
        <v>82</v>
      </c>
      <c r="R1520" s="84" t="s">
        <v>10</v>
      </c>
      <c r="S1520" s="84" t="s">
        <v>10</v>
      </c>
      <c r="T1520" s="83" t="s">
        <v>196</v>
      </c>
      <c r="U1520" s="83" t="s">
        <v>124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29.25" thickBot="1">
      <c r="N1521" s="3" t="s">
        <v>195</v>
      </c>
      <c r="O1521" s="83">
        <v>67</v>
      </c>
      <c r="P1521" s="86">
        <v>5189.68</v>
      </c>
      <c r="Q1521" s="84" t="s">
        <v>102</v>
      </c>
      <c r="R1521" s="84" t="s">
        <v>10</v>
      </c>
      <c r="S1521" s="84" t="s">
        <v>10</v>
      </c>
      <c r="T1521" s="83" t="s">
        <v>163</v>
      </c>
      <c r="U1521" s="83" t="s">
        <v>124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29.25" thickBot="1">
      <c r="N1522" s="3" t="s">
        <v>195</v>
      </c>
      <c r="O1522" s="83">
        <v>67</v>
      </c>
      <c r="P1522" s="87">
        <v>586.77</v>
      </c>
      <c r="Q1522" s="84" t="s">
        <v>82</v>
      </c>
      <c r="R1522" s="84" t="s">
        <v>10</v>
      </c>
      <c r="S1522" s="84" t="s">
        <v>10</v>
      </c>
      <c r="T1522" s="83" t="s">
        <v>196</v>
      </c>
      <c r="U1522" s="83" t="s">
        <v>124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29.25" thickBot="1">
      <c r="N1523" s="3" t="s">
        <v>195</v>
      </c>
      <c r="O1523" s="83">
        <v>68</v>
      </c>
      <c r="P1523" s="86">
        <v>5189.68</v>
      </c>
      <c r="Q1523" s="84" t="s">
        <v>102</v>
      </c>
      <c r="R1523" s="84" t="s">
        <v>10</v>
      </c>
      <c r="S1523" s="84" t="s">
        <v>10</v>
      </c>
      <c r="T1523" s="83" t="s">
        <v>163</v>
      </c>
      <c r="U1523" s="83" t="s">
        <v>124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29.25" thickBot="1">
      <c r="N1524" s="3" t="s">
        <v>195</v>
      </c>
      <c r="O1524" s="83">
        <v>68</v>
      </c>
      <c r="P1524" s="87">
        <v>586.77</v>
      </c>
      <c r="Q1524" s="84" t="s">
        <v>82</v>
      </c>
      <c r="R1524" s="84" t="s">
        <v>10</v>
      </c>
      <c r="S1524" s="84" t="s">
        <v>10</v>
      </c>
      <c r="T1524" s="83" t="s">
        <v>196</v>
      </c>
      <c r="U1524" s="83" t="s">
        <v>124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29.25" thickBot="1">
      <c r="N1525" s="3" t="s">
        <v>195</v>
      </c>
      <c r="O1525" s="83">
        <v>69</v>
      </c>
      <c r="P1525" s="86">
        <v>5189.68</v>
      </c>
      <c r="Q1525" s="84" t="s">
        <v>102</v>
      </c>
      <c r="R1525" s="84" t="s">
        <v>10</v>
      </c>
      <c r="S1525" s="84" t="s">
        <v>10</v>
      </c>
      <c r="T1525" s="83" t="s">
        <v>163</v>
      </c>
      <c r="U1525" s="83" t="s">
        <v>124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29.25" thickBot="1">
      <c r="N1526" s="3" t="s">
        <v>195</v>
      </c>
      <c r="O1526" s="83">
        <v>69</v>
      </c>
      <c r="P1526" s="87">
        <v>586.77</v>
      </c>
      <c r="Q1526" s="84" t="s">
        <v>82</v>
      </c>
      <c r="R1526" s="84" t="s">
        <v>10</v>
      </c>
      <c r="S1526" s="84" t="s">
        <v>10</v>
      </c>
      <c r="T1526" s="83" t="s">
        <v>196</v>
      </c>
      <c r="U1526" s="83" t="s">
        <v>124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29.25" thickBot="1">
      <c r="N1527" s="3" t="s">
        <v>195</v>
      </c>
      <c r="O1527" s="83">
        <v>70</v>
      </c>
      <c r="P1527" s="86">
        <v>5189.68</v>
      </c>
      <c r="Q1527" s="84" t="s">
        <v>102</v>
      </c>
      <c r="R1527" s="84" t="s">
        <v>10</v>
      </c>
      <c r="S1527" s="84" t="s">
        <v>10</v>
      </c>
      <c r="T1527" s="83" t="s">
        <v>163</v>
      </c>
      <c r="U1527" s="83" t="s">
        <v>124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29.25" thickBot="1">
      <c r="N1528" s="3" t="s">
        <v>195</v>
      </c>
      <c r="O1528" s="83">
        <v>70</v>
      </c>
      <c r="P1528" s="87">
        <v>586.77</v>
      </c>
      <c r="Q1528" s="84" t="s">
        <v>82</v>
      </c>
      <c r="R1528" s="84" t="s">
        <v>10</v>
      </c>
      <c r="S1528" s="84" t="s">
        <v>10</v>
      </c>
      <c r="T1528" s="83" t="s">
        <v>196</v>
      </c>
      <c r="U1528" s="83" t="s">
        <v>124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29.25" thickBot="1">
      <c r="N1529" s="3" t="s">
        <v>195</v>
      </c>
      <c r="O1529" s="83">
        <v>71</v>
      </c>
      <c r="P1529" s="86">
        <v>5189.68</v>
      </c>
      <c r="Q1529" s="84" t="s">
        <v>102</v>
      </c>
      <c r="R1529" s="84" t="s">
        <v>10</v>
      </c>
      <c r="S1529" s="84" t="s">
        <v>10</v>
      </c>
      <c r="T1529" s="83" t="s">
        <v>163</v>
      </c>
      <c r="U1529" s="83" t="s">
        <v>124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29.25" thickBot="1">
      <c r="N1530" s="3" t="s">
        <v>195</v>
      </c>
      <c r="O1530" s="83">
        <v>71</v>
      </c>
      <c r="P1530" s="87">
        <v>586.77</v>
      </c>
      <c r="Q1530" s="84" t="s">
        <v>82</v>
      </c>
      <c r="R1530" s="84" t="s">
        <v>10</v>
      </c>
      <c r="S1530" s="84" t="s">
        <v>10</v>
      </c>
      <c r="T1530" s="83" t="s">
        <v>196</v>
      </c>
      <c r="U1530" s="83" t="s">
        <v>124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29.25" thickBot="1">
      <c r="N1531" s="3" t="s">
        <v>195</v>
      </c>
      <c r="O1531" s="83">
        <v>72</v>
      </c>
      <c r="P1531" s="86">
        <v>5189.68</v>
      </c>
      <c r="Q1531" s="84" t="s">
        <v>102</v>
      </c>
      <c r="R1531" s="84" t="s">
        <v>10</v>
      </c>
      <c r="S1531" s="84" t="s">
        <v>10</v>
      </c>
      <c r="T1531" s="83" t="s">
        <v>163</v>
      </c>
      <c r="U1531" s="83" t="s">
        <v>124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29.25" thickBot="1">
      <c r="N1532" s="3" t="s">
        <v>195</v>
      </c>
      <c r="O1532" s="83">
        <v>72</v>
      </c>
      <c r="P1532" s="87">
        <v>586.77</v>
      </c>
      <c r="Q1532" s="84" t="s">
        <v>82</v>
      </c>
      <c r="R1532" s="84" t="s">
        <v>10</v>
      </c>
      <c r="S1532" s="84" t="s">
        <v>10</v>
      </c>
      <c r="T1532" s="83" t="s">
        <v>196</v>
      </c>
      <c r="U1532" s="83" t="s">
        <v>124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29.25" thickBot="1">
      <c r="N1533" s="3" t="s">
        <v>195</v>
      </c>
      <c r="O1533" s="83">
        <v>73</v>
      </c>
      <c r="P1533" s="86">
        <v>5189.68</v>
      </c>
      <c r="Q1533" s="84" t="s">
        <v>102</v>
      </c>
      <c r="R1533" s="84" t="s">
        <v>10</v>
      </c>
      <c r="S1533" s="84" t="s">
        <v>10</v>
      </c>
      <c r="T1533" s="83" t="s">
        <v>163</v>
      </c>
      <c r="U1533" s="83" t="s">
        <v>124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29.25" thickBot="1">
      <c r="N1534" s="3" t="s">
        <v>195</v>
      </c>
      <c r="O1534" s="83">
        <v>73</v>
      </c>
      <c r="P1534" s="87">
        <v>586.77</v>
      </c>
      <c r="Q1534" s="84" t="s">
        <v>82</v>
      </c>
      <c r="R1534" s="84" t="s">
        <v>10</v>
      </c>
      <c r="S1534" s="84" t="s">
        <v>10</v>
      </c>
      <c r="T1534" s="83" t="s">
        <v>196</v>
      </c>
      <c r="U1534" s="83" t="s">
        <v>124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29.25" thickBot="1">
      <c r="N1535" s="3" t="s">
        <v>195</v>
      </c>
      <c r="O1535" s="83">
        <v>74</v>
      </c>
      <c r="P1535" s="86">
        <v>5189.68</v>
      </c>
      <c r="Q1535" s="84" t="s">
        <v>102</v>
      </c>
      <c r="R1535" s="84" t="s">
        <v>10</v>
      </c>
      <c r="S1535" s="84" t="s">
        <v>10</v>
      </c>
      <c r="T1535" s="83" t="s">
        <v>163</v>
      </c>
      <c r="U1535" s="83" t="s">
        <v>124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29.25" thickBot="1">
      <c r="N1536" s="3" t="s">
        <v>195</v>
      </c>
      <c r="O1536" s="83">
        <v>74</v>
      </c>
      <c r="P1536" s="87">
        <v>586.77</v>
      </c>
      <c r="Q1536" s="84" t="s">
        <v>82</v>
      </c>
      <c r="R1536" s="84" t="s">
        <v>10</v>
      </c>
      <c r="S1536" s="84" t="s">
        <v>10</v>
      </c>
      <c r="T1536" s="83" t="s">
        <v>196</v>
      </c>
      <c r="U1536" s="83" t="s">
        <v>124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29.25" thickBot="1">
      <c r="N1537" s="3" t="s">
        <v>195</v>
      </c>
      <c r="O1537" s="83">
        <v>75</v>
      </c>
      <c r="P1537" s="86">
        <v>5189.68</v>
      </c>
      <c r="Q1537" s="84" t="s">
        <v>102</v>
      </c>
      <c r="R1537" s="84" t="s">
        <v>10</v>
      </c>
      <c r="S1537" s="84" t="s">
        <v>10</v>
      </c>
      <c r="T1537" s="83" t="s">
        <v>163</v>
      </c>
      <c r="U1537" s="83" t="s">
        <v>124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29.25" thickBot="1">
      <c r="N1538" s="3" t="s">
        <v>195</v>
      </c>
      <c r="O1538" s="83">
        <v>75</v>
      </c>
      <c r="P1538" s="87">
        <v>586.77</v>
      </c>
      <c r="Q1538" s="84" t="s">
        <v>82</v>
      </c>
      <c r="R1538" s="84" t="s">
        <v>10</v>
      </c>
      <c r="S1538" s="84" t="s">
        <v>10</v>
      </c>
      <c r="T1538" s="83" t="s">
        <v>196</v>
      </c>
      <c r="U1538" s="83" t="s">
        <v>124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29.25" thickBot="1">
      <c r="N1539" s="3" t="s">
        <v>195</v>
      </c>
      <c r="O1539" s="83">
        <v>76</v>
      </c>
      <c r="P1539" s="86">
        <v>5189.68</v>
      </c>
      <c r="Q1539" s="84" t="s">
        <v>102</v>
      </c>
      <c r="R1539" s="84" t="s">
        <v>10</v>
      </c>
      <c r="S1539" s="84" t="s">
        <v>10</v>
      </c>
      <c r="T1539" s="83" t="s">
        <v>163</v>
      </c>
      <c r="U1539" s="83" t="s">
        <v>124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29.25" thickBot="1">
      <c r="N1540" s="3" t="s">
        <v>195</v>
      </c>
      <c r="O1540" s="83">
        <v>76</v>
      </c>
      <c r="P1540" s="87">
        <v>586.77</v>
      </c>
      <c r="Q1540" s="84" t="s">
        <v>82</v>
      </c>
      <c r="R1540" s="84" t="s">
        <v>10</v>
      </c>
      <c r="S1540" s="84" t="s">
        <v>10</v>
      </c>
      <c r="T1540" s="83" t="s">
        <v>196</v>
      </c>
      <c r="U1540" s="83" t="s">
        <v>124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29.25" thickBot="1">
      <c r="N1541" s="3" t="s">
        <v>195</v>
      </c>
      <c r="O1541" s="83">
        <v>77</v>
      </c>
      <c r="P1541" s="86">
        <v>5189.68</v>
      </c>
      <c r="Q1541" s="84" t="s">
        <v>102</v>
      </c>
      <c r="R1541" s="84" t="s">
        <v>10</v>
      </c>
      <c r="S1541" s="84" t="s">
        <v>10</v>
      </c>
      <c r="T1541" s="83" t="s">
        <v>163</v>
      </c>
      <c r="U1541" s="83" t="s">
        <v>124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29.25" thickBot="1">
      <c r="N1542" s="3" t="s">
        <v>195</v>
      </c>
      <c r="O1542" s="83">
        <v>77</v>
      </c>
      <c r="P1542" s="87">
        <v>586.77</v>
      </c>
      <c r="Q1542" s="84" t="s">
        <v>82</v>
      </c>
      <c r="R1542" s="84" t="s">
        <v>10</v>
      </c>
      <c r="S1542" s="84" t="s">
        <v>10</v>
      </c>
      <c r="T1542" s="83" t="s">
        <v>196</v>
      </c>
      <c r="U1542" s="83" t="s">
        <v>124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29.25" thickBot="1">
      <c r="N1543" s="3" t="s">
        <v>195</v>
      </c>
      <c r="O1543" s="83">
        <v>78</v>
      </c>
      <c r="P1543" s="86">
        <v>5189.68</v>
      </c>
      <c r="Q1543" s="84" t="s">
        <v>102</v>
      </c>
      <c r="R1543" s="84" t="s">
        <v>10</v>
      </c>
      <c r="S1543" s="84" t="s">
        <v>10</v>
      </c>
      <c r="T1543" s="83" t="s">
        <v>163</v>
      </c>
      <c r="U1543" s="83" t="s">
        <v>124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29.25" thickBot="1">
      <c r="N1544" s="3" t="s">
        <v>195</v>
      </c>
      <c r="O1544" s="83">
        <v>78</v>
      </c>
      <c r="P1544" s="87">
        <v>586.77</v>
      </c>
      <c r="Q1544" s="84" t="s">
        <v>82</v>
      </c>
      <c r="R1544" s="84" t="s">
        <v>10</v>
      </c>
      <c r="S1544" s="84" t="s">
        <v>10</v>
      </c>
      <c r="T1544" s="83" t="s">
        <v>196</v>
      </c>
      <c r="U1544" s="83" t="s">
        <v>124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29.25" thickBot="1">
      <c r="N1545" s="3" t="s">
        <v>195</v>
      </c>
      <c r="O1545" s="83">
        <v>79</v>
      </c>
      <c r="P1545" s="86">
        <v>5189.68</v>
      </c>
      <c r="Q1545" s="84" t="s">
        <v>102</v>
      </c>
      <c r="R1545" s="84" t="s">
        <v>10</v>
      </c>
      <c r="S1545" s="84" t="s">
        <v>10</v>
      </c>
      <c r="T1545" s="83" t="s">
        <v>163</v>
      </c>
      <c r="U1545" s="83" t="s">
        <v>124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29.25" thickBot="1">
      <c r="N1546" s="3" t="s">
        <v>195</v>
      </c>
      <c r="O1546" s="83">
        <v>79</v>
      </c>
      <c r="P1546" s="87">
        <v>586.77</v>
      </c>
      <c r="Q1546" s="84" t="s">
        <v>82</v>
      </c>
      <c r="R1546" s="84" t="s">
        <v>10</v>
      </c>
      <c r="S1546" s="84" t="s">
        <v>10</v>
      </c>
      <c r="T1546" s="83" t="s">
        <v>196</v>
      </c>
      <c r="U1546" s="83" t="s">
        <v>124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29.25" thickBot="1">
      <c r="N1547" s="3" t="s">
        <v>195</v>
      </c>
      <c r="O1547" s="83">
        <v>80</v>
      </c>
      <c r="P1547" s="86">
        <v>5189.68</v>
      </c>
      <c r="Q1547" s="84" t="s">
        <v>102</v>
      </c>
      <c r="R1547" s="84" t="s">
        <v>10</v>
      </c>
      <c r="S1547" s="84" t="s">
        <v>10</v>
      </c>
      <c r="T1547" s="83" t="s">
        <v>163</v>
      </c>
      <c r="U1547" s="83" t="s">
        <v>124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29.25" thickBot="1">
      <c r="N1548" s="3" t="s">
        <v>195</v>
      </c>
      <c r="O1548" s="83">
        <v>80</v>
      </c>
      <c r="P1548" s="87">
        <v>586.77</v>
      </c>
      <c r="Q1548" s="84" t="s">
        <v>82</v>
      </c>
      <c r="R1548" s="84" t="s">
        <v>10</v>
      </c>
      <c r="S1548" s="84" t="s">
        <v>10</v>
      </c>
      <c r="T1548" s="83" t="s">
        <v>196</v>
      </c>
      <c r="U1548" s="83" t="s">
        <v>124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29.25" thickBot="1">
      <c r="N1549" s="3" t="s">
        <v>195</v>
      </c>
      <c r="O1549" s="83">
        <v>81</v>
      </c>
      <c r="P1549" s="86">
        <v>5189.68</v>
      </c>
      <c r="Q1549" s="84" t="s">
        <v>102</v>
      </c>
      <c r="R1549" s="84" t="s">
        <v>10</v>
      </c>
      <c r="S1549" s="84" t="s">
        <v>10</v>
      </c>
      <c r="T1549" s="83" t="s">
        <v>163</v>
      </c>
      <c r="U1549" s="83" t="s">
        <v>124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29.25" thickBot="1">
      <c r="N1550" s="3" t="s">
        <v>195</v>
      </c>
      <c r="O1550" s="83">
        <v>81</v>
      </c>
      <c r="P1550" s="87">
        <v>586.77</v>
      </c>
      <c r="Q1550" s="84" t="s">
        <v>82</v>
      </c>
      <c r="R1550" s="84" t="s">
        <v>10</v>
      </c>
      <c r="S1550" s="84" t="s">
        <v>10</v>
      </c>
      <c r="T1550" s="83" t="s">
        <v>196</v>
      </c>
      <c r="U1550" s="83" t="s">
        <v>124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29.25" thickBot="1">
      <c r="N1551" s="3" t="s">
        <v>195</v>
      </c>
      <c r="O1551" s="83">
        <v>82</v>
      </c>
      <c r="P1551" s="86">
        <v>5189.68</v>
      </c>
      <c r="Q1551" s="84" t="s">
        <v>102</v>
      </c>
      <c r="R1551" s="84" t="s">
        <v>10</v>
      </c>
      <c r="S1551" s="84" t="s">
        <v>10</v>
      </c>
      <c r="T1551" s="83" t="s">
        <v>163</v>
      </c>
      <c r="U1551" s="83" t="s">
        <v>124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29.25" thickBot="1">
      <c r="N1552" s="3" t="s">
        <v>195</v>
      </c>
      <c r="O1552" s="83">
        <v>82</v>
      </c>
      <c r="P1552" s="87">
        <v>586.77</v>
      </c>
      <c r="Q1552" s="84" t="s">
        <v>82</v>
      </c>
      <c r="R1552" s="84" t="s">
        <v>10</v>
      </c>
      <c r="S1552" s="84" t="s">
        <v>10</v>
      </c>
      <c r="T1552" s="83" t="s">
        <v>196</v>
      </c>
      <c r="U1552" s="83" t="s">
        <v>124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29.25" thickBot="1">
      <c r="N1553" s="3" t="s">
        <v>195</v>
      </c>
      <c r="O1553" s="83">
        <v>83</v>
      </c>
      <c r="P1553" s="86">
        <v>5189.68</v>
      </c>
      <c r="Q1553" s="84" t="s">
        <v>102</v>
      </c>
      <c r="R1553" s="84" t="s">
        <v>10</v>
      </c>
      <c r="S1553" s="84" t="s">
        <v>10</v>
      </c>
      <c r="T1553" s="83" t="s">
        <v>163</v>
      </c>
      <c r="U1553" s="83" t="s">
        <v>124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29.25" thickBot="1">
      <c r="N1554" s="3" t="s">
        <v>195</v>
      </c>
      <c r="O1554" s="83">
        <v>83</v>
      </c>
      <c r="P1554" s="87">
        <v>586.77</v>
      </c>
      <c r="Q1554" s="84" t="s">
        <v>82</v>
      </c>
      <c r="R1554" s="84" t="s">
        <v>10</v>
      </c>
      <c r="S1554" s="84" t="s">
        <v>10</v>
      </c>
      <c r="T1554" s="83" t="s">
        <v>196</v>
      </c>
      <c r="U1554" s="83" t="s">
        <v>124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29.25" thickBot="1">
      <c r="N1555" s="3" t="s">
        <v>195</v>
      </c>
      <c r="O1555" s="83">
        <v>84</v>
      </c>
      <c r="P1555" s="86">
        <v>5189.68</v>
      </c>
      <c r="Q1555" s="84" t="s">
        <v>102</v>
      </c>
      <c r="R1555" s="84" t="s">
        <v>10</v>
      </c>
      <c r="S1555" s="84" t="s">
        <v>10</v>
      </c>
      <c r="T1555" s="83" t="s">
        <v>163</v>
      </c>
      <c r="U1555" s="83" t="s">
        <v>124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29.25" thickBot="1">
      <c r="N1556" s="3" t="s">
        <v>195</v>
      </c>
      <c r="O1556" s="83">
        <v>84</v>
      </c>
      <c r="P1556" s="87">
        <v>586.77</v>
      </c>
      <c r="Q1556" s="84" t="s">
        <v>82</v>
      </c>
      <c r="R1556" s="84" t="s">
        <v>10</v>
      </c>
      <c r="S1556" s="84" t="s">
        <v>10</v>
      </c>
      <c r="T1556" s="83" t="s">
        <v>196</v>
      </c>
      <c r="U1556" s="83" t="s">
        <v>124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29.25" thickBot="1">
      <c r="N1557" s="3" t="s">
        <v>195</v>
      </c>
      <c r="O1557" s="83">
        <v>85</v>
      </c>
      <c r="P1557" s="86">
        <v>5189.68</v>
      </c>
      <c r="Q1557" s="84" t="s">
        <v>102</v>
      </c>
      <c r="R1557" s="84" t="s">
        <v>10</v>
      </c>
      <c r="S1557" s="84" t="s">
        <v>10</v>
      </c>
      <c r="T1557" s="83" t="s">
        <v>163</v>
      </c>
      <c r="U1557" s="83" t="s">
        <v>124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29.25" thickBot="1">
      <c r="N1558" s="3" t="s">
        <v>195</v>
      </c>
      <c r="O1558" s="83">
        <v>85</v>
      </c>
      <c r="P1558" s="87">
        <v>586.77</v>
      </c>
      <c r="Q1558" s="84" t="s">
        <v>82</v>
      </c>
      <c r="R1558" s="84" t="s">
        <v>10</v>
      </c>
      <c r="S1558" s="84" t="s">
        <v>10</v>
      </c>
      <c r="T1558" s="83" t="s">
        <v>196</v>
      </c>
      <c r="U1558" s="83" t="s">
        <v>124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29.25" thickBot="1">
      <c r="N1559" s="3" t="s">
        <v>195</v>
      </c>
      <c r="O1559" s="83">
        <v>86</v>
      </c>
      <c r="P1559" s="86">
        <v>5189.68</v>
      </c>
      <c r="Q1559" s="84" t="s">
        <v>102</v>
      </c>
      <c r="R1559" s="84" t="s">
        <v>10</v>
      </c>
      <c r="S1559" s="84" t="s">
        <v>10</v>
      </c>
      <c r="T1559" s="83" t="s">
        <v>163</v>
      </c>
      <c r="U1559" s="83" t="s">
        <v>124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29.25" thickBot="1">
      <c r="N1560" s="3" t="s">
        <v>195</v>
      </c>
      <c r="O1560" s="83">
        <v>86</v>
      </c>
      <c r="P1560" s="87">
        <v>586.77</v>
      </c>
      <c r="Q1560" s="84" t="s">
        <v>82</v>
      </c>
      <c r="R1560" s="84" t="s">
        <v>10</v>
      </c>
      <c r="S1560" s="84" t="s">
        <v>10</v>
      </c>
      <c r="T1560" s="83" t="s">
        <v>196</v>
      </c>
      <c r="U1560" s="83" t="s">
        <v>124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29.25" thickBot="1">
      <c r="N1561" s="3" t="s">
        <v>195</v>
      </c>
      <c r="O1561" s="83">
        <v>87</v>
      </c>
      <c r="P1561" s="86">
        <v>5189.68</v>
      </c>
      <c r="Q1561" s="84" t="s">
        <v>102</v>
      </c>
      <c r="R1561" s="84" t="s">
        <v>10</v>
      </c>
      <c r="S1561" s="84" t="s">
        <v>10</v>
      </c>
      <c r="T1561" s="83" t="s">
        <v>163</v>
      </c>
      <c r="U1561" s="83" t="s">
        <v>124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29.25" thickBot="1">
      <c r="N1562" s="3" t="s">
        <v>195</v>
      </c>
      <c r="O1562" s="83">
        <v>87</v>
      </c>
      <c r="P1562" s="87">
        <v>586.77</v>
      </c>
      <c r="Q1562" s="84" t="s">
        <v>82</v>
      </c>
      <c r="R1562" s="84" t="s">
        <v>10</v>
      </c>
      <c r="S1562" s="84" t="s">
        <v>10</v>
      </c>
      <c r="T1562" s="83" t="s">
        <v>196</v>
      </c>
      <c r="U1562" s="83" t="s">
        <v>124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29.25" thickBot="1">
      <c r="N1563" s="3" t="s">
        <v>195</v>
      </c>
      <c r="O1563" s="83">
        <v>88</v>
      </c>
      <c r="P1563" s="86">
        <v>5189.68</v>
      </c>
      <c r="Q1563" s="84" t="s">
        <v>102</v>
      </c>
      <c r="R1563" s="84" t="s">
        <v>10</v>
      </c>
      <c r="S1563" s="84" t="s">
        <v>10</v>
      </c>
      <c r="T1563" s="83" t="s">
        <v>163</v>
      </c>
      <c r="U1563" s="83" t="s">
        <v>124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29.25" thickBot="1">
      <c r="N1564" s="3" t="s">
        <v>195</v>
      </c>
      <c r="O1564" s="83">
        <v>88</v>
      </c>
      <c r="P1564" s="87">
        <v>586.77</v>
      </c>
      <c r="Q1564" s="84" t="s">
        <v>82</v>
      </c>
      <c r="R1564" s="84" t="s">
        <v>10</v>
      </c>
      <c r="S1564" s="84" t="s">
        <v>10</v>
      </c>
      <c r="T1564" s="83" t="s">
        <v>196</v>
      </c>
      <c r="U1564" s="83" t="s">
        <v>124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 ht="29.25" thickBot="1">
      <c r="N1565" s="3" t="s">
        <v>195</v>
      </c>
      <c r="O1565" s="83">
        <v>89</v>
      </c>
      <c r="P1565" s="86">
        <v>5189.68</v>
      </c>
      <c r="Q1565" s="84" t="s">
        <v>102</v>
      </c>
      <c r="R1565" s="84" t="s">
        <v>10</v>
      </c>
      <c r="S1565" s="84" t="s">
        <v>10</v>
      </c>
      <c r="T1565" s="83" t="s">
        <v>163</v>
      </c>
      <c r="U1565" s="83" t="s">
        <v>124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29.25" thickBot="1">
      <c r="N1566" s="3" t="s">
        <v>195</v>
      </c>
      <c r="O1566" s="83">
        <v>89</v>
      </c>
      <c r="P1566" s="87">
        <v>586.77</v>
      </c>
      <c r="Q1566" s="84" t="s">
        <v>82</v>
      </c>
      <c r="R1566" s="84" t="s">
        <v>10</v>
      </c>
      <c r="S1566" s="84" t="s">
        <v>10</v>
      </c>
      <c r="T1566" s="83" t="s">
        <v>196</v>
      </c>
      <c r="U1566" s="83" t="s">
        <v>124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29.25" thickBot="1">
      <c r="N1567" s="3" t="s">
        <v>195</v>
      </c>
      <c r="O1567" s="83">
        <v>90</v>
      </c>
      <c r="P1567" s="86">
        <v>5189.68</v>
      </c>
      <c r="Q1567" s="84" t="s">
        <v>102</v>
      </c>
      <c r="R1567" s="84" t="s">
        <v>10</v>
      </c>
      <c r="S1567" s="84" t="s">
        <v>10</v>
      </c>
      <c r="T1567" s="83" t="s">
        <v>163</v>
      </c>
      <c r="U1567" s="83" t="s">
        <v>124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29.25" thickBot="1">
      <c r="N1568" s="3" t="s">
        <v>195</v>
      </c>
      <c r="O1568" s="83">
        <v>90</v>
      </c>
      <c r="P1568" s="87">
        <v>586.77</v>
      </c>
      <c r="Q1568" s="84" t="s">
        <v>82</v>
      </c>
      <c r="R1568" s="84" t="s">
        <v>10</v>
      </c>
      <c r="S1568" s="84" t="s">
        <v>10</v>
      </c>
      <c r="T1568" s="83" t="s">
        <v>196</v>
      </c>
      <c r="U1568" s="83" t="s">
        <v>124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29.25" thickBot="1">
      <c r="N1569" s="3" t="s">
        <v>195</v>
      </c>
      <c r="O1569" s="83">
        <v>91</v>
      </c>
      <c r="P1569" s="86">
        <v>5189.68</v>
      </c>
      <c r="Q1569" s="84" t="s">
        <v>102</v>
      </c>
      <c r="R1569" s="84" t="s">
        <v>10</v>
      </c>
      <c r="S1569" s="84" t="s">
        <v>10</v>
      </c>
      <c r="T1569" s="83" t="s">
        <v>163</v>
      </c>
      <c r="U1569" s="83" t="s">
        <v>124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29.25" thickBot="1">
      <c r="N1570" s="3" t="s">
        <v>195</v>
      </c>
      <c r="O1570" s="83">
        <v>91</v>
      </c>
      <c r="P1570" s="87">
        <v>586.77</v>
      </c>
      <c r="Q1570" s="84" t="s">
        <v>82</v>
      </c>
      <c r="R1570" s="84" t="s">
        <v>10</v>
      </c>
      <c r="S1570" s="84" t="s">
        <v>10</v>
      </c>
      <c r="T1570" s="83" t="s">
        <v>196</v>
      </c>
      <c r="U1570" s="83" t="s">
        <v>124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29.25" thickBot="1">
      <c r="N1571" s="3" t="s">
        <v>195</v>
      </c>
      <c r="O1571" s="83">
        <v>92</v>
      </c>
      <c r="P1571" s="86">
        <v>5189.68</v>
      </c>
      <c r="Q1571" s="84" t="s">
        <v>102</v>
      </c>
      <c r="R1571" s="84" t="s">
        <v>10</v>
      </c>
      <c r="S1571" s="84" t="s">
        <v>10</v>
      </c>
      <c r="T1571" s="83" t="s">
        <v>163</v>
      </c>
      <c r="U1571" s="83" t="s">
        <v>124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29.25" thickBot="1">
      <c r="N1572" s="3" t="s">
        <v>195</v>
      </c>
      <c r="O1572" s="83">
        <v>92</v>
      </c>
      <c r="P1572" s="87">
        <v>586.77</v>
      </c>
      <c r="Q1572" s="84" t="s">
        <v>82</v>
      </c>
      <c r="R1572" s="84" t="s">
        <v>10</v>
      </c>
      <c r="S1572" s="84" t="s">
        <v>10</v>
      </c>
      <c r="T1572" s="83" t="s">
        <v>196</v>
      </c>
      <c r="U1572" s="83" t="s">
        <v>124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29.25" thickBot="1">
      <c r="N1573" s="3" t="s">
        <v>195</v>
      </c>
      <c r="O1573" s="83">
        <v>93</v>
      </c>
      <c r="P1573" s="86">
        <v>5189.68</v>
      </c>
      <c r="Q1573" s="84" t="s">
        <v>102</v>
      </c>
      <c r="R1573" s="84" t="s">
        <v>10</v>
      </c>
      <c r="S1573" s="84" t="s">
        <v>10</v>
      </c>
      <c r="T1573" s="83" t="s">
        <v>163</v>
      </c>
      <c r="U1573" s="83" t="s">
        <v>124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29.25" thickBot="1">
      <c r="N1574" s="3" t="s">
        <v>195</v>
      </c>
      <c r="O1574" s="83">
        <v>93</v>
      </c>
      <c r="P1574" s="87">
        <v>586.77</v>
      </c>
      <c r="Q1574" s="84" t="s">
        <v>82</v>
      </c>
      <c r="R1574" s="84" t="s">
        <v>10</v>
      </c>
      <c r="S1574" s="84" t="s">
        <v>10</v>
      </c>
      <c r="T1574" s="83" t="s">
        <v>196</v>
      </c>
      <c r="U1574" s="83" t="s">
        <v>124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29.25" thickBot="1">
      <c r="N1575" s="3" t="s">
        <v>195</v>
      </c>
      <c r="O1575" s="83">
        <v>94</v>
      </c>
      <c r="P1575" s="86">
        <v>5189.68</v>
      </c>
      <c r="Q1575" s="84" t="s">
        <v>102</v>
      </c>
      <c r="R1575" s="84" t="s">
        <v>10</v>
      </c>
      <c r="S1575" s="84" t="s">
        <v>10</v>
      </c>
      <c r="T1575" s="83" t="s">
        <v>163</v>
      </c>
      <c r="U1575" s="83" t="s">
        <v>124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29.25" thickBot="1">
      <c r="N1576" s="3" t="s">
        <v>195</v>
      </c>
      <c r="O1576" s="83">
        <v>94</v>
      </c>
      <c r="P1576" s="87">
        <v>586.77</v>
      </c>
      <c r="Q1576" s="84" t="s">
        <v>82</v>
      </c>
      <c r="R1576" s="84" t="s">
        <v>10</v>
      </c>
      <c r="S1576" s="84" t="s">
        <v>10</v>
      </c>
      <c r="T1576" s="83" t="s">
        <v>196</v>
      </c>
      <c r="U1576" s="83" t="s">
        <v>124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 ht="29.25" thickBot="1">
      <c r="N1577" s="3" t="s">
        <v>195</v>
      </c>
      <c r="O1577" s="83">
        <v>95</v>
      </c>
      <c r="P1577" s="86">
        <v>5189.68</v>
      </c>
      <c r="Q1577" s="84" t="s">
        <v>102</v>
      </c>
      <c r="R1577" s="84" t="s">
        <v>10</v>
      </c>
      <c r="S1577" s="84" t="s">
        <v>10</v>
      </c>
      <c r="T1577" s="83" t="s">
        <v>163</v>
      </c>
      <c r="U1577" s="83" t="s">
        <v>124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 ht="29.25" thickBot="1">
      <c r="N1578" s="3" t="s">
        <v>195</v>
      </c>
      <c r="O1578" s="83">
        <v>95</v>
      </c>
      <c r="P1578" s="87">
        <v>586.77</v>
      </c>
      <c r="Q1578" s="84" t="s">
        <v>82</v>
      </c>
      <c r="R1578" s="84" t="s">
        <v>10</v>
      </c>
      <c r="S1578" s="84" t="s">
        <v>10</v>
      </c>
      <c r="T1578" s="83" t="s">
        <v>196</v>
      </c>
      <c r="U1578" s="83" t="s">
        <v>124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 ht="29.25" thickBot="1">
      <c r="N1579" s="3" t="s">
        <v>195</v>
      </c>
      <c r="O1579" s="83">
        <v>96</v>
      </c>
      <c r="P1579" s="86">
        <v>5189.68</v>
      </c>
      <c r="Q1579" s="84" t="s">
        <v>102</v>
      </c>
      <c r="R1579" s="84" t="s">
        <v>10</v>
      </c>
      <c r="S1579" s="84" t="s">
        <v>10</v>
      </c>
      <c r="T1579" s="83" t="s">
        <v>163</v>
      </c>
      <c r="U1579" s="83" t="s">
        <v>124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 ht="29.25" thickBot="1">
      <c r="N1580" s="3" t="s">
        <v>195</v>
      </c>
      <c r="O1580" s="83">
        <v>96</v>
      </c>
      <c r="P1580" s="87">
        <v>586.77</v>
      </c>
      <c r="Q1580" s="84" t="s">
        <v>82</v>
      </c>
      <c r="R1580" s="84" t="s">
        <v>10</v>
      </c>
      <c r="S1580" s="84" t="s">
        <v>10</v>
      </c>
      <c r="T1580" s="83" t="s">
        <v>196</v>
      </c>
      <c r="U1580" s="83" t="s">
        <v>124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 ht="29.25" thickBot="1">
      <c r="N1581" s="3" t="s">
        <v>195</v>
      </c>
      <c r="O1581" s="83">
        <v>97</v>
      </c>
      <c r="P1581" s="86">
        <v>5189.68</v>
      </c>
      <c r="Q1581" s="84" t="s">
        <v>102</v>
      </c>
      <c r="R1581" s="84" t="s">
        <v>10</v>
      </c>
      <c r="S1581" s="84" t="s">
        <v>10</v>
      </c>
      <c r="T1581" s="83" t="s">
        <v>163</v>
      </c>
      <c r="U1581" s="83" t="s">
        <v>124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29.25" thickBot="1">
      <c r="N1582" s="3" t="s">
        <v>195</v>
      </c>
      <c r="O1582" s="83">
        <v>97</v>
      </c>
      <c r="P1582" s="87">
        <v>586.77</v>
      </c>
      <c r="Q1582" s="84" t="s">
        <v>82</v>
      </c>
      <c r="R1582" s="84" t="s">
        <v>10</v>
      </c>
      <c r="S1582" s="84" t="s">
        <v>10</v>
      </c>
      <c r="T1582" s="83" t="s">
        <v>196</v>
      </c>
      <c r="U1582" s="83" t="s">
        <v>124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29.25" thickBot="1">
      <c r="N1583" s="3" t="s">
        <v>195</v>
      </c>
      <c r="O1583" s="83">
        <v>98</v>
      </c>
      <c r="P1583" s="86">
        <v>5189.68</v>
      </c>
      <c r="Q1583" s="84" t="s">
        <v>102</v>
      </c>
      <c r="R1583" s="84" t="s">
        <v>10</v>
      </c>
      <c r="S1583" s="84" t="s">
        <v>10</v>
      </c>
      <c r="T1583" s="83" t="s">
        <v>163</v>
      </c>
      <c r="U1583" s="83" t="s">
        <v>124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 ht="29.25" thickBot="1">
      <c r="N1584" s="3" t="s">
        <v>195</v>
      </c>
      <c r="O1584" s="83">
        <v>98</v>
      </c>
      <c r="P1584" s="87">
        <v>586.77</v>
      </c>
      <c r="Q1584" s="84" t="s">
        <v>82</v>
      </c>
      <c r="R1584" s="84" t="s">
        <v>10</v>
      </c>
      <c r="S1584" s="84" t="s">
        <v>10</v>
      </c>
      <c r="T1584" s="83" t="s">
        <v>196</v>
      </c>
      <c r="U1584" s="83" t="s">
        <v>124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14:55" ht="29.25" thickBot="1">
      <c r="N1585" s="3" t="s">
        <v>195</v>
      </c>
      <c r="O1585" s="83">
        <v>99</v>
      </c>
      <c r="P1585" s="86">
        <v>5189.68</v>
      </c>
      <c r="Q1585" s="84" t="s">
        <v>102</v>
      </c>
      <c r="R1585" s="84" t="s">
        <v>10</v>
      </c>
      <c r="S1585" s="84" t="s">
        <v>10</v>
      </c>
      <c r="T1585" s="83" t="s">
        <v>163</v>
      </c>
      <c r="U1585" s="83" t="s">
        <v>124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14:55" ht="29.25" thickBot="1">
      <c r="N1586" s="3" t="s">
        <v>195</v>
      </c>
      <c r="O1586" s="83">
        <v>99</v>
      </c>
      <c r="P1586" s="87">
        <v>586.77</v>
      </c>
      <c r="Q1586" s="84" t="s">
        <v>82</v>
      </c>
      <c r="R1586" s="84" t="s">
        <v>10</v>
      </c>
      <c r="S1586" s="84" t="s">
        <v>10</v>
      </c>
      <c r="T1586" s="83" t="s">
        <v>196</v>
      </c>
      <c r="U1586" s="83" t="s">
        <v>124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14:55" ht="29.25" thickBot="1">
      <c r="N1587" s="3" t="s">
        <v>195</v>
      </c>
      <c r="O1587" s="83">
        <v>100</v>
      </c>
      <c r="P1587" s="86">
        <v>5189.68</v>
      </c>
      <c r="Q1587" s="84" t="s">
        <v>102</v>
      </c>
      <c r="R1587" s="84" t="s">
        <v>10</v>
      </c>
      <c r="S1587" s="84" t="s">
        <v>10</v>
      </c>
      <c r="T1587" s="83" t="s">
        <v>163</v>
      </c>
      <c r="U1587" s="83" t="s">
        <v>124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14:55" ht="29.25" thickBot="1">
      <c r="N1588" s="3" t="s">
        <v>195</v>
      </c>
      <c r="O1588" s="83">
        <v>100</v>
      </c>
      <c r="P1588" s="87">
        <v>586.77</v>
      </c>
      <c r="Q1588" s="84" t="s">
        <v>82</v>
      </c>
      <c r="R1588" s="84" t="s">
        <v>10</v>
      </c>
      <c r="S1588" s="84" t="s">
        <v>10</v>
      </c>
      <c r="T1588" s="83" t="s">
        <v>196</v>
      </c>
      <c r="U1588" s="83" t="s">
        <v>124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29.25" thickBot="1">
      <c r="N1589" s="3" t="s">
        <v>195</v>
      </c>
      <c r="O1589" s="83">
        <v>101</v>
      </c>
      <c r="P1589" s="86">
        <v>5189.68</v>
      </c>
      <c r="Q1589" s="84" t="s">
        <v>102</v>
      </c>
      <c r="R1589" s="84" t="s">
        <v>10</v>
      </c>
      <c r="S1589" s="84" t="s">
        <v>10</v>
      </c>
      <c r="T1589" s="83" t="s">
        <v>163</v>
      </c>
      <c r="U1589" s="83" t="s">
        <v>124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29.25" thickBot="1">
      <c r="N1590" s="3" t="s">
        <v>195</v>
      </c>
      <c r="O1590" s="83">
        <v>101</v>
      </c>
      <c r="P1590" s="87">
        <v>586.77</v>
      </c>
      <c r="Q1590" s="84" t="s">
        <v>82</v>
      </c>
      <c r="R1590" s="84" t="s">
        <v>10</v>
      </c>
      <c r="S1590" s="84" t="s">
        <v>10</v>
      </c>
      <c r="T1590" s="83" t="s">
        <v>196</v>
      </c>
      <c r="U1590" s="83" t="s">
        <v>124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14:55" ht="29.25" thickBot="1">
      <c r="N1591" s="3" t="s">
        <v>195</v>
      </c>
      <c r="O1591" s="83">
        <v>102</v>
      </c>
      <c r="P1591" s="86">
        <v>5189.68</v>
      </c>
      <c r="Q1591" s="84" t="s">
        <v>102</v>
      </c>
      <c r="R1591" s="84" t="s">
        <v>10</v>
      </c>
      <c r="S1591" s="84" t="s">
        <v>10</v>
      </c>
      <c r="T1591" s="83" t="s">
        <v>163</v>
      </c>
      <c r="U1591" s="83" t="s">
        <v>124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14:55" ht="29.25" thickBot="1">
      <c r="N1592" s="3" t="s">
        <v>195</v>
      </c>
      <c r="O1592" s="83">
        <v>102</v>
      </c>
      <c r="P1592" s="87">
        <v>586.77</v>
      </c>
      <c r="Q1592" s="84" t="s">
        <v>82</v>
      </c>
      <c r="R1592" s="84" t="s">
        <v>10</v>
      </c>
      <c r="S1592" s="84" t="s">
        <v>10</v>
      </c>
      <c r="T1592" s="83" t="s">
        <v>196</v>
      </c>
      <c r="U1592" s="83" t="s">
        <v>124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14:55" ht="29.25" thickBot="1">
      <c r="N1593" s="3" t="s">
        <v>195</v>
      </c>
      <c r="O1593" s="83">
        <v>103</v>
      </c>
      <c r="P1593" s="86">
        <v>5189.68</v>
      </c>
      <c r="Q1593" s="84" t="s">
        <v>102</v>
      </c>
      <c r="R1593" s="84" t="s">
        <v>10</v>
      </c>
      <c r="S1593" s="84" t="s">
        <v>10</v>
      </c>
      <c r="T1593" s="83" t="s">
        <v>163</v>
      </c>
      <c r="U1593" s="83" t="s">
        <v>124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14:55" ht="29.25" thickBot="1">
      <c r="N1594" s="3" t="s">
        <v>195</v>
      </c>
      <c r="O1594" s="83">
        <v>103</v>
      </c>
      <c r="P1594" s="87">
        <v>586.77</v>
      </c>
      <c r="Q1594" s="84" t="s">
        <v>82</v>
      </c>
      <c r="R1594" s="84" t="s">
        <v>10</v>
      </c>
      <c r="S1594" s="84" t="s">
        <v>10</v>
      </c>
      <c r="T1594" s="83" t="s">
        <v>196</v>
      </c>
      <c r="U1594" s="83" t="s">
        <v>124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14:55" ht="29.25" thickBot="1">
      <c r="N1595" s="3" t="s">
        <v>195</v>
      </c>
      <c r="O1595" s="83">
        <v>104</v>
      </c>
      <c r="P1595" s="86">
        <v>5189.68</v>
      </c>
      <c r="Q1595" s="84" t="s">
        <v>102</v>
      </c>
      <c r="R1595" s="84" t="s">
        <v>10</v>
      </c>
      <c r="S1595" s="84" t="s">
        <v>10</v>
      </c>
      <c r="T1595" s="83" t="s">
        <v>163</v>
      </c>
      <c r="U1595" s="83" t="s">
        <v>124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29.25" thickBot="1">
      <c r="N1596" s="3" t="s">
        <v>195</v>
      </c>
      <c r="O1596" s="83">
        <v>104</v>
      </c>
      <c r="P1596" s="87">
        <v>586.77</v>
      </c>
      <c r="Q1596" s="84" t="s">
        <v>82</v>
      </c>
      <c r="R1596" s="84" t="s">
        <v>10</v>
      </c>
      <c r="S1596" s="84" t="s">
        <v>10</v>
      </c>
      <c r="T1596" s="83" t="s">
        <v>196</v>
      </c>
      <c r="U1596" s="83" t="s">
        <v>124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29.25" thickBot="1">
      <c r="N1597" s="3" t="s">
        <v>195</v>
      </c>
      <c r="O1597" s="83">
        <v>105</v>
      </c>
      <c r="P1597" s="86">
        <v>5189.68</v>
      </c>
      <c r="Q1597" s="84" t="s">
        <v>102</v>
      </c>
      <c r="R1597" s="84" t="s">
        <v>10</v>
      </c>
      <c r="S1597" s="84" t="s">
        <v>10</v>
      </c>
      <c r="T1597" s="83" t="s">
        <v>163</v>
      </c>
      <c r="U1597" s="83" t="s">
        <v>124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14:55" ht="29.25" thickBot="1">
      <c r="N1598" s="3" t="s">
        <v>195</v>
      </c>
      <c r="O1598" s="83">
        <v>105</v>
      </c>
      <c r="P1598" s="87">
        <v>586.77</v>
      </c>
      <c r="Q1598" s="84" t="s">
        <v>82</v>
      </c>
      <c r="R1598" s="84" t="s">
        <v>10</v>
      </c>
      <c r="S1598" s="84" t="s">
        <v>10</v>
      </c>
      <c r="T1598" s="83" t="s">
        <v>196</v>
      </c>
      <c r="U1598" s="83" t="s">
        <v>124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14:55" ht="29.25" thickBot="1">
      <c r="N1599" s="3" t="s">
        <v>195</v>
      </c>
      <c r="O1599" s="83">
        <v>106</v>
      </c>
      <c r="P1599" s="86">
        <v>5189.68</v>
      </c>
      <c r="Q1599" s="84" t="s">
        <v>102</v>
      </c>
      <c r="R1599" s="84" t="s">
        <v>10</v>
      </c>
      <c r="S1599" s="84" t="s">
        <v>10</v>
      </c>
      <c r="T1599" s="83" t="s">
        <v>163</v>
      </c>
      <c r="U1599" s="83" t="s">
        <v>124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14:55" ht="29.25" thickBot="1">
      <c r="N1600" s="3" t="s">
        <v>195</v>
      </c>
      <c r="O1600" s="83">
        <v>106</v>
      </c>
      <c r="P1600" s="87">
        <v>586.77</v>
      </c>
      <c r="Q1600" s="84" t="s">
        <v>82</v>
      </c>
      <c r="R1600" s="84" t="s">
        <v>10</v>
      </c>
      <c r="S1600" s="84" t="s">
        <v>10</v>
      </c>
      <c r="T1600" s="83" t="s">
        <v>196</v>
      </c>
      <c r="U1600" s="83" t="s">
        <v>124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14:55" ht="29.25" thickBot="1">
      <c r="N1601" s="3" t="s">
        <v>195</v>
      </c>
      <c r="O1601" s="83">
        <v>107</v>
      </c>
      <c r="P1601" s="86">
        <v>5189.68</v>
      </c>
      <c r="Q1601" s="84" t="s">
        <v>102</v>
      </c>
      <c r="R1601" s="84" t="s">
        <v>10</v>
      </c>
      <c r="S1601" s="84" t="s">
        <v>10</v>
      </c>
      <c r="T1601" s="83" t="s">
        <v>163</v>
      </c>
      <c r="U1601" s="83" t="s">
        <v>124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14:55" ht="29.25" thickBot="1">
      <c r="N1602" s="3" t="s">
        <v>195</v>
      </c>
      <c r="O1602" s="83">
        <v>107</v>
      </c>
      <c r="P1602" s="87">
        <v>586.77</v>
      </c>
      <c r="Q1602" s="84" t="s">
        <v>82</v>
      </c>
      <c r="R1602" s="84" t="s">
        <v>10</v>
      </c>
      <c r="S1602" s="84" t="s">
        <v>10</v>
      </c>
      <c r="T1602" s="83" t="s">
        <v>196</v>
      </c>
      <c r="U1602" s="83" t="s">
        <v>124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14:55" ht="29.25" thickBot="1">
      <c r="N1603" s="3" t="s">
        <v>195</v>
      </c>
      <c r="O1603" s="83">
        <v>108</v>
      </c>
      <c r="P1603" s="86">
        <v>5189.68</v>
      </c>
      <c r="Q1603" s="84" t="s">
        <v>102</v>
      </c>
      <c r="R1603" s="84" t="s">
        <v>10</v>
      </c>
      <c r="S1603" s="84" t="s">
        <v>10</v>
      </c>
      <c r="T1603" s="83" t="s">
        <v>163</v>
      </c>
      <c r="U1603" s="83" t="s">
        <v>124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14:55" ht="29.25" thickBot="1">
      <c r="N1604" s="3" t="s">
        <v>195</v>
      </c>
      <c r="O1604" s="83">
        <v>108</v>
      </c>
      <c r="P1604" s="87">
        <v>586.77</v>
      </c>
      <c r="Q1604" s="84" t="s">
        <v>82</v>
      </c>
      <c r="R1604" s="84" t="s">
        <v>10</v>
      </c>
      <c r="S1604" s="84" t="s">
        <v>10</v>
      </c>
      <c r="T1604" s="83" t="s">
        <v>196</v>
      </c>
      <c r="U1604" s="83" t="s">
        <v>124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14:55" ht="29.25" thickBot="1">
      <c r="N1605" s="3" t="s">
        <v>195</v>
      </c>
      <c r="O1605" s="83">
        <v>109</v>
      </c>
      <c r="P1605" s="86">
        <v>5089.4799999999996</v>
      </c>
      <c r="Q1605" s="84" t="s">
        <v>102</v>
      </c>
      <c r="R1605" s="84" t="s">
        <v>10</v>
      </c>
      <c r="S1605" s="84" t="s">
        <v>10</v>
      </c>
      <c r="T1605" s="83" t="s">
        <v>163</v>
      </c>
      <c r="U1605" s="83" t="s">
        <v>124</v>
      </c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29.25" thickBot="1">
      <c r="N1606" s="3" t="s">
        <v>195</v>
      </c>
      <c r="O1606" s="83">
        <v>109</v>
      </c>
      <c r="P1606" s="87">
        <v>100.2</v>
      </c>
      <c r="Q1606" s="84" t="s">
        <v>102</v>
      </c>
      <c r="R1606" s="84" t="s">
        <v>10</v>
      </c>
      <c r="S1606" s="84" t="s">
        <v>83</v>
      </c>
      <c r="T1606" s="83" t="s">
        <v>163</v>
      </c>
      <c r="U1606" s="83" t="s">
        <v>124</v>
      </c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29.25" thickBot="1">
      <c r="N1607" s="3" t="s">
        <v>195</v>
      </c>
      <c r="O1607" s="83">
        <v>109</v>
      </c>
      <c r="P1607" s="87">
        <v>575.89</v>
      </c>
      <c r="Q1607" s="84" t="s">
        <v>82</v>
      </c>
      <c r="R1607" s="84" t="s">
        <v>10</v>
      </c>
      <c r="S1607" s="84" t="s">
        <v>10</v>
      </c>
      <c r="T1607" s="83" t="s">
        <v>196</v>
      </c>
      <c r="U1607" s="83" t="s">
        <v>124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29.25" thickBot="1">
      <c r="N1608" s="3" t="s">
        <v>195</v>
      </c>
      <c r="O1608" s="83">
        <v>109</v>
      </c>
      <c r="P1608" s="87">
        <v>10.88</v>
      </c>
      <c r="Q1608" s="84" t="s">
        <v>82</v>
      </c>
      <c r="R1608" s="84" t="s">
        <v>10</v>
      </c>
      <c r="S1608" s="84" t="s">
        <v>83</v>
      </c>
      <c r="T1608" s="83" t="s">
        <v>196</v>
      </c>
      <c r="U1608" s="83" t="s">
        <v>124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29.25" thickBot="1">
      <c r="N1609" s="3" t="s">
        <v>195</v>
      </c>
      <c r="O1609" s="83">
        <v>110</v>
      </c>
      <c r="P1609" s="86">
        <v>5189.68</v>
      </c>
      <c r="Q1609" s="84" t="s">
        <v>102</v>
      </c>
      <c r="R1609" s="84" t="s">
        <v>10</v>
      </c>
      <c r="S1609" s="84" t="s">
        <v>83</v>
      </c>
      <c r="T1609" s="83" t="s">
        <v>163</v>
      </c>
      <c r="U1609" s="83" t="s">
        <v>124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29.25" thickBot="1">
      <c r="N1610" s="3" t="s">
        <v>195</v>
      </c>
      <c r="O1610" s="83">
        <v>110</v>
      </c>
      <c r="P1610" s="87">
        <v>586.77</v>
      </c>
      <c r="Q1610" s="84" t="s">
        <v>82</v>
      </c>
      <c r="R1610" s="84" t="s">
        <v>10</v>
      </c>
      <c r="S1610" s="84" t="s">
        <v>83</v>
      </c>
      <c r="T1610" s="83" t="s">
        <v>196</v>
      </c>
      <c r="U1610" s="83" t="s">
        <v>124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14:55" ht="29.25" thickBot="1">
      <c r="N1611" s="3" t="s">
        <v>195</v>
      </c>
      <c r="O1611" s="83">
        <v>111</v>
      </c>
      <c r="P1611" s="86">
        <v>5189.68</v>
      </c>
      <c r="Q1611" s="84" t="s">
        <v>102</v>
      </c>
      <c r="R1611" s="84" t="s">
        <v>10</v>
      </c>
      <c r="S1611" s="84" t="s">
        <v>83</v>
      </c>
      <c r="T1611" s="83" t="s">
        <v>163</v>
      </c>
      <c r="U1611" s="83" t="s">
        <v>124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29.25" thickBot="1">
      <c r="N1612" s="3" t="s">
        <v>195</v>
      </c>
      <c r="O1612" s="83">
        <v>111</v>
      </c>
      <c r="P1612" s="87">
        <v>586.77</v>
      </c>
      <c r="Q1612" s="84" t="s">
        <v>82</v>
      </c>
      <c r="R1612" s="84" t="s">
        <v>10</v>
      </c>
      <c r="S1612" s="84" t="s">
        <v>83</v>
      </c>
      <c r="T1612" s="83" t="s">
        <v>196</v>
      </c>
      <c r="U1612" s="83" t="s">
        <v>124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29.25" thickBot="1">
      <c r="N1613" s="3" t="s">
        <v>195</v>
      </c>
      <c r="O1613" s="83">
        <v>112</v>
      </c>
      <c r="P1613" s="86">
        <v>5189.68</v>
      </c>
      <c r="Q1613" s="84" t="s">
        <v>102</v>
      </c>
      <c r="R1613" s="84" t="s">
        <v>10</v>
      </c>
      <c r="S1613" s="84" t="s">
        <v>83</v>
      </c>
      <c r="T1613" s="83" t="s">
        <v>163</v>
      </c>
      <c r="U1613" s="83" t="s">
        <v>124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14:55" ht="29.25" thickBot="1">
      <c r="N1614" s="3" t="s">
        <v>195</v>
      </c>
      <c r="O1614" s="83">
        <v>112</v>
      </c>
      <c r="P1614" s="87">
        <v>423.56</v>
      </c>
      <c r="Q1614" s="84" t="s">
        <v>82</v>
      </c>
      <c r="R1614" s="84" t="s">
        <v>10</v>
      </c>
      <c r="S1614" s="84" t="s">
        <v>83</v>
      </c>
      <c r="T1614" s="83" t="s">
        <v>196</v>
      </c>
      <c r="U1614" s="83" t="s">
        <v>124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29.25" thickBot="1">
      <c r="N1615" s="3" t="s">
        <v>195</v>
      </c>
      <c r="O1615" s="83">
        <v>112</v>
      </c>
      <c r="P1615" s="87">
        <v>163.21</v>
      </c>
      <c r="Q1615" s="84" t="s">
        <v>82</v>
      </c>
      <c r="R1615" s="84" t="s">
        <v>10</v>
      </c>
      <c r="S1615" s="84" t="s">
        <v>84</v>
      </c>
      <c r="T1615" s="83" t="s">
        <v>196</v>
      </c>
      <c r="U1615" s="83" t="s">
        <v>124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29.25" thickBot="1">
      <c r="N1616" s="3" t="s">
        <v>195</v>
      </c>
      <c r="O1616" s="83">
        <v>113</v>
      </c>
      <c r="P1616" s="86">
        <v>5189.68</v>
      </c>
      <c r="Q1616" s="84" t="s">
        <v>102</v>
      </c>
      <c r="R1616" s="84" t="s">
        <v>10</v>
      </c>
      <c r="S1616" s="84" t="s">
        <v>83</v>
      </c>
      <c r="T1616" s="83" t="s">
        <v>163</v>
      </c>
      <c r="U1616" s="83" t="s">
        <v>124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14:55" ht="29.25" thickBot="1">
      <c r="N1617" s="3" t="s">
        <v>195</v>
      </c>
      <c r="O1617" s="83">
        <v>113</v>
      </c>
      <c r="P1617" s="87">
        <v>586.77</v>
      </c>
      <c r="Q1617" s="84" t="s">
        <v>82</v>
      </c>
      <c r="R1617" s="84" t="s">
        <v>10</v>
      </c>
      <c r="S1617" s="84" t="s">
        <v>84</v>
      </c>
      <c r="T1617" s="83" t="s">
        <v>196</v>
      </c>
      <c r="U1617" s="83" t="s">
        <v>124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29.25" thickBot="1">
      <c r="N1618" s="3" t="s">
        <v>195</v>
      </c>
      <c r="O1618" s="83">
        <v>114</v>
      </c>
      <c r="P1618" s="86">
        <v>5189.68</v>
      </c>
      <c r="Q1618" s="84" t="s">
        <v>102</v>
      </c>
      <c r="R1618" s="84" t="s">
        <v>10</v>
      </c>
      <c r="S1618" s="84" t="s">
        <v>83</v>
      </c>
      <c r="T1618" s="83" t="s">
        <v>163</v>
      </c>
      <c r="U1618" s="83" t="s">
        <v>124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29.25" thickBot="1">
      <c r="N1619" s="3" t="s">
        <v>195</v>
      </c>
      <c r="O1619" s="83">
        <v>114</v>
      </c>
      <c r="P1619" s="87">
        <v>586.77</v>
      </c>
      <c r="Q1619" s="84" t="s">
        <v>82</v>
      </c>
      <c r="R1619" s="84" t="s">
        <v>10</v>
      </c>
      <c r="S1619" s="84" t="s">
        <v>84</v>
      </c>
      <c r="T1619" s="83" t="s">
        <v>196</v>
      </c>
      <c r="U1619" s="83" t="s">
        <v>124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14:55" ht="29.25" thickBot="1">
      <c r="N1620" s="3" t="s">
        <v>195</v>
      </c>
      <c r="O1620" s="83">
        <v>115</v>
      </c>
      <c r="P1620" s="86">
        <v>5189.68</v>
      </c>
      <c r="Q1620" s="84" t="s">
        <v>102</v>
      </c>
      <c r="R1620" s="84" t="s">
        <v>10</v>
      </c>
      <c r="S1620" s="84" t="s">
        <v>83</v>
      </c>
      <c r="T1620" s="83" t="s">
        <v>163</v>
      </c>
      <c r="U1620" s="83" t="s">
        <v>124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29.25" thickBot="1">
      <c r="N1621" s="3" t="s">
        <v>195</v>
      </c>
      <c r="O1621" s="83">
        <v>115</v>
      </c>
      <c r="P1621" s="87">
        <v>586.77</v>
      </c>
      <c r="Q1621" s="84" t="s">
        <v>82</v>
      </c>
      <c r="R1621" s="84" t="s">
        <v>10</v>
      </c>
      <c r="S1621" s="84" t="s">
        <v>84</v>
      </c>
      <c r="T1621" s="83" t="s">
        <v>196</v>
      </c>
      <c r="U1621" s="83" t="s">
        <v>124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29.25" thickBot="1">
      <c r="N1622" s="3" t="s">
        <v>195</v>
      </c>
      <c r="O1622" s="83">
        <v>116</v>
      </c>
      <c r="P1622" s="86">
        <v>3971.34</v>
      </c>
      <c r="Q1622" s="84" t="s">
        <v>102</v>
      </c>
      <c r="R1622" s="84" t="s">
        <v>10</v>
      </c>
      <c r="S1622" s="84" t="s">
        <v>83</v>
      </c>
      <c r="T1622" s="83" t="s">
        <v>163</v>
      </c>
      <c r="U1622" s="83" t="s">
        <v>124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14:55" ht="29.25" thickBot="1">
      <c r="N1623" s="3" t="s">
        <v>195</v>
      </c>
      <c r="O1623" s="83">
        <v>116</v>
      </c>
      <c r="P1623" s="86">
        <v>1218.3399999999999</v>
      </c>
      <c r="Q1623" s="84" t="s">
        <v>102</v>
      </c>
      <c r="R1623" s="84" t="s">
        <v>10</v>
      </c>
      <c r="S1623" s="84" t="s">
        <v>84</v>
      </c>
      <c r="T1623" s="83" t="s">
        <v>163</v>
      </c>
      <c r="U1623" s="83" t="s">
        <v>124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29.25" thickBot="1">
      <c r="N1624" s="3" t="s">
        <v>195</v>
      </c>
      <c r="O1624" s="83">
        <v>116</v>
      </c>
      <c r="P1624" s="87">
        <v>586.77</v>
      </c>
      <c r="Q1624" s="84" t="s">
        <v>82</v>
      </c>
      <c r="R1624" s="84" t="s">
        <v>10</v>
      </c>
      <c r="S1624" s="84" t="s">
        <v>84</v>
      </c>
      <c r="T1624" s="83" t="s">
        <v>196</v>
      </c>
      <c r="U1624" s="83" t="s">
        <v>124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29.25" thickBot="1">
      <c r="N1625" s="3" t="s">
        <v>195</v>
      </c>
      <c r="O1625" s="83">
        <v>117</v>
      </c>
      <c r="P1625" s="86">
        <v>5189.68</v>
      </c>
      <c r="Q1625" s="84" t="s">
        <v>102</v>
      </c>
      <c r="R1625" s="84" t="s">
        <v>10</v>
      </c>
      <c r="S1625" s="84" t="s">
        <v>84</v>
      </c>
      <c r="T1625" s="83" t="s">
        <v>163</v>
      </c>
      <c r="U1625" s="83" t="s">
        <v>124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14:55" ht="29.25" thickBot="1">
      <c r="N1626" s="3" t="s">
        <v>195</v>
      </c>
      <c r="O1626" s="83">
        <v>117</v>
      </c>
      <c r="P1626" s="87">
        <v>586.77</v>
      </c>
      <c r="Q1626" s="84" t="s">
        <v>82</v>
      </c>
      <c r="R1626" s="84" t="s">
        <v>10</v>
      </c>
      <c r="S1626" s="84" t="s">
        <v>84</v>
      </c>
      <c r="T1626" s="83" t="s">
        <v>196</v>
      </c>
      <c r="U1626" s="83" t="s">
        <v>124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29.25" thickBot="1">
      <c r="N1627" s="3" t="s">
        <v>195</v>
      </c>
      <c r="O1627" s="83">
        <v>118</v>
      </c>
      <c r="P1627" s="86">
        <v>5189.68</v>
      </c>
      <c r="Q1627" s="84" t="s">
        <v>102</v>
      </c>
      <c r="R1627" s="84" t="s">
        <v>10</v>
      </c>
      <c r="S1627" s="84" t="s">
        <v>84</v>
      </c>
      <c r="T1627" s="83" t="s">
        <v>163</v>
      </c>
      <c r="U1627" s="83" t="s">
        <v>124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29.25" thickBot="1">
      <c r="N1628" s="3" t="s">
        <v>195</v>
      </c>
      <c r="O1628" s="83">
        <v>118</v>
      </c>
      <c r="P1628" s="87">
        <v>586.77</v>
      </c>
      <c r="Q1628" s="84" t="s">
        <v>82</v>
      </c>
      <c r="R1628" s="84" t="s">
        <v>10</v>
      </c>
      <c r="S1628" s="84" t="s">
        <v>84</v>
      </c>
      <c r="T1628" s="83" t="s">
        <v>196</v>
      </c>
      <c r="U1628" s="83" t="s">
        <v>124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14:55" ht="29.25" thickBot="1">
      <c r="N1629" s="3" t="s">
        <v>195</v>
      </c>
      <c r="O1629" s="83">
        <v>119</v>
      </c>
      <c r="P1629" s="86">
        <v>5189.68</v>
      </c>
      <c r="Q1629" s="84" t="s">
        <v>102</v>
      </c>
      <c r="R1629" s="84" t="s">
        <v>10</v>
      </c>
      <c r="S1629" s="84" t="s">
        <v>84</v>
      </c>
      <c r="T1629" s="83" t="s">
        <v>163</v>
      </c>
      <c r="U1629" s="83" t="s">
        <v>124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29.25" thickBot="1">
      <c r="N1630" s="3" t="s">
        <v>195</v>
      </c>
      <c r="O1630" s="83">
        <v>119</v>
      </c>
      <c r="P1630" s="87">
        <v>586.77</v>
      </c>
      <c r="Q1630" s="84" t="s">
        <v>82</v>
      </c>
      <c r="R1630" s="84" t="s">
        <v>10</v>
      </c>
      <c r="S1630" s="84" t="s">
        <v>84</v>
      </c>
      <c r="T1630" s="83" t="s">
        <v>196</v>
      </c>
      <c r="U1630" s="83" t="s">
        <v>124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29.25" thickBot="1">
      <c r="N1631" s="3" t="s">
        <v>195</v>
      </c>
      <c r="O1631" s="83">
        <v>120</v>
      </c>
      <c r="P1631" s="86">
        <v>5189.54</v>
      </c>
      <c r="Q1631" s="84" t="s">
        <v>102</v>
      </c>
      <c r="R1631" s="84" t="s">
        <v>10</v>
      </c>
      <c r="S1631" s="84" t="s">
        <v>84</v>
      </c>
      <c r="T1631" s="83" t="s">
        <v>163</v>
      </c>
      <c r="U1631" s="83" t="s">
        <v>124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14:55" ht="29.25" thickBot="1">
      <c r="N1632" s="3" t="s">
        <v>195</v>
      </c>
      <c r="O1632" s="83">
        <v>120</v>
      </c>
      <c r="P1632" s="87">
        <v>587.25</v>
      </c>
      <c r="Q1632" s="84" t="s">
        <v>82</v>
      </c>
      <c r="R1632" s="84" t="s">
        <v>10</v>
      </c>
      <c r="S1632" s="84" t="s">
        <v>84</v>
      </c>
      <c r="T1632" s="83" t="s">
        <v>196</v>
      </c>
      <c r="U1632" s="83" t="s">
        <v>124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46.5" thickBot="1">
      <c r="N1633" s="3" t="s">
        <v>197</v>
      </c>
      <c r="O1633" s="77" t="s">
        <v>17</v>
      </c>
      <c r="P1633"/>
      <c r="Q1633"/>
      <c r="R1633"/>
      <c r="S1633"/>
      <c r="T1633"/>
      <c r="U1633"/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15.75" thickBot="1">
      <c r="N1634" s="3" t="s">
        <v>197</v>
      </c>
      <c r="O1634" s="88" t="s">
        <v>13</v>
      </c>
      <c r="P1634" s="88" t="s">
        <v>14</v>
      </c>
      <c r="Q1634" s="88" t="s">
        <v>3</v>
      </c>
      <c r="R1634" s="88" t="s">
        <v>4</v>
      </c>
      <c r="S1634" s="88" t="s">
        <v>5</v>
      </c>
      <c r="T1634" s="88" t="s">
        <v>15</v>
      </c>
      <c r="U1634" s="88" t="s">
        <v>16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14:55" ht="29.25" thickBot="1">
      <c r="N1635" s="3" t="s">
        <v>197</v>
      </c>
      <c r="O1635" s="78" t="s">
        <v>110</v>
      </c>
      <c r="P1635" s="81">
        <v>1000</v>
      </c>
      <c r="Q1635" s="79" t="s">
        <v>82</v>
      </c>
      <c r="R1635" s="79" t="s">
        <v>10</v>
      </c>
      <c r="S1635" s="79" t="s">
        <v>10</v>
      </c>
      <c r="T1635" s="78" t="s">
        <v>96</v>
      </c>
      <c r="U1635" s="78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29.25" thickBot="1">
      <c r="N1636" s="3" t="s">
        <v>197</v>
      </c>
      <c r="O1636" s="83">
        <v>1</v>
      </c>
      <c r="P1636" s="86">
        <v>1004.81</v>
      </c>
      <c r="Q1636" s="84" t="s">
        <v>82</v>
      </c>
      <c r="R1636" s="84" t="s">
        <v>10</v>
      </c>
      <c r="S1636" s="84" t="s">
        <v>10</v>
      </c>
      <c r="T1636" s="83" t="s">
        <v>96</v>
      </c>
      <c r="U1636" s="83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29.25" thickBot="1">
      <c r="N1637" s="3" t="s">
        <v>197</v>
      </c>
      <c r="O1637" s="83">
        <v>2</v>
      </c>
      <c r="P1637" s="86">
        <v>1004.81</v>
      </c>
      <c r="Q1637" s="84" t="s">
        <v>82</v>
      </c>
      <c r="R1637" s="84" t="s">
        <v>10</v>
      </c>
      <c r="S1637" s="84" t="s">
        <v>10</v>
      </c>
      <c r="T1637" s="83" t="s">
        <v>96</v>
      </c>
      <c r="U1637" s="83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14:55" ht="29.25" thickBot="1">
      <c r="N1638" s="3" t="s">
        <v>197</v>
      </c>
      <c r="O1638" s="83">
        <v>3</v>
      </c>
      <c r="P1638" s="86">
        <v>1004.81</v>
      </c>
      <c r="Q1638" s="84" t="s">
        <v>82</v>
      </c>
      <c r="R1638" s="84" t="s">
        <v>10</v>
      </c>
      <c r="S1638" s="84" t="s">
        <v>10</v>
      </c>
      <c r="T1638" s="83" t="s">
        <v>96</v>
      </c>
      <c r="U1638" s="83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29.25" thickBot="1">
      <c r="N1639" s="3" t="s">
        <v>197</v>
      </c>
      <c r="O1639" s="83">
        <v>4</v>
      </c>
      <c r="P1639" s="86">
        <v>1004.81</v>
      </c>
      <c r="Q1639" s="84" t="s">
        <v>82</v>
      </c>
      <c r="R1639" s="84" t="s">
        <v>10</v>
      </c>
      <c r="S1639" s="84" t="s">
        <v>10</v>
      </c>
      <c r="T1639" s="83" t="s">
        <v>96</v>
      </c>
      <c r="U1639" s="83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29.25" thickBot="1">
      <c r="N1640" s="3" t="s">
        <v>197</v>
      </c>
      <c r="O1640" s="83">
        <v>5</v>
      </c>
      <c r="P1640" s="86">
        <v>1004.81</v>
      </c>
      <c r="Q1640" s="84" t="s">
        <v>82</v>
      </c>
      <c r="R1640" s="84" t="s">
        <v>10</v>
      </c>
      <c r="S1640" s="84" t="s">
        <v>10</v>
      </c>
      <c r="T1640" s="83" t="s">
        <v>96</v>
      </c>
      <c r="U1640" s="83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14:55" ht="29.25" thickBot="1">
      <c r="N1641" s="3" t="s">
        <v>197</v>
      </c>
      <c r="O1641" s="83">
        <v>6</v>
      </c>
      <c r="P1641" s="86">
        <v>1004.81</v>
      </c>
      <c r="Q1641" s="84" t="s">
        <v>82</v>
      </c>
      <c r="R1641" s="84" t="s">
        <v>10</v>
      </c>
      <c r="S1641" s="84" t="s">
        <v>10</v>
      </c>
      <c r="T1641" s="83" t="s">
        <v>96</v>
      </c>
      <c r="U1641" s="83" t="s">
        <v>124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29.25" thickBot="1">
      <c r="N1642" s="3" t="s">
        <v>197</v>
      </c>
      <c r="O1642" s="83">
        <v>7</v>
      </c>
      <c r="P1642" s="86">
        <v>1004.81</v>
      </c>
      <c r="Q1642" s="84" t="s">
        <v>82</v>
      </c>
      <c r="R1642" s="84" t="s">
        <v>10</v>
      </c>
      <c r="S1642" s="84" t="s">
        <v>10</v>
      </c>
      <c r="T1642" s="83" t="s">
        <v>96</v>
      </c>
      <c r="U1642" s="83" t="s">
        <v>124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29.25" thickBot="1">
      <c r="N1643" s="3" t="s">
        <v>197</v>
      </c>
      <c r="O1643" s="83">
        <v>8</v>
      </c>
      <c r="P1643" s="86">
        <v>1004.81</v>
      </c>
      <c r="Q1643" s="84" t="s">
        <v>82</v>
      </c>
      <c r="R1643" s="84" t="s">
        <v>10</v>
      </c>
      <c r="S1643" s="84" t="s">
        <v>10</v>
      </c>
      <c r="T1643" s="83" t="s">
        <v>96</v>
      </c>
      <c r="U1643" s="83" t="s">
        <v>124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14:55" ht="29.25" thickBot="1">
      <c r="N1644" s="3" t="s">
        <v>197</v>
      </c>
      <c r="O1644" s="83">
        <v>9</v>
      </c>
      <c r="P1644" s="86">
        <v>1004.81</v>
      </c>
      <c r="Q1644" s="84" t="s">
        <v>82</v>
      </c>
      <c r="R1644" s="84" t="s">
        <v>10</v>
      </c>
      <c r="S1644" s="84" t="s">
        <v>10</v>
      </c>
      <c r="T1644" s="83" t="s">
        <v>96</v>
      </c>
      <c r="U1644" s="83" t="s">
        <v>124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29.25" thickBot="1">
      <c r="N1645" s="3" t="s">
        <v>197</v>
      </c>
      <c r="O1645" s="83">
        <v>10</v>
      </c>
      <c r="P1645" s="86">
        <v>1004.81</v>
      </c>
      <c r="Q1645" s="84" t="s">
        <v>82</v>
      </c>
      <c r="R1645" s="84" t="s">
        <v>10</v>
      </c>
      <c r="S1645" s="84" t="s">
        <v>10</v>
      </c>
      <c r="T1645" s="83" t="s">
        <v>96</v>
      </c>
      <c r="U1645" s="83" t="s">
        <v>124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29.25" thickBot="1">
      <c r="N1646" s="3" t="s">
        <v>197</v>
      </c>
      <c r="O1646" s="83">
        <v>11</v>
      </c>
      <c r="P1646" s="86">
        <v>1004.81</v>
      </c>
      <c r="Q1646" s="84" t="s">
        <v>82</v>
      </c>
      <c r="R1646" s="84" t="s">
        <v>10</v>
      </c>
      <c r="S1646" s="84" t="s">
        <v>10</v>
      </c>
      <c r="T1646" s="83" t="s">
        <v>96</v>
      </c>
      <c r="U1646" s="83" t="s">
        <v>124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14:55" ht="29.25" thickBot="1">
      <c r="N1647" s="3" t="s">
        <v>197</v>
      </c>
      <c r="O1647" s="83">
        <v>12</v>
      </c>
      <c r="P1647" s="86">
        <v>1004.81</v>
      </c>
      <c r="Q1647" s="84" t="s">
        <v>82</v>
      </c>
      <c r="R1647" s="84" t="s">
        <v>10</v>
      </c>
      <c r="S1647" s="84" t="s">
        <v>10</v>
      </c>
      <c r="T1647" s="83" t="s">
        <v>96</v>
      </c>
      <c r="U1647" s="83" t="s">
        <v>124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29.25" thickBot="1">
      <c r="N1648" s="3" t="s">
        <v>197</v>
      </c>
      <c r="O1648" s="83">
        <v>13</v>
      </c>
      <c r="P1648" s="86">
        <v>1004.81</v>
      </c>
      <c r="Q1648" s="84" t="s">
        <v>82</v>
      </c>
      <c r="R1648" s="84" t="s">
        <v>10</v>
      </c>
      <c r="S1648" s="84" t="s">
        <v>10</v>
      </c>
      <c r="T1648" s="83" t="s">
        <v>96</v>
      </c>
      <c r="U1648" s="83" t="s">
        <v>124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29.25" thickBot="1">
      <c r="N1649" s="3" t="s">
        <v>197</v>
      </c>
      <c r="O1649" s="83">
        <v>14</v>
      </c>
      <c r="P1649" s="86">
        <v>1004.81</v>
      </c>
      <c r="Q1649" s="84" t="s">
        <v>82</v>
      </c>
      <c r="R1649" s="84" t="s">
        <v>10</v>
      </c>
      <c r="S1649" s="84" t="s">
        <v>10</v>
      </c>
      <c r="T1649" s="83" t="s">
        <v>96</v>
      </c>
      <c r="U1649" s="83" t="s">
        <v>124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14:55" ht="29.25" thickBot="1">
      <c r="N1650" s="3" t="s">
        <v>197</v>
      </c>
      <c r="O1650" s="83">
        <v>15</v>
      </c>
      <c r="P1650" s="86">
        <v>1004.81</v>
      </c>
      <c r="Q1650" s="84" t="s">
        <v>82</v>
      </c>
      <c r="R1650" s="84" t="s">
        <v>10</v>
      </c>
      <c r="S1650" s="84" t="s">
        <v>10</v>
      </c>
      <c r="T1650" s="83" t="s">
        <v>96</v>
      </c>
      <c r="U1650" s="83" t="s">
        <v>124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29.25" thickBot="1">
      <c r="N1651" s="3" t="s">
        <v>197</v>
      </c>
      <c r="O1651" s="83">
        <v>16</v>
      </c>
      <c r="P1651" s="86">
        <v>1004.81</v>
      </c>
      <c r="Q1651" s="84" t="s">
        <v>82</v>
      </c>
      <c r="R1651" s="84" t="s">
        <v>10</v>
      </c>
      <c r="S1651" s="84" t="s">
        <v>10</v>
      </c>
      <c r="T1651" s="83" t="s">
        <v>96</v>
      </c>
      <c r="U1651" s="83" t="s">
        <v>124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29.25" thickBot="1">
      <c r="N1652" s="3" t="s">
        <v>197</v>
      </c>
      <c r="O1652" s="83">
        <v>17</v>
      </c>
      <c r="P1652" s="86">
        <v>1004.81</v>
      </c>
      <c r="Q1652" s="84" t="s">
        <v>82</v>
      </c>
      <c r="R1652" s="84" t="s">
        <v>10</v>
      </c>
      <c r="S1652" s="84" t="s">
        <v>10</v>
      </c>
      <c r="T1652" s="83" t="s">
        <v>96</v>
      </c>
      <c r="U1652" s="83" t="s">
        <v>124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14:55" ht="29.25" thickBot="1">
      <c r="N1653" s="3" t="s">
        <v>197</v>
      </c>
      <c r="O1653" s="83">
        <v>18</v>
      </c>
      <c r="P1653" s="86">
        <v>1004.81</v>
      </c>
      <c r="Q1653" s="84" t="s">
        <v>82</v>
      </c>
      <c r="R1653" s="84" t="s">
        <v>10</v>
      </c>
      <c r="S1653" s="84" t="s">
        <v>10</v>
      </c>
      <c r="T1653" s="83" t="s">
        <v>96</v>
      </c>
      <c r="U1653" s="83" t="s">
        <v>124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29.25" thickBot="1">
      <c r="N1654" s="3" t="s">
        <v>197</v>
      </c>
      <c r="O1654" s="83">
        <v>19</v>
      </c>
      <c r="P1654" s="86">
        <v>1004.81</v>
      </c>
      <c r="Q1654" s="84" t="s">
        <v>82</v>
      </c>
      <c r="R1654" s="84" t="s">
        <v>10</v>
      </c>
      <c r="S1654" s="84" t="s">
        <v>10</v>
      </c>
      <c r="T1654" s="83" t="s">
        <v>96</v>
      </c>
      <c r="U1654" s="83" t="s">
        <v>124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29.25" thickBot="1">
      <c r="N1655" s="3" t="s">
        <v>197</v>
      </c>
      <c r="O1655" s="83">
        <v>20</v>
      </c>
      <c r="P1655" s="86">
        <v>1004.81</v>
      </c>
      <c r="Q1655" s="84" t="s">
        <v>82</v>
      </c>
      <c r="R1655" s="84" t="s">
        <v>10</v>
      </c>
      <c r="S1655" s="84" t="s">
        <v>10</v>
      </c>
      <c r="T1655" s="83" t="s">
        <v>96</v>
      </c>
      <c r="U1655" s="83" t="s">
        <v>124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14:55" ht="29.25" thickBot="1">
      <c r="N1656" s="3" t="s">
        <v>197</v>
      </c>
      <c r="O1656" s="83">
        <v>21</v>
      </c>
      <c r="P1656" s="86">
        <v>1004.81</v>
      </c>
      <c r="Q1656" s="84" t="s">
        <v>82</v>
      </c>
      <c r="R1656" s="84" t="s">
        <v>10</v>
      </c>
      <c r="S1656" s="84" t="s">
        <v>10</v>
      </c>
      <c r="T1656" s="83" t="s">
        <v>96</v>
      </c>
      <c r="U1656" s="83" t="s">
        <v>124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29.25" thickBot="1">
      <c r="N1657" s="3" t="s">
        <v>197</v>
      </c>
      <c r="O1657" s="83">
        <v>22</v>
      </c>
      <c r="P1657" s="86">
        <v>1004.81</v>
      </c>
      <c r="Q1657" s="84" t="s">
        <v>82</v>
      </c>
      <c r="R1657" s="84" t="s">
        <v>10</v>
      </c>
      <c r="S1657" s="84" t="s">
        <v>10</v>
      </c>
      <c r="T1657" s="83" t="s">
        <v>96</v>
      </c>
      <c r="U1657" s="83" t="s">
        <v>124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29.25" thickBot="1">
      <c r="N1658" s="3" t="s">
        <v>197</v>
      </c>
      <c r="O1658" s="83">
        <v>23</v>
      </c>
      <c r="P1658" s="86">
        <v>1004.81</v>
      </c>
      <c r="Q1658" s="84" t="s">
        <v>82</v>
      </c>
      <c r="R1658" s="84" t="s">
        <v>10</v>
      </c>
      <c r="S1658" s="84" t="s">
        <v>10</v>
      </c>
      <c r="T1658" s="83" t="s">
        <v>96</v>
      </c>
      <c r="U1658" s="83" t="s">
        <v>124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14:55" ht="29.25" thickBot="1">
      <c r="N1659" s="3" t="s">
        <v>197</v>
      </c>
      <c r="O1659" s="83">
        <v>24</v>
      </c>
      <c r="P1659" s="86">
        <v>1004.81</v>
      </c>
      <c r="Q1659" s="84" t="s">
        <v>82</v>
      </c>
      <c r="R1659" s="84" t="s">
        <v>10</v>
      </c>
      <c r="S1659" s="84" t="s">
        <v>10</v>
      </c>
      <c r="T1659" s="83" t="s">
        <v>96</v>
      </c>
      <c r="U1659" s="83" t="s">
        <v>124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29.25" thickBot="1">
      <c r="N1660" s="3" t="s">
        <v>197</v>
      </c>
      <c r="O1660" s="83">
        <v>25</v>
      </c>
      <c r="P1660" s="86">
        <v>1004.81</v>
      </c>
      <c r="Q1660" s="84" t="s">
        <v>82</v>
      </c>
      <c r="R1660" s="84" t="s">
        <v>10</v>
      </c>
      <c r="S1660" s="84" t="s">
        <v>10</v>
      </c>
      <c r="T1660" s="83" t="s">
        <v>96</v>
      </c>
      <c r="U1660" s="83" t="s">
        <v>124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29.25" thickBot="1">
      <c r="N1661" s="3" t="s">
        <v>197</v>
      </c>
      <c r="O1661" s="83">
        <v>26</v>
      </c>
      <c r="P1661" s="86">
        <v>1004.81</v>
      </c>
      <c r="Q1661" s="84" t="s">
        <v>82</v>
      </c>
      <c r="R1661" s="84" t="s">
        <v>10</v>
      </c>
      <c r="S1661" s="84" t="s">
        <v>10</v>
      </c>
      <c r="T1661" s="83" t="s">
        <v>96</v>
      </c>
      <c r="U1661" s="83" t="s">
        <v>124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14:55" ht="29.25" thickBot="1">
      <c r="N1662" s="3" t="s">
        <v>197</v>
      </c>
      <c r="O1662" s="83">
        <v>27</v>
      </c>
      <c r="P1662" s="86">
        <v>1004.81</v>
      </c>
      <c r="Q1662" s="84" t="s">
        <v>82</v>
      </c>
      <c r="R1662" s="84" t="s">
        <v>10</v>
      </c>
      <c r="S1662" s="84" t="s">
        <v>10</v>
      </c>
      <c r="T1662" s="83" t="s">
        <v>96</v>
      </c>
      <c r="U1662" s="83" t="s">
        <v>124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29.25" thickBot="1">
      <c r="N1663" s="3" t="s">
        <v>197</v>
      </c>
      <c r="O1663" s="83">
        <v>28</v>
      </c>
      <c r="P1663" s="86">
        <v>1004.81</v>
      </c>
      <c r="Q1663" s="84" t="s">
        <v>82</v>
      </c>
      <c r="R1663" s="84" t="s">
        <v>10</v>
      </c>
      <c r="S1663" s="84" t="s">
        <v>10</v>
      </c>
      <c r="T1663" s="83" t="s">
        <v>96</v>
      </c>
      <c r="U1663" s="83" t="s">
        <v>124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29.25" thickBot="1">
      <c r="N1664" s="3" t="s">
        <v>197</v>
      </c>
      <c r="O1664" s="83">
        <v>29</v>
      </c>
      <c r="P1664" s="86">
        <v>1004.81</v>
      </c>
      <c r="Q1664" s="84" t="s">
        <v>82</v>
      </c>
      <c r="R1664" s="84" t="s">
        <v>10</v>
      </c>
      <c r="S1664" s="84" t="s">
        <v>10</v>
      </c>
      <c r="T1664" s="83" t="s">
        <v>96</v>
      </c>
      <c r="U1664" s="83" t="s">
        <v>124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14:55" ht="29.25" thickBot="1">
      <c r="N1665" s="3" t="s">
        <v>197</v>
      </c>
      <c r="O1665" s="83">
        <v>30</v>
      </c>
      <c r="P1665" s="86">
        <v>1004.81</v>
      </c>
      <c r="Q1665" s="84" t="s">
        <v>82</v>
      </c>
      <c r="R1665" s="84" t="s">
        <v>10</v>
      </c>
      <c r="S1665" s="84" t="s">
        <v>10</v>
      </c>
      <c r="T1665" s="83" t="s">
        <v>96</v>
      </c>
      <c r="U1665" s="83" t="s">
        <v>124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29.25" thickBot="1">
      <c r="N1666" s="3" t="s">
        <v>197</v>
      </c>
      <c r="O1666" s="83">
        <v>31</v>
      </c>
      <c r="P1666" s="86">
        <v>1004.81</v>
      </c>
      <c r="Q1666" s="84" t="s">
        <v>82</v>
      </c>
      <c r="R1666" s="84" t="s">
        <v>10</v>
      </c>
      <c r="S1666" s="84" t="s">
        <v>10</v>
      </c>
      <c r="T1666" s="83" t="s">
        <v>96</v>
      </c>
      <c r="U1666" s="83" t="s">
        <v>124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29.25" thickBot="1">
      <c r="N1667" s="3" t="s">
        <v>197</v>
      </c>
      <c r="O1667" s="83">
        <v>32</v>
      </c>
      <c r="P1667" s="86">
        <v>1004.81</v>
      </c>
      <c r="Q1667" s="84" t="s">
        <v>82</v>
      </c>
      <c r="R1667" s="84" t="s">
        <v>10</v>
      </c>
      <c r="S1667" s="84" t="s">
        <v>10</v>
      </c>
      <c r="T1667" s="83" t="s">
        <v>96</v>
      </c>
      <c r="U1667" s="83" t="s">
        <v>124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14:55" ht="29.25" thickBot="1">
      <c r="N1668" s="3" t="s">
        <v>197</v>
      </c>
      <c r="O1668" s="83">
        <v>33</v>
      </c>
      <c r="P1668" s="86">
        <v>1004.81</v>
      </c>
      <c r="Q1668" s="84" t="s">
        <v>82</v>
      </c>
      <c r="R1668" s="84" t="s">
        <v>10</v>
      </c>
      <c r="S1668" s="84" t="s">
        <v>10</v>
      </c>
      <c r="T1668" s="83" t="s">
        <v>96</v>
      </c>
      <c r="U1668" s="83" t="s">
        <v>124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29.25" thickBot="1">
      <c r="N1669" s="3" t="s">
        <v>197</v>
      </c>
      <c r="O1669" s="83">
        <v>34</v>
      </c>
      <c r="P1669" s="86">
        <v>1004.81</v>
      </c>
      <c r="Q1669" s="84" t="s">
        <v>82</v>
      </c>
      <c r="R1669" s="84" t="s">
        <v>10</v>
      </c>
      <c r="S1669" s="84" t="s">
        <v>10</v>
      </c>
      <c r="T1669" s="83" t="s">
        <v>96</v>
      </c>
      <c r="U1669" s="83" t="s">
        <v>124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29.25" thickBot="1">
      <c r="N1670" s="3" t="s">
        <v>197</v>
      </c>
      <c r="O1670" s="83">
        <v>35</v>
      </c>
      <c r="P1670" s="86">
        <v>1004.81</v>
      </c>
      <c r="Q1670" s="84" t="s">
        <v>82</v>
      </c>
      <c r="R1670" s="84" t="s">
        <v>10</v>
      </c>
      <c r="S1670" s="84" t="s">
        <v>10</v>
      </c>
      <c r="T1670" s="83" t="s">
        <v>96</v>
      </c>
      <c r="U1670" s="83" t="s">
        <v>124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14:55" ht="29.25" thickBot="1">
      <c r="N1671" s="3" t="s">
        <v>197</v>
      </c>
      <c r="O1671" s="83">
        <v>36</v>
      </c>
      <c r="P1671" s="86">
        <v>1004.81</v>
      </c>
      <c r="Q1671" s="84" t="s">
        <v>82</v>
      </c>
      <c r="R1671" s="84" t="s">
        <v>10</v>
      </c>
      <c r="S1671" s="84" t="s">
        <v>10</v>
      </c>
      <c r="T1671" s="83" t="s">
        <v>96</v>
      </c>
      <c r="U1671" s="83" t="s">
        <v>124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29.25" thickBot="1">
      <c r="N1672" s="3" t="s">
        <v>197</v>
      </c>
      <c r="O1672" s="83">
        <v>37</v>
      </c>
      <c r="P1672" s="86">
        <v>1004.81</v>
      </c>
      <c r="Q1672" s="84" t="s">
        <v>82</v>
      </c>
      <c r="R1672" s="84" t="s">
        <v>10</v>
      </c>
      <c r="S1672" s="84" t="s">
        <v>10</v>
      </c>
      <c r="T1672" s="83" t="s">
        <v>96</v>
      </c>
      <c r="U1672" s="83" t="s">
        <v>124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29.25" thickBot="1">
      <c r="N1673" s="3" t="s">
        <v>197</v>
      </c>
      <c r="O1673" s="83">
        <v>38</v>
      </c>
      <c r="P1673" s="86">
        <v>1004.81</v>
      </c>
      <c r="Q1673" s="84" t="s">
        <v>82</v>
      </c>
      <c r="R1673" s="84" t="s">
        <v>10</v>
      </c>
      <c r="S1673" s="84" t="s">
        <v>10</v>
      </c>
      <c r="T1673" s="83" t="s">
        <v>96</v>
      </c>
      <c r="U1673" s="83" t="s">
        <v>124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14:55" ht="29.25" thickBot="1">
      <c r="N1674" s="3" t="s">
        <v>197</v>
      </c>
      <c r="O1674" s="83">
        <v>39</v>
      </c>
      <c r="P1674" s="86">
        <v>1004.81</v>
      </c>
      <c r="Q1674" s="84" t="s">
        <v>82</v>
      </c>
      <c r="R1674" s="84" t="s">
        <v>10</v>
      </c>
      <c r="S1674" s="84" t="s">
        <v>10</v>
      </c>
      <c r="T1674" s="83" t="s">
        <v>96</v>
      </c>
      <c r="U1674" s="83" t="s">
        <v>124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29.25" thickBot="1">
      <c r="N1675" s="3" t="s">
        <v>197</v>
      </c>
      <c r="O1675" s="83">
        <v>40</v>
      </c>
      <c r="P1675" s="86">
        <v>1004.81</v>
      </c>
      <c r="Q1675" s="84" t="s">
        <v>82</v>
      </c>
      <c r="R1675" s="84" t="s">
        <v>10</v>
      </c>
      <c r="S1675" s="84" t="s">
        <v>10</v>
      </c>
      <c r="T1675" s="83" t="s">
        <v>96</v>
      </c>
      <c r="U1675" s="83" t="s">
        <v>124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29.25" thickBot="1">
      <c r="N1676" s="3" t="s">
        <v>197</v>
      </c>
      <c r="O1676" s="83">
        <v>41</v>
      </c>
      <c r="P1676" s="86">
        <v>1004.81</v>
      </c>
      <c r="Q1676" s="84" t="s">
        <v>82</v>
      </c>
      <c r="R1676" s="84" t="s">
        <v>10</v>
      </c>
      <c r="S1676" s="84" t="s">
        <v>10</v>
      </c>
      <c r="T1676" s="83" t="s">
        <v>96</v>
      </c>
      <c r="U1676" s="83" t="s">
        <v>124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14:55" ht="29.25" thickBot="1">
      <c r="N1677" s="3" t="s">
        <v>197</v>
      </c>
      <c r="O1677" s="83">
        <v>42</v>
      </c>
      <c r="P1677" s="86">
        <v>1004.81</v>
      </c>
      <c r="Q1677" s="84" t="s">
        <v>82</v>
      </c>
      <c r="R1677" s="84" t="s">
        <v>10</v>
      </c>
      <c r="S1677" s="84" t="s">
        <v>10</v>
      </c>
      <c r="T1677" s="83" t="s">
        <v>96</v>
      </c>
      <c r="U1677" s="83" t="s">
        <v>124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29.25" thickBot="1">
      <c r="N1678" s="3" t="s">
        <v>197</v>
      </c>
      <c r="O1678" s="83">
        <v>43</v>
      </c>
      <c r="P1678" s="86">
        <v>1004.81</v>
      </c>
      <c r="Q1678" s="84" t="s">
        <v>82</v>
      </c>
      <c r="R1678" s="84" t="s">
        <v>10</v>
      </c>
      <c r="S1678" s="84" t="s">
        <v>10</v>
      </c>
      <c r="T1678" s="83" t="s">
        <v>96</v>
      </c>
      <c r="U1678" s="83" t="s">
        <v>124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29.25" thickBot="1">
      <c r="N1679" s="3" t="s">
        <v>197</v>
      </c>
      <c r="O1679" s="83">
        <v>44</v>
      </c>
      <c r="P1679" s="86">
        <v>1004.81</v>
      </c>
      <c r="Q1679" s="84" t="s">
        <v>82</v>
      </c>
      <c r="R1679" s="84" t="s">
        <v>10</v>
      </c>
      <c r="S1679" s="84" t="s">
        <v>10</v>
      </c>
      <c r="T1679" s="83" t="s">
        <v>96</v>
      </c>
      <c r="U1679" s="83" t="s">
        <v>124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14:55" ht="29.25" thickBot="1">
      <c r="N1680" s="3" t="s">
        <v>197</v>
      </c>
      <c r="O1680" s="83">
        <v>45</v>
      </c>
      <c r="P1680" s="87">
        <v>457.38</v>
      </c>
      <c r="Q1680" s="84" t="s">
        <v>82</v>
      </c>
      <c r="R1680" s="84" t="s">
        <v>10</v>
      </c>
      <c r="S1680" s="84" t="s">
        <v>10</v>
      </c>
      <c r="T1680" s="83" t="s">
        <v>96</v>
      </c>
      <c r="U1680" s="83" t="s">
        <v>124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29.25" thickBot="1">
      <c r="N1681" s="3" t="s">
        <v>197</v>
      </c>
      <c r="O1681" s="83">
        <v>45</v>
      </c>
      <c r="P1681" s="87">
        <v>547.42999999999995</v>
      </c>
      <c r="Q1681" s="84" t="s">
        <v>82</v>
      </c>
      <c r="R1681" s="84" t="s">
        <v>10</v>
      </c>
      <c r="S1681" s="84" t="s">
        <v>83</v>
      </c>
      <c r="T1681" s="83" t="s">
        <v>96</v>
      </c>
      <c r="U1681" s="83" t="s">
        <v>124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29.25" thickBot="1">
      <c r="N1682" s="3" t="s">
        <v>197</v>
      </c>
      <c r="O1682" s="83">
        <v>46</v>
      </c>
      <c r="P1682" s="86">
        <v>1004.81</v>
      </c>
      <c r="Q1682" s="84" t="s">
        <v>82</v>
      </c>
      <c r="R1682" s="84" t="s">
        <v>10</v>
      </c>
      <c r="S1682" s="84" t="s">
        <v>83</v>
      </c>
      <c r="T1682" s="83" t="s">
        <v>96</v>
      </c>
      <c r="U1682" s="83" t="s">
        <v>124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14:55" ht="29.25" thickBot="1">
      <c r="N1683" s="3" t="s">
        <v>197</v>
      </c>
      <c r="O1683" s="83">
        <v>47</v>
      </c>
      <c r="P1683" s="86">
        <v>1004.81</v>
      </c>
      <c r="Q1683" s="84" t="s">
        <v>82</v>
      </c>
      <c r="R1683" s="84" t="s">
        <v>10</v>
      </c>
      <c r="S1683" s="84" t="s">
        <v>83</v>
      </c>
      <c r="T1683" s="83" t="s">
        <v>96</v>
      </c>
      <c r="U1683" s="83" t="s">
        <v>124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29.25" thickBot="1">
      <c r="N1684" s="3" t="s">
        <v>197</v>
      </c>
      <c r="O1684" s="83">
        <v>48</v>
      </c>
      <c r="P1684" s="86">
        <v>1004.81</v>
      </c>
      <c r="Q1684" s="84" t="s">
        <v>82</v>
      </c>
      <c r="R1684" s="84" t="s">
        <v>10</v>
      </c>
      <c r="S1684" s="84" t="s">
        <v>83</v>
      </c>
      <c r="T1684" s="83" t="s">
        <v>96</v>
      </c>
      <c r="U1684" s="83" t="s">
        <v>124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29.25" thickBot="1">
      <c r="N1685" s="3" t="s">
        <v>197</v>
      </c>
      <c r="O1685" s="83">
        <v>49</v>
      </c>
      <c r="P1685" s="86">
        <v>1005.04</v>
      </c>
      <c r="Q1685" s="84" t="s">
        <v>82</v>
      </c>
      <c r="R1685" s="84" t="s">
        <v>10</v>
      </c>
      <c r="S1685" s="84" t="s">
        <v>83</v>
      </c>
      <c r="T1685" s="83" t="s">
        <v>96</v>
      </c>
      <c r="U1685" s="83" t="s">
        <v>124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14:55" ht="46.5" thickBot="1">
      <c r="N1686" s="3" t="s">
        <v>198</v>
      </c>
      <c r="O1686" s="77" t="s">
        <v>17</v>
      </c>
      <c r="P1686"/>
      <c r="Q1686"/>
      <c r="R1686"/>
      <c r="S1686"/>
      <c r="T1686"/>
      <c r="U1686"/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t="15.75" thickBot="1">
      <c r="N1687" s="3" t="s">
        <v>198</v>
      </c>
      <c r="O1687" s="88" t="s">
        <v>13</v>
      </c>
      <c r="P1687" s="88" t="s">
        <v>14</v>
      </c>
      <c r="Q1687" s="88" t="s">
        <v>3</v>
      </c>
      <c r="R1687" s="88" t="s">
        <v>4</v>
      </c>
      <c r="S1687" s="88" t="s">
        <v>5</v>
      </c>
      <c r="T1687" s="88" t="s">
        <v>15</v>
      </c>
      <c r="U1687" s="88" t="s">
        <v>16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t="29.25" thickBot="1">
      <c r="N1688" s="3" t="s">
        <v>198</v>
      </c>
      <c r="O1688" s="78" t="s">
        <v>110</v>
      </c>
      <c r="P1688" s="82">
        <v>295.88</v>
      </c>
      <c r="Q1688" s="79" t="s">
        <v>82</v>
      </c>
      <c r="R1688" s="79" t="s">
        <v>10</v>
      </c>
      <c r="S1688" s="79" t="s">
        <v>10</v>
      </c>
      <c r="T1688" s="78" t="s">
        <v>199</v>
      </c>
      <c r="U1688" s="78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14:55" ht="29.25" thickBot="1">
      <c r="N1689" s="3" t="s">
        <v>198</v>
      </c>
      <c r="O1689" s="83" t="s">
        <v>110</v>
      </c>
      <c r="P1689" s="87">
        <v>221.91</v>
      </c>
      <c r="Q1689" s="84" t="s">
        <v>82</v>
      </c>
      <c r="R1689" s="84" t="s">
        <v>10</v>
      </c>
      <c r="S1689" s="84" t="s">
        <v>83</v>
      </c>
      <c r="T1689" s="83" t="s">
        <v>199</v>
      </c>
      <c r="U1689" s="83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29.25" thickBot="1">
      <c r="N1690" s="3" t="s">
        <v>198</v>
      </c>
      <c r="O1690" s="83" t="s">
        <v>110</v>
      </c>
      <c r="P1690" s="87">
        <v>711.41</v>
      </c>
      <c r="Q1690" s="84" t="s">
        <v>82</v>
      </c>
      <c r="R1690" s="84" t="s">
        <v>10</v>
      </c>
      <c r="S1690" s="84" t="s">
        <v>10</v>
      </c>
      <c r="T1690" s="83" t="s">
        <v>200</v>
      </c>
      <c r="U1690" s="83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29.25" thickBot="1">
      <c r="N1691" s="3" t="s">
        <v>198</v>
      </c>
      <c r="O1691" s="83" t="s">
        <v>110</v>
      </c>
      <c r="P1691" s="87">
        <v>533.55999999999995</v>
      </c>
      <c r="Q1691" s="84" t="s">
        <v>82</v>
      </c>
      <c r="R1691" s="84" t="s">
        <v>10</v>
      </c>
      <c r="S1691" s="84" t="s">
        <v>83</v>
      </c>
      <c r="T1691" s="83" t="s">
        <v>200</v>
      </c>
      <c r="U1691" s="83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14:55" ht="29.25" thickBot="1">
      <c r="N1692" s="3" t="s">
        <v>198</v>
      </c>
      <c r="O1692" s="83" t="s">
        <v>110</v>
      </c>
      <c r="P1692" s="86">
        <v>4278.74</v>
      </c>
      <c r="Q1692" s="84" t="s">
        <v>102</v>
      </c>
      <c r="R1692" s="84" t="s">
        <v>10</v>
      </c>
      <c r="S1692" s="84" t="s">
        <v>10</v>
      </c>
      <c r="T1692" s="83" t="s">
        <v>201</v>
      </c>
      <c r="U1692" s="83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29.25" thickBot="1">
      <c r="N1693" s="3" t="s">
        <v>198</v>
      </c>
      <c r="O1693" s="83" t="s">
        <v>110</v>
      </c>
      <c r="P1693" s="87">
        <v>41.58</v>
      </c>
      <c r="Q1693" s="84" t="s">
        <v>107</v>
      </c>
      <c r="R1693" s="84" t="s">
        <v>10</v>
      </c>
      <c r="S1693" s="84" t="s">
        <v>83</v>
      </c>
      <c r="T1693" s="83" t="s">
        <v>201</v>
      </c>
      <c r="U1693" s="83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29.25" thickBot="1">
      <c r="N1694" s="3" t="s">
        <v>198</v>
      </c>
      <c r="O1694" s="83" t="s">
        <v>110</v>
      </c>
      <c r="P1694" s="87">
        <v>144.16</v>
      </c>
      <c r="Q1694" s="84" t="s">
        <v>107</v>
      </c>
      <c r="R1694" s="84" t="s">
        <v>10</v>
      </c>
      <c r="S1694" s="84" t="s">
        <v>10</v>
      </c>
      <c r="T1694" s="83" t="s">
        <v>201</v>
      </c>
      <c r="U1694" s="83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14:55" ht="29.25" thickBot="1">
      <c r="N1695" s="3" t="s">
        <v>198</v>
      </c>
      <c r="O1695" s="83" t="s">
        <v>110</v>
      </c>
      <c r="P1695" s="86">
        <v>13970.14</v>
      </c>
      <c r="Q1695" s="84" t="s">
        <v>82</v>
      </c>
      <c r="R1695" s="84" t="s">
        <v>10</v>
      </c>
      <c r="S1695" s="84" t="s">
        <v>10</v>
      </c>
      <c r="T1695" s="83" t="s">
        <v>202</v>
      </c>
      <c r="U1695" s="83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29.25" thickBot="1">
      <c r="N1696" s="3" t="s">
        <v>198</v>
      </c>
      <c r="O1696" s="83" t="s">
        <v>110</v>
      </c>
      <c r="P1696" s="87">
        <v>7.0000000000000007E-2</v>
      </c>
      <c r="Q1696" s="84" t="s">
        <v>11</v>
      </c>
      <c r="R1696" s="84" t="s">
        <v>10</v>
      </c>
      <c r="S1696" s="84" t="s">
        <v>10</v>
      </c>
      <c r="T1696" s="83" t="s">
        <v>203</v>
      </c>
      <c r="U1696" s="83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>N006554</v>
      </c>
      <c r="AU1696" s="11" t="str">
        <f t="shared" si="591"/>
        <v>Pago a Cuenta</v>
      </c>
      <c r="AV1696" s="11">
        <f t="shared" si="592"/>
        <v>7.0000000000000007E-2</v>
      </c>
      <c r="AW1696" s="11" t="str">
        <f t="shared" si="593"/>
        <v>2009/7</v>
      </c>
      <c r="AX1696" s="11" t="str">
        <f t="shared" si="594"/>
        <v>2009/7 Contribuciones Seg. Social</v>
      </c>
      <c r="AY1696" s="11">
        <f t="shared" si="575"/>
        <v>7.0000000000000007E-2</v>
      </c>
      <c r="AZ1696" s="11">
        <f t="shared" si="595"/>
        <v>1</v>
      </c>
      <c r="BA1696" s="11" t="str">
        <f t="shared" si="577"/>
        <v>N006554 Pago a Cuenta</v>
      </c>
      <c r="BB1696" s="11">
        <f>IFERROR(IF(AW1696="","",VLOOKUP(AW1696,SUSS!R:S,2,FALSE)),AY1696*SUSS!$M$2)</f>
        <v>8.4000000000000012E-3</v>
      </c>
      <c r="BC1696" s="11">
        <f t="shared" si="576"/>
        <v>8.4000000000000012E-3</v>
      </c>
    </row>
    <row r="1697" spans="14:55" ht="29.25" thickBot="1">
      <c r="N1697" s="3" t="s">
        <v>198</v>
      </c>
      <c r="O1697" s="83" t="s">
        <v>110</v>
      </c>
      <c r="P1697" s="87">
        <v>0.05</v>
      </c>
      <c r="Q1697" s="84" t="s">
        <v>11</v>
      </c>
      <c r="R1697" s="84" t="s">
        <v>10</v>
      </c>
      <c r="S1697" s="84" t="s">
        <v>83</v>
      </c>
      <c r="T1697" s="83" t="s">
        <v>203</v>
      </c>
      <c r="U1697" s="83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N006554</v>
      </c>
      <c r="AU1697" s="11" t="str">
        <f t="shared" si="591"/>
        <v>Pago a Cuenta</v>
      </c>
      <c r="AV1697" s="11">
        <f t="shared" si="592"/>
        <v>0.05</v>
      </c>
      <c r="AW1697" s="11" t="str">
        <f t="shared" si="593"/>
        <v>2009/7</v>
      </c>
      <c r="AX1697" s="11" t="str">
        <f t="shared" si="594"/>
        <v>2009/7 Contribuciones Seg. Social</v>
      </c>
      <c r="AY1697" s="11">
        <f t="shared" si="575"/>
        <v>7.0000000000000007E-2</v>
      </c>
      <c r="AZ1697" s="11">
        <f t="shared" si="595"/>
        <v>0.7142857142857143</v>
      </c>
      <c r="BA1697" s="11" t="str">
        <f t="shared" si="577"/>
        <v>N006554 Pago a Cuenta</v>
      </c>
      <c r="BB1697" s="11">
        <f>IFERROR(IF(AW1697="","",VLOOKUP(AW1697,SUSS!R:S,2,FALSE)),AY1697*SUSS!$M$2)</f>
        <v>8.4000000000000012E-3</v>
      </c>
      <c r="BC1697" s="11">
        <f t="shared" si="576"/>
        <v>6.000000000000001E-3</v>
      </c>
    </row>
    <row r="1698" spans="14:55" ht="29.25" thickBot="1">
      <c r="N1698" s="3" t="s">
        <v>198</v>
      </c>
      <c r="O1698" s="83" t="s">
        <v>110</v>
      </c>
      <c r="P1698" s="87">
        <v>793.08</v>
      </c>
      <c r="Q1698" s="84" t="s">
        <v>11</v>
      </c>
      <c r="R1698" s="84" t="s">
        <v>10</v>
      </c>
      <c r="S1698" s="84" t="s">
        <v>10</v>
      </c>
      <c r="T1698" s="83" t="s">
        <v>204</v>
      </c>
      <c r="U1698" s="83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>N006554</v>
      </c>
      <c r="AU1698" s="11" t="str">
        <f t="shared" si="591"/>
        <v>Pago a Cuenta</v>
      </c>
      <c r="AV1698" s="11">
        <f t="shared" si="592"/>
        <v>793.08</v>
      </c>
      <c r="AW1698" s="11" t="str">
        <f t="shared" si="593"/>
        <v>2012/1</v>
      </c>
      <c r="AX1698" s="11" t="str">
        <f t="shared" si="594"/>
        <v>2012/1 Contribuciones Seg. Social</v>
      </c>
      <c r="AY1698" s="11">
        <f t="shared" si="575"/>
        <v>6285.77</v>
      </c>
      <c r="AZ1698" s="11">
        <f t="shared" si="595"/>
        <v>0.12617069985061496</v>
      </c>
      <c r="BA1698" s="11" t="str">
        <f t="shared" si="577"/>
        <v>N006554 Pago a Cuenta</v>
      </c>
      <c r="BB1698" s="11">
        <f>IFERROR(IF(AW1698="","",VLOOKUP(AW1698,SUSS!R:S,2,FALSE)),AY1698*SUSS!$M$2)</f>
        <v>754.29240000000004</v>
      </c>
      <c r="BC1698" s="11">
        <f t="shared" si="576"/>
        <v>95.169600000000003</v>
      </c>
    </row>
    <row r="1699" spans="14:55" ht="29.25" thickBot="1">
      <c r="N1699" s="3" t="s">
        <v>198</v>
      </c>
      <c r="O1699" s="83">
        <v>1</v>
      </c>
      <c r="P1699" s="86">
        <v>3529.96</v>
      </c>
      <c r="Q1699" s="84" t="s">
        <v>102</v>
      </c>
      <c r="R1699" s="84" t="s">
        <v>10</v>
      </c>
      <c r="S1699" s="84" t="s">
        <v>10</v>
      </c>
      <c r="T1699" s="83" t="s">
        <v>201</v>
      </c>
      <c r="U1699" s="83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29.25" thickBot="1">
      <c r="N1700" s="3" t="s">
        <v>198</v>
      </c>
      <c r="O1700" s="83">
        <v>1</v>
      </c>
      <c r="P1700" s="87">
        <v>66.540000000000006</v>
      </c>
      <c r="Q1700" s="84" t="s">
        <v>107</v>
      </c>
      <c r="R1700" s="84" t="s">
        <v>10</v>
      </c>
      <c r="S1700" s="84" t="s">
        <v>83</v>
      </c>
      <c r="T1700" s="83" t="s">
        <v>201</v>
      </c>
      <c r="U1700" s="83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14:55" ht="29.25" thickBot="1">
      <c r="N1701" s="3" t="s">
        <v>198</v>
      </c>
      <c r="O1701" s="83">
        <v>1</v>
      </c>
      <c r="P1701" s="86">
        <v>1100.03</v>
      </c>
      <c r="Q1701" s="84" t="s">
        <v>82</v>
      </c>
      <c r="R1701" s="84" t="s">
        <v>10</v>
      </c>
      <c r="S1701" s="84" t="s">
        <v>10</v>
      </c>
      <c r="T1701" s="83" t="s">
        <v>202</v>
      </c>
      <c r="U1701" s="83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29.25" thickBot="1">
      <c r="N1702" s="3" t="s">
        <v>198</v>
      </c>
      <c r="O1702" s="83">
        <v>1</v>
      </c>
      <c r="P1702" s="86">
        <v>11302.63</v>
      </c>
      <c r="Q1702" s="84" t="s">
        <v>82</v>
      </c>
      <c r="R1702" s="84" t="s">
        <v>10</v>
      </c>
      <c r="S1702" s="84" t="s">
        <v>83</v>
      </c>
      <c r="T1702" s="83" t="s">
        <v>202</v>
      </c>
      <c r="U1702" s="83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29.25" thickBot="1">
      <c r="N1703" s="3" t="s">
        <v>198</v>
      </c>
      <c r="O1703" s="83">
        <v>1</v>
      </c>
      <c r="P1703" s="87">
        <v>576.98</v>
      </c>
      <c r="Q1703" s="84" t="s">
        <v>82</v>
      </c>
      <c r="R1703" s="84" t="s">
        <v>10</v>
      </c>
      <c r="S1703" s="84" t="s">
        <v>10</v>
      </c>
      <c r="T1703" s="83" t="s">
        <v>205</v>
      </c>
      <c r="U1703" s="83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14:55" ht="29.25" thickBot="1">
      <c r="N1704" s="3" t="s">
        <v>198</v>
      </c>
      <c r="O1704" s="83">
        <v>1</v>
      </c>
      <c r="P1704" s="87">
        <v>86.69</v>
      </c>
      <c r="Q1704" s="84" t="s">
        <v>107</v>
      </c>
      <c r="R1704" s="84" t="s">
        <v>10</v>
      </c>
      <c r="S1704" s="84" t="s">
        <v>10</v>
      </c>
      <c r="T1704" s="83" t="s">
        <v>206</v>
      </c>
      <c r="U1704" s="83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29.25" thickBot="1">
      <c r="N1705" s="3" t="s">
        <v>198</v>
      </c>
      <c r="O1705" s="83">
        <v>1</v>
      </c>
      <c r="P1705" s="87">
        <v>654.39</v>
      </c>
      <c r="Q1705" s="84" t="s">
        <v>11</v>
      </c>
      <c r="R1705" s="84" t="s">
        <v>10</v>
      </c>
      <c r="S1705" s="84" t="s">
        <v>10</v>
      </c>
      <c r="T1705" s="83" t="s">
        <v>204</v>
      </c>
      <c r="U1705" s="83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>N006554</v>
      </c>
      <c r="AU1705" s="11">
        <f t="shared" si="591"/>
        <v>1</v>
      </c>
      <c r="AV1705" s="11">
        <f t="shared" si="592"/>
        <v>654.39</v>
      </c>
      <c r="AW1705" s="11" t="str">
        <f t="shared" si="593"/>
        <v>2012/1</v>
      </c>
      <c r="AX1705" s="11" t="str">
        <f t="shared" si="594"/>
        <v>2012/1 Contribuciones Seg. Social</v>
      </c>
      <c r="AY1705" s="11">
        <f t="shared" si="575"/>
        <v>6285.77</v>
      </c>
      <c r="AZ1705" s="11">
        <f t="shared" si="595"/>
        <v>0.1041065772371563</v>
      </c>
      <c r="BA1705" s="11" t="str">
        <f t="shared" si="577"/>
        <v>N006554 1</v>
      </c>
      <c r="BB1705" s="11">
        <f>IFERROR(IF(AW1705="","",VLOOKUP(AW1705,SUSS!R:S,2,FALSE)),AY1705*SUSS!$M$2)</f>
        <v>754.29240000000004</v>
      </c>
      <c r="BC1705" s="11">
        <f t="shared" si="576"/>
        <v>78.526799999999994</v>
      </c>
    </row>
    <row r="1706" spans="14:55" ht="29.25" thickBot="1">
      <c r="N1706" s="3" t="s">
        <v>198</v>
      </c>
      <c r="O1706" s="83">
        <v>2</v>
      </c>
      <c r="P1706" s="87">
        <v>630.09</v>
      </c>
      <c r="Q1706" s="84" t="s">
        <v>102</v>
      </c>
      <c r="R1706" s="84" t="s">
        <v>10</v>
      </c>
      <c r="S1706" s="84" t="s">
        <v>10</v>
      </c>
      <c r="T1706" s="83" t="s">
        <v>201</v>
      </c>
      <c r="U1706" s="83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14:55" ht="29.25" thickBot="1">
      <c r="N1707" s="3" t="s">
        <v>198</v>
      </c>
      <c r="O1707" s="83">
        <v>2</v>
      </c>
      <c r="P1707" s="86">
        <v>2899.87</v>
      </c>
      <c r="Q1707" s="84" t="s">
        <v>102</v>
      </c>
      <c r="R1707" s="84" t="s">
        <v>10</v>
      </c>
      <c r="S1707" s="84" t="s">
        <v>83</v>
      </c>
      <c r="T1707" s="83" t="s">
        <v>201</v>
      </c>
      <c r="U1707" s="83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29.25" thickBot="1">
      <c r="N1708" s="3" t="s">
        <v>198</v>
      </c>
      <c r="O1708" s="83">
        <v>2</v>
      </c>
      <c r="P1708" s="86">
        <v>6970.03</v>
      </c>
      <c r="Q1708" s="84" t="s">
        <v>82</v>
      </c>
      <c r="R1708" s="84" t="s">
        <v>10</v>
      </c>
      <c r="S1708" s="84" t="s">
        <v>10</v>
      </c>
      <c r="T1708" s="83" t="s">
        <v>205</v>
      </c>
      <c r="U1708" s="83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29.25" thickBot="1">
      <c r="N1709" s="3" t="s">
        <v>198</v>
      </c>
      <c r="O1709" s="83">
        <v>2</v>
      </c>
      <c r="P1709" s="86">
        <v>5660.26</v>
      </c>
      <c r="Q1709" s="84" t="s">
        <v>82</v>
      </c>
      <c r="R1709" s="84" t="s">
        <v>10</v>
      </c>
      <c r="S1709" s="84" t="s">
        <v>83</v>
      </c>
      <c r="T1709" s="83" t="s">
        <v>205</v>
      </c>
      <c r="U1709" s="83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14:55" ht="29.25" thickBot="1">
      <c r="N1710" s="3" t="s">
        <v>198</v>
      </c>
      <c r="O1710" s="83">
        <v>2</v>
      </c>
      <c r="P1710" s="87">
        <v>349.35</v>
      </c>
      <c r="Q1710" s="84" t="s">
        <v>82</v>
      </c>
      <c r="R1710" s="84" t="s">
        <v>10</v>
      </c>
      <c r="S1710" s="84" t="s">
        <v>10</v>
      </c>
      <c r="T1710" s="83" t="s">
        <v>207</v>
      </c>
      <c r="U1710" s="83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29.25" thickBot="1">
      <c r="N1711" s="3" t="s">
        <v>198</v>
      </c>
      <c r="O1711" s="83">
        <v>2</v>
      </c>
      <c r="P1711" s="87">
        <v>153.22999999999999</v>
      </c>
      <c r="Q1711" s="84" t="s">
        <v>107</v>
      </c>
      <c r="R1711" s="84" t="s">
        <v>10</v>
      </c>
      <c r="S1711" s="84" t="s">
        <v>10</v>
      </c>
      <c r="T1711" s="83" t="s">
        <v>206</v>
      </c>
      <c r="U1711" s="83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29.25" thickBot="1">
      <c r="N1712" s="3" t="s">
        <v>198</v>
      </c>
      <c r="O1712" s="83">
        <v>2</v>
      </c>
      <c r="P1712" s="87">
        <v>654.39</v>
      </c>
      <c r="Q1712" s="84" t="s">
        <v>11</v>
      </c>
      <c r="R1712" s="84" t="s">
        <v>10</v>
      </c>
      <c r="S1712" s="84" t="s">
        <v>10</v>
      </c>
      <c r="T1712" s="83" t="s">
        <v>204</v>
      </c>
      <c r="U1712" s="83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N006554</v>
      </c>
      <c r="AU1712" s="11">
        <f t="shared" si="591"/>
        <v>2</v>
      </c>
      <c r="AV1712" s="11">
        <f t="shared" si="592"/>
        <v>654.39</v>
      </c>
      <c r="AW1712" s="11" t="str">
        <f t="shared" si="593"/>
        <v>2012/1</v>
      </c>
      <c r="AX1712" s="11" t="str">
        <f t="shared" si="594"/>
        <v>2012/1 Contribuciones Seg. Social</v>
      </c>
      <c r="AY1712" s="11">
        <f t="shared" si="575"/>
        <v>6285.77</v>
      </c>
      <c r="AZ1712" s="11">
        <f t="shared" si="595"/>
        <v>0.1041065772371563</v>
      </c>
      <c r="BA1712" s="11" t="str">
        <f t="shared" si="577"/>
        <v>N006554 2</v>
      </c>
      <c r="BB1712" s="11">
        <f>IFERROR(IF(AW1712="","",VLOOKUP(AW1712,SUSS!R:S,2,FALSE)),AY1712*SUSS!$M$2)</f>
        <v>754.29240000000004</v>
      </c>
      <c r="BC1712" s="11">
        <f t="shared" si="576"/>
        <v>78.526799999999994</v>
      </c>
    </row>
    <row r="1713" spans="14:55" ht="29.25" thickBot="1">
      <c r="N1713" s="3" t="s">
        <v>198</v>
      </c>
      <c r="O1713" s="83">
        <v>3</v>
      </c>
      <c r="P1713" s="86">
        <v>3429.22</v>
      </c>
      <c r="Q1713" s="84" t="s">
        <v>102</v>
      </c>
      <c r="R1713" s="84" t="s">
        <v>10</v>
      </c>
      <c r="S1713" s="84" t="s">
        <v>83</v>
      </c>
      <c r="T1713" s="83" t="s">
        <v>201</v>
      </c>
      <c r="U1713" s="83" t="s">
        <v>122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29.25" thickBot="1">
      <c r="N1714" s="3" t="s">
        <v>198</v>
      </c>
      <c r="O1714" s="83">
        <v>3</v>
      </c>
      <c r="P1714" s="86">
        <v>5347.19</v>
      </c>
      <c r="Q1714" s="84" t="s">
        <v>82</v>
      </c>
      <c r="R1714" s="84" t="s">
        <v>10</v>
      </c>
      <c r="S1714" s="84" t="s">
        <v>10</v>
      </c>
      <c r="T1714" s="83" t="s">
        <v>207</v>
      </c>
      <c r="U1714" s="83" t="s">
        <v>122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29.25" thickBot="1">
      <c r="N1715" s="3" t="s">
        <v>198</v>
      </c>
      <c r="O1715" s="83">
        <v>3</v>
      </c>
      <c r="P1715" s="86">
        <v>4272.41</v>
      </c>
      <c r="Q1715" s="84" t="s">
        <v>82</v>
      </c>
      <c r="R1715" s="84" t="s">
        <v>10</v>
      </c>
      <c r="S1715" s="84" t="s">
        <v>83</v>
      </c>
      <c r="T1715" s="83" t="s">
        <v>207</v>
      </c>
      <c r="U1715" s="83" t="s">
        <v>122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14:55" ht="29.25" thickBot="1">
      <c r="N1716" s="3" t="s">
        <v>198</v>
      </c>
      <c r="O1716" s="83">
        <v>3</v>
      </c>
      <c r="P1716" s="86">
        <v>3360.04</v>
      </c>
      <c r="Q1716" s="84" t="s">
        <v>82</v>
      </c>
      <c r="R1716" s="84" t="s">
        <v>10</v>
      </c>
      <c r="S1716" s="84" t="s">
        <v>10</v>
      </c>
      <c r="T1716" s="83" t="s">
        <v>208</v>
      </c>
      <c r="U1716" s="83" t="s">
        <v>122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29.25" thickBot="1">
      <c r="N1717" s="3" t="s">
        <v>198</v>
      </c>
      <c r="O1717" s="83">
        <v>3</v>
      </c>
      <c r="P1717" s="87">
        <v>100.74</v>
      </c>
      <c r="Q1717" s="84" t="s">
        <v>102</v>
      </c>
      <c r="R1717" s="84" t="s">
        <v>10</v>
      </c>
      <c r="S1717" s="84" t="s">
        <v>10</v>
      </c>
      <c r="T1717" s="83" t="s">
        <v>206</v>
      </c>
      <c r="U1717" s="83" t="s">
        <v>122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29.25" thickBot="1">
      <c r="N1718" s="3" t="s">
        <v>198</v>
      </c>
      <c r="O1718" s="83">
        <v>3</v>
      </c>
      <c r="P1718" s="87">
        <v>153.22999999999999</v>
      </c>
      <c r="Q1718" s="84" t="s">
        <v>107</v>
      </c>
      <c r="R1718" s="84" t="s">
        <v>10</v>
      </c>
      <c r="S1718" s="84" t="s">
        <v>10</v>
      </c>
      <c r="T1718" s="83" t="s">
        <v>206</v>
      </c>
      <c r="U1718" s="83" t="s">
        <v>122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14:55" ht="29.25" thickBot="1">
      <c r="N1719" s="3" t="s">
        <v>198</v>
      </c>
      <c r="O1719" s="83">
        <v>3</v>
      </c>
      <c r="P1719" s="87">
        <v>654.39</v>
      </c>
      <c r="Q1719" s="84" t="s">
        <v>11</v>
      </c>
      <c r="R1719" s="84" t="s">
        <v>10</v>
      </c>
      <c r="S1719" s="84" t="s">
        <v>10</v>
      </c>
      <c r="T1719" s="83" t="s">
        <v>204</v>
      </c>
      <c r="U1719" s="83" t="s">
        <v>122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>N006554</v>
      </c>
      <c r="AU1719" s="11">
        <f t="shared" si="591"/>
        <v>3</v>
      </c>
      <c r="AV1719" s="11">
        <f t="shared" si="592"/>
        <v>654.39</v>
      </c>
      <c r="AW1719" s="11" t="str">
        <f t="shared" si="593"/>
        <v>2012/1</v>
      </c>
      <c r="AX1719" s="11" t="str">
        <f t="shared" si="594"/>
        <v>2012/1 Contribuciones Seg. Social</v>
      </c>
      <c r="AY1719" s="11">
        <f t="shared" si="575"/>
        <v>6285.77</v>
      </c>
      <c r="AZ1719" s="11">
        <f t="shared" si="595"/>
        <v>0.1041065772371563</v>
      </c>
      <c r="BA1719" s="11" t="str">
        <f t="shared" si="577"/>
        <v>N006554 3</v>
      </c>
      <c r="BB1719" s="11">
        <f>IFERROR(IF(AW1719="","",VLOOKUP(AW1719,SUSS!R:S,2,FALSE)),AY1719*SUSS!$M$2)</f>
        <v>754.29240000000004</v>
      </c>
      <c r="BC1719" s="11">
        <f t="shared" si="576"/>
        <v>78.526799999999994</v>
      </c>
    </row>
    <row r="1720" spans="14:55" ht="29.25" thickBot="1">
      <c r="N1720" s="3" t="s">
        <v>198</v>
      </c>
      <c r="O1720" s="83">
        <v>4</v>
      </c>
      <c r="P1720" s="86">
        <v>12979.64</v>
      </c>
      <c r="Q1720" s="84" t="s">
        <v>82</v>
      </c>
      <c r="R1720" s="84" t="s">
        <v>10</v>
      </c>
      <c r="S1720" s="84" t="s">
        <v>10</v>
      </c>
      <c r="T1720" s="83" t="s">
        <v>208</v>
      </c>
      <c r="U1720" s="83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29.25" thickBot="1">
      <c r="N1721" s="3" t="s">
        <v>198</v>
      </c>
      <c r="O1721" s="83">
        <v>4</v>
      </c>
      <c r="P1721" s="86">
        <v>3529.96</v>
      </c>
      <c r="Q1721" s="84" t="s">
        <v>102</v>
      </c>
      <c r="R1721" s="84" t="s">
        <v>10</v>
      </c>
      <c r="S1721" s="84" t="s">
        <v>10</v>
      </c>
      <c r="T1721" s="83" t="s">
        <v>206</v>
      </c>
      <c r="U1721" s="83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29.25" thickBot="1">
      <c r="N1722" s="3" t="s">
        <v>198</v>
      </c>
      <c r="O1722" s="83">
        <v>4</v>
      </c>
      <c r="P1722" s="87">
        <v>153.22999999999999</v>
      </c>
      <c r="Q1722" s="84" t="s">
        <v>107</v>
      </c>
      <c r="R1722" s="84" t="s">
        <v>10</v>
      </c>
      <c r="S1722" s="84" t="s">
        <v>10</v>
      </c>
      <c r="T1722" s="83" t="s">
        <v>206</v>
      </c>
      <c r="U1722" s="83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14:55" ht="29.25" thickBot="1">
      <c r="N1723" s="3" t="s">
        <v>198</v>
      </c>
      <c r="O1723" s="83">
        <v>4</v>
      </c>
      <c r="P1723" s="87">
        <v>654.39</v>
      </c>
      <c r="Q1723" s="84" t="s">
        <v>11</v>
      </c>
      <c r="R1723" s="84" t="s">
        <v>10</v>
      </c>
      <c r="S1723" s="84" t="s">
        <v>10</v>
      </c>
      <c r="T1723" s="83" t="s">
        <v>204</v>
      </c>
      <c r="U1723" s="83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>N006554</v>
      </c>
      <c r="AU1723" s="11">
        <f t="shared" si="591"/>
        <v>4</v>
      </c>
      <c r="AV1723" s="11">
        <f t="shared" si="592"/>
        <v>654.39</v>
      </c>
      <c r="AW1723" s="11" t="str">
        <f t="shared" si="593"/>
        <v>2012/1</v>
      </c>
      <c r="AX1723" s="11" t="str">
        <f t="shared" si="594"/>
        <v>2012/1 Contribuciones Seg. Social</v>
      </c>
      <c r="AY1723" s="11">
        <f t="shared" si="575"/>
        <v>6285.77</v>
      </c>
      <c r="AZ1723" s="11">
        <f t="shared" si="595"/>
        <v>0.1041065772371563</v>
      </c>
      <c r="BA1723" s="11" t="str">
        <f t="shared" si="577"/>
        <v>N006554 4</v>
      </c>
      <c r="BB1723" s="11">
        <f>IFERROR(IF(AW1723="","",VLOOKUP(AW1723,SUSS!R:S,2,FALSE)),AY1723*SUSS!$M$2)</f>
        <v>754.29240000000004</v>
      </c>
      <c r="BC1723" s="11">
        <f t="shared" si="576"/>
        <v>78.526799999999994</v>
      </c>
    </row>
    <row r="1724" spans="14:55" ht="29.25" thickBot="1">
      <c r="N1724" s="3" t="s">
        <v>198</v>
      </c>
      <c r="O1724" s="83">
        <v>5</v>
      </c>
      <c r="P1724" s="87">
        <v>811.87</v>
      </c>
      <c r="Q1724" s="84" t="s">
        <v>82</v>
      </c>
      <c r="R1724" s="84" t="s">
        <v>10</v>
      </c>
      <c r="S1724" s="84" t="s">
        <v>10</v>
      </c>
      <c r="T1724" s="83" t="s">
        <v>208</v>
      </c>
      <c r="U1724" s="83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29.25" thickBot="1">
      <c r="N1725" s="3" t="s">
        <v>198</v>
      </c>
      <c r="O1725" s="83">
        <v>5</v>
      </c>
      <c r="P1725" s="86">
        <v>12167.77</v>
      </c>
      <c r="Q1725" s="84" t="s">
        <v>82</v>
      </c>
      <c r="R1725" s="84" t="s">
        <v>10</v>
      </c>
      <c r="S1725" s="84" t="s">
        <v>83</v>
      </c>
      <c r="T1725" s="83" t="s">
        <v>208</v>
      </c>
      <c r="U1725" s="83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14:55" ht="29.25" thickBot="1">
      <c r="N1726" s="3" t="s">
        <v>198</v>
      </c>
      <c r="O1726" s="83">
        <v>5</v>
      </c>
      <c r="P1726" s="86">
        <v>3529.96</v>
      </c>
      <c r="Q1726" s="84" t="s">
        <v>102</v>
      </c>
      <c r="R1726" s="84" t="s">
        <v>10</v>
      </c>
      <c r="S1726" s="84" t="s">
        <v>10</v>
      </c>
      <c r="T1726" s="83" t="s">
        <v>206</v>
      </c>
      <c r="U1726" s="83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29.25" thickBot="1">
      <c r="N1727" s="3" t="s">
        <v>198</v>
      </c>
      <c r="O1727" s="83">
        <v>5</v>
      </c>
      <c r="P1727" s="87">
        <v>153.22999999999999</v>
      </c>
      <c r="Q1727" s="84" t="s">
        <v>107</v>
      </c>
      <c r="R1727" s="84" t="s">
        <v>10</v>
      </c>
      <c r="S1727" s="84" t="s">
        <v>10</v>
      </c>
      <c r="T1727" s="83" t="s">
        <v>206</v>
      </c>
      <c r="U1727" s="83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29.25" thickBot="1">
      <c r="N1728" s="3" t="s">
        <v>198</v>
      </c>
      <c r="O1728" s="83">
        <v>5</v>
      </c>
      <c r="P1728" s="87">
        <v>654.39</v>
      </c>
      <c r="Q1728" s="84" t="s">
        <v>11</v>
      </c>
      <c r="R1728" s="84" t="s">
        <v>10</v>
      </c>
      <c r="S1728" s="84" t="s">
        <v>10</v>
      </c>
      <c r="T1728" s="83" t="s">
        <v>204</v>
      </c>
      <c r="U1728" s="83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N006554</v>
      </c>
      <c r="AU1728" s="11">
        <f t="shared" si="591"/>
        <v>5</v>
      </c>
      <c r="AV1728" s="11">
        <f t="shared" si="592"/>
        <v>654.39</v>
      </c>
      <c r="AW1728" s="11" t="str">
        <f t="shared" si="593"/>
        <v>2012/1</v>
      </c>
      <c r="AX1728" s="11" t="str">
        <f t="shared" si="594"/>
        <v>2012/1 Contribuciones Seg. Social</v>
      </c>
      <c r="AY1728" s="11">
        <f t="shared" si="575"/>
        <v>6285.77</v>
      </c>
      <c r="AZ1728" s="11">
        <f t="shared" si="595"/>
        <v>0.1041065772371563</v>
      </c>
      <c r="BA1728" s="11" t="str">
        <f t="shared" si="577"/>
        <v>N006554 5</v>
      </c>
      <c r="BB1728" s="11">
        <f>IFERROR(IF(AW1728="","",VLOOKUP(AW1728,SUSS!R:S,2,FALSE)),AY1728*SUSS!$M$2)</f>
        <v>754.29240000000004</v>
      </c>
      <c r="BC1728" s="11">
        <f t="shared" si="576"/>
        <v>78.526799999999994</v>
      </c>
    </row>
    <row r="1729" spans="14:55" ht="29.25" thickBot="1">
      <c r="N1729" s="3" t="s">
        <v>198</v>
      </c>
      <c r="O1729" s="83">
        <v>6</v>
      </c>
      <c r="P1729" s="87">
        <v>695.89</v>
      </c>
      <c r="Q1729" s="84" t="s">
        <v>82</v>
      </c>
      <c r="R1729" s="84" t="s">
        <v>10</v>
      </c>
      <c r="S1729" s="84" t="s">
        <v>83</v>
      </c>
      <c r="T1729" s="83" t="s">
        <v>208</v>
      </c>
      <c r="U1729" s="83" t="s">
        <v>124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29.25" thickBot="1">
      <c r="N1730" s="3" t="s">
        <v>198</v>
      </c>
      <c r="O1730" s="83">
        <v>6</v>
      </c>
      <c r="P1730" s="86">
        <v>12283.75</v>
      </c>
      <c r="Q1730" s="84" t="s">
        <v>82</v>
      </c>
      <c r="R1730" s="84" t="s">
        <v>10</v>
      </c>
      <c r="S1730" s="84" t="s">
        <v>10</v>
      </c>
      <c r="T1730" s="83" t="s">
        <v>203</v>
      </c>
      <c r="U1730" s="83" t="s">
        <v>124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29.25" thickBot="1">
      <c r="N1731" s="3" t="s">
        <v>198</v>
      </c>
      <c r="O1731" s="83">
        <v>6</v>
      </c>
      <c r="P1731" s="86">
        <v>3529.96</v>
      </c>
      <c r="Q1731" s="84" t="s">
        <v>102</v>
      </c>
      <c r="R1731" s="84" t="s">
        <v>10</v>
      </c>
      <c r="S1731" s="84" t="s">
        <v>10</v>
      </c>
      <c r="T1731" s="83" t="s">
        <v>206</v>
      </c>
      <c r="U1731" s="83" t="s">
        <v>124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14:55" ht="29.25" thickBot="1">
      <c r="N1732" s="3" t="s">
        <v>198</v>
      </c>
      <c r="O1732" s="83">
        <v>6</v>
      </c>
      <c r="P1732" s="87">
        <v>153.22999999999999</v>
      </c>
      <c r="Q1732" s="84" t="s">
        <v>107</v>
      </c>
      <c r="R1732" s="84" t="s">
        <v>10</v>
      </c>
      <c r="S1732" s="84" t="s">
        <v>10</v>
      </c>
      <c r="T1732" s="83" t="s">
        <v>206</v>
      </c>
      <c r="U1732" s="83" t="s">
        <v>124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29.25" thickBot="1">
      <c r="N1733" s="3" t="s">
        <v>198</v>
      </c>
      <c r="O1733" s="83">
        <v>6</v>
      </c>
      <c r="P1733" s="87">
        <v>654.39</v>
      </c>
      <c r="Q1733" s="84" t="s">
        <v>11</v>
      </c>
      <c r="R1733" s="84" t="s">
        <v>10</v>
      </c>
      <c r="S1733" s="84" t="s">
        <v>10</v>
      </c>
      <c r="T1733" s="83" t="s">
        <v>204</v>
      </c>
      <c r="U1733" s="83" t="s">
        <v>124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>N006554</v>
      </c>
      <c r="AU1733" s="11">
        <f t="shared" si="591"/>
        <v>6</v>
      </c>
      <c r="AV1733" s="11">
        <f t="shared" si="592"/>
        <v>654.39</v>
      </c>
      <c r="AW1733" s="11" t="str">
        <f t="shared" si="593"/>
        <v>2012/1</v>
      </c>
      <c r="AX1733" s="11" t="str">
        <f t="shared" si="594"/>
        <v>2012/1 Contribuciones Seg. Social</v>
      </c>
      <c r="AY1733" s="11">
        <f t="shared" si="596"/>
        <v>6285.77</v>
      </c>
      <c r="AZ1733" s="11">
        <f t="shared" si="595"/>
        <v>0.1041065772371563</v>
      </c>
      <c r="BA1733" s="11" t="str">
        <f t="shared" si="577"/>
        <v>N006554 6</v>
      </c>
      <c r="BB1733" s="11">
        <f>IFERROR(IF(AW1733="","",VLOOKUP(AW1733,SUSS!R:S,2,FALSE)),AY1733*SUSS!$M$2)</f>
        <v>754.29240000000004</v>
      </c>
      <c r="BC1733" s="11">
        <f t="shared" ref="BC1733:BC1796" si="597">IFERROR(IF(BB1733&lt;&gt;"",AZ1733*BB1733,""),"VER")</f>
        <v>78.526799999999994</v>
      </c>
    </row>
    <row r="1734" spans="14:55" ht="29.25" thickBot="1">
      <c r="N1734" s="3" t="s">
        <v>198</v>
      </c>
      <c r="O1734" s="83">
        <v>7</v>
      </c>
      <c r="P1734" s="86">
        <v>12979.64</v>
      </c>
      <c r="Q1734" s="84" t="s">
        <v>82</v>
      </c>
      <c r="R1734" s="84" t="s">
        <v>10</v>
      </c>
      <c r="S1734" s="84" t="s">
        <v>10</v>
      </c>
      <c r="T1734" s="83" t="s">
        <v>203</v>
      </c>
      <c r="U1734" s="83" t="s">
        <v>124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14:55" ht="29.25" thickBot="1">
      <c r="N1735" s="3" t="s">
        <v>198</v>
      </c>
      <c r="O1735" s="83">
        <v>7</v>
      </c>
      <c r="P1735" s="86">
        <v>3529.96</v>
      </c>
      <c r="Q1735" s="84" t="s">
        <v>102</v>
      </c>
      <c r="R1735" s="84" t="s">
        <v>10</v>
      </c>
      <c r="S1735" s="84" t="s">
        <v>10</v>
      </c>
      <c r="T1735" s="83" t="s">
        <v>206</v>
      </c>
      <c r="U1735" s="83" t="s">
        <v>124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29.25" thickBot="1">
      <c r="N1736" s="3" t="s">
        <v>198</v>
      </c>
      <c r="O1736" s="83">
        <v>7</v>
      </c>
      <c r="P1736" s="87">
        <v>153.22999999999999</v>
      </c>
      <c r="Q1736" s="84" t="s">
        <v>107</v>
      </c>
      <c r="R1736" s="84" t="s">
        <v>10</v>
      </c>
      <c r="S1736" s="84" t="s">
        <v>10</v>
      </c>
      <c r="T1736" s="83" t="s">
        <v>206</v>
      </c>
      <c r="U1736" s="83" t="s">
        <v>124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29.25" thickBot="1">
      <c r="N1737" s="3" t="s">
        <v>198</v>
      </c>
      <c r="O1737" s="83">
        <v>7</v>
      </c>
      <c r="P1737" s="87">
        <v>654.39</v>
      </c>
      <c r="Q1737" s="84" t="s">
        <v>11</v>
      </c>
      <c r="R1737" s="84" t="s">
        <v>10</v>
      </c>
      <c r="S1737" s="84" t="s">
        <v>10</v>
      </c>
      <c r="T1737" s="83" t="s">
        <v>204</v>
      </c>
      <c r="U1737" s="83" t="s">
        <v>124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N006554</v>
      </c>
      <c r="AU1737" s="11">
        <f t="shared" si="591"/>
        <v>7</v>
      </c>
      <c r="AV1737" s="11">
        <f t="shared" si="592"/>
        <v>654.39</v>
      </c>
      <c r="AW1737" s="11" t="str">
        <f t="shared" si="593"/>
        <v>2012/1</v>
      </c>
      <c r="AX1737" s="11" t="str">
        <f t="shared" si="594"/>
        <v>2012/1 Contribuciones Seg. Social</v>
      </c>
      <c r="AY1737" s="11">
        <f t="shared" si="596"/>
        <v>6285.77</v>
      </c>
      <c r="AZ1737" s="11">
        <f t="shared" si="595"/>
        <v>0.1041065772371563</v>
      </c>
      <c r="BA1737" s="11" t="str">
        <f t="shared" si="598"/>
        <v>N006554 7</v>
      </c>
      <c r="BB1737" s="11">
        <f>IFERROR(IF(AW1737="","",VLOOKUP(AW1737,SUSS!R:S,2,FALSE)),AY1737*SUSS!$M$2)</f>
        <v>754.29240000000004</v>
      </c>
      <c r="BC1737" s="11">
        <f t="shared" si="597"/>
        <v>78.526799999999994</v>
      </c>
    </row>
    <row r="1738" spans="14:55" ht="29.25" thickBot="1">
      <c r="N1738" s="3" t="s">
        <v>198</v>
      </c>
      <c r="O1738" s="83">
        <v>8</v>
      </c>
      <c r="P1738" s="87">
        <v>6.58</v>
      </c>
      <c r="Q1738" s="84" t="s">
        <v>82</v>
      </c>
      <c r="R1738" s="84" t="s">
        <v>10</v>
      </c>
      <c r="S1738" s="84" t="s">
        <v>10</v>
      </c>
      <c r="T1738" s="83" t="s">
        <v>203</v>
      </c>
      <c r="U1738" s="83" t="s">
        <v>124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29.25" thickBot="1">
      <c r="N1739" s="3" t="s">
        <v>198</v>
      </c>
      <c r="O1739" s="83">
        <v>8</v>
      </c>
      <c r="P1739" s="86">
        <v>12973.06</v>
      </c>
      <c r="Q1739" s="84" t="s">
        <v>82</v>
      </c>
      <c r="R1739" s="84" t="s">
        <v>10</v>
      </c>
      <c r="S1739" s="84" t="s">
        <v>83</v>
      </c>
      <c r="T1739" s="83" t="s">
        <v>203</v>
      </c>
      <c r="U1739" s="83" t="s">
        <v>124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29.25" thickBot="1">
      <c r="N1740" s="3" t="s">
        <v>198</v>
      </c>
      <c r="O1740" s="83">
        <v>8</v>
      </c>
      <c r="P1740" s="86">
        <v>3529.96</v>
      </c>
      <c r="Q1740" s="84" t="s">
        <v>102</v>
      </c>
      <c r="R1740" s="84" t="s">
        <v>10</v>
      </c>
      <c r="S1740" s="84" t="s">
        <v>10</v>
      </c>
      <c r="T1740" s="83" t="s">
        <v>206</v>
      </c>
      <c r="U1740" s="83" t="s">
        <v>124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14:55" ht="29.25" thickBot="1">
      <c r="N1741" s="3" t="s">
        <v>198</v>
      </c>
      <c r="O1741" s="83">
        <v>8</v>
      </c>
      <c r="P1741" s="87">
        <v>153.22999999999999</v>
      </c>
      <c r="Q1741" s="84" t="s">
        <v>107</v>
      </c>
      <c r="R1741" s="84" t="s">
        <v>10</v>
      </c>
      <c r="S1741" s="84" t="s">
        <v>10</v>
      </c>
      <c r="T1741" s="83" t="s">
        <v>206</v>
      </c>
      <c r="U1741" s="83" t="s">
        <v>124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29.25" thickBot="1">
      <c r="N1742" s="3" t="s">
        <v>198</v>
      </c>
      <c r="O1742" s="83">
        <v>8</v>
      </c>
      <c r="P1742" s="87">
        <v>654.39</v>
      </c>
      <c r="Q1742" s="84" t="s">
        <v>11</v>
      </c>
      <c r="R1742" s="84" t="s">
        <v>10</v>
      </c>
      <c r="S1742" s="84" t="s">
        <v>10</v>
      </c>
      <c r="T1742" s="83" t="s">
        <v>204</v>
      </c>
      <c r="U1742" s="83" t="s">
        <v>124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>N006554</v>
      </c>
      <c r="AU1742" s="11">
        <f t="shared" si="591"/>
        <v>8</v>
      </c>
      <c r="AV1742" s="11">
        <f t="shared" si="592"/>
        <v>654.39</v>
      </c>
      <c r="AW1742" s="11" t="str">
        <f t="shared" si="593"/>
        <v>2012/1</v>
      </c>
      <c r="AX1742" s="11" t="str">
        <f t="shared" si="594"/>
        <v>2012/1 Contribuciones Seg. Social</v>
      </c>
      <c r="AY1742" s="11">
        <f t="shared" si="596"/>
        <v>6285.77</v>
      </c>
      <c r="AZ1742" s="11">
        <f t="shared" si="595"/>
        <v>0.1041065772371563</v>
      </c>
      <c r="BA1742" s="11" t="str">
        <f t="shared" si="598"/>
        <v>N006554 8</v>
      </c>
      <c r="BB1742" s="11">
        <f>IFERROR(IF(AW1742="","",VLOOKUP(AW1742,SUSS!R:S,2,FALSE)),AY1742*SUSS!$M$2)</f>
        <v>754.29240000000004</v>
      </c>
      <c r="BC1742" s="11">
        <f t="shared" si="597"/>
        <v>78.526799999999994</v>
      </c>
    </row>
    <row r="1743" spans="14:55" ht="29.25" thickBot="1">
      <c r="N1743" s="3" t="s">
        <v>198</v>
      </c>
      <c r="O1743" s="83">
        <v>9</v>
      </c>
      <c r="P1743" s="86">
        <v>5979.42</v>
      </c>
      <c r="Q1743" s="84" t="s">
        <v>82</v>
      </c>
      <c r="R1743" s="84" t="s">
        <v>10</v>
      </c>
      <c r="S1743" s="84" t="s">
        <v>83</v>
      </c>
      <c r="T1743" s="83" t="s">
        <v>203</v>
      </c>
      <c r="U1743" s="83" t="s">
        <v>124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14:55" ht="29.25" thickBot="1">
      <c r="N1744" s="3" t="s">
        <v>198</v>
      </c>
      <c r="O1744" s="83">
        <v>9</v>
      </c>
      <c r="P1744" s="86">
        <v>3529.96</v>
      </c>
      <c r="Q1744" s="84" t="s">
        <v>102</v>
      </c>
      <c r="R1744" s="84" t="s">
        <v>10</v>
      </c>
      <c r="S1744" s="84" t="s">
        <v>10</v>
      </c>
      <c r="T1744" s="83" t="s">
        <v>206</v>
      </c>
      <c r="U1744" s="83" t="s">
        <v>124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29.25" thickBot="1">
      <c r="N1745" s="3" t="s">
        <v>198</v>
      </c>
      <c r="O1745" s="83">
        <v>9</v>
      </c>
      <c r="P1745" s="87">
        <v>153.22999999999999</v>
      </c>
      <c r="Q1745" s="84" t="s">
        <v>107</v>
      </c>
      <c r="R1745" s="84" t="s">
        <v>10</v>
      </c>
      <c r="S1745" s="84" t="s">
        <v>10</v>
      </c>
      <c r="T1745" s="83" t="s">
        <v>206</v>
      </c>
      <c r="U1745" s="83" t="s">
        <v>124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29.25" thickBot="1">
      <c r="N1746" s="3" t="s">
        <v>198</v>
      </c>
      <c r="O1746" s="83">
        <v>9</v>
      </c>
      <c r="P1746" s="86">
        <v>7000.22</v>
      </c>
      <c r="Q1746" s="84" t="s">
        <v>82</v>
      </c>
      <c r="R1746" s="84" t="s">
        <v>10</v>
      </c>
      <c r="S1746" s="84" t="s">
        <v>10</v>
      </c>
      <c r="T1746" s="83" t="s">
        <v>209</v>
      </c>
      <c r="U1746" s="83" t="s">
        <v>124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14:55" ht="29.25" thickBot="1">
      <c r="N1747" s="3" t="s">
        <v>198</v>
      </c>
      <c r="O1747" s="83">
        <v>9</v>
      </c>
      <c r="P1747" s="87">
        <v>257.57</v>
      </c>
      <c r="Q1747" s="84" t="s">
        <v>11</v>
      </c>
      <c r="R1747" s="84" t="s">
        <v>10</v>
      </c>
      <c r="S1747" s="84" t="s">
        <v>10</v>
      </c>
      <c r="T1747" s="83" t="s">
        <v>204</v>
      </c>
      <c r="U1747" s="83" t="s">
        <v>124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>N006554</v>
      </c>
      <c r="AU1747" s="11">
        <f t="shared" si="591"/>
        <v>9</v>
      </c>
      <c r="AV1747" s="11">
        <f t="shared" si="592"/>
        <v>257.57</v>
      </c>
      <c r="AW1747" s="11" t="str">
        <f t="shared" si="593"/>
        <v>2012/1</v>
      </c>
      <c r="AX1747" s="11" t="str">
        <f t="shared" si="594"/>
        <v>2012/1 Contribuciones Seg. Social</v>
      </c>
      <c r="AY1747" s="11">
        <f t="shared" si="596"/>
        <v>6285.77</v>
      </c>
      <c r="AZ1747" s="11">
        <f t="shared" si="595"/>
        <v>4.0976682252134577E-2</v>
      </c>
      <c r="BA1747" s="11" t="str">
        <f t="shared" si="598"/>
        <v>N006554 9</v>
      </c>
      <c r="BB1747" s="11">
        <f>IFERROR(IF(AW1747="","",VLOOKUP(AW1747,SUSS!R:S,2,FALSE)),AY1747*SUSS!$M$2)</f>
        <v>754.29240000000004</v>
      </c>
      <c r="BC1747" s="11">
        <f t="shared" si="597"/>
        <v>30.908399999999997</v>
      </c>
    </row>
    <row r="1748" spans="14:55" ht="29.25" thickBot="1">
      <c r="N1748" s="3" t="s">
        <v>198</v>
      </c>
      <c r="O1748" s="83">
        <v>9</v>
      </c>
      <c r="P1748" s="87">
        <v>396.82</v>
      </c>
      <c r="Q1748" s="84" t="s">
        <v>11</v>
      </c>
      <c r="R1748" s="84" t="s">
        <v>10</v>
      </c>
      <c r="S1748" s="84" t="s">
        <v>83</v>
      </c>
      <c r="T1748" s="83" t="s">
        <v>204</v>
      </c>
      <c r="U1748" s="83" t="s">
        <v>124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>N006554</v>
      </c>
      <c r="AU1748" s="11">
        <f t="shared" si="591"/>
        <v>9</v>
      </c>
      <c r="AV1748" s="11">
        <f t="shared" si="592"/>
        <v>396.82</v>
      </c>
      <c r="AW1748" s="11" t="str">
        <f t="shared" si="593"/>
        <v>2012/1</v>
      </c>
      <c r="AX1748" s="11" t="str">
        <f t="shared" si="594"/>
        <v>2012/1 Contribuciones Seg. Social</v>
      </c>
      <c r="AY1748" s="11">
        <f t="shared" si="596"/>
        <v>6285.77</v>
      </c>
      <c r="AZ1748" s="11">
        <f t="shared" si="595"/>
        <v>6.3129894985021723E-2</v>
      </c>
      <c r="BA1748" s="11" t="str">
        <f t="shared" si="598"/>
        <v>N006554 9</v>
      </c>
      <c r="BB1748" s="11">
        <f>IFERROR(IF(AW1748="","",VLOOKUP(AW1748,SUSS!R:S,2,FALSE)),AY1748*SUSS!$M$2)</f>
        <v>754.29240000000004</v>
      </c>
      <c r="BC1748" s="11">
        <f t="shared" si="597"/>
        <v>47.618400000000001</v>
      </c>
    </row>
    <row r="1749" spans="14:55" ht="29.25" thickBot="1">
      <c r="N1749" s="3" t="s">
        <v>198</v>
      </c>
      <c r="O1749" s="83">
        <v>10</v>
      </c>
      <c r="P1749" s="86">
        <v>3529.96</v>
      </c>
      <c r="Q1749" s="84" t="s">
        <v>102</v>
      </c>
      <c r="R1749" s="84" t="s">
        <v>10</v>
      </c>
      <c r="S1749" s="84" t="s">
        <v>10</v>
      </c>
      <c r="T1749" s="83" t="s">
        <v>206</v>
      </c>
      <c r="U1749" s="83" t="s">
        <v>124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14:55" ht="29.25" thickBot="1">
      <c r="N1750" s="3" t="s">
        <v>198</v>
      </c>
      <c r="O1750" s="83">
        <v>10</v>
      </c>
      <c r="P1750" s="87">
        <v>153.22999999999999</v>
      </c>
      <c r="Q1750" s="84" t="s">
        <v>107</v>
      </c>
      <c r="R1750" s="84" t="s">
        <v>10</v>
      </c>
      <c r="S1750" s="84" t="s">
        <v>10</v>
      </c>
      <c r="T1750" s="83" t="s">
        <v>206</v>
      </c>
      <c r="U1750" s="83" t="s">
        <v>124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29.25" thickBot="1">
      <c r="N1751" s="3" t="s">
        <v>198</v>
      </c>
      <c r="O1751" s="83">
        <v>10</v>
      </c>
      <c r="P1751" s="86">
        <v>12979.64</v>
      </c>
      <c r="Q1751" s="84" t="s">
        <v>82</v>
      </c>
      <c r="R1751" s="84" t="s">
        <v>10</v>
      </c>
      <c r="S1751" s="84" t="s">
        <v>10</v>
      </c>
      <c r="T1751" s="83" t="s">
        <v>209</v>
      </c>
      <c r="U1751" s="83" t="s">
        <v>124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29.25" thickBot="1">
      <c r="N1752" s="3" t="s">
        <v>198</v>
      </c>
      <c r="O1752" s="83">
        <v>10</v>
      </c>
      <c r="P1752" s="87">
        <v>654.39</v>
      </c>
      <c r="Q1752" s="84" t="s">
        <v>11</v>
      </c>
      <c r="R1752" s="84" t="s">
        <v>10</v>
      </c>
      <c r="S1752" s="84" t="s">
        <v>83</v>
      </c>
      <c r="T1752" s="83" t="s">
        <v>204</v>
      </c>
      <c r="U1752" s="83" t="s">
        <v>124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N006554</v>
      </c>
      <c r="AU1752" s="11">
        <f t="shared" si="591"/>
        <v>10</v>
      </c>
      <c r="AV1752" s="11">
        <f t="shared" si="592"/>
        <v>654.39</v>
      </c>
      <c r="AW1752" s="11" t="str">
        <f t="shared" si="593"/>
        <v>2012/1</v>
      </c>
      <c r="AX1752" s="11" t="str">
        <f t="shared" si="594"/>
        <v>2012/1 Contribuciones Seg. Social</v>
      </c>
      <c r="AY1752" s="11">
        <f t="shared" si="596"/>
        <v>6285.77</v>
      </c>
      <c r="AZ1752" s="11">
        <f t="shared" si="595"/>
        <v>0.1041065772371563</v>
      </c>
      <c r="BA1752" s="11" t="str">
        <f t="shared" si="598"/>
        <v>N006554 10</v>
      </c>
      <c r="BB1752" s="11">
        <f>IFERROR(IF(AW1752="","",VLOOKUP(AW1752,SUSS!R:S,2,FALSE)),AY1752*SUSS!$M$2)</f>
        <v>754.29240000000004</v>
      </c>
      <c r="BC1752" s="11">
        <f t="shared" si="597"/>
        <v>78.526799999999994</v>
      </c>
    </row>
    <row r="1753" spans="14:55" ht="29.25" thickBot="1">
      <c r="N1753" s="3" t="s">
        <v>198</v>
      </c>
      <c r="O1753" s="83">
        <v>11</v>
      </c>
      <c r="P1753" s="86">
        <v>3529.96</v>
      </c>
      <c r="Q1753" s="84" t="s">
        <v>102</v>
      </c>
      <c r="R1753" s="84" t="s">
        <v>10</v>
      </c>
      <c r="S1753" s="84" t="s">
        <v>10</v>
      </c>
      <c r="T1753" s="83" t="s">
        <v>206</v>
      </c>
      <c r="U1753" s="83" t="s">
        <v>124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29.25" thickBot="1">
      <c r="N1754" s="3" t="s">
        <v>198</v>
      </c>
      <c r="O1754" s="83">
        <v>11</v>
      </c>
      <c r="P1754" s="87">
        <v>153.22999999999999</v>
      </c>
      <c r="Q1754" s="84" t="s">
        <v>107</v>
      </c>
      <c r="R1754" s="84" t="s">
        <v>10</v>
      </c>
      <c r="S1754" s="84" t="s">
        <v>10</v>
      </c>
      <c r="T1754" s="83" t="s">
        <v>206</v>
      </c>
      <c r="U1754" s="83" t="s">
        <v>124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29.25" thickBot="1">
      <c r="N1755" s="3" t="s">
        <v>198</v>
      </c>
      <c r="O1755" s="83">
        <v>11</v>
      </c>
      <c r="P1755" s="86">
        <v>11105.13</v>
      </c>
      <c r="Q1755" s="84" t="s">
        <v>82</v>
      </c>
      <c r="R1755" s="84" t="s">
        <v>10</v>
      </c>
      <c r="S1755" s="84" t="s">
        <v>10</v>
      </c>
      <c r="T1755" s="83" t="s">
        <v>209</v>
      </c>
      <c r="U1755" s="83" t="s">
        <v>124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14:55" ht="29.25" thickBot="1">
      <c r="N1756" s="3" t="s">
        <v>198</v>
      </c>
      <c r="O1756" s="83">
        <v>11</v>
      </c>
      <c r="P1756" s="86">
        <v>1874.51</v>
      </c>
      <c r="Q1756" s="84" t="s">
        <v>82</v>
      </c>
      <c r="R1756" s="84" t="s">
        <v>10</v>
      </c>
      <c r="S1756" s="84" t="s">
        <v>83</v>
      </c>
      <c r="T1756" s="83" t="s">
        <v>209</v>
      </c>
      <c r="U1756" s="83" t="s">
        <v>124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29.25" thickBot="1">
      <c r="N1757" s="3" t="s">
        <v>198</v>
      </c>
      <c r="O1757" s="83">
        <v>11</v>
      </c>
      <c r="P1757" s="87">
        <v>654.39</v>
      </c>
      <c r="Q1757" s="84" t="s">
        <v>11</v>
      </c>
      <c r="R1757" s="84" t="s">
        <v>10</v>
      </c>
      <c r="S1757" s="84" t="s">
        <v>83</v>
      </c>
      <c r="T1757" s="83" t="s">
        <v>204</v>
      </c>
      <c r="U1757" s="83" t="s">
        <v>124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>N006554</v>
      </c>
      <c r="AU1757" s="11">
        <f t="shared" si="591"/>
        <v>11</v>
      </c>
      <c r="AV1757" s="11">
        <f t="shared" si="592"/>
        <v>654.39</v>
      </c>
      <c r="AW1757" s="11" t="str">
        <f t="shared" si="593"/>
        <v>2012/1</v>
      </c>
      <c r="AX1757" s="11" t="str">
        <f t="shared" si="594"/>
        <v>2012/1 Contribuciones Seg. Social</v>
      </c>
      <c r="AY1757" s="11">
        <f t="shared" si="596"/>
        <v>6285.77</v>
      </c>
      <c r="AZ1757" s="11">
        <f t="shared" si="595"/>
        <v>0.1041065772371563</v>
      </c>
      <c r="BA1757" s="11" t="str">
        <f t="shared" si="598"/>
        <v>N006554 11</v>
      </c>
      <c r="BB1757" s="11">
        <f>IFERROR(IF(AW1757="","",VLOOKUP(AW1757,SUSS!R:S,2,FALSE)),AY1757*SUSS!$M$2)</f>
        <v>754.29240000000004</v>
      </c>
      <c r="BC1757" s="11">
        <f t="shared" si="597"/>
        <v>78.526799999999994</v>
      </c>
    </row>
    <row r="1758" spans="14:55" ht="29.25" thickBot="1">
      <c r="N1758" s="3" t="s">
        <v>198</v>
      </c>
      <c r="O1758" s="83">
        <v>12</v>
      </c>
      <c r="P1758" s="86">
        <v>3529.96</v>
      </c>
      <c r="Q1758" s="84" t="s">
        <v>102</v>
      </c>
      <c r="R1758" s="84" t="s">
        <v>10</v>
      </c>
      <c r="S1758" s="84" t="s">
        <v>10</v>
      </c>
      <c r="T1758" s="83" t="s">
        <v>206</v>
      </c>
      <c r="U1758" s="83" t="s">
        <v>124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14:55" ht="29.25" thickBot="1">
      <c r="N1759" s="3" t="s">
        <v>198</v>
      </c>
      <c r="O1759" s="83">
        <v>12</v>
      </c>
      <c r="P1759" s="87">
        <v>153.22999999999999</v>
      </c>
      <c r="Q1759" s="84" t="s">
        <v>107</v>
      </c>
      <c r="R1759" s="84" t="s">
        <v>10</v>
      </c>
      <c r="S1759" s="84" t="s">
        <v>10</v>
      </c>
      <c r="T1759" s="83" t="s">
        <v>206</v>
      </c>
      <c r="U1759" s="83" t="s">
        <v>124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29.25" thickBot="1">
      <c r="N1760" s="3" t="s">
        <v>198</v>
      </c>
      <c r="O1760" s="83">
        <v>12</v>
      </c>
      <c r="P1760" s="86">
        <v>12979.64</v>
      </c>
      <c r="Q1760" s="84" t="s">
        <v>82</v>
      </c>
      <c r="R1760" s="84" t="s">
        <v>10</v>
      </c>
      <c r="S1760" s="84" t="s">
        <v>83</v>
      </c>
      <c r="T1760" s="83" t="s">
        <v>209</v>
      </c>
      <c r="U1760" s="83" t="s">
        <v>124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29.25" thickBot="1">
      <c r="N1761" s="3" t="s">
        <v>198</v>
      </c>
      <c r="O1761" s="83">
        <v>12</v>
      </c>
      <c r="P1761" s="87">
        <v>654.39</v>
      </c>
      <c r="Q1761" s="84" t="s">
        <v>11</v>
      </c>
      <c r="R1761" s="84" t="s">
        <v>10</v>
      </c>
      <c r="S1761" s="84" t="s">
        <v>83</v>
      </c>
      <c r="T1761" s="83" t="s">
        <v>204</v>
      </c>
      <c r="U1761" s="83" t="s">
        <v>124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N006554</v>
      </c>
      <c r="AU1761" s="11">
        <f t="shared" si="612"/>
        <v>12</v>
      </c>
      <c r="AV1761" s="11">
        <f t="shared" si="613"/>
        <v>654.39</v>
      </c>
      <c r="AW1761" s="11" t="str">
        <f t="shared" si="614"/>
        <v>2012/1</v>
      </c>
      <c r="AX1761" s="11" t="str">
        <f t="shared" si="615"/>
        <v>2012/1 Contribuciones Seg. Social</v>
      </c>
      <c r="AY1761" s="11">
        <f t="shared" si="596"/>
        <v>6285.77</v>
      </c>
      <c r="AZ1761" s="11">
        <f t="shared" si="616"/>
        <v>0.1041065772371563</v>
      </c>
      <c r="BA1761" s="11" t="str">
        <f t="shared" si="598"/>
        <v>N006554 12</v>
      </c>
      <c r="BB1761" s="11">
        <f>IFERROR(IF(AW1761="","",VLOOKUP(AW1761,SUSS!R:S,2,FALSE)),AY1761*SUSS!$M$2)</f>
        <v>754.29240000000004</v>
      </c>
      <c r="BC1761" s="11">
        <f t="shared" si="597"/>
        <v>78.526799999999994</v>
      </c>
    </row>
    <row r="1762" spans="14:55" ht="29.25" thickBot="1">
      <c r="N1762" s="3" t="s">
        <v>198</v>
      </c>
      <c r="O1762" s="83">
        <v>13</v>
      </c>
      <c r="P1762" s="86">
        <v>3529.96</v>
      </c>
      <c r="Q1762" s="84" t="s">
        <v>102</v>
      </c>
      <c r="R1762" s="84" t="s">
        <v>10</v>
      </c>
      <c r="S1762" s="84" t="s">
        <v>10</v>
      </c>
      <c r="T1762" s="83" t="s">
        <v>206</v>
      </c>
      <c r="U1762" s="83" t="s">
        <v>124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29.25" thickBot="1">
      <c r="N1763" s="3" t="s">
        <v>198</v>
      </c>
      <c r="O1763" s="83">
        <v>13</v>
      </c>
      <c r="P1763" s="87">
        <v>153.22999999999999</v>
      </c>
      <c r="Q1763" s="84" t="s">
        <v>107</v>
      </c>
      <c r="R1763" s="84" t="s">
        <v>10</v>
      </c>
      <c r="S1763" s="84" t="s">
        <v>10</v>
      </c>
      <c r="T1763" s="83" t="s">
        <v>206</v>
      </c>
      <c r="U1763" s="83" t="s">
        <v>124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29.25" thickBot="1">
      <c r="N1764" s="3" t="s">
        <v>198</v>
      </c>
      <c r="O1764" s="83">
        <v>13</v>
      </c>
      <c r="P1764" s="86">
        <v>8459.59</v>
      </c>
      <c r="Q1764" s="84" t="s">
        <v>82</v>
      </c>
      <c r="R1764" s="84" t="s">
        <v>10</v>
      </c>
      <c r="S1764" s="84" t="s">
        <v>83</v>
      </c>
      <c r="T1764" s="83" t="s">
        <v>209</v>
      </c>
      <c r="U1764" s="83" t="s">
        <v>124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14:55" ht="29.25" thickBot="1">
      <c r="N1765" s="3" t="s">
        <v>198</v>
      </c>
      <c r="O1765" s="83">
        <v>13</v>
      </c>
      <c r="P1765" s="86">
        <v>4520.05</v>
      </c>
      <c r="Q1765" s="84" t="s">
        <v>82</v>
      </c>
      <c r="R1765" s="84" t="s">
        <v>10</v>
      </c>
      <c r="S1765" s="84" t="s">
        <v>10</v>
      </c>
      <c r="T1765" s="83" t="s">
        <v>210</v>
      </c>
      <c r="U1765" s="83" t="s">
        <v>124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29.25" thickBot="1">
      <c r="N1766" s="3" t="s">
        <v>198</v>
      </c>
      <c r="O1766" s="83">
        <v>13</v>
      </c>
      <c r="P1766" s="87">
        <v>654.39</v>
      </c>
      <c r="Q1766" s="84" t="s">
        <v>11</v>
      </c>
      <c r="R1766" s="84" t="s">
        <v>10</v>
      </c>
      <c r="S1766" s="84" t="s">
        <v>83</v>
      </c>
      <c r="T1766" s="83" t="s">
        <v>204</v>
      </c>
      <c r="U1766" s="83" t="s">
        <v>124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>N006554</v>
      </c>
      <c r="AU1766" s="11">
        <f t="shared" si="612"/>
        <v>13</v>
      </c>
      <c r="AV1766" s="11">
        <f t="shared" si="613"/>
        <v>654.39</v>
      </c>
      <c r="AW1766" s="11" t="str">
        <f t="shared" si="614"/>
        <v>2012/1</v>
      </c>
      <c r="AX1766" s="11" t="str">
        <f t="shared" si="615"/>
        <v>2012/1 Contribuciones Seg. Social</v>
      </c>
      <c r="AY1766" s="11">
        <f t="shared" si="596"/>
        <v>6285.77</v>
      </c>
      <c r="AZ1766" s="11">
        <f t="shared" si="616"/>
        <v>0.1041065772371563</v>
      </c>
      <c r="BA1766" s="11" t="str">
        <f t="shared" si="598"/>
        <v>N006554 13</v>
      </c>
      <c r="BB1766" s="11">
        <f>IFERROR(IF(AW1766="","",VLOOKUP(AW1766,SUSS!R:S,2,FALSE)),AY1766*SUSS!$M$2)</f>
        <v>754.29240000000004</v>
      </c>
      <c r="BC1766" s="11">
        <f t="shared" si="597"/>
        <v>78.526799999999994</v>
      </c>
    </row>
    <row r="1767" spans="14:55" ht="29.25" thickBot="1">
      <c r="N1767" s="3" t="s">
        <v>198</v>
      </c>
      <c r="O1767" s="83">
        <v>14</v>
      </c>
      <c r="P1767" s="86">
        <v>3529.96</v>
      </c>
      <c r="Q1767" s="84" t="s">
        <v>102</v>
      </c>
      <c r="R1767" s="84" t="s">
        <v>10</v>
      </c>
      <c r="S1767" s="84" t="s">
        <v>10</v>
      </c>
      <c r="T1767" s="83" t="s">
        <v>206</v>
      </c>
      <c r="U1767" s="83" t="s">
        <v>124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14:55" ht="29.25" thickBot="1">
      <c r="N1768" s="3" t="s">
        <v>198</v>
      </c>
      <c r="O1768" s="83">
        <v>14</v>
      </c>
      <c r="P1768" s="87">
        <v>153.22999999999999</v>
      </c>
      <c r="Q1768" s="84" t="s">
        <v>107</v>
      </c>
      <c r="R1768" s="84" t="s">
        <v>10</v>
      </c>
      <c r="S1768" s="84" t="s">
        <v>10</v>
      </c>
      <c r="T1768" s="83" t="s">
        <v>206</v>
      </c>
      <c r="U1768" s="83" t="s">
        <v>124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29.25" thickBot="1">
      <c r="N1769" s="3" t="s">
        <v>198</v>
      </c>
      <c r="O1769" s="83">
        <v>14</v>
      </c>
      <c r="P1769" s="86">
        <v>12979.64</v>
      </c>
      <c r="Q1769" s="84" t="s">
        <v>82</v>
      </c>
      <c r="R1769" s="84" t="s">
        <v>10</v>
      </c>
      <c r="S1769" s="84" t="s">
        <v>10</v>
      </c>
      <c r="T1769" s="83" t="s">
        <v>210</v>
      </c>
      <c r="U1769" s="83" t="s">
        <v>124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29.25" thickBot="1">
      <c r="N1770" s="3" t="s">
        <v>198</v>
      </c>
      <c r="O1770" s="83">
        <v>14</v>
      </c>
      <c r="P1770" s="87">
        <v>654.39</v>
      </c>
      <c r="Q1770" s="84" t="s">
        <v>11</v>
      </c>
      <c r="R1770" s="84" t="s">
        <v>10</v>
      </c>
      <c r="S1770" s="84" t="s">
        <v>83</v>
      </c>
      <c r="T1770" s="83" t="s">
        <v>204</v>
      </c>
      <c r="U1770" s="83" t="s">
        <v>124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N006554</v>
      </c>
      <c r="AU1770" s="11">
        <f t="shared" si="612"/>
        <v>14</v>
      </c>
      <c r="AV1770" s="11">
        <f t="shared" si="613"/>
        <v>654.39</v>
      </c>
      <c r="AW1770" s="11" t="str">
        <f t="shared" si="614"/>
        <v>2012/1</v>
      </c>
      <c r="AX1770" s="11" t="str">
        <f t="shared" si="615"/>
        <v>2012/1 Contribuciones Seg. Social</v>
      </c>
      <c r="AY1770" s="11">
        <f t="shared" si="596"/>
        <v>6285.77</v>
      </c>
      <c r="AZ1770" s="11">
        <f t="shared" si="616"/>
        <v>0.1041065772371563</v>
      </c>
      <c r="BA1770" s="11" t="str">
        <f t="shared" si="598"/>
        <v>N006554 14</v>
      </c>
      <c r="BB1770" s="11">
        <f>IFERROR(IF(AW1770="","",VLOOKUP(AW1770,SUSS!R:S,2,FALSE)),AY1770*SUSS!$M$2)</f>
        <v>754.29240000000004</v>
      </c>
      <c r="BC1770" s="11">
        <f t="shared" si="597"/>
        <v>78.526799999999994</v>
      </c>
    </row>
    <row r="1771" spans="14:55" ht="29.25" thickBot="1">
      <c r="N1771" s="3" t="s">
        <v>198</v>
      </c>
      <c r="O1771" s="83">
        <v>15</v>
      </c>
      <c r="P1771" s="86">
        <v>3529.96</v>
      </c>
      <c r="Q1771" s="84" t="s">
        <v>102</v>
      </c>
      <c r="R1771" s="84" t="s">
        <v>10</v>
      </c>
      <c r="S1771" s="84" t="s">
        <v>10</v>
      </c>
      <c r="T1771" s="83" t="s">
        <v>206</v>
      </c>
      <c r="U1771" s="83" t="s">
        <v>124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29.25" thickBot="1">
      <c r="N1772" s="3" t="s">
        <v>198</v>
      </c>
      <c r="O1772" s="83">
        <v>15</v>
      </c>
      <c r="P1772" s="87">
        <v>153.22999999999999</v>
      </c>
      <c r="Q1772" s="84" t="s">
        <v>107</v>
      </c>
      <c r="R1772" s="84" t="s">
        <v>10</v>
      </c>
      <c r="S1772" s="84" t="s">
        <v>10</v>
      </c>
      <c r="T1772" s="83" t="s">
        <v>206</v>
      </c>
      <c r="U1772" s="83" t="s">
        <v>124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29.25" thickBot="1">
      <c r="N1773" s="3" t="s">
        <v>198</v>
      </c>
      <c r="O1773" s="83">
        <v>15</v>
      </c>
      <c r="P1773" s="86">
        <v>12979.64</v>
      </c>
      <c r="Q1773" s="84" t="s">
        <v>82</v>
      </c>
      <c r="R1773" s="84" t="s">
        <v>10</v>
      </c>
      <c r="S1773" s="84" t="s">
        <v>10</v>
      </c>
      <c r="T1773" s="83" t="s">
        <v>210</v>
      </c>
      <c r="U1773" s="83" t="s">
        <v>124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14:55" ht="29.25" thickBot="1">
      <c r="N1774" s="3" t="s">
        <v>198</v>
      </c>
      <c r="O1774" s="83">
        <v>15</v>
      </c>
      <c r="P1774" s="87">
        <v>654.39</v>
      </c>
      <c r="Q1774" s="84" t="s">
        <v>11</v>
      </c>
      <c r="R1774" s="84" t="s">
        <v>10</v>
      </c>
      <c r="S1774" s="84" t="s">
        <v>83</v>
      </c>
      <c r="T1774" s="83" t="s">
        <v>204</v>
      </c>
      <c r="U1774" s="83" t="s">
        <v>124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>N006554</v>
      </c>
      <c r="AU1774" s="11">
        <f t="shared" si="612"/>
        <v>15</v>
      </c>
      <c r="AV1774" s="11">
        <f t="shared" si="613"/>
        <v>654.39</v>
      </c>
      <c r="AW1774" s="11" t="str">
        <f t="shared" si="614"/>
        <v>2012/1</v>
      </c>
      <c r="AX1774" s="11" t="str">
        <f t="shared" si="615"/>
        <v>2012/1 Contribuciones Seg. Social</v>
      </c>
      <c r="AY1774" s="11">
        <f t="shared" si="596"/>
        <v>6285.77</v>
      </c>
      <c r="AZ1774" s="11">
        <f t="shared" si="616"/>
        <v>0.1041065772371563</v>
      </c>
      <c r="BA1774" s="11" t="str">
        <f t="shared" si="598"/>
        <v>N006554 15</v>
      </c>
      <c r="BB1774" s="11">
        <f>IFERROR(IF(AW1774="","",VLOOKUP(AW1774,SUSS!R:S,2,FALSE)),AY1774*SUSS!$M$2)</f>
        <v>754.29240000000004</v>
      </c>
      <c r="BC1774" s="11">
        <f t="shared" si="597"/>
        <v>78.526799999999994</v>
      </c>
    </row>
    <row r="1775" spans="14:55" ht="29.25" thickBot="1">
      <c r="N1775" s="3" t="s">
        <v>198</v>
      </c>
      <c r="O1775" s="83">
        <v>16</v>
      </c>
      <c r="P1775" s="86">
        <v>3529.96</v>
      </c>
      <c r="Q1775" s="84" t="s">
        <v>102</v>
      </c>
      <c r="R1775" s="84" t="s">
        <v>10</v>
      </c>
      <c r="S1775" s="84" t="s">
        <v>10</v>
      </c>
      <c r="T1775" s="83" t="s">
        <v>206</v>
      </c>
      <c r="U1775" s="83" t="s">
        <v>124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29.25" thickBot="1">
      <c r="N1776" s="3" t="s">
        <v>198</v>
      </c>
      <c r="O1776" s="83">
        <v>16</v>
      </c>
      <c r="P1776" s="87">
        <v>153.22999999999999</v>
      </c>
      <c r="Q1776" s="84" t="s">
        <v>107</v>
      </c>
      <c r="R1776" s="84" t="s">
        <v>10</v>
      </c>
      <c r="S1776" s="84" t="s">
        <v>10</v>
      </c>
      <c r="T1776" s="83" t="s">
        <v>206</v>
      </c>
      <c r="U1776" s="83" t="s">
        <v>124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14:55" ht="29.25" thickBot="1">
      <c r="N1777" s="3" t="s">
        <v>198</v>
      </c>
      <c r="O1777" s="83">
        <v>16</v>
      </c>
      <c r="P1777" s="86">
        <v>7812.43</v>
      </c>
      <c r="Q1777" s="84" t="s">
        <v>82</v>
      </c>
      <c r="R1777" s="84" t="s">
        <v>10</v>
      </c>
      <c r="S1777" s="84" t="s">
        <v>10</v>
      </c>
      <c r="T1777" s="83" t="s">
        <v>210</v>
      </c>
      <c r="U1777" s="83" t="s">
        <v>124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29.25" thickBot="1">
      <c r="N1778" s="3" t="s">
        <v>198</v>
      </c>
      <c r="O1778" s="83">
        <v>16</v>
      </c>
      <c r="P1778" s="86">
        <v>5167.21</v>
      </c>
      <c r="Q1778" s="84" t="s">
        <v>82</v>
      </c>
      <c r="R1778" s="84" t="s">
        <v>10</v>
      </c>
      <c r="S1778" s="84" t="s">
        <v>83</v>
      </c>
      <c r="T1778" s="83" t="s">
        <v>210</v>
      </c>
      <c r="U1778" s="83" t="s">
        <v>124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29.25" thickBot="1">
      <c r="N1779" s="3" t="s">
        <v>198</v>
      </c>
      <c r="O1779" s="83">
        <v>16</v>
      </c>
      <c r="P1779" s="87">
        <v>391.17</v>
      </c>
      <c r="Q1779" s="84" t="s">
        <v>11</v>
      </c>
      <c r="R1779" s="84" t="s">
        <v>10</v>
      </c>
      <c r="S1779" s="84" t="s">
        <v>83</v>
      </c>
      <c r="T1779" s="83" t="s">
        <v>204</v>
      </c>
      <c r="U1779" s="83" t="s">
        <v>124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N006554</v>
      </c>
      <c r="AU1779" s="11">
        <f t="shared" si="612"/>
        <v>16</v>
      </c>
      <c r="AV1779" s="11">
        <f t="shared" si="613"/>
        <v>391.17</v>
      </c>
      <c r="AW1779" s="11" t="str">
        <f t="shared" si="614"/>
        <v>2012/1</v>
      </c>
      <c r="AX1779" s="11" t="str">
        <f t="shared" si="615"/>
        <v>2012/1 Contribuciones Seg. Social</v>
      </c>
      <c r="AY1779" s="11">
        <f t="shared" si="596"/>
        <v>6285.77</v>
      </c>
      <c r="AZ1779" s="11">
        <f t="shared" si="616"/>
        <v>6.2231039315787884E-2</v>
      </c>
      <c r="BA1779" s="11" t="str">
        <f t="shared" si="598"/>
        <v>N006554 16</v>
      </c>
      <c r="BB1779" s="11">
        <f>IFERROR(IF(AW1779="","",VLOOKUP(AW1779,SUSS!R:S,2,FALSE)),AY1779*SUSS!$M$2)</f>
        <v>754.29240000000004</v>
      </c>
      <c r="BC1779" s="11">
        <f t="shared" si="597"/>
        <v>46.940400000000004</v>
      </c>
    </row>
    <row r="1780" spans="14:55" ht="29.25" thickBot="1">
      <c r="N1780" s="3" t="s">
        <v>198</v>
      </c>
      <c r="O1780" s="83">
        <v>16</v>
      </c>
      <c r="P1780" s="87">
        <v>263.22000000000003</v>
      </c>
      <c r="Q1780" s="84" t="s">
        <v>11</v>
      </c>
      <c r="R1780" s="84" t="s">
        <v>108</v>
      </c>
      <c r="S1780" s="84" t="s">
        <v>109</v>
      </c>
      <c r="T1780" s="83" t="s">
        <v>190</v>
      </c>
      <c r="U1780" s="83" t="s">
        <v>124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>N006554</v>
      </c>
      <c r="AU1780" s="11">
        <f t="shared" si="612"/>
        <v>16</v>
      </c>
      <c r="AV1780" s="11">
        <f t="shared" si="613"/>
        <v>263.22000000000003</v>
      </c>
      <c r="AW1780" s="11" t="str">
        <f t="shared" si="614"/>
        <v>2017/12</v>
      </c>
      <c r="AX1780" s="11" t="str">
        <f t="shared" si="615"/>
        <v>2017/12 Contribuciones Seg. Social</v>
      </c>
      <c r="AY1780" s="11">
        <f t="shared" si="596"/>
        <v>12103.01</v>
      </c>
      <c r="AZ1780" s="11">
        <f t="shared" si="616"/>
        <v>2.1748308891755028E-2</v>
      </c>
      <c r="BA1780" s="11" t="str">
        <f t="shared" si="598"/>
        <v>N006554 16</v>
      </c>
      <c r="BB1780" s="11">
        <f>IFERROR(IF(AW1780="","",VLOOKUP(AW1780,SUSS!R:S,2,FALSE)),AY1780*SUSS!$M$2)</f>
        <v>1452.3612000000001</v>
      </c>
      <c r="BC1780" s="11">
        <f t="shared" si="597"/>
        <v>31.586400000000005</v>
      </c>
    </row>
    <row r="1781" spans="14:55" ht="29.25" thickBot="1">
      <c r="N1781" s="3" t="s">
        <v>198</v>
      </c>
      <c r="O1781" s="83">
        <v>17</v>
      </c>
      <c r="P1781" s="86">
        <v>3529.96</v>
      </c>
      <c r="Q1781" s="84" t="s">
        <v>102</v>
      </c>
      <c r="R1781" s="84" t="s">
        <v>10</v>
      </c>
      <c r="S1781" s="84" t="s">
        <v>10</v>
      </c>
      <c r="T1781" s="83" t="s">
        <v>206</v>
      </c>
      <c r="U1781" s="83" t="s">
        <v>124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29.25" thickBot="1">
      <c r="N1782" s="3" t="s">
        <v>198</v>
      </c>
      <c r="O1782" s="83">
        <v>17</v>
      </c>
      <c r="P1782" s="87">
        <v>153.22999999999999</v>
      </c>
      <c r="Q1782" s="84" t="s">
        <v>107</v>
      </c>
      <c r="R1782" s="84" t="s">
        <v>10</v>
      </c>
      <c r="S1782" s="84" t="s">
        <v>10</v>
      </c>
      <c r="T1782" s="83" t="s">
        <v>206</v>
      </c>
      <c r="U1782" s="83" t="s">
        <v>124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14:55" ht="29.25" thickBot="1">
      <c r="N1783" s="3" t="s">
        <v>198</v>
      </c>
      <c r="O1783" s="83">
        <v>17</v>
      </c>
      <c r="P1783" s="86">
        <v>12979.64</v>
      </c>
      <c r="Q1783" s="84" t="s">
        <v>82</v>
      </c>
      <c r="R1783" s="84" t="s">
        <v>10</v>
      </c>
      <c r="S1783" s="84" t="s">
        <v>83</v>
      </c>
      <c r="T1783" s="83" t="s">
        <v>210</v>
      </c>
      <c r="U1783" s="83" t="s">
        <v>124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29.25" thickBot="1">
      <c r="N1784" s="3" t="s">
        <v>198</v>
      </c>
      <c r="O1784" s="83">
        <v>17</v>
      </c>
      <c r="P1784" s="87">
        <v>654.39</v>
      </c>
      <c r="Q1784" s="84" t="s">
        <v>11</v>
      </c>
      <c r="R1784" s="84" t="s">
        <v>108</v>
      </c>
      <c r="S1784" s="84" t="s">
        <v>109</v>
      </c>
      <c r="T1784" s="83" t="s">
        <v>190</v>
      </c>
      <c r="U1784" s="83" t="s">
        <v>124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>N006554</v>
      </c>
      <c r="AU1784" s="11">
        <f t="shared" si="612"/>
        <v>17</v>
      </c>
      <c r="AV1784" s="11">
        <f t="shared" si="613"/>
        <v>654.39</v>
      </c>
      <c r="AW1784" s="11" t="str">
        <f t="shared" si="614"/>
        <v>2017/12</v>
      </c>
      <c r="AX1784" s="11" t="str">
        <f t="shared" si="615"/>
        <v>2017/12 Contribuciones Seg. Social</v>
      </c>
      <c r="AY1784" s="11">
        <f t="shared" si="596"/>
        <v>12103.01</v>
      </c>
      <c r="AZ1784" s="11">
        <f t="shared" si="616"/>
        <v>5.4068368116691634E-2</v>
      </c>
      <c r="BA1784" s="11" t="str">
        <f t="shared" si="598"/>
        <v>N006554 17</v>
      </c>
      <c r="BB1784" s="11">
        <f>IFERROR(IF(AW1784="","",VLOOKUP(AW1784,SUSS!R:S,2,FALSE)),AY1784*SUSS!$M$2)</f>
        <v>1452.3612000000001</v>
      </c>
      <c r="BC1784" s="11">
        <f t="shared" si="597"/>
        <v>78.526800000000009</v>
      </c>
    </row>
    <row r="1785" spans="14:55" ht="29.25" thickBot="1">
      <c r="N1785" s="3" t="s">
        <v>198</v>
      </c>
      <c r="O1785" s="83">
        <v>18</v>
      </c>
      <c r="P1785" s="86">
        <v>3529.96</v>
      </c>
      <c r="Q1785" s="84" t="s">
        <v>102</v>
      </c>
      <c r="R1785" s="84" t="s">
        <v>10</v>
      </c>
      <c r="S1785" s="84" t="s">
        <v>10</v>
      </c>
      <c r="T1785" s="83" t="s">
        <v>206</v>
      </c>
      <c r="U1785" s="83" t="s">
        <v>124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14:55" ht="29.25" thickBot="1">
      <c r="N1786" s="3" t="s">
        <v>198</v>
      </c>
      <c r="O1786" s="83">
        <v>18</v>
      </c>
      <c r="P1786" s="87">
        <v>153.22999999999999</v>
      </c>
      <c r="Q1786" s="84" t="s">
        <v>107</v>
      </c>
      <c r="R1786" s="84" t="s">
        <v>10</v>
      </c>
      <c r="S1786" s="84" t="s">
        <v>10</v>
      </c>
      <c r="T1786" s="83" t="s">
        <v>206</v>
      </c>
      <c r="U1786" s="83" t="s">
        <v>124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29.25" thickBot="1">
      <c r="N1787" s="3" t="s">
        <v>198</v>
      </c>
      <c r="O1787" s="83">
        <v>18</v>
      </c>
      <c r="P1787" s="86">
        <v>10571.97</v>
      </c>
      <c r="Q1787" s="84" t="s">
        <v>82</v>
      </c>
      <c r="R1787" s="84" t="s">
        <v>10</v>
      </c>
      <c r="S1787" s="84" t="s">
        <v>83</v>
      </c>
      <c r="T1787" s="83" t="s">
        <v>210</v>
      </c>
      <c r="U1787" s="83" t="s">
        <v>124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29.25" thickBot="1">
      <c r="N1788" s="3" t="s">
        <v>198</v>
      </c>
      <c r="O1788" s="83">
        <v>18</v>
      </c>
      <c r="P1788" s="86">
        <v>2407.67</v>
      </c>
      <c r="Q1788" s="84" t="s">
        <v>82</v>
      </c>
      <c r="R1788" s="84" t="s">
        <v>10</v>
      </c>
      <c r="S1788" s="84" t="s">
        <v>10</v>
      </c>
      <c r="T1788" s="83" t="s">
        <v>211</v>
      </c>
      <c r="U1788" s="83" t="s">
        <v>124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14:55" ht="29.25" thickBot="1">
      <c r="N1789" s="3" t="s">
        <v>198</v>
      </c>
      <c r="O1789" s="83">
        <v>18</v>
      </c>
      <c r="P1789" s="87">
        <v>654.39</v>
      </c>
      <c r="Q1789" s="84" t="s">
        <v>11</v>
      </c>
      <c r="R1789" s="84" t="s">
        <v>108</v>
      </c>
      <c r="S1789" s="84" t="s">
        <v>109</v>
      </c>
      <c r="T1789" s="83" t="s">
        <v>190</v>
      </c>
      <c r="U1789" s="83" t="s">
        <v>124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>N006554</v>
      </c>
      <c r="AU1789" s="11">
        <f t="shared" si="612"/>
        <v>18</v>
      </c>
      <c r="AV1789" s="11">
        <f t="shared" si="613"/>
        <v>654.39</v>
      </c>
      <c r="AW1789" s="11" t="str">
        <f t="shared" si="614"/>
        <v>2017/12</v>
      </c>
      <c r="AX1789" s="11" t="str">
        <f t="shared" si="615"/>
        <v>2017/12 Contribuciones Seg. Social</v>
      </c>
      <c r="AY1789" s="11">
        <f t="shared" si="596"/>
        <v>12103.01</v>
      </c>
      <c r="AZ1789" s="11">
        <f t="shared" si="616"/>
        <v>5.4068368116691634E-2</v>
      </c>
      <c r="BA1789" s="11" t="str">
        <f t="shared" si="598"/>
        <v>N006554 18</v>
      </c>
      <c r="BB1789" s="11">
        <f>IFERROR(IF(AW1789="","",VLOOKUP(AW1789,SUSS!R:S,2,FALSE)),AY1789*SUSS!$M$2)</f>
        <v>1452.3612000000001</v>
      </c>
      <c r="BC1789" s="11">
        <f t="shared" si="597"/>
        <v>78.526800000000009</v>
      </c>
    </row>
    <row r="1790" spans="14:55" ht="29.25" thickBot="1">
      <c r="N1790" s="3" t="s">
        <v>198</v>
      </c>
      <c r="O1790" s="83">
        <v>19</v>
      </c>
      <c r="P1790" s="86">
        <v>3529.96</v>
      </c>
      <c r="Q1790" s="84" t="s">
        <v>102</v>
      </c>
      <c r="R1790" s="84" t="s">
        <v>10</v>
      </c>
      <c r="S1790" s="84" t="s">
        <v>10</v>
      </c>
      <c r="T1790" s="83" t="s">
        <v>206</v>
      </c>
      <c r="U1790" s="83" t="s">
        <v>124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29.25" thickBot="1">
      <c r="N1791" s="3" t="s">
        <v>198</v>
      </c>
      <c r="O1791" s="83">
        <v>19</v>
      </c>
      <c r="P1791" s="87">
        <v>153.22999999999999</v>
      </c>
      <c r="Q1791" s="84" t="s">
        <v>107</v>
      </c>
      <c r="R1791" s="84" t="s">
        <v>10</v>
      </c>
      <c r="S1791" s="84" t="s">
        <v>10</v>
      </c>
      <c r="T1791" s="83" t="s">
        <v>206</v>
      </c>
      <c r="U1791" s="83" t="s">
        <v>124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14:55" ht="29.25" thickBot="1">
      <c r="N1792" s="3" t="s">
        <v>198</v>
      </c>
      <c r="O1792" s="83">
        <v>19</v>
      </c>
      <c r="P1792" s="86">
        <v>12979.64</v>
      </c>
      <c r="Q1792" s="84" t="s">
        <v>82</v>
      </c>
      <c r="R1792" s="84" t="s">
        <v>10</v>
      </c>
      <c r="S1792" s="84" t="s">
        <v>10</v>
      </c>
      <c r="T1792" s="83" t="s">
        <v>211</v>
      </c>
      <c r="U1792" s="83" t="s">
        <v>124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29.25" thickBot="1">
      <c r="N1793" s="3" t="s">
        <v>198</v>
      </c>
      <c r="O1793" s="83">
        <v>19</v>
      </c>
      <c r="P1793" s="87">
        <v>654.39</v>
      </c>
      <c r="Q1793" s="84" t="s">
        <v>11</v>
      </c>
      <c r="R1793" s="84" t="s">
        <v>108</v>
      </c>
      <c r="S1793" s="84" t="s">
        <v>109</v>
      </c>
      <c r="T1793" s="83" t="s">
        <v>190</v>
      </c>
      <c r="U1793" s="83" t="s">
        <v>124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>N006554</v>
      </c>
      <c r="AU1793" s="11">
        <f t="shared" si="612"/>
        <v>19</v>
      </c>
      <c r="AV1793" s="11">
        <f t="shared" si="613"/>
        <v>654.39</v>
      </c>
      <c r="AW1793" s="11" t="str">
        <f t="shared" si="614"/>
        <v>2017/12</v>
      </c>
      <c r="AX1793" s="11" t="str">
        <f t="shared" si="615"/>
        <v>2017/12 Contribuciones Seg. Social</v>
      </c>
      <c r="AY1793" s="11">
        <f t="shared" si="596"/>
        <v>12103.01</v>
      </c>
      <c r="AZ1793" s="11">
        <f t="shared" si="616"/>
        <v>5.4068368116691634E-2</v>
      </c>
      <c r="BA1793" s="11" t="str">
        <f t="shared" si="598"/>
        <v>N006554 19</v>
      </c>
      <c r="BB1793" s="11">
        <f>IFERROR(IF(AW1793="","",VLOOKUP(AW1793,SUSS!R:S,2,FALSE)),AY1793*SUSS!$M$2)</f>
        <v>1452.3612000000001</v>
      </c>
      <c r="BC1793" s="11">
        <f t="shared" si="597"/>
        <v>78.526800000000009</v>
      </c>
    </row>
    <row r="1794" spans="14:55" ht="29.25" thickBot="1">
      <c r="N1794" s="3" t="s">
        <v>198</v>
      </c>
      <c r="O1794" s="83">
        <v>20</v>
      </c>
      <c r="P1794" s="86">
        <v>3529.96</v>
      </c>
      <c r="Q1794" s="84" t="s">
        <v>102</v>
      </c>
      <c r="R1794" s="84" t="s">
        <v>10</v>
      </c>
      <c r="S1794" s="84" t="s">
        <v>10</v>
      </c>
      <c r="T1794" s="83" t="s">
        <v>206</v>
      </c>
      <c r="U1794" s="83" t="s">
        <v>124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14:55" ht="29.25" thickBot="1">
      <c r="N1795" s="3" t="s">
        <v>198</v>
      </c>
      <c r="O1795" s="83">
        <v>20</v>
      </c>
      <c r="P1795" s="87">
        <v>153.22999999999999</v>
      </c>
      <c r="Q1795" s="84" t="s">
        <v>107</v>
      </c>
      <c r="R1795" s="84" t="s">
        <v>10</v>
      </c>
      <c r="S1795" s="84" t="s">
        <v>10</v>
      </c>
      <c r="T1795" s="83" t="s">
        <v>206</v>
      </c>
      <c r="U1795" s="83" t="s">
        <v>124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29.25" thickBot="1">
      <c r="N1796" s="3" t="s">
        <v>198</v>
      </c>
      <c r="O1796" s="83">
        <v>20</v>
      </c>
      <c r="P1796" s="86">
        <v>12979.64</v>
      </c>
      <c r="Q1796" s="84" t="s">
        <v>82</v>
      </c>
      <c r="R1796" s="84" t="s">
        <v>10</v>
      </c>
      <c r="S1796" s="84" t="s">
        <v>10</v>
      </c>
      <c r="T1796" s="83" t="s">
        <v>211</v>
      </c>
      <c r="U1796" s="83" t="s">
        <v>124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29.25" thickBot="1">
      <c r="N1797" s="3" t="s">
        <v>198</v>
      </c>
      <c r="O1797" s="83">
        <v>20</v>
      </c>
      <c r="P1797" s="87">
        <v>654.39</v>
      </c>
      <c r="Q1797" s="84" t="s">
        <v>11</v>
      </c>
      <c r="R1797" s="84" t="s">
        <v>108</v>
      </c>
      <c r="S1797" s="84" t="s">
        <v>109</v>
      </c>
      <c r="T1797" s="83" t="s">
        <v>190</v>
      </c>
      <c r="U1797" s="83" t="s">
        <v>124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N006554</v>
      </c>
      <c r="AU1797" s="11">
        <f t="shared" si="612"/>
        <v>20</v>
      </c>
      <c r="AV1797" s="11">
        <f t="shared" si="613"/>
        <v>654.39</v>
      </c>
      <c r="AW1797" s="11" t="str">
        <f t="shared" si="614"/>
        <v>2017/12</v>
      </c>
      <c r="AX1797" s="11" t="str">
        <f t="shared" si="615"/>
        <v>2017/12 Contribuciones Seg. Social</v>
      </c>
      <c r="AY1797" s="11">
        <f t="shared" si="617"/>
        <v>12103.01</v>
      </c>
      <c r="AZ1797" s="11">
        <f t="shared" si="616"/>
        <v>5.4068368116691634E-2</v>
      </c>
      <c r="BA1797" s="11" t="str">
        <f t="shared" si="598"/>
        <v>N006554 20</v>
      </c>
      <c r="BB1797" s="11">
        <f>IFERROR(IF(AW1797="","",VLOOKUP(AW1797,SUSS!R:S,2,FALSE)),AY1797*SUSS!$M$2)</f>
        <v>1452.3612000000001</v>
      </c>
      <c r="BC1797" s="11">
        <f t="shared" ref="BC1797:BC1860" si="618">IFERROR(IF(BB1797&lt;&gt;"",AZ1797*BB1797,""),"VER")</f>
        <v>78.526800000000009</v>
      </c>
    </row>
    <row r="1798" spans="14:55" ht="29.25" thickBot="1">
      <c r="N1798" s="3" t="s">
        <v>198</v>
      </c>
      <c r="O1798" s="83">
        <v>21</v>
      </c>
      <c r="P1798" s="86">
        <v>3529.96</v>
      </c>
      <c r="Q1798" s="84" t="s">
        <v>102</v>
      </c>
      <c r="R1798" s="84" t="s">
        <v>10</v>
      </c>
      <c r="S1798" s="84" t="s">
        <v>10</v>
      </c>
      <c r="T1798" s="83" t="s">
        <v>206</v>
      </c>
      <c r="U1798" s="83" t="s">
        <v>124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29.25" thickBot="1">
      <c r="N1799" s="3" t="s">
        <v>198</v>
      </c>
      <c r="O1799" s="83">
        <v>21</v>
      </c>
      <c r="P1799" s="87">
        <v>153.22999999999999</v>
      </c>
      <c r="Q1799" s="84" t="s">
        <v>107</v>
      </c>
      <c r="R1799" s="84" t="s">
        <v>10</v>
      </c>
      <c r="S1799" s="84" t="s">
        <v>10</v>
      </c>
      <c r="T1799" s="83" t="s">
        <v>206</v>
      </c>
      <c r="U1799" s="83" t="s">
        <v>124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29.25" thickBot="1">
      <c r="N1800" s="3" t="s">
        <v>198</v>
      </c>
      <c r="O1800" s="83">
        <v>21</v>
      </c>
      <c r="P1800" s="86">
        <v>12979.64</v>
      </c>
      <c r="Q1800" s="84" t="s">
        <v>82</v>
      </c>
      <c r="R1800" s="84" t="s">
        <v>10</v>
      </c>
      <c r="S1800" s="84" t="s">
        <v>10</v>
      </c>
      <c r="T1800" s="83" t="s">
        <v>211</v>
      </c>
      <c r="U1800" s="83" t="s">
        <v>124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14:55" ht="29.25" thickBot="1">
      <c r="N1801" s="3" t="s">
        <v>198</v>
      </c>
      <c r="O1801" s="83">
        <v>21</v>
      </c>
      <c r="P1801" s="87">
        <v>654.39</v>
      </c>
      <c r="Q1801" s="84" t="s">
        <v>11</v>
      </c>
      <c r="R1801" s="84" t="s">
        <v>108</v>
      </c>
      <c r="S1801" s="84" t="s">
        <v>109</v>
      </c>
      <c r="T1801" s="83" t="s">
        <v>190</v>
      </c>
      <c r="U1801" s="83" t="s">
        <v>124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>N006554</v>
      </c>
      <c r="AU1801" s="11">
        <f t="shared" si="612"/>
        <v>21</v>
      </c>
      <c r="AV1801" s="11">
        <f t="shared" si="613"/>
        <v>654.39</v>
      </c>
      <c r="AW1801" s="11" t="str">
        <f t="shared" si="614"/>
        <v>2017/12</v>
      </c>
      <c r="AX1801" s="11" t="str">
        <f t="shared" si="615"/>
        <v>2017/12 Contribuciones Seg. Social</v>
      </c>
      <c r="AY1801" s="11">
        <f t="shared" si="617"/>
        <v>12103.01</v>
      </c>
      <c r="AZ1801" s="11">
        <f t="shared" si="616"/>
        <v>5.4068368116691634E-2</v>
      </c>
      <c r="BA1801" s="11" t="str">
        <f t="shared" si="619"/>
        <v>N006554 21</v>
      </c>
      <c r="BB1801" s="11">
        <f>IFERROR(IF(AW1801="","",VLOOKUP(AW1801,SUSS!R:S,2,FALSE)),AY1801*SUSS!$M$2)</f>
        <v>1452.3612000000001</v>
      </c>
      <c r="BC1801" s="11">
        <f t="shared" si="618"/>
        <v>78.526800000000009</v>
      </c>
    </row>
    <row r="1802" spans="14:55" ht="29.25" thickBot="1">
      <c r="N1802" s="3" t="s">
        <v>198</v>
      </c>
      <c r="O1802" s="83">
        <v>22</v>
      </c>
      <c r="P1802" s="86">
        <v>3529.96</v>
      </c>
      <c r="Q1802" s="84" t="s">
        <v>102</v>
      </c>
      <c r="R1802" s="84" t="s">
        <v>10</v>
      </c>
      <c r="S1802" s="84" t="s">
        <v>10</v>
      </c>
      <c r="T1802" s="83" t="s">
        <v>206</v>
      </c>
      <c r="U1802" s="83" t="s">
        <v>124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29.25" thickBot="1">
      <c r="N1803" s="3" t="s">
        <v>198</v>
      </c>
      <c r="O1803" s="83">
        <v>22</v>
      </c>
      <c r="P1803" s="87">
        <v>153.22999999999999</v>
      </c>
      <c r="Q1803" s="84" t="s">
        <v>107</v>
      </c>
      <c r="R1803" s="84" t="s">
        <v>10</v>
      </c>
      <c r="S1803" s="84" t="s">
        <v>10</v>
      </c>
      <c r="T1803" s="83" t="s">
        <v>206</v>
      </c>
      <c r="U1803" s="83" t="s">
        <v>124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14:55" ht="29.25" thickBot="1">
      <c r="N1804" s="3" t="s">
        <v>198</v>
      </c>
      <c r="O1804" s="83">
        <v>22</v>
      </c>
      <c r="P1804" s="86">
        <v>12979.64</v>
      </c>
      <c r="Q1804" s="84" t="s">
        <v>82</v>
      </c>
      <c r="R1804" s="84" t="s">
        <v>10</v>
      </c>
      <c r="S1804" s="84" t="s">
        <v>10</v>
      </c>
      <c r="T1804" s="83" t="s">
        <v>211</v>
      </c>
      <c r="U1804" s="83" t="s">
        <v>124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29.25" thickBot="1">
      <c r="N1805" s="3" t="s">
        <v>198</v>
      </c>
      <c r="O1805" s="83">
        <v>22</v>
      </c>
      <c r="P1805" s="87">
        <v>654.39</v>
      </c>
      <c r="Q1805" s="84" t="s">
        <v>11</v>
      </c>
      <c r="R1805" s="84" t="s">
        <v>108</v>
      </c>
      <c r="S1805" s="84" t="s">
        <v>109</v>
      </c>
      <c r="T1805" s="83" t="s">
        <v>190</v>
      </c>
      <c r="U1805" s="83" t="s">
        <v>124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>N006554</v>
      </c>
      <c r="AU1805" s="11">
        <f t="shared" si="612"/>
        <v>22</v>
      </c>
      <c r="AV1805" s="11">
        <f t="shared" si="613"/>
        <v>654.39</v>
      </c>
      <c r="AW1805" s="11" t="str">
        <f t="shared" si="614"/>
        <v>2017/12</v>
      </c>
      <c r="AX1805" s="11" t="str">
        <f t="shared" si="615"/>
        <v>2017/12 Contribuciones Seg. Social</v>
      </c>
      <c r="AY1805" s="11">
        <f t="shared" si="617"/>
        <v>12103.01</v>
      </c>
      <c r="AZ1805" s="11">
        <f t="shared" si="616"/>
        <v>5.4068368116691634E-2</v>
      </c>
      <c r="BA1805" s="11" t="str">
        <f t="shared" si="619"/>
        <v>N006554 22</v>
      </c>
      <c r="BB1805" s="11">
        <f>IFERROR(IF(AW1805="","",VLOOKUP(AW1805,SUSS!R:S,2,FALSE)),AY1805*SUSS!$M$2)</f>
        <v>1452.3612000000001</v>
      </c>
      <c r="BC1805" s="11">
        <f t="shared" si="618"/>
        <v>78.526800000000009</v>
      </c>
    </row>
    <row r="1806" spans="14:55" ht="29.25" thickBot="1">
      <c r="N1806" s="3" t="s">
        <v>198</v>
      </c>
      <c r="O1806" s="83">
        <v>23</v>
      </c>
      <c r="P1806" s="86">
        <v>3529.96</v>
      </c>
      <c r="Q1806" s="84" t="s">
        <v>102</v>
      </c>
      <c r="R1806" s="84" t="s">
        <v>10</v>
      </c>
      <c r="S1806" s="84" t="s">
        <v>10</v>
      </c>
      <c r="T1806" s="83" t="s">
        <v>206</v>
      </c>
      <c r="U1806" s="83" t="s">
        <v>124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14:55" ht="29.25" thickBot="1">
      <c r="N1807" s="3" t="s">
        <v>198</v>
      </c>
      <c r="O1807" s="83">
        <v>23</v>
      </c>
      <c r="P1807" s="87">
        <v>153.22999999999999</v>
      </c>
      <c r="Q1807" s="84" t="s">
        <v>107</v>
      </c>
      <c r="R1807" s="84" t="s">
        <v>10</v>
      </c>
      <c r="S1807" s="84" t="s">
        <v>10</v>
      </c>
      <c r="T1807" s="83" t="s">
        <v>206</v>
      </c>
      <c r="U1807" s="83" t="s">
        <v>124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29.25" thickBot="1">
      <c r="N1808" s="3" t="s">
        <v>198</v>
      </c>
      <c r="O1808" s="83">
        <v>23</v>
      </c>
      <c r="P1808" s="86">
        <v>12979.64</v>
      </c>
      <c r="Q1808" s="84" t="s">
        <v>82</v>
      </c>
      <c r="R1808" s="84" t="s">
        <v>10</v>
      </c>
      <c r="S1808" s="84" t="s">
        <v>10</v>
      </c>
      <c r="T1808" s="83" t="s">
        <v>211</v>
      </c>
      <c r="U1808" s="83" t="s">
        <v>124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29.25" thickBot="1">
      <c r="N1809" s="3" t="s">
        <v>198</v>
      </c>
      <c r="O1809" s="83">
        <v>23</v>
      </c>
      <c r="P1809" s="87">
        <v>654.39</v>
      </c>
      <c r="Q1809" s="84" t="s">
        <v>11</v>
      </c>
      <c r="R1809" s="84" t="s">
        <v>108</v>
      </c>
      <c r="S1809" s="84" t="s">
        <v>109</v>
      </c>
      <c r="T1809" s="83" t="s">
        <v>190</v>
      </c>
      <c r="U1809" s="83" t="s">
        <v>124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N006554</v>
      </c>
      <c r="AU1809" s="11">
        <f t="shared" si="612"/>
        <v>23</v>
      </c>
      <c r="AV1809" s="11">
        <f t="shared" si="613"/>
        <v>654.39</v>
      </c>
      <c r="AW1809" s="11" t="str">
        <f t="shared" si="614"/>
        <v>2017/12</v>
      </c>
      <c r="AX1809" s="11" t="str">
        <f t="shared" si="615"/>
        <v>2017/12 Contribuciones Seg. Social</v>
      </c>
      <c r="AY1809" s="11">
        <f t="shared" si="617"/>
        <v>12103.01</v>
      </c>
      <c r="AZ1809" s="11">
        <f t="shared" si="616"/>
        <v>5.4068368116691634E-2</v>
      </c>
      <c r="BA1809" s="11" t="str">
        <f t="shared" si="619"/>
        <v>N006554 23</v>
      </c>
      <c r="BB1809" s="11">
        <f>IFERROR(IF(AW1809="","",VLOOKUP(AW1809,SUSS!R:S,2,FALSE)),AY1809*SUSS!$M$2)</f>
        <v>1452.3612000000001</v>
      </c>
      <c r="BC1809" s="11">
        <f t="shared" si="618"/>
        <v>78.526800000000009</v>
      </c>
    </row>
    <row r="1810" spans="14:55" ht="29.25" thickBot="1">
      <c r="N1810" s="3" t="s">
        <v>198</v>
      </c>
      <c r="O1810" s="83">
        <v>24</v>
      </c>
      <c r="P1810" s="86">
        <v>3529.96</v>
      </c>
      <c r="Q1810" s="84" t="s">
        <v>102</v>
      </c>
      <c r="R1810" s="84" t="s">
        <v>10</v>
      </c>
      <c r="S1810" s="84" t="s">
        <v>10</v>
      </c>
      <c r="T1810" s="83" t="s">
        <v>206</v>
      </c>
      <c r="U1810" s="83" t="s">
        <v>124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29.25" thickBot="1">
      <c r="N1811" s="3" t="s">
        <v>198</v>
      </c>
      <c r="O1811" s="83">
        <v>24</v>
      </c>
      <c r="P1811" s="87">
        <v>153.22999999999999</v>
      </c>
      <c r="Q1811" s="84" t="s">
        <v>107</v>
      </c>
      <c r="R1811" s="84" t="s">
        <v>10</v>
      </c>
      <c r="S1811" s="84" t="s">
        <v>10</v>
      </c>
      <c r="T1811" s="83" t="s">
        <v>206</v>
      </c>
      <c r="U1811" s="83" t="s">
        <v>124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29.25" thickBot="1">
      <c r="N1812" s="3" t="s">
        <v>198</v>
      </c>
      <c r="O1812" s="83">
        <v>24</v>
      </c>
      <c r="P1812" s="86">
        <v>4347.0600000000004</v>
      </c>
      <c r="Q1812" s="84" t="s">
        <v>82</v>
      </c>
      <c r="R1812" s="84" t="s">
        <v>10</v>
      </c>
      <c r="S1812" s="84" t="s">
        <v>10</v>
      </c>
      <c r="T1812" s="83" t="s">
        <v>211</v>
      </c>
      <c r="U1812" s="83" t="s">
        <v>124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14:55" ht="29.25" thickBot="1">
      <c r="N1813" s="3" t="s">
        <v>198</v>
      </c>
      <c r="O1813" s="83">
        <v>24</v>
      </c>
      <c r="P1813" s="86">
        <v>8632.58</v>
      </c>
      <c r="Q1813" s="84" t="s">
        <v>82</v>
      </c>
      <c r="R1813" s="84" t="s">
        <v>10</v>
      </c>
      <c r="S1813" s="84" t="s">
        <v>83</v>
      </c>
      <c r="T1813" s="83" t="s">
        <v>211</v>
      </c>
      <c r="U1813" s="83" t="s">
        <v>124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29.25" thickBot="1">
      <c r="N1814" s="3" t="s">
        <v>198</v>
      </c>
      <c r="O1814" s="83">
        <v>24</v>
      </c>
      <c r="P1814" s="87">
        <v>654.39</v>
      </c>
      <c r="Q1814" s="84" t="s">
        <v>11</v>
      </c>
      <c r="R1814" s="84" t="s">
        <v>108</v>
      </c>
      <c r="S1814" s="84" t="s">
        <v>109</v>
      </c>
      <c r="T1814" s="83" t="s">
        <v>190</v>
      </c>
      <c r="U1814" s="83" t="s">
        <v>124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>N006554</v>
      </c>
      <c r="AU1814" s="11">
        <f t="shared" si="612"/>
        <v>24</v>
      </c>
      <c r="AV1814" s="11">
        <f t="shared" si="613"/>
        <v>654.39</v>
      </c>
      <c r="AW1814" s="11" t="str">
        <f t="shared" si="614"/>
        <v>2017/12</v>
      </c>
      <c r="AX1814" s="11" t="str">
        <f t="shared" si="615"/>
        <v>2017/12 Contribuciones Seg. Social</v>
      </c>
      <c r="AY1814" s="11">
        <f t="shared" si="617"/>
        <v>12103.01</v>
      </c>
      <c r="AZ1814" s="11">
        <f t="shared" si="616"/>
        <v>5.4068368116691634E-2</v>
      </c>
      <c r="BA1814" s="11" t="str">
        <f t="shared" si="619"/>
        <v>N006554 24</v>
      </c>
      <c r="BB1814" s="11">
        <f>IFERROR(IF(AW1814="","",VLOOKUP(AW1814,SUSS!R:S,2,FALSE)),AY1814*SUSS!$M$2)</f>
        <v>1452.3612000000001</v>
      </c>
      <c r="BC1814" s="11">
        <f t="shared" si="618"/>
        <v>78.526800000000009</v>
      </c>
    </row>
    <row r="1815" spans="14:55" ht="29.25" thickBot="1">
      <c r="N1815" s="3" t="s">
        <v>198</v>
      </c>
      <c r="O1815" s="83">
        <v>25</v>
      </c>
      <c r="P1815" s="86">
        <v>3529.96</v>
      </c>
      <c r="Q1815" s="84" t="s">
        <v>102</v>
      </c>
      <c r="R1815" s="84" t="s">
        <v>10</v>
      </c>
      <c r="S1815" s="84" t="s">
        <v>10</v>
      </c>
      <c r="T1815" s="83" t="s">
        <v>206</v>
      </c>
      <c r="U1815" s="83" t="s">
        <v>124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29.25" thickBot="1">
      <c r="N1816" s="3" t="s">
        <v>198</v>
      </c>
      <c r="O1816" s="83">
        <v>25</v>
      </c>
      <c r="P1816" s="87">
        <v>153.22999999999999</v>
      </c>
      <c r="Q1816" s="84" t="s">
        <v>107</v>
      </c>
      <c r="R1816" s="84" t="s">
        <v>10</v>
      </c>
      <c r="S1816" s="84" t="s">
        <v>10</v>
      </c>
      <c r="T1816" s="83" t="s">
        <v>206</v>
      </c>
      <c r="U1816" s="83" t="s">
        <v>124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14:55" ht="29.25" thickBot="1">
      <c r="N1817" s="3" t="s">
        <v>198</v>
      </c>
      <c r="O1817" s="83">
        <v>25</v>
      </c>
      <c r="P1817" s="86">
        <v>12979.64</v>
      </c>
      <c r="Q1817" s="84" t="s">
        <v>82</v>
      </c>
      <c r="R1817" s="84" t="s">
        <v>10</v>
      </c>
      <c r="S1817" s="84" t="s">
        <v>83</v>
      </c>
      <c r="T1817" s="83" t="s">
        <v>211</v>
      </c>
      <c r="U1817" s="83" t="s">
        <v>124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29.25" thickBot="1">
      <c r="N1818" s="3" t="s">
        <v>198</v>
      </c>
      <c r="O1818" s="83">
        <v>25</v>
      </c>
      <c r="P1818" s="87">
        <v>654.39</v>
      </c>
      <c r="Q1818" s="84" t="s">
        <v>11</v>
      </c>
      <c r="R1818" s="84" t="s">
        <v>108</v>
      </c>
      <c r="S1818" s="84" t="s">
        <v>109</v>
      </c>
      <c r="T1818" s="83" t="s">
        <v>190</v>
      </c>
      <c r="U1818" s="83" t="s">
        <v>124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>N006554</v>
      </c>
      <c r="AU1818" s="11">
        <f t="shared" si="612"/>
        <v>25</v>
      </c>
      <c r="AV1818" s="11">
        <f t="shared" si="613"/>
        <v>654.39</v>
      </c>
      <c r="AW1818" s="11" t="str">
        <f t="shared" si="614"/>
        <v>2017/12</v>
      </c>
      <c r="AX1818" s="11" t="str">
        <f t="shared" si="615"/>
        <v>2017/12 Contribuciones Seg. Social</v>
      </c>
      <c r="AY1818" s="11">
        <f t="shared" si="617"/>
        <v>12103.01</v>
      </c>
      <c r="AZ1818" s="11">
        <f t="shared" si="616"/>
        <v>5.4068368116691634E-2</v>
      </c>
      <c r="BA1818" s="11" t="str">
        <f t="shared" si="619"/>
        <v>N006554 25</v>
      </c>
      <c r="BB1818" s="11">
        <f>IFERROR(IF(AW1818="","",VLOOKUP(AW1818,SUSS!R:S,2,FALSE)),AY1818*SUSS!$M$2)</f>
        <v>1452.3612000000001</v>
      </c>
      <c r="BC1818" s="11">
        <f t="shared" si="618"/>
        <v>78.526800000000009</v>
      </c>
    </row>
    <row r="1819" spans="14:55" ht="29.25" thickBot="1">
      <c r="N1819" s="3" t="s">
        <v>198</v>
      </c>
      <c r="O1819" s="83">
        <v>26</v>
      </c>
      <c r="P1819" s="86">
        <v>3529.96</v>
      </c>
      <c r="Q1819" s="84" t="s">
        <v>102</v>
      </c>
      <c r="R1819" s="84" t="s">
        <v>10</v>
      </c>
      <c r="S1819" s="84" t="s">
        <v>10</v>
      </c>
      <c r="T1819" s="83" t="s">
        <v>206</v>
      </c>
      <c r="U1819" s="83" t="s">
        <v>124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14:55" ht="29.25" thickBot="1">
      <c r="N1820" s="3" t="s">
        <v>198</v>
      </c>
      <c r="O1820" s="83">
        <v>26</v>
      </c>
      <c r="P1820" s="87">
        <v>108.82</v>
      </c>
      <c r="Q1820" s="84" t="s">
        <v>107</v>
      </c>
      <c r="R1820" s="84" t="s">
        <v>10</v>
      </c>
      <c r="S1820" s="84" t="s">
        <v>83</v>
      </c>
      <c r="T1820" s="83" t="s">
        <v>206</v>
      </c>
      <c r="U1820" s="83" t="s">
        <v>124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29.25" thickBot="1">
      <c r="N1821" s="3" t="s">
        <v>198</v>
      </c>
      <c r="O1821" s="83">
        <v>26</v>
      </c>
      <c r="P1821" s="87">
        <v>44.41</v>
      </c>
      <c r="Q1821" s="84" t="s">
        <v>107</v>
      </c>
      <c r="R1821" s="84" t="s">
        <v>10</v>
      </c>
      <c r="S1821" s="84" t="s">
        <v>10</v>
      </c>
      <c r="T1821" s="83" t="s">
        <v>206</v>
      </c>
      <c r="U1821" s="83" t="s">
        <v>124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29.25" thickBot="1">
      <c r="N1822" s="3" t="s">
        <v>198</v>
      </c>
      <c r="O1822" s="83">
        <v>26</v>
      </c>
      <c r="P1822" s="86">
        <v>12979.64</v>
      </c>
      <c r="Q1822" s="84" t="s">
        <v>82</v>
      </c>
      <c r="R1822" s="84" t="s">
        <v>10</v>
      </c>
      <c r="S1822" s="84" t="s">
        <v>83</v>
      </c>
      <c r="T1822" s="83" t="s">
        <v>211</v>
      </c>
      <c r="U1822" s="83" t="s">
        <v>124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14:55" ht="29.25" thickBot="1">
      <c r="N1823" s="3" t="s">
        <v>198</v>
      </c>
      <c r="O1823" s="83">
        <v>26</v>
      </c>
      <c r="P1823" s="87">
        <v>654.39</v>
      </c>
      <c r="Q1823" s="84" t="s">
        <v>11</v>
      </c>
      <c r="R1823" s="84" t="s">
        <v>108</v>
      </c>
      <c r="S1823" s="84" t="s">
        <v>109</v>
      </c>
      <c r="T1823" s="83" t="s">
        <v>190</v>
      </c>
      <c r="U1823" s="83" t="s">
        <v>124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>N006554</v>
      </c>
      <c r="AU1823" s="11">
        <f t="shared" si="633"/>
        <v>26</v>
      </c>
      <c r="AV1823" s="11">
        <f t="shared" si="634"/>
        <v>654.39</v>
      </c>
      <c r="AW1823" s="11" t="str">
        <f t="shared" si="635"/>
        <v>2017/12</v>
      </c>
      <c r="AX1823" s="11" t="str">
        <f t="shared" si="636"/>
        <v>2017/12 Contribuciones Seg. Social</v>
      </c>
      <c r="AY1823" s="11">
        <f t="shared" si="617"/>
        <v>12103.01</v>
      </c>
      <c r="AZ1823" s="11">
        <f t="shared" si="637"/>
        <v>5.4068368116691634E-2</v>
      </c>
      <c r="BA1823" s="11" t="str">
        <f t="shared" si="619"/>
        <v>N006554 26</v>
      </c>
      <c r="BB1823" s="11">
        <f>IFERROR(IF(AW1823="","",VLOOKUP(AW1823,SUSS!R:S,2,FALSE)),AY1823*SUSS!$M$2)</f>
        <v>1452.3612000000001</v>
      </c>
      <c r="BC1823" s="11">
        <f t="shared" si="618"/>
        <v>78.526800000000009</v>
      </c>
    </row>
    <row r="1824" spans="14:55" ht="29.25" thickBot="1">
      <c r="N1824" s="3" t="s">
        <v>198</v>
      </c>
      <c r="O1824" s="83">
        <v>27</v>
      </c>
      <c r="P1824" s="86">
        <v>3529.96</v>
      </c>
      <c r="Q1824" s="84" t="s">
        <v>102</v>
      </c>
      <c r="R1824" s="84" t="s">
        <v>10</v>
      </c>
      <c r="S1824" s="84" t="s">
        <v>10</v>
      </c>
      <c r="T1824" s="83" t="s">
        <v>206</v>
      </c>
      <c r="U1824" s="83" t="s">
        <v>124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29.25" thickBot="1">
      <c r="N1825" s="3" t="s">
        <v>198</v>
      </c>
      <c r="O1825" s="83">
        <v>27</v>
      </c>
      <c r="P1825" s="87">
        <v>153.22999999999999</v>
      </c>
      <c r="Q1825" s="84" t="s">
        <v>107</v>
      </c>
      <c r="R1825" s="84" t="s">
        <v>10</v>
      </c>
      <c r="S1825" s="84" t="s">
        <v>83</v>
      </c>
      <c r="T1825" s="83" t="s">
        <v>206</v>
      </c>
      <c r="U1825" s="83" t="s">
        <v>124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14:55" ht="29.25" thickBot="1">
      <c r="N1826" s="3" t="s">
        <v>198</v>
      </c>
      <c r="O1826" s="83">
        <v>27</v>
      </c>
      <c r="P1826" s="86">
        <v>12979.64</v>
      </c>
      <c r="Q1826" s="84" t="s">
        <v>82</v>
      </c>
      <c r="R1826" s="84" t="s">
        <v>10</v>
      </c>
      <c r="S1826" s="84" t="s">
        <v>83</v>
      </c>
      <c r="T1826" s="83" t="s">
        <v>211</v>
      </c>
      <c r="U1826" s="83" t="s">
        <v>124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29.25" thickBot="1">
      <c r="N1827" s="3" t="s">
        <v>198</v>
      </c>
      <c r="O1827" s="83">
        <v>27</v>
      </c>
      <c r="P1827" s="87">
        <v>459.45</v>
      </c>
      <c r="Q1827" s="84" t="s">
        <v>11</v>
      </c>
      <c r="R1827" s="84" t="s">
        <v>108</v>
      </c>
      <c r="S1827" s="84" t="s">
        <v>109</v>
      </c>
      <c r="T1827" s="83" t="s">
        <v>190</v>
      </c>
      <c r="U1827" s="83" t="s">
        <v>124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>N006554</v>
      </c>
      <c r="AU1827" s="11">
        <f t="shared" si="633"/>
        <v>27</v>
      </c>
      <c r="AV1827" s="11">
        <f t="shared" si="634"/>
        <v>459.45</v>
      </c>
      <c r="AW1827" s="11" t="str">
        <f t="shared" si="635"/>
        <v>2017/12</v>
      </c>
      <c r="AX1827" s="11" t="str">
        <f t="shared" si="636"/>
        <v>2017/12 Contribuciones Seg. Social</v>
      </c>
      <c r="AY1827" s="11">
        <f t="shared" si="617"/>
        <v>12103.01</v>
      </c>
      <c r="AZ1827" s="11">
        <f t="shared" si="637"/>
        <v>3.7961631032280396E-2</v>
      </c>
      <c r="BA1827" s="11" t="str">
        <f t="shared" si="619"/>
        <v>N006554 27</v>
      </c>
      <c r="BB1827" s="11">
        <f>IFERROR(IF(AW1827="","",VLOOKUP(AW1827,SUSS!R:S,2,FALSE)),AY1827*SUSS!$M$2)</f>
        <v>1452.3612000000001</v>
      </c>
      <c r="BC1827" s="11">
        <f t="shared" si="618"/>
        <v>55.134</v>
      </c>
    </row>
    <row r="1828" spans="14:55" ht="29.25" thickBot="1">
      <c r="N1828" s="3" t="s">
        <v>198</v>
      </c>
      <c r="O1828" s="83">
        <v>27</v>
      </c>
      <c r="P1828" s="87">
        <v>194.94</v>
      </c>
      <c r="Q1828" s="84" t="s">
        <v>11</v>
      </c>
      <c r="R1828" s="84" t="s">
        <v>108</v>
      </c>
      <c r="S1828" s="84" t="s">
        <v>83</v>
      </c>
      <c r="T1828" s="83" t="s">
        <v>190</v>
      </c>
      <c r="U1828" s="83" t="s">
        <v>124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N006554</v>
      </c>
      <c r="AU1828" s="11">
        <f t="shared" si="633"/>
        <v>27</v>
      </c>
      <c r="AV1828" s="11">
        <f t="shared" si="634"/>
        <v>194.94</v>
      </c>
      <c r="AW1828" s="11" t="str">
        <f t="shared" si="635"/>
        <v>2017/12</v>
      </c>
      <c r="AX1828" s="11" t="str">
        <f t="shared" si="636"/>
        <v>2017/12 Contribuciones Seg. Social</v>
      </c>
      <c r="AY1828" s="11">
        <f t="shared" si="617"/>
        <v>12103.01</v>
      </c>
      <c r="AZ1828" s="11">
        <f t="shared" si="637"/>
        <v>1.6106737084411234E-2</v>
      </c>
      <c r="BA1828" s="11" t="str">
        <f t="shared" si="619"/>
        <v>N006554 27</v>
      </c>
      <c r="BB1828" s="11">
        <f>IFERROR(IF(AW1828="","",VLOOKUP(AW1828,SUSS!R:S,2,FALSE)),AY1828*SUSS!$M$2)</f>
        <v>1452.3612000000001</v>
      </c>
      <c r="BC1828" s="11">
        <f t="shared" si="618"/>
        <v>23.392800000000001</v>
      </c>
    </row>
    <row r="1829" spans="14:55" ht="29.25" thickBot="1">
      <c r="N1829" s="3" t="s">
        <v>198</v>
      </c>
      <c r="O1829" s="83">
        <v>28</v>
      </c>
      <c r="P1829" s="86">
        <v>3529.96</v>
      </c>
      <c r="Q1829" s="84" t="s">
        <v>102</v>
      </c>
      <c r="R1829" s="84" t="s">
        <v>10</v>
      </c>
      <c r="S1829" s="84" t="s">
        <v>10</v>
      </c>
      <c r="T1829" s="83" t="s">
        <v>206</v>
      </c>
      <c r="U1829" s="83" t="s">
        <v>124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29.25" thickBot="1">
      <c r="N1830" s="3" t="s">
        <v>198</v>
      </c>
      <c r="O1830" s="83">
        <v>28</v>
      </c>
      <c r="P1830" s="87">
        <v>153.22999999999999</v>
      </c>
      <c r="Q1830" s="84" t="s">
        <v>107</v>
      </c>
      <c r="R1830" s="84" t="s">
        <v>10</v>
      </c>
      <c r="S1830" s="84" t="s">
        <v>83</v>
      </c>
      <c r="T1830" s="83" t="s">
        <v>206</v>
      </c>
      <c r="U1830" s="83" t="s">
        <v>124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29.25" thickBot="1">
      <c r="N1831" s="3" t="s">
        <v>198</v>
      </c>
      <c r="O1831" s="83">
        <v>28</v>
      </c>
      <c r="P1831" s="86">
        <v>6168.2</v>
      </c>
      <c r="Q1831" s="84" t="s">
        <v>82</v>
      </c>
      <c r="R1831" s="84" t="s">
        <v>10</v>
      </c>
      <c r="S1831" s="84" t="s">
        <v>83</v>
      </c>
      <c r="T1831" s="83" t="s">
        <v>211</v>
      </c>
      <c r="U1831" s="83" t="s">
        <v>124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14:55" ht="29.25" thickBot="1">
      <c r="N1832" s="3" t="s">
        <v>198</v>
      </c>
      <c r="O1832" s="83">
        <v>28</v>
      </c>
      <c r="P1832" s="86">
        <v>4807.26</v>
      </c>
      <c r="Q1832" s="84" t="s">
        <v>82</v>
      </c>
      <c r="R1832" s="84" t="s">
        <v>10</v>
      </c>
      <c r="S1832" s="84" t="s">
        <v>10</v>
      </c>
      <c r="T1832" s="83" t="s">
        <v>212</v>
      </c>
      <c r="U1832" s="83" t="s">
        <v>124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29.25" thickBot="1">
      <c r="N1833" s="3" t="s">
        <v>198</v>
      </c>
      <c r="O1833" s="83">
        <v>28</v>
      </c>
      <c r="P1833" s="86">
        <v>2004.18</v>
      </c>
      <c r="Q1833" s="84" t="s">
        <v>82</v>
      </c>
      <c r="R1833" s="84" t="s">
        <v>10</v>
      </c>
      <c r="S1833" s="84" t="s">
        <v>83</v>
      </c>
      <c r="T1833" s="83" t="s">
        <v>212</v>
      </c>
      <c r="U1833" s="83" t="s">
        <v>124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29.25" thickBot="1">
      <c r="N1834" s="3" t="s">
        <v>198</v>
      </c>
      <c r="O1834" s="83">
        <v>28</v>
      </c>
      <c r="P1834" s="87">
        <v>654.39</v>
      </c>
      <c r="Q1834" s="84" t="s">
        <v>11</v>
      </c>
      <c r="R1834" s="84" t="s">
        <v>108</v>
      </c>
      <c r="S1834" s="84" t="s">
        <v>83</v>
      </c>
      <c r="T1834" s="83" t="s">
        <v>190</v>
      </c>
      <c r="U1834" s="83" t="s">
        <v>124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N006554</v>
      </c>
      <c r="AU1834" s="11">
        <f t="shared" si="633"/>
        <v>28</v>
      </c>
      <c r="AV1834" s="11">
        <f t="shared" si="634"/>
        <v>654.39</v>
      </c>
      <c r="AW1834" s="11" t="str">
        <f t="shared" si="635"/>
        <v>2017/12</v>
      </c>
      <c r="AX1834" s="11" t="str">
        <f t="shared" si="636"/>
        <v>2017/12 Contribuciones Seg. Social</v>
      </c>
      <c r="AY1834" s="11">
        <f t="shared" si="617"/>
        <v>12103.01</v>
      </c>
      <c r="AZ1834" s="11">
        <f t="shared" si="637"/>
        <v>5.4068368116691634E-2</v>
      </c>
      <c r="BA1834" s="11" t="str">
        <f t="shared" si="619"/>
        <v>N006554 28</v>
      </c>
      <c r="BB1834" s="11">
        <f>IFERROR(IF(AW1834="","",VLOOKUP(AW1834,SUSS!R:S,2,FALSE)),AY1834*SUSS!$M$2)</f>
        <v>1452.3612000000001</v>
      </c>
      <c r="BC1834" s="11">
        <f t="shared" si="618"/>
        <v>78.526800000000009</v>
      </c>
    </row>
    <row r="1835" spans="14:55" ht="29.25" thickBot="1">
      <c r="N1835" s="3" t="s">
        <v>198</v>
      </c>
      <c r="O1835" s="83">
        <v>29</v>
      </c>
      <c r="P1835" s="86">
        <v>3529.96</v>
      </c>
      <c r="Q1835" s="84" t="s">
        <v>102</v>
      </c>
      <c r="R1835" s="84" t="s">
        <v>10</v>
      </c>
      <c r="S1835" s="84" t="s">
        <v>10</v>
      </c>
      <c r="T1835" s="83" t="s">
        <v>206</v>
      </c>
      <c r="U1835" s="83" t="s">
        <v>124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29.25" thickBot="1">
      <c r="N1836" s="3" t="s">
        <v>198</v>
      </c>
      <c r="O1836" s="83">
        <v>29</v>
      </c>
      <c r="P1836" s="87">
        <v>153.22999999999999</v>
      </c>
      <c r="Q1836" s="84" t="s">
        <v>107</v>
      </c>
      <c r="R1836" s="84" t="s">
        <v>10</v>
      </c>
      <c r="S1836" s="84" t="s">
        <v>83</v>
      </c>
      <c r="T1836" s="83" t="s">
        <v>206</v>
      </c>
      <c r="U1836" s="83" t="s">
        <v>124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29.25" thickBot="1">
      <c r="N1837" s="3" t="s">
        <v>198</v>
      </c>
      <c r="O1837" s="83">
        <v>29</v>
      </c>
      <c r="P1837" s="86">
        <v>1601.27</v>
      </c>
      <c r="Q1837" s="84" t="s">
        <v>82</v>
      </c>
      <c r="R1837" s="84" t="s">
        <v>10</v>
      </c>
      <c r="S1837" s="84" t="s">
        <v>83</v>
      </c>
      <c r="T1837" s="83" t="s">
        <v>212</v>
      </c>
      <c r="U1837" s="83" t="s">
        <v>124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14:55" ht="29.25" thickBot="1">
      <c r="N1838" s="3" t="s">
        <v>198</v>
      </c>
      <c r="O1838" s="83">
        <v>29</v>
      </c>
      <c r="P1838" s="86">
        <v>11378.37</v>
      </c>
      <c r="Q1838" s="84" t="s">
        <v>82</v>
      </c>
      <c r="R1838" s="84" t="s">
        <v>10</v>
      </c>
      <c r="S1838" s="84" t="s">
        <v>10</v>
      </c>
      <c r="T1838" s="83" t="s">
        <v>213</v>
      </c>
      <c r="U1838" s="83" t="s">
        <v>124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29.25" thickBot="1">
      <c r="N1839" s="3" t="s">
        <v>198</v>
      </c>
      <c r="O1839" s="83">
        <v>29</v>
      </c>
      <c r="P1839" s="87">
        <v>654.39</v>
      </c>
      <c r="Q1839" s="84" t="s">
        <v>11</v>
      </c>
      <c r="R1839" s="84" t="s">
        <v>108</v>
      </c>
      <c r="S1839" s="84" t="s">
        <v>83</v>
      </c>
      <c r="T1839" s="83" t="s">
        <v>190</v>
      </c>
      <c r="U1839" s="83" t="s">
        <v>124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>N006554</v>
      </c>
      <c r="AU1839" s="11">
        <f t="shared" si="633"/>
        <v>29</v>
      </c>
      <c r="AV1839" s="11">
        <f t="shared" si="634"/>
        <v>654.39</v>
      </c>
      <c r="AW1839" s="11" t="str">
        <f t="shared" si="635"/>
        <v>2017/12</v>
      </c>
      <c r="AX1839" s="11" t="str">
        <f t="shared" si="636"/>
        <v>2017/12 Contribuciones Seg. Social</v>
      </c>
      <c r="AY1839" s="11">
        <f t="shared" si="617"/>
        <v>12103.01</v>
      </c>
      <c r="AZ1839" s="11">
        <f t="shared" si="637"/>
        <v>5.4068368116691634E-2</v>
      </c>
      <c r="BA1839" s="11" t="str">
        <f t="shared" si="619"/>
        <v>N006554 29</v>
      </c>
      <c r="BB1839" s="11">
        <f>IFERROR(IF(AW1839="","",VLOOKUP(AW1839,SUSS!R:S,2,FALSE)),AY1839*SUSS!$M$2)</f>
        <v>1452.3612000000001</v>
      </c>
      <c r="BC1839" s="11">
        <f t="shared" si="618"/>
        <v>78.526800000000009</v>
      </c>
    </row>
    <row r="1840" spans="14:55" ht="29.25" thickBot="1">
      <c r="N1840" s="3" t="s">
        <v>198</v>
      </c>
      <c r="O1840" s="83">
        <v>30</v>
      </c>
      <c r="P1840" s="86">
        <v>3529.96</v>
      </c>
      <c r="Q1840" s="84" t="s">
        <v>102</v>
      </c>
      <c r="R1840" s="84" t="s">
        <v>10</v>
      </c>
      <c r="S1840" s="84" t="s">
        <v>10</v>
      </c>
      <c r="T1840" s="83" t="s">
        <v>206</v>
      </c>
      <c r="U1840" s="83" t="s">
        <v>124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14:55" ht="29.25" thickBot="1">
      <c r="N1841" s="3" t="s">
        <v>198</v>
      </c>
      <c r="O1841" s="83">
        <v>30</v>
      </c>
      <c r="P1841" s="87">
        <v>153.22999999999999</v>
      </c>
      <c r="Q1841" s="84" t="s">
        <v>107</v>
      </c>
      <c r="R1841" s="84" t="s">
        <v>10</v>
      </c>
      <c r="S1841" s="84" t="s">
        <v>83</v>
      </c>
      <c r="T1841" s="83" t="s">
        <v>206</v>
      </c>
      <c r="U1841" s="83" t="s">
        <v>124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29.25" thickBot="1">
      <c r="N1842" s="3" t="s">
        <v>198</v>
      </c>
      <c r="O1842" s="83">
        <v>30</v>
      </c>
      <c r="P1842" s="86">
        <v>12979.64</v>
      </c>
      <c r="Q1842" s="84" t="s">
        <v>82</v>
      </c>
      <c r="R1842" s="84" t="s">
        <v>10</v>
      </c>
      <c r="S1842" s="84" t="s">
        <v>10</v>
      </c>
      <c r="T1842" s="83" t="s">
        <v>213</v>
      </c>
      <c r="U1842" s="83" t="s">
        <v>124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29.25" thickBot="1">
      <c r="N1843" s="3" t="s">
        <v>198</v>
      </c>
      <c r="O1843" s="83">
        <v>30</v>
      </c>
      <c r="P1843" s="87">
        <v>312.92</v>
      </c>
      <c r="Q1843" s="84" t="s">
        <v>11</v>
      </c>
      <c r="R1843" s="84" t="s">
        <v>108</v>
      </c>
      <c r="S1843" s="84" t="s">
        <v>83</v>
      </c>
      <c r="T1843" s="83" t="s">
        <v>190</v>
      </c>
      <c r="U1843" s="83" t="s">
        <v>124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N006554</v>
      </c>
      <c r="AU1843" s="11">
        <f t="shared" si="633"/>
        <v>30</v>
      </c>
      <c r="AV1843" s="11">
        <f t="shared" si="634"/>
        <v>312.92</v>
      </c>
      <c r="AW1843" s="11" t="str">
        <f t="shared" si="635"/>
        <v>2017/12</v>
      </c>
      <c r="AX1843" s="11" t="str">
        <f t="shared" si="636"/>
        <v>2017/12 Contribuciones Seg. Social</v>
      </c>
      <c r="AY1843" s="11">
        <f t="shared" si="617"/>
        <v>12103.01</v>
      </c>
      <c r="AZ1843" s="11">
        <f t="shared" si="637"/>
        <v>2.5854725394757173E-2</v>
      </c>
      <c r="BA1843" s="11" t="str">
        <f t="shared" si="619"/>
        <v>N006554 30</v>
      </c>
      <c r="BB1843" s="11">
        <f>IFERROR(IF(AW1843="","",VLOOKUP(AW1843,SUSS!R:S,2,FALSE)),AY1843*SUSS!$M$2)</f>
        <v>1452.3612000000001</v>
      </c>
      <c r="BC1843" s="11">
        <f t="shared" si="618"/>
        <v>37.550400000000003</v>
      </c>
    </row>
    <row r="1844" spans="14:55" ht="29.25" thickBot="1">
      <c r="N1844" s="3" t="s">
        <v>198</v>
      </c>
      <c r="O1844" s="83">
        <v>30</v>
      </c>
      <c r="P1844" s="87">
        <v>341.47</v>
      </c>
      <c r="Q1844" s="84" t="s">
        <v>11</v>
      </c>
      <c r="R1844" s="84" t="s">
        <v>108</v>
      </c>
      <c r="S1844" s="84" t="s">
        <v>109</v>
      </c>
      <c r="T1844" s="83" t="s">
        <v>191</v>
      </c>
      <c r="U1844" s="83" t="s">
        <v>124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>N006554</v>
      </c>
      <c r="AU1844" s="11">
        <f t="shared" si="633"/>
        <v>30</v>
      </c>
      <c r="AV1844" s="11">
        <f t="shared" si="634"/>
        <v>341.47</v>
      </c>
      <c r="AW1844" s="11" t="str">
        <f t="shared" si="635"/>
        <v>2018/1</v>
      </c>
      <c r="AX1844" s="11" t="str">
        <f t="shared" si="636"/>
        <v>2018/1 Contribuciones Seg. Social</v>
      </c>
      <c r="AY1844" s="11">
        <f t="shared" si="617"/>
        <v>11656.59</v>
      </c>
      <c r="AZ1844" s="11">
        <f t="shared" si="637"/>
        <v>2.929415892640987E-2</v>
      </c>
      <c r="BA1844" s="11" t="str">
        <f t="shared" si="619"/>
        <v>N006554 30</v>
      </c>
      <c r="BB1844" s="11">
        <f>IFERROR(IF(AW1844="","",VLOOKUP(AW1844,SUSS!R:S,2,FALSE)),AY1844*SUSS!$M$2)</f>
        <v>1398.7908</v>
      </c>
      <c r="BC1844" s="11">
        <f t="shared" si="618"/>
        <v>40.976400000000005</v>
      </c>
    </row>
    <row r="1845" spans="14:55" ht="29.25" thickBot="1">
      <c r="N1845" s="3" t="s">
        <v>198</v>
      </c>
      <c r="O1845" s="83">
        <v>31</v>
      </c>
      <c r="P1845" s="86">
        <v>3529.96</v>
      </c>
      <c r="Q1845" s="84" t="s">
        <v>102</v>
      </c>
      <c r="R1845" s="84" t="s">
        <v>10</v>
      </c>
      <c r="S1845" s="84" t="s">
        <v>10</v>
      </c>
      <c r="T1845" s="83" t="s">
        <v>206</v>
      </c>
      <c r="U1845" s="83" t="s">
        <v>124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29.25" thickBot="1">
      <c r="N1846" s="3" t="s">
        <v>198</v>
      </c>
      <c r="O1846" s="83">
        <v>31</v>
      </c>
      <c r="P1846" s="87">
        <v>153.22999999999999</v>
      </c>
      <c r="Q1846" s="84" t="s">
        <v>107</v>
      </c>
      <c r="R1846" s="84" t="s">
        <v>10</v>
      </c>
      <c r="S1846" s="84" t="s">
        <v>83</v>
      </c>
      <c r="T1846" s="83" t="s">
        <v>206</v>
      </c>
      <c r="U1846" s="83" t="s">
        <v>124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14:55" ht="29.25" thickBot="1">
      <c r="N1847" s="3" t="s">
        <v>198</v>
      </c>
      <c r="O1847" s="83">
        <v>31</v>
      </c>
      <c r="P1847" s="86">
        <v>12979.64</v>
      </c>
      <c r="Q1847" s="84" t="s">
        <v>82</v>
      </c>
      <c r="R1847" s="84" t="s">
        <v>10</v>
      </c>
      <c r="S1847" s="84" t="s">
        <v>10</v>
      </c>
      <c r="T1847" s="83" t="s">
        <v>213</v>
      </c>
      <c r="U1847" s="83" t="s">
        <v>124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29.25" thickBot="1">
      <c r="N1848" s="3" t="s">
        <v>198</v>
      </c>
      <c r="O1848" s="83">
        <v>31</v>
      </c>
      <c r="P1848" s="87">
        <v>654.39</v>
      </c>
      <c r="Q1848" s="84" t="s">
        <v>11</v>
      </c>
      <c r="R1848" s="84" t="s">
        <v>108</v>
      </c>
      <c r="S1848" s="84" t="s">
        <v>109</v>
      </c>
      <c r="T1848" s="83" t="s">
        <v>191</v>
      </c>
      <c r="U1848" s="83" t="s">
        <v>124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>N006554</v>
      </c>
      <c r="AU1848" s="11">
        <f t="shared" si="633"/>
        <v>31</v>
      </c>
      <c r="AV1848" s="11">
        <f t="shared" si="634"/>
        <v>654.39</v>
      </c>
      <c r="AW1848" s="11" t="str">
        <f t="shared" si="635"/>
        <v>2018/1</v>
      </c>
      <c r="AX1848" s="11" t="str">
        <f t="shared" si="636"/>
        <v>2018/1 Contribuciones Seg. Social</v>
      </c>
      <c r="AY1848" s="11">
        <f t="shared" si="617"/>
        <v>11656.59</v>
      </c>
      <c r="AZ1848" s="11">
        <f t="shared" si="637"/>
        <v>5.6139059536279477E-2</v>
      </c>
      <c r="BA1848" s="11" t="str">
        <f t="shared" si="619"/>
        <v>N006554 31</v>
      </c>
      <c r="BB1848" s="11">
        <f>IFERROR(IF(AW1848="","",VLOOKUP(AW1848,SUSS!R:S,2,FALSE)),AY1848*SUSS!$M$2)</f>
        <v>1398.7908</v>
      </c>
      <c r="BC1848" s="11">
        <f t="shared" si="618"/>
        <v>78.526799999999994</v>
      </c>
    </row>
    <row r="1849" spans="14:55" ht="29.25" thickBot="1">
      <c r="N1849" s="3" t="s">
        <v>198</v>
      </c>
      <c r="O1849" s="83">
        <v>32</v>
      </c>
      <c r="P1849" s="86">
        <v>3529.96</v>
      </c>
      <c r="Q1849" s="84" t="s">
        <v>102</v>
      </c>
      <c r="R1849" s="84" t="s">
        <v>10</v>
      </c>
      <c r="S1849" s="84" t="s">
        <v>10</v>
      </c>
      <c r="T1849" s="83" t="s">
        <v>206</v>
      </c>
      <c r="U1849" s="83" t="s">
        <v>124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14:55" ht="29.25" thickBot="1">
      <c r="N1850" s="3" t="s">
        <v>198</v>
      </c>
      <c r="O1850" s="83">
        <v>32</v>
      </c>
      <c r="P1850" s="87">
        <v>153.22999999999999</v>
      </c>
      <c r="Q1850" s="84" t="s">
        <v>107</v>
      </c>
      <c r="R1850" s="84" t="s">
        <v>10</v>
      </c>
      <c r="S1850" s="84" t="s">
        <v>83</v>
      </c>
      <c r="T1850" s="83" t="s">
        <v>206</v>
      </c>
      <c r="U1850" s="83" t="s">
        <v>124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29.25" thickBot="1">
      <c r="N1851" s="3" t="s">
        <v>198</v>
      </c>
      <c r="O1851" s="83">
        <v>32</v>
      </c>
      <c r="P1851" s="86">
        <v>12979.64</v>
      </c>
      <c r="Q1851" s="84" t="s">
        <v>82</v>
      </c>
      <c r="R1851" s="84" t="s">
        <v>10</v>
      </c>
      <c r="S1851" s="84" t="s">
        <v>10</v>
      </c>
      <c r="T1851" s="83" t="s">
        <v>213</v>
      </c>
      <c r="U1851" s="83" t="s">
        <v>124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29.25" thickBot="1">
      <c r="N1852" s="3" t="s">
        <v>198</v>
      </c>
      <c r="O1852" s="83">
        <v>32</v>
      </c>
      <c r="P1852" s="87">
        <v>654.39</v>
      </c>
      <c r="Q1852" s="84" t="s">
        <v>11</v>
      </c>
      <c r="R1852" s="84" t="s">
        <v>108</v>
      </c>
      <c r="S1852" s="84" t="s">
        <v>109</v>
      </c>
      <c r="T1852" s="83" t="s">
        <v>191</v>
      </c>
      <c r="U1852" s="83" t="s">
        <v>124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N006554</v>
      </c>
      <c r="AU1852" s="11">
        <f t="shared" si="633"/>
        <v>32</v>
      </c>
      <c r="AV1852" s="11">
        <f t="shared" si="634"/>
        <v>654.39</v>
      </c>
      <c r="AW1852" s="11" t="str">
        <f t="shared" si="635"/>
        <v>2018/1</v>
      </c>
      <c r="AX1852" s="11" t="str">
        <f t="shared" si="636"/>
        <v>2018/1 Contribuciones Seg. Social</v>
      </c>
      <c r="AY1852" s="11">
        <f t="shared" si="617"/>
        <v>11656.59</v>
      </c>
      <c r="AZ1852" s="11">
        <f t="shared" si="637"/>
        <v>5.6139059536279477E-2</v>
      </c>
      <c r="BA1852" s="11" t="str">
        <f t="shared" si="619"/>
        <v>N006554 32</v>
      </c>
      <c r="BB1852" s="11">
        <f>IFERROR(IF(AW1852="","",VLOOKUP(AW1852,SUSS!R:S,2,FALSE)),AY1852*SUSS!$M$2)</f>
        <v>1398.7908</v>
      </c>
      <c r="BC1852" s="11">
        <f t="shared" si="618"/>
        <v>78.526799999999994</v>
      </c>
    </row>
    <row r="1853" spans="14:55" ht="29.25" thickBot="1">
      <c r="N1853" s="3" t="s">
        <v>198</v>
      </c>
      <c r="O1853" s="83">
        <v>33</v>
      </c>
      <c r="P1853" s="86">
        <v>3529.96</v>
      </c>
      <c r="Q1853" s="84" t="s">
        <v>102</v>
      </c>
      <c r="R1853" s="84" t="s">
        <v>10</v>
      </c>
      <c r="S1853" s="84" t="s">
        <v>10</v>
      </c>
      <c r="T1853" s="83" t="s">
        <v>206</v>
      </c>
      <c r="U1853" s="83" t="s">
        <v>124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29.25" thickBot="1">
      <c r="N1854" s="3" t="s">
        <v>198</v>
      </c>
      <c r="O1854" s="83">
        <v>33</v>
      </c>
      <c r="P1854" s="87">
        <v>153.22999999999999</v>
      </c>
      <c r="Q1854" s="84" t="s">
        <v>107</v>
      </c>
      <c r="R1854" s="84" t="s">
        <v>10</v>
      </c>
      <c r="S1854" s="84" t="s">
        <v>83</v>
      </c>
      <c r="T1854" s="83" t="s">
        <v>206</v>
      </c>
      <c r="U1854" s="83" t="s">
        <v>124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29.25" thickBot="1">
      <c r="N1855" s="3" t="s">
        <v>198</v>
      </c>
      <c r="O1855" s="83">
        <v>33</v>
      </c>
      <c r="P1855" s="86">
        <v>12979.64</v>
      </c>
      <c r="Q1855" s="84" t="s">
        <v>82</v>
      </c>
      <c r="R1855" s="84" t="s">
        <v>10</v>
      </c>
      <c r="S1855" s="84" t="s">
        <v>10</v>
      </c>
      <c r="T1855" s="83" t="s">
        <v>213</v>
      </c>
      <c r="U1855" s="83" t="s">
        <v>124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14:55" ht="29.25" thickBot="1">
      <c r="N1856" s="3" t="s">
        <v>198</v>
      </c>
      <c r="O1856" s="83">
        <v>33</v>
      </c>
      <c r="P1856" s="87">
        <v>654.39</v>
      </c>
      <c r="Q1856" s="84" t="s">
        <v>11</v>
      </c>
      <c r="R1856" s="84" t="s">
        <v>108</v>
      </c>
      <c r="S1856" s="84" t="s">
        <v>109</v>
      </c>
      <c r="T1856" s="83" t="s">
        <v>191</v>
      </c>
      <c r="U1856" s="83" t="s">
        <v>124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>N006554</v>
      </c>
      <c r="AU1856" s="11">
        <f t="shared" si="633"/>
        <v>33</v>
      </c>
      <c r="AV1856" s="11">
        <f t="shared" si="634"/>
        <v>654.39</v>
      </c>
      <c r="AW1856" s="11" t="str">
        <f t="shared" si="635"/>
        <v>2018/1</v>
      </c>
      <c r="AX1856" s="11" t="str">
        <f t="shared" si="636"/>
        <v>2018/1 Contribuciones Seg. Social</v>
      </c>
      <c r="AY1856" s="11">
        <f t="shared" si="617"/>
        <v>11656.59</v>
      </c>
      <c r="AZ1856" s="11">
        <f t="shared" si="637"/>
        <v>5.6139059536279477E-2</v>
      </c>
      <c r="BA1856" s="11" t="str">
        <f t="shared" si="619"/>
        <v>N006554 33</v>
      </c>
      <c r="BB1856" s="11">
        <f>IFERROR(IF(AW1856="","",VLOOKUP(AW1856,SUSS!R:S,2,FALSE)),AY1856*SUSS!$M$2)</f>
        <v>1398.7908</v>
      </c>
      <c r="BC1856" s="11">
        <f t="shared" si="618"/>
        <v>78.526799999999994</v>
      </c>
    </row>
    <row r="1857" spans="14:55" ht="29.25" thickBot="1">
      <c r="N1857" s="3" t="s">
        <v>198</v>
      </c>
      <c r="O1857" s="83">
        <v>34</v>
      </c>
      <c r="P1857" s="86">
        <v>3529.96</v>
      </c>
      <c r="Q1857" s="84" t="s">
        <v>102</v>
      </c>
      <c r="R1857" s="84" t="s">
        <v>10</v>
      </c>
      <c r="S1857" s="84" t="s">
        <v>10</v>
      </c>
      <c r="T1857" s="83" t="s">
        <v>206</v>
      </c>
      <c r="U1857" s="83" t="s">
        <v>124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29.25" thickBot="1">
      <c r="N1858" s="3" t="s">
        <v>198</v>
      </c>
      <c r="O1858" s="83">
        <v>34</v>
      </c>
      <c r="P1858" s="87">
        <v>153.22999999999999</v>
      </c>
      <c r="Q1858" s="84" t="s">
        <v>107</v>
      </c>
      <c r="R1858" s="84" t="s">
        <v>10</v>
      </c>
      <c r="S1858" s="84" t="s">
        <v>83</v>
      </c>
      <c r="T1858" s="83" t="s">
        <v>206</v>
      </c>
      <c r="U1858" s="83" t="s">
        <v>124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14:55" ht="29.25" thickBot="1">
      <c r="N1859" s="3" t="s">
        <v>198</v>
      </c>
      <c r="O1859" s="83">
        <v>34</v>
      </c>
      <c r="P1859" s="86">
        <v>12979.64</v>
      </c>
      <c r="Q1859" s="84" t="s">
        <v>82</v>
      </c>
      <c r="R1859" s="84" t="s">
        <v>10</v>
      </c>
      <c r="S1859" s="84" t="s">
        <v>10</v>
      </c>
      <c r="T1859" s="83" t="s">
        <v>213</v>
      </c>
      <c r="U1859" s="83" t="s">
        <v>124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29.25" thickBot="1">
      <c r="N1860" s="3" t="s">
        <v>198</v>
      </c>
      <c r="O1860" s="83">
        <v>34</v>
      </c>
      <c r="P1860" s="87">
        <v>654.39</v>
      </c>
      <c r="Q1860" s="84" t="s">
        <v>11</v>
      </c>
      <c r="R1860" s="84" t="s">
        <v>108</v>
      </c>
      <c r="S1860" s="84" t="s">
        <v>109</v>
      </c>
      <c r="T1860" s="83" t="s">
        <v>191</v>
      </c>
      <c r="U1860" s="83" t="s">
        <v>124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>N006554</v>
      </c>
      <c r="AU1860" s="11">
        <f t="shared" si="633"/>
        <v>34</v>
      </c>
      <c r="AV1860" s="11">
        <f t="shared" si="634"/>
        <v>654.39</v>
      </c>
      <c r="AW1860" s="11" t="str">
        <f t="shared" si="635"/>
        <v>2018/1</v>
      </c>
      <c r="AX1860" s="11" t="str">
        <f t="shared" si="636"/>
        <v>2018/1 Contribuciones Seg. Social</v>
      </c>
      <c r="AY1860" s="11">
        <f t="shared" ref="AY1860:AY1923" si="638">VLOOKUP(AX1860,AO:AP,2,FALSE)</f>
        <v>11656.59</v>
      </c>
      <c r="AZ1860" s="11">
        <f t="shared" si="637"/>
        <v>5.6139059536279477E-2</v>
      </c>
      <c r="BA1860" s="11" t="str">
        <f t="shared" si="619"/>
        <v>N006554 34</v>
      </c>
      <c r="BB1860" s="11">
        <f>IFERROR(IF(AW1860="","",VLOOKUP(AW1860,SUSS!R:S,2,FALSE)),AY1860*SUSS!$M$2)</f>
        <v>1398.7908</v>
      </c>
      <c r="BC1860" s="11">
        <f t="shared" si="618"/>
        <v>78.526799999999994</v>
      </c>
    </row>
    <row r="1861" spans="14:55" ht="29.25" thickBot="1">
      <c r="N1861" s="3" t="s">
        <v>198</v>
      </c>
      <c r="O1861" s="83">
        <v>35</v>
      </c>
      <c r="P1861" s="86">
        <v>3529.96</v>
      </c>
      <c r="Q1861" s="84" t="s">
        <v>102</v>
      </c>
      <c r="R1861" s="84" t="s">
        <v>10</v>
      </c>
      <c r="S1861" s="84" t="s">
        <v>10</v>
      </c>
      <c r="T1861" s="83" t="s">
        <v>206</v>
      </c>
      <c r="U1861" s="83" t="s">
        <v>124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14:55" ht="29.25" thickBot="1">
      <c r="N1862" s="3" t="s">
        <v>198</v>
      </c>
      <c r="O1862" s="83">
        <v>35</v>
      </c>
      <c r="P1862" s="87">
        <v>153.22999999999999</v>
      </c>
      <c r="Q1862" s="84" t="s">
        <v>107</v>
      </c>
      <c r="R1862" s="84" t="s">
        <v>10</v>
      </c>
      <c r="S1862" s="84" t="s">
        <v>83</v>
      </c>
      <c r="T1862" s="83" t="s">
        <v>206</v>
      </c>
      <c r="U1862" s="83" t="s">
        <v>124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29.25" thickBot="1">
      <c r="N1863" s="3" t="s">
        <v>198</v>
      </c>
      <c r="O1863" s="83">
        <v>35</v>
      </c>
      <c r="P1863" s="86">
        <v>12979.64</v>
      </c>
      <c r="Q1863" s="84" t="s">
        <v>82</v>
      </c>
      <c r="R1863" s="84" t="s">
        <v>10</v>
      </c>
      <c r="S1863" s="84" t="s">
        <v>10</v>
      </c>
      <c r="T1863" s="83" t="s">
        <v>213</v>
      </c>
      <c r="U1863" s="83" t="s">
        <v>124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29.25" thickBot="1">
      <c r="N1864" s="3" t="s">
        <v>198</v>
      </c>
      <c r="O1864" s="83">
        <v>35</v>
      </c>
      <c r="P1864" s="87">
        <v>654.39</v>
      </c>
      <c r="Q1864" s="84" t="s">
        <v>11</v>
      </c>
      <c r="R1864" s="84" t="s">
        <v>108</v>
      </c>
      <c r="S1864" s="84" t="s">
        <v>109</v>
      </c>
      <c r="T1864" s="83" t="s">
        <v>191</v>
      </c>
      <c r="U1864" s="83" t="s">
        <v>124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N006554</v>
      </c>
      <c r="AU1864" s="11">
        <f t="shared" si="633"/>
        <v>35</v>
      </c>
      <c r="AV1864" s="11">
        <f t="shared" si="634"/>
        <v>654.39</v>
      </c>
      <c r="AW1864" s="11" t="str">
        <f t="shared" si="635"/>
        <v>2018/1</v>
      </c>
      <c r="AX1864" s="11" t="str">
        <f t="shared" si="636"/>
        <v>2018/1 Contribuciones Seg. Social</v>
      </c>
      <c r="AY1864" s="11">
        <f t="shared" si="638"/>
        <v>11656.59</v>
      </c>
      <c r="AZ1864" s="11">
        <f t="shared" si="637"/>
        <v>5.6139059536279477E-2</v>
      </c>
      <c r="BA1864" s="11" t="str">
        <f t="shared" ref="BA1864:BA1927" si="640">AT1864&amp;" "&amp;AU1864</f>
        <v>N006554 35</v>
      </c>
      <c r="BB1864" s="11">
        <f>IFERROR(IF(AW1864="","",VLOOKUP(AW1864,SUSS!R:S,2,FALSE)),AY1864*SUSS!$M$2)</f>
        <v>1398.7908</v>
      </c>
      <c r="BC1864" s="11">
        <f t="shared" si="639"/>
        <v>78.526799999999994</v>
      </c>
    </row>
    <row r="1865" spans="14:55" ht="29.25" thickBot="1">
      <c r="N1865" s="3" t="s">
        <v>198</v>
      </c>
      <c r="O1865" s="83">
        <v>36</v>
      </c>
      <c r="P1865" s="86">
        <v>3529.96</v>
      </c>
      <c r="Q1865" s="84" t="s">
        <v>102</v>
      </c>
      <c r="R1865" s="84" t="s">
        <v>10</v>
      </c>
      <c r="S1865" s="84" t="s">
        <v>10</v>
      </c>
      <c r="T1865" s="83" t="s">
        <v>206</v>
      </c>
      <c r="U1865" s="83" t="s">
        <v>124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29.25" thickBot="1">
      <c r="N1866" s="3" t="s">
        <v>198</v>
      </c>
      <c r="O1866" s="83">
        <v>36</v>
      </c>
      <c r="P1866" s="87">
        <v>153.22999999999999</v>
      </c>
      <c r="Q1866" s="84" t="s">
        <v>107</v>
      </c>
      <c r="R1866" s="84" t="s">
        <v>10</v>
      </c>
      <c r="S1866" s="84" t="s">
        <v>83</v>
      </c>
      <c r="T1866" s="83" t="s">
        <v>206</v>
      </c>
      <c r="U1866" s="83" t="s">
        <v>124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29.25" thickBot="1">
      <c r="N1867" s="3" t="s">
        <v>198</v>
      </c>
      <c r="O1867" s="83">
        <v>36</v>
      </c>
      <c r="P1867" s="86">
        <v>12979.64</v>
      </c>
      <c r="Q1867" s="84" t="s">
        <v>82</v>
      </c>
      <c r="R1867" s="84" t="s">
        <v>10</v>
      </c>
      <c r="S1867" s="84" t="s">
        <v>10</v>
      </c>
      <c r="T1867" s="83" t="s">
        <v>213</v>
      </c>
      <c r="U1867" s="83" t="s">
        <v>124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14:55" ht="29.25" thickBot="1">
      <c r="N1868" s="3" t="s">
        <v>198</v>
      </c>
      <c r="O1868" s="83">
        <v>36</v>
      </c>
      <c r="P1868" s="87">
        <v>654.39</v>
      </c>
      <c r="Q1868" s="84" t="s">
        <v>11</v>
      </c>
      <c r="R1868" s="84" t="s">
        <v>108</v>
      </c>
      <c r="S1868" s="84" t="s">
        <v>109</v>
      </c>
      <c r="T1868" s="83" t="s">
        <v>191</v>
      </c>
      <c r="U1868" s="83" t="s">
        <v>124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>N006554</v>
      </c>
      <c r="AU1868" s="11">
        <f t="shared" si="633"/>
        <v>36</v>
      </c>
      <c r="AV1868" s="11">
        <f t="shared" si="634"/>
        <v>654.39</v>
      </c>
      <c r="AW1868" s="11" t="str">
        <f t="shared" si="635"/>
        <v>2018/1</v>
      </c>
      <c r="AX1868" s="11" t="str">
        <f t="shared" si="636"/>
        <v>2018/1 Contribuciones Seg. Social</v>
      </c>
      <c r="AY1868" s="11">
        <f t="shared" si="638"/>
        <v>11656.59</v>
      </c>
      <c r="AZ1868" s="11">
        <f t="shared" si="637"/>
        <v>5.6139059536279477E-2</v>
      </c>
      <c r="BA1868" s="11" t="str">
        <f t="shared" si="640"/>
        <v>N006554 36</v>
      </c>
      <c r="BB1868" s="11">
        <f>IFERROR(IF(AW1868="","",VLOOKUP(AW1868,SUSS!R:S,2,FALSE)),AY1868*SUSS!$M$2)</f>
        <v>1398.7908</v>
      </c>
      <c r="BC1868" s="11">
        <f t="shared" si="639"/>
        <v>78.526799999999994</v>
      </c>
    </row>
    <row r="1869" spans="14:55" ht="29.25" thickBot="1">
      <c r="N1869" s="3" t="s">
        <v>198</v>
      </c>
      <c r="O1869" s="83">
        <v>37</v>
      </c>
      <c r="P1869" s="86">
        <v>3529.96</v>
      </c>
      <c r="Q1869" s="84" t="s">
        <v>102</v>
      </c>
      <c r="R1869" s="84" t="s">
        <v>10</v>
      </c>
      <c r="S1869" s="84" t="s">
        <v>10</v>
      </c>
      <c r="T1869" s="83" t="s">
        <v>206</v>
      </c>
      <c r="U1869" s="83" t="s">
        <v>124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29.25" thickBot="1">
      <c r="N1870" s="3" t="s">
        <v>198</v>
      </c>
      <c r="O1870" s="83">
        <v>37</v>
      </c>
      <c r="P1870" s="87">
        <v>153.22999999999999</v>
      </c>
      <c r="Q1870" s="84" t="s">
        <v>107</v>
      </c>
      <c r="R1870" s="84" t="s">
        <v>10</v>
      </c>
      <c r="S1870" s="84" t="s">
        <v>83</v>
      </c>
      <c r="T1870" s="83" t="s">
        <v>206</v>
      </c>
      <c r="U1870" s="83" t="s">
        <v>124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14:55" ht="29.25" thickBot="1">
      <c r="N1871" s="3" t="s">
        <v>198</v>
      </c>
      <c r="O1871" s="83">
        <v>37</v>
      </c>
      <c r="P1871" s="86">
        <v>12979.64</v>
      </c>
      <c r="Q1871" s="84" t="s">
        <v>82</v>
      </c>
      <c r="R1871" s="84" t="s">
        <v>10</v>
      </c>
      <c r="S1871" s="84" t="s">
        <v>10</v>
      </c>
      <c r="T1871" s="83" t="s">
        <v>213</v>
      </c>
      <c r="U1871" s="83" t="s">
        <v>124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29.25" thickBot="1">
      <c r="N1872" s="3" t="s">
        <v>198</v>
      </c>
      <c r="O1872" s="83">
        <v>37</v>
      </c>
      <c r="P1872" s="87">
        <v>654.39</v>
      </c>
      <c r="Q1872" s="84" t="s">
        <v>11</v>
      </c>
      <c r="R1872" s="84" t="s">
        <v>108</v>
      </c>
      <c r="S1872" s="84" t="s">
        <v>109</v>
      </c>
      <c r="T1872" s="83" t="s">
        <v>191</v>
      </c>
      <c r="U1872" s="83" t="s">
        <v>124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>N006554</v>
      </c>
      <c r="AU1872" s="11">
        <f t="shared" si="633"/>
        <v>37</v>
      </c>
      <c r="AV1872" s="11">
        <f t="shared" si="634"/>
        <v>654.39</v>
      </c>
      <c r="AW1872" s="11" t="str">
        <f t="shared" si="635"/>
        <v>2018/1</v>
      </c>
      <c r="AX1872" s="11" t="str">
        <f t="shared" si="636"/>
        <v>2018/1 Contribuciones Seg. Social</v>
      </c>
      <c r="AY1872" s="11">
        <f t="shared" si="638"/>
        <v>11656.59</v>
      </c>
      <c r="AZ1872" s="11">
        <f t="shared" si="637"/>
        <v>5.6139059536279477E-2</v>
      </c>
      <c r="BA1872" s="11" t="str">
        <f t="shared" si="640"/>
        <v>N006554 37</v>
      </c>
      <c r="BB1872" s="11">
        <f>IFERROR(IF(AW1872="","",VLOOKUP(AW1872,SUSS!R:S,2,FALSE)),AY1872*SUSS!$M$2)</f>
        <v>1398.7908</v>
      </c>
      <c r="BC1872" s="11">
        <f t="shared" si="639"/>
        <v>78.526799999999994</v>
      </c>
    </row>
    <row r="1873" spans="14:55" ht="29.25" thickBot="1">
      <c r="N1873" s="3" t="s">
        <v>198</v>
      </c>
      <c r="O1873" s="83">
        <v>38</v>
      </c>
      <c r="P1873" s="86">
        <v>3529.96</v>
      </c>
      <c r="Q1873" s="84" t="s">
        <v>102</v>
      </c>
      <c r="R1873" s="84" t="s">
        <v>10</v>
      </c>
      <c r="S1873" s="84" t="s">
        <v>10</v>
      </c>
      <c r="T1873" s="83" t="s">
        <v>206</v>
      </c>
      <c r="U1873" s="83" t="s">
        <v>124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14:55" ht="29.25" thickBot="1">
      <c r="N1874" s="3" t="s">
        <v>198</v>
      </c>
      <c r="O1874" s="83">
        <v>38</v>
      </c>
      <c r="P1874" s="87">
        <v>153.22999999999999</v>
      </c>
      <c r="Q1874" s="84" t="s">
        <v>107</v>
      </c>
      <c r="R1874" s="84" t="s">
        <v>10</v>
      </c>
      <c r="S1874" s="84" t="s">
        <v>83</v>
      </c>
      <c r="T1874" s="83" t="s">
        <v>206</v>
      </c>
      <c r="U1874" s="83" t="s">
        <v>124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29.25" thickBot="1">
      <c r="N1875" s="3" t="s">
        <v>198</v>
      </c>
      <c r="O1875" s="83">
        <v>38</v>
      </c>
      <c r="P1875" s="86">
        <v>12979.64</v>
      </c>
      <c r="Q1875" s="84" t="s">
        <v>82</v>
      </c>
      <c r="R1875" s="84" t="s">
        <v>10</v>
      </c>
      <c r="S1875" s="84" t="s">
        <v>10</v>
      </c>
      <c r="T1875" s="83" t="s">
        <v>213</v>
      </c>
      <c r="U1875" s="83" t="s">
        <v>124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29.25" thickBot="1">
      <c r="N1876" s="3" t="s">
        <v>198</v>
      </c>
      <c r="O1876" s="83">
        <v>38</v>
      </c>
      <c r="P1876" s="87">
        <v>654.39</v>
      </c>
      <c r="Q1876" s="84" t="s">
        <v>11</v>
      </c>
      <c r="R1876" s="84" t="s">
        <v>108</v>
      </c>
      <c r="S1876" s="84" t="s">
        <v>109</v>
      </c>
      <c r="T1876" s="83" t="s">
        <v>191</v>
      </c>
      <c r="U1876" s="83" t="s">
        <v>124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N006554</v>
      </c>
      <c r="AU1876" s="11">
        <f t="shared" si="633"/>
        <v>38</v>
      </c>
      <c r="AV1876" s="11">
        <f t="shared" si="634"/>
        <v>654.39</v>
      </c>
      <c r="AW1876" s="11" t="str">
        <f t="shared" si="635"/>
        <v>2018/1</v>
      </c>
      <c r="AX1876" s="11" t="str">
        <f t="shared" si="636"/>
        <v>2018/1 Contribuciones Seg. Social</v>
      </c>
      <c r="AY1876" s="11">
        <f t="shared" si="638"/>
        <v>11656.59</v>
      </c>
      <c r="AZ1876" s="11">
        <f t="shared" si="637"/>
        <v>5.6139059536279477E-2</v>
      </c>
      <c r="BA1876" s="11" t="str">
        <f t="shared" si="640"/>
        <v>N006554 38</v>
      </c>
      <c r="BB1876" s="11">
        <f>IFERROR(IF(AW1876="","",VLOOKUP(AW1876,SUSS!R:S,2,FALSE)),AY1876*SUSS!$M$2)</f>
        <v>1398.7908</v>
      </c>
      <c r="BC1876" s="11">
        <f t="shared" si="639"/>
        <v>78.526799999999994</v>
      </c>
    </row>
    <row r="1877" spans="14:55" ht="29.25" thickBot="1">
      <c r="N1877" s="3" t="s">
        <v>198</v>
      </c>
      <c r="O1877" s="83">
        <v>39</v>
      </c>
      <c r="P1877" s="86">
        <v>3529.96</v>
      </c>
      <c r="Q1877" s="84" t="s">
        <v>102</v>
      </c>
      <c r="R1877" s="84" t="s">
        <v>10</v>
      </c>
      <c r="S1877" s="84" t="s">
        <v>10</v>
      </c>
      <c r="T1877" s="83" t="s">
        <v>206</v>
      </c>
      <c r="U1877" s="83" t="s">
        <v>124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29.25" thickBot="1">
      <c r="N1878" s="3" t="s">
        <v>198</v>
      </c>
      <c r="O1878" s="83">
        <v>39</v>
      </c>
      <c r="P1878" s="87">
        <v>153.22999999999999</v>
      </c>
      <c r="Q1878" s="84" t="s">
        <v>107</v>
      </c>
      <c r="R1878" s="84" t="s">
        <v>10</v>
      </c>
      <c r="S1878" s="84" t="s">
        <v>83</v>
      </c>
      <c r="T1878" s="83" t="s">
        <v>206</v>
      </c>
      <c r="U1878" s="83" t="s">
        <v>124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29.25" thickBot="1">
      <c r="N1879" s="3" t="s">
        <v>198</v>
      </c>
      <c r="O1879" s="83">
        <v>39</v>
      </c>
      <c r="P1879" s="86">
        <v>12979.64</v>
      </c>
      <c r="Q1879" s="84" t="s">
        <v>82</v>
      </c>
      <c r="R1879" s="84" t="s">
        <v>10</v>
      </c>
      <c r="S1879" s="84" t="s">
        <v>10</v>
      </c>
      <c r="T1879" s="83" t="s">
        <v>213</v>
      </c>
      <c r="U1879" s="83" t="s">
        <v>124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14:55" ht="29.25" thickBot="1">
      <c r="N1880" s="3" t="s">
        <v>198</v>
      </c>
      <c r="O1880" s="83">
        <v>39</v>
      </c>
      <c r="P1880" s="87">
        <v>654.39</v>
      </c>
      <c r="Q1880" s="84" t="s">
        <v>11</v>
      </c>
      <c r="R1880" s="84" t="s">
        <v>108</v>
      </c>
      <c r="S1880" s="84" t="s">
        <v>109</v>
      </c>
      <c r="T1880" s="83" t="s">
        <v>191</v>
      </c>
      <c r="U1880" s="83" t="s">
        <v>124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>N006554</v>
      </c>
      <c r="AU1880" s="11">
        <f t="shared" si="633"/>
        <v>39</v>
      </c>
      <c r="AV1880" s="11">
        <f t="shared" si="634"/>
        <v>654.39</v>
      </c>
      <c r="AW1880" s="11" t="str">
        <f t="shared" si="635"/>
        <v>2018/1</v>
      </c>
      <c r="AX1880" s="11" t="str">
        <f t="shared" si="636"/>
        <v>2018/1 Contribuciones Seg. Social</v>
      </c>
      <c r="AY1880" s="11">
        <f t="shared" si="638"/>
        <v>11656.59</v>
      </c>
      <c r="AZ1880" s="11">
        <f t="shared" si="637"/>
        <v>5.6139059536279477E-2</v>
      </c>
      <c r="BA1880" s="11" t="str">
        <f t="shared" si="640"/>
        <v>N006554 39</v>
      </c>
      <c r="BB1880" s="11">
        <f>IFERROR(IF(AW1880="","",VLOOKUP(AW1880,SUSS!R:S,2,FALSE)),AY1880*SUSS!$M$2)</f>
        <v>1398.7908</v>
      </c>
      <c r="BC1880" s="11">
        <f t="shared" si="639"/>
        <v>78.526799999999994</v>
      </c>
    </row>
    <row r="1881" spans="14:55" ht="29.25" thickBot="1">
      <c r="N1881" s="3" t="s">
        <v>198</v>
      </c>
      <c r="O1881" s="83">
        <v>40</v>
      </c>
      <c r="P1881" s="86">
        <v>3529.96</v>
      </c>
      <c r="Q1881" s="84" t="s">
        <v>102</v>
      </c>
      <c r="R1881" s="84" t="s">
        <v>10</v>
      </c>
      <c r="S1881" s="84" t="s">
        <v>10</v>
      </c>
      <c r="T1881" s="83" t="s">
        <v>206</v>
      </c>
      <c r="U1881" s="83" t="s">
        <v>124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29.25" thickBot="1">
      <c r="N1882" s="3" t="s">
        <v>198</v>
      </c>
      <c r="O1882" s="83">
        <v>40</v>
      </c>
      <c r="P1882" s="87">
        <v>153.22999999999999</v>
      </c>
      <c r="Q1882" s="84" t="s">
        <v>107</v>
      </c>
      <c r="R1882" s="84" t="s">
        <v>10</v>
      </c>
      <c r="S1882" s="84" t="s">
        <v>83</v>
      </c>
      <c r="T1882" s="83" t="s">
        <v>206</v>
      </c>
      <c r="U1882" s="83" t="s">
        <v>124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14:55" ht="29.25" thickBot="1">
      <c r="N1883" s="3" t="s">
        <v>198</v>
      </c>
      <c r="O1883" s="83">
        <v>40</v>
      </c>
      <c r="P1883" s="86">
        <v>12979.64</v>
      </c>
      <c r="Q1883" s="84" t="s">
        <v>82</v>
      </c>
      <c r="R1883" s="84" t="s">
        <v>10</v>
      </c>
      <c r="S1883" s="84" t="s">
        <v>10</v>
      </c>
      <c r="T1883" s="83" t="s">
        <v>213</v>
      </c>
      <c r="U1883" s="83" t="s">
        <v>124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29.25" thickBot="1">
      <c r="N1884" s="3" t="s">
        <v>198</v>
      </c>
      <c r="O1884" s="83">
        <v>40</v>
      </c>
      <c r="P1884" s="87">
        <v>101.67</v>
      </c>
      <c r="Q1884" s="84" t="s">
        <v>11</v>
      </c>
      <c r="R1884" s="84" t="s">
        <v>108</v>
      </c>
      <c r="S1884" s="84" t="s">
        <v>109</v>
      </c>
      <c r="T1884" s="83" t="s">
        <v>191</v>
      </c>
      <c r="U1884" s="83" t="s">
        <v>124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>N006554</v>
      </c>
      <c r="AU1884" s="11">
        <f t="shared" si="633"/>
        <v>40</v>
      </c>
      <c r="AV1884" s="11">
        <f t="shared" si="634"/>
        <v>101.67</v>
      </c>
      <c r="AW1884" s="11" t="str">
        <f t="shared" si="635"/>
        <v>2018/1</v>
      </c>
      <c r="AX1884" s="11" t="str">
        <f t="shared" si="636"/>
        <v>2018/1 Contribuciones Seg. Social</v>
      </c>
      <c r="AY1884" s="11">
        <f t="shared" si="638"/>
        <v>11656.59</v>
      </c>
      <c r="AZ1884" s="11">
        <f t="shared" si="637"/>
        <v>8.7221048351190187E-3</v>
      </c>
      <c r="BA1884" s="11" t="str">
        <f t="shared" si="640"/>
        <v>N006554 40</v>
      </c>
      <c r="BB1884" s="11">
        <f>IFERROR(IF(AW1884="","",VLOOKUP(AW1884,SUSS!R:S,2,FALSE)),AY1884*SUSS!$M$2)</f>
        <v>1398.7908</v>
      </c>
      <c r="BC1884" s="11">
        <f t="shared" si="639"/>
        <v>12.2004</v>
      </c>
    </row>
    <row r="1885" spans="14:55" ht="29.25" thickBot="1">
      <c r="N1885" s="3" t="s">
        <v>198</v>
      </c>
      <c r="O1885" s="83">
        <v>40</v>
      </c>
      <c r="P1885" s="87">
        <v>552.72</v>
      </c>
      <c r="Q1885" s="84" t="s">
        <v>11</v>
      </c>
      <c r="R1885" s="84" t="s">
        <v>108</v>
      </c>
      <c r="S1885" s="84" t="s">
        <v>83</v>
      </c>
      <c r="T1885" s="83" t="s">
        <v>191</v>
      </c>
      <c r="U1885" s="83" t="s">
        <v>124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N006554</v>
      </c>
      <c r="AU1885" s="11">
        <f t="shared" si="633"/>
        <v>40</v>
      </c>
      <c r="AV1885" s="11">
        <f t="shared" si="634"/>
        <v>552.72</v>
      </c>
      <c r="AW1885" s="11" t="str">
        <f t="shared" si="635"/>
        <v>2018/1</v>
      </c>
      <c r="AX1885" s="11" t="str">
        <f t="shared" si="636"/>
        <v>2018/1 Contribuciones Seg. Social</v>
      </c>
      <c r="AY1885" s="11">
        <f t="shared" si="638"/>
        <v>11656.59</v>
      </c>
      <c r="AZ1885" s="11">
        <f t="shared" si="637"/>
        <v>4.741695470116046E-2</v>
      </c>
      <c r="BA1885" s="11" t="str">
        <f t="shared" si="640"/>
        <v>N006554 40</v>
      </c>
      <c r="BB1885" s="11">
        <f>IFERROR(IF(AW1885="","",VLOOKUP(AW1885,SUSS!R:S,2,FALSE)),AY1885*SUSS!$M$2)</f>
        <v>1398.7908</v>
      </c>
      <c r="BC1885" s="11">
        <f t="shared" si="639"/>
        <v>66.326400000000007</v>
      </c>
    </row>
    <row r="1886" spans="14:55" ht="29.25" thickBot="1">
      <c r="N1886" s="3" t="s">
        <v>198</v>
      </c>
      <c r="O1886" s="83">
        <v>41</v>
      </c>
      <c r="P1886" s="86">
        <v>3529.96</v>
      </c>
      <c r="Q1886" s="84" t="s">
        <v>102</v>
      </c>
      <c r="R1886" s="84" t="s">
        <v>10</v>
      </c>
      <c r="S1886" s="84" t="s">
        <v>10</v>
      </c>
      <c r="T1886" s="83" t="s">
        <v>206</v>
      </c>
      <c r="U1886" s="83" t="s">
        <v>124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29.25" thickBot="1">
      <c r="N1887" s="3" t="s">
        <v>198</v>
      </c>
      <c r="O1887" s="83">
        <v>41</v>
      </c>
      <c r="P1887" s="87">
        <v>153.22999999999999</v>
      </c>
      <c r="Q1887" s="84" t="s">
        <v>107</v>
      </c>
      <c r="R1887" s="84" t="s">
        <v>10</v>
      </c>
      <c r="S1887" s="84" t="s">
        <v>83</v>
      </c>
      <c r="T1887" s="83" t="s">
        <v>206</v>
      </c>
      <c r="U1887" s="83" t="s">
        <v>124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29.25" thickBot="1">
      <c r="N1888" s="3" t="s">
        <v>198</v>
      </c>
      <c r="O1888" s="83">
        <v>41</v>
      </c>
      <c r="P1888" s="86">
        <v>12979.64</v>
      </c>
      <c r="Q1888" s="84" t="s">
        <v>82</v>
      </c>
      <c r="R1888" s="84" t="s">
        <v>10</v>
      </c>
      <c r="S1888" s="84" t="s">
        <v>10</v>
      </c>
      <c r="T1888" s="83" t="s">
        <v>213</v>
      </c>
      <c r="U1888" s="83" t="s">
        <v>124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14:55" ht="29.25" thickBot="1">
      <c r="N1889" s="3" t="s">
        <v>198</v>
      </c>
      <c r="O1889" s="83">
        <v>41</v>
      </c>
      <c r="P1889" s="87">
        <v>80.55</v>
      </c>
      <c r="Q1889" s="84" t="s">
        <v>11</v>
      </c>
      <c r="R1889" s="84" t="s">
        <v>108</v>
      </c>
      <c r="S1889" s="84" t="s">
        <v>83</v>
      </c>
      <c r="T1889" s="83" t="s">
        <v>191</v>
      </c>
      <c r="U1889" s="83" t="s">
        <v>124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>N006554</v>
      </c>
      <c r="AU1889" s="11">
        <f t="shared" si="654"/>
        <v>41</v>
      </c>
      <c r="AV1889" s="11">
        <f t="shared" si="655"/>
        <v>80.55</v>
      </c>
      <c r="AW1889" s="11" t="str">
        <f t="shared" si="656"/>
        <v>2018/1</v>
      </c>
      <c r="AX1889" s="11" t="str">
        <f t="shared" si="657"/>
        <v>2018/1 Contribuciones Seg. Social</v>
      </c>
      <c r="AY1889" s="11">
        <f t="shared" si="638"/>
        <v>11656.59</v>
      </c>
      <c r="AZ1889" s="11">
        <f t="shared" si="658"/>
        <v>6.910254199555787E-3</v>
      </c>
      <c r="BA1889" s="11" t="str">
        <f t="shared" si="640"/>
        <v>N006554 41</v>
      </c>
      <c r="BB1889" s="11">
        <f>IFERROR(IF(AW1889="","",VLOOKUP(AW1889,SUSS!R:S,2,FALSE)),AY1889*SUSS!$M$2)</f>
        <v>1398.7908</v>
      </c>
      <c r="BC1889" s="11">
        <f t="shared" si="639"/>
        <v>9.6659999999999986</v>
      </c>
    </row>
    <row r="1890" spans="14:55" ht="29.25" thickBot="1">
      <c r="N1890" s="3" t="s">
        <v>198</v>
      </c>
      <c r="O1890" s="83">
        <v>41</v>
      </c>
      <c r="P1890" s="87">
        <v>573.84</v>
      </c>
      <c r="Q1890" s="84" t="s">
        <v>11</v>
      </c>
      <c r="R1890" s="84" t="s">
        <v>108</v>
      </c>
      <c r="S1890" s="84" t="s">
        <v>109</v>
      </c>
      <c r="T1890" s="83" t="s">
        <v>96</v>
      </c>
      <c r="U1890" s="83" t="s">
        <v>124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>N006554</v>
      </c>
      <c r="AU1890" s="11">
        <f t="shared" si="654"/>
        <v>41</v>
      </c>
      <c r="AV1890" s="11">
        <f t="shared" si="655"/>
        <v>573.84</v>
      </c>
      <c r="AW1890" s="11" t="str">
        <f t="shared" si="656"/>
        <v>2018/2</v>
      </c>
      <c r="AX1890" s="11" t="str">
        <f t="shared" si="657"/>
        <v>2018/2 Contribuciones Seg. Social</v>
      </c>
      <c r="AY1890" s="11">
        <f t="shared" si="638"/>
        <v>11077.64</v>
      </c>
      <c r="AZ1890" s="11">
        <f t="shared" si="658"/>
        <v>5.1801647282273128E-2</v>
      </c>
      <c r="BA1890" s="11" t="str">
        <f t="shared" si="640"/>
        <v>N006554 41</v>
      </c>
      <c r="BB1890" s="11">
        <f>IFERROR(IF(AW1890="","",VLOOKUP(AW1890,SUSS!R:S,2,FALSE)),AY1890*SUSS!$M$2)</f>
        <v>1329.3167999999998</v>
      </c>
      <c r="BC1890" s="11">
        <f t="shared" si="639"/>
        <v>68.860799999999998</v>
      </c>
    </row>
    <row r="1891" spans="14:55" ht="29.25" thickBot="1">
      <c r="N1891" s="3" t="s">
        <v>198</v>
      </c>
      <c r="O1891" s="83">
        <v>42</v>
      </c>
      <c r="P1891" s="86">
        <v>3529.96</v>
      </c>
      <c r="Q1891" s="84" t="s">
        <v>102</v>
      </c>
      <c r="R1891" s="84" t="s">
        <v>10</v>
      </c>
      <c r="S1891" s="84" t="s">
        <v>10</v>
      </c>
      <c r="T1891" s="83" t="s">
        <v>206</v>
      </c>
      <c r="U1891" s="83" t="s">
        <v>124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14:55" ht="29.25" thickBot="1">
      <c r="N1892" s="3" t="s">
        <v>198</v>
      </c>
      <c r="O1892" s="83">
        <v>42</v>
      </c>
      <c r="P1892" s="87">
        <v>153.22999999999999</v>
      </c>
      <c r="Q1892" s="84" t="s">
        <v>107</v>
      </c>
      <c r="R1892" s="84" t="s">
        <v>10</v>
      </c>
      <c r="S1892" s="84" t="s">
        <v>83</v>
      </c>
      <c r="T1892" s="83" t="s">
        <v>206</v>
      </c>
      <c r="U1892" s="83" t="s">
        <v>124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29.25" thickBot="1">
      <c r="N1893" s="3" t="s">
        <v>198</v>
      </c>
      <c r="O1893" s="83">
        <v>42</v>
      </c>
      <c r="P1893" s="86">
        <v>12979.64</v>
      </c>
      <c r="Q1893" s="84" t="s">
        <v>82</v>
      </c>
      <c r="R1893" s="84" t="s">
        <v>10</v>
      </c>
      <c r="S1893" s="84" t="s">
        <v>10</v>
      </c>
      <c r="T1893" s="83" t="s">
        <v>213</v>
      </c>
      <c r="U1893" s="83" t="s">
        <v>124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29.25" thickBot="1">
      <c r="N1894" s="3" t="s">
        <v>198</v>
      </c>
      <c r="O1894" s="83">
        <v>42</v>
      </c>
      <c r="P1894" s="87">
        <v>654.39</v>
      </c>
      <c r="Q1894" s="84" t="s">
        <v>11</v>
      </c>
      <c r="R1894" s="84" t="s">
        <v>108</v>
      </c>
      <c r="S1894" s="84" t="s">
        <v>109</v>
      </c>
      <c r="T1894" s="83" t="s">
        <v>96</v>
      </c>
      <c r="U1894" s="83" t="s">
        <v>124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N006554</v>
      </c>
      <c r="AU1894" s="11">
        <f t="shared" si="654"/>
        <v>42</v>
      </c>
      <c r="AV1894" s="11">
        <f t="shared" si="655"/>
        <v>654.39</v>
      </c>
      <c r="AW1894" s="11" t="str">
        <f t="shared" si="656"/>
        <v>2018/2</v>
      </c>
      <c r="AX1894" s="11" t="str">
        <f t="shared" si="657"/>
        <v>2018/2 Contribuciones Seg. Social</v>
      </c>
      <c r="AY1894" s="11">
        <f t="shared" si="638"/>
        <v>11077.64</v>
      </c>
      <c r="AZ1894" s="11">
        <f t="shared" si="658"/>
        <v>5.9073051660823064E-2</v>
      </c>
      <c r="BA1894" s="11" t="str">
        <f t="shared" si="640"/>
        <v>N006554 42</v>
      </c>
      <c r="BB1894" s="11">
        <f>IFERROR(IF(AW1894="","",VLOOKUP(AW1894,SUSS!R:S,2,FALSE)),AY1894*SUSS!$M$2)</f>
        <v>1329.3167999999998</v>
      </c>
      <c r="BC1894" s="11">
        <f t="shared" si="639"/>
        <v>78.526799999999994</v>
      </c>
    </row>
    <row r="1895" spans="14:55" ht="29.25" thickBot="1">
      <c r="N1895" s="3" t="s">
        <v>198</v>
      </c>
      <c r="O1895" s="83">
        <v>43</v>
      </c>
      <c r="P1895" s="86">
        <v>3529.96</v>
      </c>
      <c r="Q1895" s="84" t="s">
        <v>102</v>
      </c>
      <c r="R1895" s="84" t="s">
        <v>10</v>
      </c>
      <c r="S1895" s="84" t="s">
        <v>10</v>
      </c>
      <c r="T1895" s="83" t="s">
        <v>206</v>
      </c>
      <c r="U1895" s="83" t="s">
        <v>124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29.25" thickBot="1">
      <c r="N1896" s="3" t="s">
        <v>198</v>
      </c>
      <c r="O1896" s="83">
        <v>43</v>
      </c>
      <c r="P1896" s="87">
        <v>153.22999999999999</v>
      </c>
      <c r="Q1896" s="84" t="s">
        <v>107</v>
      </c>
      <c r="R1896" s="84" t="s">
        <v>10</v>
      </c>
      <c r="S1896" s="84" t="s">
        <v>83</v>
      </c>
      <c r="T1896" s="83" t="s">
        <v>206</v>
      </c>
      <c r="U1896" s="83" t="s">
        <v>124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29.25" thickBot="1">
      <c r="N1897" s="3" t="s">
        <v>198</v>
      </c>
      <c r="O1897" s="83">
        <v>43</v>
      </c>
      <c r="P1897" s="86">
        <v>12979.64</v>
      </c>
      <c r="Q1897" s="84" t="s">
        <v>82</v>
      </c>
      <c r="R1897" s="84" t="s">
        <v>10</v>
      </c>
      <c r="S1897" s="84" t="s">
        <v>10</v>
      </c>
      <c r="T1897" s="83" t="s">
        <v>213</v>
      </c>
      <c r="U1897" s="83" t="s">
        <v>124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14:55" ht="29.25" thickBot="1">
      <c r="N1898" s="3" t="s">
        <v>198</v>
      </c>
      <c r="O1898" s="83">
        <v>43</v>
      </c>
      <c r="P1898" s="87">
        <v>654.39</v>
      </c>
      <c r="Q1898" s="84" t="s">
        <v>11</v>
      </c>
      <c r="R1898" s="84" t="s">
        <v>108</v>
      </c>
      <c r="S1898" s="84" t="s">
        <v>109</v>
      </c>
      <c r="T1898" s="83" t="s">
        <v>96</v>
      </c>
      <c r="U1898" s="83" t="s">
        <v>124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>N006554</v>
      </c>
      <c r="AU1898" s="11">
        <f t="shared" si="654"/>
        <v>43</v>
      </c>
      <c r="AV1898" s="11">
        <f t="shared" si="655"/>
        <v>654.39</v>
      </c>
      <c r="AW1898" s="11" t="str">
        <f t="shared" si="656"/>
        <v>2018/2</v>
      </c>
      <c r="AX1898" s="11" t="str">
        <f t="shared" si="657"/>
        <v>2018/2 Contribuciones Seg. Social</v>
      </c>
      <c r="AY1898" s="11">
        <f t="shared" si="638"/>
        <v>11077.64</v>
      </c>
      <c r="AZ1898" s="11">
        <f t="shared" si="658"/>
        <v>5.9073051660823064E-2</v>
      </c>
      <c r="BA1898" s="11" t="str">
        <f t="shared" si="640"/>
        <v>N006554 43</v>
      </c>
      <c r="BB1898" s="11">
        <f>IFERROR(IF(AW1898="","",VLOOKUP(AW1898,SUSS!R:S,2,FALSE)),AY1898*SUSS!$M$2)</f>
        <v>1329.3167999999998</v>
      </c>
      <c r="BC1898" s="11">
        <f t="shared" si="639"/>
        <v>78.526799999999994</v>
      </c>
    </row>
    <row r="1899" spans="14:55" ht="29.25" thickBot="1">
      <c r="N1899" s="3" t="s">
        <v>198</v>
      </c>
      <c r="O1899" s="83">
        <v>44</v>
      </c>
      <c r="P1899" s="86">
        <v>3529.96</v>
      </c>
      <c r="Q1899" s="84" t="s">
        <v>102</v>
      </c>
      <c r="R1899" s="84" t="s">
        <v>10</v>
      </c>
      <c r="S1899" s="84" t="s">
        <v>10</v>
      </c>
      <c r="T1899" s="83" t="s">
        <v>206</v>
      </c>
      <c r="U1899" s="83" t="s">
        <v>124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29.25" thickBot="1">
      <c r="N1900" s="3" t="s">
        <v>198</v>
      </c>
      <c r="O1900" s="83">
        <v>44</v>
      </c>
      <c r="P1900" s="87">
        <v>142.74</v>
      </c>
      <c r="Q1900" s="84" t="s">
        <v>107</v>
      </c>
      <c r="R1900" s="84" t="s">
        <v>10</v>
      </c>
      <c r="S1900" s="84" t="s">
        <v>83</v>
      </c>
      <c r="T1900" s="83" t="s">
        <v>206</v>
      </c>
      <c r="U1900" s="83" t="s">
        <v>124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14:55" ht="29.25" thickBot="1">
      <c r="N1901" s="3" t="s">
        <v>198</v>
      </c>
      <c r="O1901" s="83">
        <v>44</v>
      </c>
      <c r="P1901" s="86">
        <v>12979.64</v>
      </c>
      <c r="Q1901" s="84" t="s">
        <v>82</v>
      </c>
      <c r="R1901" s="84" t="s">
        <v>10</v>
      </c>
      <c r="S1901" s="84" t="s">
        <v>10</v>
      </c>
      <c r="T1901" s="83" t="s">
        <v>213</v>
      </c>
      <c r="U1901" s="83" t="s">
        <v>124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29.25" thickBot="1">
      <c r="N1902" s="3" t="s">
        <v>198</v>
      </c>
      <c r="O1902" s="83">
        <v>44</v>
      </c>
      <c r="P1902" s="87">
        <v>10.49</v>
      </c>
      <c r="Q1902" s="84" t="s">
        <v>107</v>
      </c>
      <c r="R1902" s="84" t="s">
        <v>10</v>
      </c>
      <c r="S1902" s="84" t="s">
        <v>105</v>
      </c>
      <c r="T1902" s="83" t="s">
        <v>137</v>
      </c>
      <c r="U1902" s="83" t="s">
        <v>124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29.25" thickBot="1">
      <c r="N1903" s="3" t="s">
        <v>198</v>
      </c>
      <c r="O1903" s="83">
        <v>44</v>
      </c>
      <c r="P1903" s="87">
        <v>654.39</v>
      </c>
      <c r="Q1903" s="84" t="s">
        <v>11</v>
      </c>
      <c r="R1903" s="84" t="s">
        <v>108</v>
      </c>
      <c r="S1903" s="84" t="s">
        <v>109</v>
      </c>
      <c r="T1903" s="83" t="s">
        <v>96</v>
      </c>
      <c r="U1903" s="83" t="s">
        <v>124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N006554</v>
      </c>
      <c r="AU1903" s="11">
        <f t="shared" si="654"/>
        <v>44</v>
      </c>
      <c r="AV1903" s="11">
        <f t="shared" si="655"/>
        <v>654.39</v>
      </c>
      <c r="AW1903" s="11" t="str">
        <f t="shared" si="656"/>
        <v>2018/2</v>
      </c>
      <c r="AX1903" s="11" t="str">
        <f t="shared" si="657"/>
        <v>2018/2 Contribuciones Seg. Social</v>
      </c>
      <c r="AY1903" s="11">
        <f t="shared" si="638"/>
        <v>11077.64</v>
      </c>
      <c r="AZ1903" s="11">
        <f t="shared" si="658"/>
        <v>5.9073051660823064E-2</v>
      </c>
      <c r="BA1903" s="11" t="str">
        <f t="shared" si="640"/>
        <v>N006554 44</v>
      </c>
      <c r="BB1903" s="11">
        <f>IFERROR(IF(AW1903="","",VLOOKUP(AW1903,SUSS!R:S,2,FALSE)),AY1903*SUSS!$M$2)</f>
        <v>1329.3167999999998</v>
      </c>
      <c r="BC1903" s="11">
        <f t="shared" si="639"/>
        <v>78.526799999999994</v>
      </c>
    </row>
    <row r="1904" spans="14:55" ht="29.25" thickBot="1">
      <c r="N1904" s="3" t="s">
        <v>198</v>
      </c>
      <c r="O1904" s="83">
        <v>45</v>
      </c>
      <c r="P1904" s="86">
        <v>3529.96</v>
      </c>
      <c r="Q1904" s="84" t="s">
        <v>102</v>
      </c>
      <c r="R1904" s="84" t="s">
        <v>10</v>
      </c>
      <c r="S1904" s="84" t="s">
        <v>10</v>
      </c>
      <c r="T1904" s="83" t="s">
        <v>206</v>
      </c>
      <c r="U1904" s="83" t="s">
        <v>124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29.25" thickBot="1">
      <c r="N1905" s="3" t="s">
        <v>198</v>
      </c>
      <c r="O1905" s="83">
        <v>45</v>
      </c>
      <c r="P1905" s="86">
        <v>12979.64</v>
      </c>
      <c r="Q1905" s="84" t="s">
        <v>82</v>
      </c>
      <c r="R1905" s="84" t="s">
        <v>10</v>
      </c>
      <c r="S1905" s="84" t="s">
        <v>10</v>
      </c>
      <c r="T1905" s="83" t="s">
        <v>213</v>
      </c>
      <c r="U1905" s="83" t="s">
        <v>124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29.25" thickBot="1">
      <c r="N1906" s="3" t="s">
        <v>198</v>
      </c>
      <c r="O1906" s="83">
        <v>45</v>
      </c>
      <c r="P1906" s="87">
        <v>153.22999999999999</v>
      </c>
      <c r="Q1906" s="84" t="s">
        <v>107</v>
      </c>
      <c r="R1906" s="84" t="s">
        <v>10</v>
      </c>
      <c r="S1906" s="84" t="s">
        <v>105</v>
      </c>
      <c r="T1906" s="83" t="s">
        <v>137</v>
      </c>
      <c r="U1906" s="83" t="s">
        <v>124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14:55" ht="29.25" thickBot="1">
      <c r="N1907" s="3" t="s">
        <v>198</v>
      </c>
      <c r="O1907" s="83">
        <v>45</v>
      </c>
      <c r="P1907" s="87">
        <v>654.39</v>
      </c>
      <c r="Q1907" s="84" t="s">
        <v>11</v>
      </c>
      <c r="R1907" s="84" t="s">
        <v>108</v>
      </c>
      <c r="S1907" s="84" t="s">
        <v>109</v>
      </c>
      <c r="T1907" s="83" t="s">
        <v>96</v>
      </c>
      <c r="U1907" s="83" t="s">
        <v>124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>N006554</v>
      </c>
      <c r="AU1907" s="11">
        <f t="shared" si="654"/>
        <v>45</v>
      </c>
      <c r="AV1907" s="11">
        <f t="shared" si="655"/>
        <v>654.39</v>
      </c>
      <c r="AW1907" s="11" t="str">
        <f t="shared" si="656"/>
        <v>2018/2</v>
      </c>
      <c r="AX1907" s="11" t="str">
        <f t="shared" si="657"/>
        <v>2018/2 Contribuciones Seg. Social</v>
      </c>
      <c r="AY1907" s="11">
        <f t="shared" si="638"/>
        <v>11077.64</v>
      </c>
      <c r="AZ1907" s="11">
        <f t="shared" si="658"/>
        <v>5.9073051660823064E-2</v>
      </c>
      <c r="BA1907" s="11" t="str">
        <f t="shared" si="640"/>
        <v>N006554 45</v>
      </c>
      <c r="BB1907" s="11">
        <f>IFERROR(IF(AW1907="","",VLOOKUP(AW1907,SUSS!R:S,2,FALSE)),AY1907*SUSS!$M$2)</f>
        <v>1329.3167999999998</v>
      </c>
      <c r="BC1907" s="11">
        <f t="shared" si="639"/>
        <v>78.526799999999994</v>
      </c>
    </row>
    <row r="1908" spans="14:55" ht="29.25" thickBot="1">
      <c r="N1908" s="3" t="s">
        <v>198</v>
      </c>
      <c r="O1908" s="83">
        <v>46</v>
      </c>
      <c r="P1908" s="86">
        <v>3529.96</v>
      </c>
      <c r="Q1908" s="84" t="s">
        <v>102</v>
      </c>
      <c r="R1908" s="84" t="s">
        <v>10</v>
      </c>
      <c r="S1908" s="84" t="s">
        <v>10</v>
      </c>
      <c r="T1908" s="83" t="s">
        <v>206</v>
      </c>
      <c r="U1908" s="83" t="s">
        <v>124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29.25" thickBot="1">
      <c r="N1909" s="3" t="s">
        <v>198</v>
      </c>
      <c r="O1909" s="83">
        <v>46</v>
      </c>
      <c r="P1909" s="86">
        <v>12979.64</v>
      </c>
      <c r="Q1909" s="84" t="s">
        <v>82</v>
      </c>
      <c r="R1909" s="84" t="s">
        <v>10</v>
      </c>
      <c r="S1909" s="84" t="s">
        <v>10</v>
      </c>
      <c r="T1909" s="83" t="s">
        <v>213</v>
      </c>
      <c r="U1909" s="83" t="s">
        <v>124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14:55" ht="29.25" thickBot="1">
      <c r="N1910" s="3" t="s">
        <v>198</v>
      </c>
      <c r="O1910" s="83">
        <v>46</v>
      </c>
      <c r="P1910" s="87">
        <v>153.22999999999999</v>
      </c>
      <c r="Q1910" s="84" t="s">
        <v>107</v>
      </c>
      <c r="R1910" s="84" t="s">
        <v>10</v>
      </c>
      <c r="S1910" s="84" t="s">
        <v>105</v>
      </c>
      <c r="T1910" s="83" t="s">
        <v>137</v>
      </c>
      <c r="U1910" s="83" t="s">
        <v>124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29.25" thickBot="1">
      <c r="N1911" s="3" t="s">
        <v>198</v>
      </c>
      <c r="O1911" s="83">
        <v>46</v>
      </c>
      <c r="P1911" s="87">
        <v>654.39</v>
      </c>
      <c r="Q1911" s="84" t="s">
        <v>11</v>
      </c>
      <c r="R1911" s="84" t="s">
        <v>108</v>
      </c>
      <c r="S1911" s="84" t="s">
        <v>109</v>
      </c>
      <c r="T1911" s="83" t="s">
        <v>96</v>
      </c>
      <c r="U1911" s="83" t="s">
        <v>124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>N006554</v>
      </c>
      <c r="AU1911" s="11">
        <f t="shared" si="654"/>
        <v>46</v>
      </c>
      <c r="AV1911" s="11">
        <f t="shared" si="655"/>
        <v>654.39</v>
      </c>
      <c r="AW1911" s="11" t="str">
        <f t="shared" si="656"/>
        <v>2018/2</v>
      </c>
      <c r="AX1911" s="11" t="str">
        <f t="shared" si="657"/>
        <v>2018/2 Contribuciones Seg. Social</v>
      </c>
      <c r="AY1911" s="11">
        <f t="shared" si="638"/>
        <v>11077.64</v>
      </c>
      <c r="AZ1911" s="11">
        <f t="shared" si="658"/>
        <v>5.9073051660823064E-2</v>
      </c>
      <c r="BA1911" s="11" t="str">
        <f t="shared" si="640"/>
        <v>N006554 46</v>
      </c>
      <c r="BB1911" s="11">
        <f>IFERROR(IF(AW1911="","",VLOOKUP(AW1911,SUSS!R:S,2,FALSE)),AY1911*SUSS!$M$2)</f>
        <v>1329.3167999999998</v>
      </c>
      <c r="BC1911" s="11">
        <f t="shared" si="639"/>
        <v>78.526799999999994</v>
      </c>
    </row>
    <row r="1912" spans="14:55" ht="29.25" thickBot="1">
      <c r="N1912" s="3" t="s">
        <v>198</v>
      </c>
      <c r="O1912" s="83">
        <v>47</v>
      </c>
      <c r="P1912" s="86">
        <v>3529.96</v>
      </c>
      <c r="Q1912" s="84" t="s">
        <v>102</v>
      </c>
      <c r="R1912" s="84" t="s">
        <v>10</v>
      </c>
      <c r="S1912" s="84" t="s">
        <v>10</v>
      </c>
      <c r="T1912" s="83" t="s">
        <v>206</v>
      </c>
      <c r="U1912" s="83" t="s">
        <v>124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14:55" ht="29.25" thickBot="1">
      <c r="N1913" s="3" t="s">
        <v>198</v>
      </c>
      <c r="O1913" s="83">
        <v>47</v>
      </c>
      <c r="P1913" s="86">
        <v>12979.64</v>
      </c>
      <c r="Q1913" s="84" t="s">
        <v>82</v>
      </c>
      <c r="R1913" s="84" t="s">
        <v>10</v>
      </c>
      <c r="S1913" s="84" t="s">
        <v>10</v>
      </c>
      <c r="T1913" s="83" t="s">
        <v>213</v>
      </c>
      <c r="U1913" s="83" t="s">
        <v>124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29.25" thickBot="1">
      <c r="N1914" s="3" t="s">
        <v>198</v>
      </c>
      <c r="O1914" s="83">
        <v>47</v>
      </c>
      <c r="P1914" s="87">
        <v>70.180000000000007</v>
      </c>
      <c r="Q1914" s="84" t="s">
        <v>107</v>
      </c>
      <c r="R1914" s="84" t="s">
        <v>10</v>
      </c>
      <c r="S1914" s="84" t="s">
        <v>10</v>
      </c>
      <c r="T1914" s="83" t="s">
        <v>137</v>
      </c>
      <c r="U1914" s="83" t="s">
        <v>124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29.25" thickBot="1">
      <c r="N1915" s="3" t="s">
        <v>198</v>
      </c>
      <c r="O1915" s="83">
        <v>47</v>
      </c>
      <c r="P1915" s="87">
        <v>83.05</v>
      </c>
      <c r="Q1915" s="84" t="s">
        <v>107</v>
      </c>
      <c r="R1915" s="84" t="s">
        <v>10</v>
      </c>
      <c r="S1915" s="84" t="s">
        <v>105</v>
      </c>
      <c r="T1915" s="83" t="s">
        <v>137</v>
      </c>
      <c r="U1915" s="83" t="s">
        <v>124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14:55" ht="29.25" thickBot="1">
      <c r="N1916" s="3" t="s">
        <v>198</v>
      </c>
      <c r="O1916" s="83">
        <v>47</v>
      </c>
      <c r="P1916" s="87">
        <v>654.39</v>
      </c>
      <c r="Q1916" s="84" t="s">
        <v>11</v>
      </c>
      <c r="R1916" s="84" t="s">
        <v>108</v>
      </c>
      <c r="S1916" s="84" t="s">
        <v>109</v>
      </c>
      <c r="T1916" s="83" t="s">
        <v>96</v>
      </c>
      <c r="U1916" s="83" t="s">
        <v>124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>N006554</v>
      </c>
      <c r="AU1916" s="11">
        <f t="shared" si="654"/>
        <v>47</v>
      </c>
      <c r="AV1916" s="11">
        <f t="shared" si="655"/>
        <v>654.39</v>
      </c>
      <c r="AW1916" s="11" t="str">
        <f t="shared" si="656"/>
        <v>2018/2</v>
      </c>
      <c r="AX1916" s="11" t="str">
        <f t="shared" si="657"/>
        <v>2018/2 Contribuciones Seg. Social</v>
      </c>
      <c r="AY1916" s="11">
        <f t="shared" si="638"/>
        <v>11077.64</v>
      </c>
      <c r="AZ1916" s="11">
        <f t="shared" si="658"/>
        <v>5.9073051660823064E-2</v>
      </c>
      <c r="BA1916" s="11" t="str">
        <f t="shared" si="640"/>
        <v>N006554 47</v>
      </c>
      <c r="BB1916" s="11">
        <f>IFERROR(IF(AW1916="","",VLOOKUP(AW1916,SUSS!R:S,2,FALSE)),AY1916*SUSS!$M$2)</f>
        <v>1329.3167999999998</v>
      </c>
      <c r="BC1916" s="11">
        <f t="shared" si="639"/>
        <v>78.526799999999994</v>
      </c>
    </row>
    <row r="1917" spans="14:55" ht="29.25" thickBot="1">
      <c r="N1917" s="3" t="s">
        <v>198</v>
      </c>
      <c r="O1917" s="83">
        <v>48</v>
      </c>
      <c r="P1917" s="86">
        <v>3529.96</v>
      </c>
      <c r="Q1917" s="84" t="s">
        <v>102</v>
      </c>
      <c r="R1917" s="84" t="s">
        <v>10</v>
      </c>
      <c r="S1917" s="84" t="s">
        <v>10</v>
      </c>
      <c r="T1917" s="83" t="s">
        <v>206</v>
      </c>
      <c r="U1917" s="83" t="s">
        <v>124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29.25" thickBot="1">
      <c r="N1918" s="3" t="s">
        <v>198</v>
      </c>
      <c r="O1918" s="83">
        <v>48</v>
      </c>
      <c r="P1918" s="86">
        <v>12979.64</v>
      </c>
      <c r="Q1918" s="84" t="s">
        <v>82</v>
      </c>
      <c r="R1918" s="84" t="s">
        <v>10</v>
      </c>
      <c r="S1918" s="84" t="s">
        <v>10</v>
      </c>
      <c r="T1918" s="83" t="s">
        <v>213</v>
      </c>
      <c r="U1918" s="83" t="s">
        <v>124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14:55" ht="29.25" thickBot="1">
      <c r="N1919" s="3" t="s">
        <v>198</v>
      </c>
      <c r="O1919" s="83">
        <v>48</v>
      </c>
      <c r="P1919" s="87">
        <v>153.22999999999999</v>
      </c>
      <c r="Q1919" s="84" t="s">
        <v>107</v>
      </c>
      <c r="R1919" s="84" t="s">
        <v>10</v>
      </c>
      <c r="S1919" s="84" t="s">
        <v>10</v>
      </c>
      <c r="T1919" s="83" t="s">
        <v>137</v>
      </c>
      <c r="U1919" s="83" t="s">
        <v>124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29.25" thickBot="1">
      <c r="N1920" s="3" t="s">
        <v>198</v>
      </c>
      <c r="O1920" s="83">
        <v>48</v>
      </c>
      <c r="P1920" s="87">
        <v>654.39</v>
      </c>
      <c r="Q1920" s="84" t="s">
        <v>11</v>
      </c>
      <c r="R1920" s="84" t="s">
        <v>108</v>
      </c>
      <c r="S1920" s="84" t="s">
        <v>109</v>
      </c>
      <c r="T1920" s="83" t="s">
        <v>96</v>
      </c>
      <c r="U1920" s="83" t="s">
        <v>124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>N006554</v>
      </c>
      <c r="AU1920" s="11">
        <f t="shared" si="654"/>
        <v>48</v>
      </c>
      <c r="AV1920" s="11">
        <f t="shared" si="655"/>
        <v>654.39</v>
      </c>
      <c r="AW1920" s="11" t="str">
        <f t="shared" si="656"/>
        <v>2018/2</v>
      </c>
      <c r="AX1920" s="11" t="str">
        <f t="shared" si="657"/>
        <v>2018/2 Contribuciones Seg. Social</v>
      </c>
      <c r="AY1920" s="11">
        <f t="shared" si="638"/>
        <v>11077.64</v>
      </c>
      <c r="AZ1920" s="11">
        <f t="shared" si="658"/>
        <v>5.9073051660823064E-2</v>
      </c>
      <c r="BA1920" s="11" t="str">
        <f t="shared" si="640"/>
        <v>N006554 48</v>
      </c>
      <c r="BB1920" s="11">
        <f>IFERROR(IF(AW1920="","",VLOOKUP(AW1920,SUSS!R:S,2,FALSE)),AY1920*SUSS!$M$2)</f>
        <v>1329.3167999999998</v>
      </c>
      <c r="BC1920" s="11">
        <f t="shared" si="639"/>
        <v>78.526799999999994</v>
      </c>
    </row>
    <row r="1921" spans="14:55" ht="29.25" thickBot="1">
      <c r="N1921" s="3" t="s">
        <v>198</v>
      </c>
      <c r="O1921" s="83">
        <v>49</v>
      </c>
      <c r="P1921" s="86">
        <v>3529.96</v>
      </c>
      <c r="Q1921" s="84" t="s">
        <v>102</v>
      </c>
      <c r="R1921" s="84" t="s">
        <v>10</v>
      </c>
      <c r="S1921" s="84" t="s">
        <v>10</v>
      </c>
      <c r="T1921" s="83" t="s">
        <v>206</v>
      </c>
      <c r="U1921" s="83" t="s">
        <v>124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14:55" ht="29.25" thickBot="1">
      <c r="N1922" s="3" t="s">
        <v>198</v>
      </c>
      <c r="O1922" s="83">
        <v>49</v>
      </c>
      <c r="P1922" s="86">
        <v>12979.64</v>
      </c>
      <c r="Q1922" s="84" t="s">
        <v>82</v>
      </c>
      <c r="R1922" s="84" t="s">
        <v>10</v>
      </c>
      <c r="S1922" s="84" t="s">
        <v>10</v>
      </c>
      <c r="T1922" s="83" t="s">
        <v>213</v>
      </c>
      <c r="U1922" s="83" t="s">
        <v>124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29.25" thickBot="1">
      <c r="N1923" s="3" t="s">
        <v>198</v>
      </c>
      <c r="O1923" s="83">
        <v>49</v>
      </c>
      <c r="P1923" s="87">
        <v>153.22999999999999</v>
      </c>
      <c r="Q1923" s="84" t="s">
        <v>107</v>
      </c>
      <c r="R1923" s="84" t="s">
        <v>10</v>
      </c>
      <c r="S1923" s="84" t="s">
        <v>10</v>
      </c>
      <c r="T1923" s="83" t="s">
        <v>137</v>
      </c>
      <c r="U1923" s="83" t="s">
        <v>124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29.25" thickBot="1">
      <c r="N1924" s="3" t="s">
        <v>198</v>
      </c>
      <c r="O1924" s="83">
        <v>49</v>
      </c>
      <c r="P1924" s="87">
        <v>654.39</v>
      </c>
      <c r="Q1924" s="84" t="s">
        <v>11</v>
      </c>
      <c r="R1924" s="84" t="s">
        <v>108</v>
      </c>
      <c r="S1924" s="84" t="s">
        <v>109</v>
      </c>
      <c r="T1924" s="83" t="s">
        <v>96</v>
      </c>
      <c r="U1924" s="83" t="s">
        <v>124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N006554</v>
      </c>
      <c r="AU1924" s="11">
        <f t="shared" si="654"/>
        <v>49</v>
      </c>
      <c r="AV1924" s="11">
        <f t="shared" si="655"/>
        <v>654.39</v>
      </c>
      <c r="AW1924" s="11" t="str">
        <f t="shared" si="656"/>
        <v>2018/2</v>
      </c>
      <c r="AX1924" s="11" t="str">
        <f t="shared" si="657"/>
        <v>2018/2 Contribuciones Seg. Social</v>
      </c>
      <c r="AY1924" s="11">
        <f t="shared" ref="AY1924:AY1987" si="659">VLOOKUP(AX1924,AO:AP,2,FALSE)</f>
        <v>11077.64</v>
      </c>
      <c r="AZ1924" s="11">
        <f t="shared" si="658"/>
        <v>5.9073051660823064E-2</v>
      </c>
      <c r="BA1924" s="11" t="str">
        <f t="shared" si="640"/>
        <v>N006554 49</v>
      </c>
      <c r="BB1924" s="11">
        <f>IFERROR(IF(AW1924="","",VLOOKUP(AW1924,SUSS!R:S,2,FALSE)),AY1924*SUSS!$M$2)</f>
        <v>1329.3167999999998</v>
      </c>
      <c r="BC1924" s="11">
        <f t="shared" si="639"/>
        <v>78.526799999999994</v>
      </c>
    </row>
    <row r="1925" spans="14:55" ht="29.25" thickBot="1">
      <c r="N1925" s="3" t="s">
        <v>198</v>
      </c>
      <c r="O1925" s="83">
        <v>50</v>
      </c>
      <c r="P1925" s="86">
        <v>3529.96</v>
      </c>
      <c r="Q1925" s="84" t="s">
        <v>102</v>
      </c>
      <c r="R1925" s="84" t="s">
        <v>10</v>
      </c>
      <c r="S1925" s="84" t="s">
        <v>10</v>
      </c>
      <c r="T1925" s="83" t="s">
        <v>206</v>
      </c>
      <c r="U1925" s="83" t="s">
        <v>124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29.25" thickBot="1">
      <c r="N1926" s="3" t="s">
        <v>198</v>
      </c>
      <c r="O1926" s="83">
        <v>50</v>
      </c>
      <c r="P1926" s="86">
        <v>12979.64</v>
      </c>
      <c r="Q1926" s="84" t="s">
        <v>82</v>
      </c>
      <c r="R1926" s="84" t="s">
        <v>10</v>
      </c>
      <c r="S1926" s="84" t="s">
        <v>10</v>
      </c>
      <c r="T1926" s="83" t="s">
        <v>213</v>
      </c>
      <c r="U1926" s="83" t="s">
        <v>124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29.25" thickBot="1">
      <c r="N1927" s="3" t="s">
        <v>198</v>
      </c>
      <c r="O1927" s="83">
        <v>50</v>
      </c>
      <c r="P1927" s="87">
        <v>153.22999999999999</v>
      </c>
      <c r="Q1927" s="84" t="s">
        <v>107</v>
      </c>
      <c r="R1927" s="84" t="s">
        <v>10</v>
      </c>
      <c r="S1927" s="84" t="s">
        <v>10</v>
      </c>
      <c r="T1927" s="83" t="s">
        <v>137</v>
      </c>
      <c r="U1927" s="83" t="s">
        <v>124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14:55" ht="29.25" thickBot="1">
      <c r="N1928" s="3" t="s">
        <v>198</v>
      </c>
      <c r="O1928" s="83">
        <v>50</v>
      </c>
      <c r="P1928" s="87">
        <v>433.74</v>
      </c>
      <c r="Q1928" s="84" t="s">
        <v>11</v>
      </c>
      <c r="R1928" s="84" t="s">
        <v>108</v>
      </c>
      <c r="S1928" s="84" t="s">
        <v>109</v>
      </c>
      <c r="T1928" s="83" t="s">
        <v>96</v>
      </c>
      <c r="U1928" s="83" t="s">
        <v>124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>N006554</v>
      </c>
      <c r="AU1928" s="11">
        <f t="shared" si="654"/>
        <v>50</v>
      </c>
      <c r="AV1928" s="11">
        <f t="shared" si="655"/>
        <v>433.74</v>
      </c>
      <c r="AW1928" s="11" t="str">
        <f t="shared" si="656"/>
        <v>2018/2</v>
      </c>
      <c r="AX1928" s="11" t="str">
        <f t="shared" si="657"/>
        <v>2018/2 Contribuciones Seg. Social</v>
      </c>
      <c r="AY1928" s="11">
        <f t="shared" si="659"/>
        <v>11077.64</v>
      </c>
      <c r="AZ1928" s="11">
        <f t="shared" si="658"/>
        <v>3.9154549163901341E-2</v>
      </c>
      <c r="BA1928" s="11" t="str">
        <f t="shared" ref="BA1928:BA1991" si="661">AT1928&amp;" "&amp;AU1928</f>
        <v>N006554 50</v>
      </c>
      <c r="BB1928" s="11">
        <f>IFERROR(IF(AW1928="","",VLOOKUP(AW1928,SUSS!R:S,2,FALSE)),AY1928*SUSS!$M$2)</f>
        <v>1329.3167999999998</v>
      </c>
      <c r="BC1928" s="11">
        <f t="shared" si="660"/>
        <v>52.0488</v>
      </c>
    </row>
    <row r="1929" spans="14:55" ht="29.25" thickBot="1">
      <c r="N1929" s="3" t="s">
        <v>198</v>
      </c>
      <c r="O1929" s="83">
        <v>50</v>
      </c>
      <c r="P1929" s="87">
        <v>220.65</v>
      </c>
      <c r="Q1929" s="84" t="s">
        <v>11</v>
      </c>
      <c r="R1929" s="84" t="s">
        <v>108</v>
      </c>
      <c r="S1929" s="84" t="s">
        <v>83</v>
      </c>
      <c r="T1929" s="83" t="s">
        <v>96</v>
      </c>
      <c r="U1929" s="83" t="s">
        <v>124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>N006554</v>
      </c>
      <c r="AU1929" s="11">
        <f t="shared" si="654"/>
        <v>50</v>
      </c>
      <c r="AV1929" s="11">
        <f t="shared" si="655"/>
        <v>220.65</v>
      </c>
      <c r="AW1929" s="11" t="str">
        <f t="shared" si="656"/>
        <v>2018/2</v>
      </c>
      <c r="AX1929" s="11" t="str">
        <f t="shared" si="657"/>
        <v>2018/2 Contribuciones Seg. Social</v>
      </c>
      <c r="AY1929" s="11">
        <f t="shared" si="659"/>
        <v>11077.64</v>
      </c>
      <c r="AZ1929" s="11">
        <f t="shared" si="658"/>
        <v>1.9918502496921727E-2</v>
      </c>
      <c r="BA1929" s="11" t="str">
        <f t="shared" si="661"/>
        <v>N006554 50</v>
      </c>
      <c r="BB1929" s="11">
        <f>IFERROR(IF(AW1929="","",VLOOKUP(AW1929,SUSS!R:S,2,FALSE)),AY1929*SUSS!$M$2)</f>
        <v>1329.3167999999998</v>
      </c>
      <c r="BC1929" s="11">
        <f t="shared" si="660"/>
        <v>26.477999999999998</v>
      </c>
    </row>
    <row r="1930" spans="14:55" ht="29.25" thickBot="1">
      <c r="N1930" s="3" t="s">
        <v>198</v>
      </c>
      <c r="O1930" s="83">
        <v>51</v>
      </c>
      <c r="P1930" s="86">
        <v>3529.96</v>
      </c>
      <c r="Q1930" s="84" t="s">
        <v>102</v>
      </c>
      <c r="R1930" s="84" t="s">
        <v>10</v>
      </c>
      <c r="S1930" s="84" t="s">
        <v>10</v>
      </c>
      <c r="T1930" s="83" t="s">
        <v>206</v>
      </c>
      <c r="U1930" s="83" t="s">
        <v>124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14:55" ht="29.25" thickBot="1">
      <c r="N1931" s="3" t="s">
        <v>198</v>
      </c>
      <c r="O1931" s="83">
        <v>51</v>
      </c>
      <c r="P1931" s="86">
        <v>12979.64</v>
      </c>
      <c r="Q1931" s="84" t="s">
        <v>82</v>
      </c>
      <c r="R1931" s="84" t="s">
        <v>10</v>
      </c>
      <c r="S1931" s="84" t="s">
        <v>10</v>
      </c>
      <c r="T1931" s="83" t="s">
        <v>213</v>
      </c>
      <c r="U1931" s="83" t="s">
        <v>124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29.25" thickBot="1">
      <c r="N1932" s="3" t="s">
        <v>198</v>
      </c>
      <c r="O1932" s="83">
        <v>51</v>
      </c>
      <c r="P1932" s="87">
        <v>40.869999999999997</v>
      </c>
      <c r="Q1932" s="84" t="s">
        <v>107</v>
      </c>
      <c r="R1932" s="84" t="s">
        <v>10</v>
      </c>
      <c r="S1932" s="84" t="s">
        <v>83</v>
      </c>
      <c r="T1932" s="83" t="s">
        <v>137</v>
      </c>
      <c r="U1932" s="83" t="s">
        <v>124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29.25" thickBot="1">
      <c r="N1933" s="3" t="s">
        <v>198</v>
      </c>
      <c r="O1933" s="83">
        <v>51</v>
      </c>
      <c r="P1933" s="87">
        <v>112.36</v>
      </c>
      <c r="Q1933" s="84" t="s">
        <v>107</v>
      </c>
      <c r="R1933" s="84" t="s">
        <v>10</v>
      </c>
      <c r="S1933" s="84" t="s">
        <v>10</v>
      </c>
      <c r="T1933" s="83" t="s">
        <v>137</v>
      </c>
      <c r="U1933" s="83" t="s">
        <v>124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14:55" ht="29.25" thickBot="1">
      <c r="N1934" s="3" t="s">
        <v>198</v>
      </c>
      <c r="O1934" s="83">
        <v>51</v>
      </c>
      <c r="P1934" s="87">
        <v>403.62</v>
      </c>
      <c r="Q1934" s="84" t="s">
        <v>11</v>
      </c>
      <c r="R1934" s="84" t="s">
        <v>108</v>
      </c>
      <c r="S1934" s="84" t="s">
        <v>83</v>
      </c>
      <c r="T1934" s="83" t="s">
        <v>96</v>
      </c>
      <c r="U1934" s="83" t="s">
        <v>124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>N006554</v>
      </c>
      <c r="AU1934" s="11">
        <f t="shared" si="654"/>
        <v>51</v>
      </c>
      <c r="AV1934" s="11">
        <f t="shared" si="655"/>
        <v>403.62</v>
      </c>
      <c r="AW1934" s="11" t="str">
        <f t="shared" si="656"/>
        <v>2018/2</v>
      </c>
      <c r="AX1934" s="11" t="str">
        <f t="shared" si="657"/>
        <v>2018/2 Contribuciones Seg. Social</v>
      </c>
      <c r="AY1934" s="11">
        <f t="shared" si="659"/>
        <v>11077.64</v>
      </c>
      <c r="AZ1934" s="11">
        <f t="shared" si="658"/>
        <v>3.6435558476354171E-2</v>
      </c>
      <c r="BA1934" s="11" t="str">
        <f t="shared" si="661"/>
        <v>N006554 51</v>
      </c>
      <c r="BB1934" s="11">
        <f>IFERROR(IF(AW1934="","",VLOOKUP(AW1934,SUSS!R:S,2,FALSE)),AY1934*SUSS!$M$2)</f>
        <v>1329.3167999999998</v>
      </c>
      <c r="BC1934" s="11">
        <f t="shared" si="660"/>
        <v>48.434399999999997</v>
      </c>
    </row>
    <row r="1935" spans="14:55" ht="29.25" thickBot="1">
      <c r="N1935" s="3" t="s">
        <v>198</v>
      </c>
      <c r="O1935" s="83">
        <v>51</v>
      </c>
      <c r="P1935" s="87">
        <v>250.77</v>
      </c>
      <c r="Q1935" s="84" t="s">
        <v>11</v>
      </c>
      <c r="R1935" s="84" t="s">
        <v>108</v>
      </c>
      <c r="S1935" s="84" t="s">
        <v>109</v>
      </c>
      <c r="T1935" s="83" t="s">
        <v>171</v>
      </c>
      <c r="U1935" s="83" t="s">
        <v>124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>N006554</v>
      </c>
      <c r="AU1935" s="11">
        <f t="shared" si="654"/>
        <v>51</v>
      </c>
      <c r="AV1935" s="11">
        <f t="shared" si="655"/>
        <v>250.77</v>
      </c>
      <c r="AW1935" s="11" t="str">
        <f t="shared" si="656"/>
        <v>2018/3</v>
      </c>
      <c r="AX1935" s="11" t="str">
        <f t="shared" si="657"/>
        <v>2018/3 Contribuciones Seg. Social</v>
      </c>
      <c r="AY1935" s="11">
        <f t="shared" si="659"/>
        <v>6423.48</v>
      </c>
      <c r="AZ1935" s="11">
        <f t="shared" si="658"/>
        <v>3.9039586018793558E-2</v>
      </c>
      <c r="BA1935" s="11" t="str">
        <f t="shared" si="661"/>
        <v>N006554 51</v>
      </c>
      <c r="BB1935" s="11">
        <f>IFERROR(IF(AW1935="","",VLOOKUP(AW1935,SUSS!R:S,2,FALSE)),AY1935*SUSS!$M$2)</f>
        <v>770.81759999999997</v>
      </c>
      <c r="BC1935" s="11">
        <f t="shared" si="660"/>
        <v>30.092400000000005</v>
      </c>
    </row>
    <row r="1936" spans="14:55" ht="29.25" thickBot="1">
      <c r="N1936" s="3" t="s">
        <v>198</v>
      </c>
      <c r="O1936" s="83">
        <v>52</v>
      </c>
      <c r="P1936" s="86">
        <v>3529.96</v>
      </c>
      <c r="Q1936" s="84" t="s">
        <v>102</v>
      </c>
      <c r="R1936" s="84" t="s">
        <v>10</v>
      </c>
      <c r="S1936" s="84" t="s">
        <v>10</v>
      </c>
      <c r="T1936" s="83" t="s">
        <v>206</v>
      </c>
      <c r="U1936" s="83" t="s">
        <v>124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14:55" ht="29.25" thickBot="1">
      <c r="N1937" s="3" t="s">
        <v>198</v>
      </c>
      <c r="O1937" s="83">
        <v>52</v>
      </c>
      <c r="P1937" s="86">
        <v>12979.64</v>
      </c>
      <c r="Q1937" s="84" t="s">
        <v>82</v>
      </c>
      <c r="R1937" s="84" t="s">
        <v>10</v>
      </c>
      <c r="S1937" s="84" t="s">
        <v>10</v>
      </c>
      <c r="T1937" s="83" t="s">
        <v>213</v>
      </c>
      <c r="U1937" s="83" t="s">
        <v>124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29.25" thickBot="1">
      <c r="N1938" s="3" t="s">
        <v>198</v>
      </c>
      <c r="O1938" s="83">
        <v>52</v>
      </c>
      <c r="P1938" s="87">
        <v>119.69</v>
      </c>
      <c r="Q1938" s="84" t="s">
        <v>107</v>
      </c>
      <c r="R1938" s="84" t="s">
        <v>10</v>
      </c>
      <c r="S1938" s="84" t="s">
        <v>83</v>
      </c>
      <c r="T1938" s="83" t="s">
        <v>137</v>
      </c>
      <c r="U1938" s="83" t="s">
        <v>124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29.25" thickBot="1">
      <c r="N1939" s="3" t="s">
        <v>198</v>
      </c>
      <c r="O1939" s="83">
        <v>52</v>
      </c>
      <c r="P1939" s="87">
        <v>33.54</v>
      </c>
      <c r="Q1939" s="84" t="s">
        <v>107</v>
      </c>
      <c r="R1939" s="84" t="s">
        <v>10</v>
      </c>
      <c r="S1939" s="84" t="s">
        <v>10</v>
      </c>
      <c r="T1939" s="83" t="s">
        <v>163</v>
      </c>
      <c r="U1939" s="83" t="s">
        <v>124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14:55" ht="29.25" thickBot="1">
      <c r="N1940" s="3" t="s">
        <v>198</v>
      </c>
      <c r="O1940" s="83">
        <v>52</v>
      </c>
      <c r="P1940" s="87">
        <v>654.39</v>
      </c>
      <c r="Q1940" s="84" t="s">
        <v>11</v>
      </c>
      <c r="R1940" s="84" t="s">
        <v>108</v>
      </c>
      <c r="S1940" s="84" t="s">
        <v>109</v>
      </c>
      <c r="T1940" s="83" t="s">
        <v>171</v>
      </c>
      <c r="U1940" s="83" t="s">
        <v>124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N006554</v>
      </c>
      <c r="AU1940" s="11">
        <f t="shared" si="654"/>
        <v>52</v>
      </c>
      <c r="AV1940" s="11">
        <f t="shared" si="655"/>
        <v>654.39</v>
      </c>
      <c r="AW1940" s="11" t="str">
        <f t="shared" si="656"/>
        <v>2018/3</v>
      </c>
      <c r="AX1940" s="11" t="str">
        <f t="shared" si="657"/>
        <v>2018/3 Contribuciones Seg. Social</v>
      </c>
      <c r="AY1940" s="11">
        <f t="shared" si="659"/>
        <v>6423.48</v>
      </c>
      <c r="AZ1940" s="11">
        <f t="shared" si="658"/>
        <v>0.10187468475032226</v>
      </c>
      <c r="BA1940" s="11" t="str">
        <f t="shared" si="661"/>
        <v>N006554 52</v>
      </c>
      <c r="BB1940" s="11">
        <f>IFERROR(IF(AW1940="","",VLOOKUP(AW1940,SUSS!R:S,2,FALSE)),AY1940*SUSS!$M$2)</f>
        <v>770.81759999999997</v>
      </c>
      <c r="BC1940" s="11">
        <f t="shared" si="660"/>
        <v>78.526799999999994</v>
      </c>
    </row>
    <row r="1941" spans="14:55" ht="29.25" thickBot="1">
      <c r="N1941" s="3" t="s">
        <v>198</v>
      </c>
      <c r="O1941" s="83">
        <v>53</v>
      </c>
      <c r="P1941" s="86">
        <v>3529.96</v>
      </c>
      <c r="Q1941" s="84" t="s">
        <v>102</v>
      </c>
      <c r="R1941" s="84" t="s">
        <v>10</v>
      </c>
      <c r="S1941" s="84" t="s">
        <v>10</v>
      </c>
      <c r="T1941" s="83" t="s">
        <v>206</v>
      </c>
      <c r="U1941" s="83" t="s">
        <v>124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29.25" thickBot="1">
      <c r="N1942" s="3" t="s">
        <v>198</v>
      </c>
      <c r="O1942" s="83">
        <v>53</v>
      </c>
      <c r="P1942" s="86">
        <v>12979.64</v>
      </c>
      <c r="Q1942" s="84" t="s">
        <v>82</v>
      </c>
      <c r="R1942" s="84" t="s">
        <v>10</v>
      </c>
      <c r="S1942" s="84" t="s">
        <v>10</v>
      </c>
      <c r="T1942" s="83" t="s">
        <v>213</v>
      </c>
      <c r="U1942" s="83" t="s">
        <v>124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29.25" thickBot="1">
      <c r="N1943" s="3" t="s">
        <v>198</v>
      </c>
      <c r="O1943" s="83">
        <v>53</v>
      </c>
      <c r="P1943" s="87">
        <v>153.22999999999999</v>
      </c>
      <c r="Q1943" s="84" t="s">
        <v>107</v>
      </c>
      <c r="R1943" s="84" t="s">
        <v>10</v>
      </c>
      <c r="S1943" s="84" t="s">
        <v>10</v>
      </c>
      <c r="T1943" s="83" t="s">
        <v>163</v>
      </c>
      <c r="U1943" s="83" t="s">
        <v>124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14:55" ht="29.25" thickBot="1">
      <c r="N1944" s="3" t="s">
        <v>198</v>
      </c>
      <c r="O1944" s="83">
        <v>53</v>
      </c>
      <c r="P1944" s="87">
        <v>654.39</v>
      </c>
      <c r="Q1944" s="84" t="s">
        <v>11</v>
      </c>
      <c r="R1944" s="84" t="s">
        <v>108</v>
      </c>
      <c r="S1944" s="84" t="s">
        <v>109</v>
      </c>
      <c r="T1944" s="83" t="s">
        <v>171</v>
      </c>
      <c r="U1944" s="83" t="s">
        <v>124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>N006554</v>
      </c>
      <c r="AU1944" s="11">
        <f t="shared" si="654"/>
        <v>53</v>
      </c>
      <c r="AV1944" s="11">
        <f t="shared" si="655"/>
        <v>654.39</v>
      </c>
      <c r="AW1944" s="11" t="str">
        <f t="shared" si="656"/>
        <v>2018/3</v>
      </c>
      <c r="AX1944" s="11" t="str">
        <f t="shared" si="657"/>
        <v>2018/3 Contribuciones Seg. Social</v>
      </c>
      <c r="AY1944" s="11">
        <f t="shared" si="659"/>
        <v>6423.48</v>
      </c>
      <c r="AZ1944" s="11">
        <f t="shared" si="658"/>
        <v>0.10187468475032226</v>
      </c>
      <c r="BA1944" s="11" t="str">
        <f t="shared" si="661"/>
        <v>N006554 53</v>
      </c>
      <c r="BB1944" s="11">
        <f>IFERROR(IF(AW1944="","",VLOOKUP(AW1944,SUSS!R:S,2,FALSE)),AY1944*SUSS!$M$2)</f>
        <v>770.81759999999997</v>
      </c>
      <c r="BC1944" s="11">
        <f t="shared" si="660"/>
        <v>78.526799999999994</v>
      </c>
    </row>
    <row r="1945" spans="14:55" ht="29.25" thickBot="1">
      <c r="N1945" s="3" t="s">
        <v>198</v>
      </c>
      <c r="O1945" s="83">
        <v>54</v>
      </c>
      <c r="P1945" s="86">
        <v>3529.96</v>
      </c>
      <c r="Q1945" s="84" t="s">
        <v>102</v>
      </c>
      <c r="R1945" s="84" t="s">
        <v>10</v>
      </c>
      <c r="S1945" s="84" t="s">
        <v>10</v>
      </c>
      <c r="T1945" s="83" t="s">
        <v>206</v>
      </c>
      <c r="U1945" s="83" t="s">
        <v>124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29.25" thickBot="1">
      <c r="N1946" s="3" t="s">
        <v>198</v>
      </c>
      <c r="O1946" s="83">
        <v>54</v>
      </c>
      <c r="P1946" s="86">
        <v>11407.81</v>
      </c>
      <c r="Q1946" s="84" t="s">
        <v>82</v>
      </c>
      <c r="R1946" s="84" t="s">
        <v>10</v>
      </c>
      <c r="S1946" s="84" t="s">
        <v>10</v>
      </c>
      <c r="T1946" s="83" t="s">
        <v>213</v>
      </c>
      <c r="U1946" s="83" t="s">
        <v>124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14:55" ht="29.25" thickBot="1">
      <c r="N1947" s="3" t="s">
        <v>198</v>
      </c>
      <c r="O1947" s="83">
        <v>54</v>
      </c>
      <c r="P1947" s="86">
        <v>1571.83</v>
      </c>
      <c r="Q1947" s="84" t="s">
        <v>82</v>
      </c>
      <c r="R1947" s="84" t="s">
        <v>10</v>
      </c>
      <c r="S1947" s="84" t="s">
        <v>83</v>
      </c>
      <c r="T1947" s="83" t="s">
        <v>213</v>
      </c>
      <c r="U1947" s="83" t="s">
        <v>124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29.25" thickBot="1">
      <c r="N1948" s="3" t="s">
        <v>198</v>
      </c>
      <c r="O1948" s="83">
        <v>54</v>
      </c>
      <c r="P1948" s="87">
        <v>153.22999999999999</v>
      </c>
      <c r="Q1948" s="84" t="s">
        <v>107</v>
      </c>
      <c r="R1948" s="84" t="s">
        <v>10</v>
      </c>
      <c r="S1948" s="84" t="s">
        <v>10</v>
      </c>
      <c r="T1948" s="83" t="s">
        <v>163</v>
      </c>
      <c r="U1948" s="83" t="s">
        <v>124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29.25" thickBot="1">
      <c r="N1949" s="3" t="s">
        <v>198</v>
      </c>
      <c r="O1949" s="83">
        <v>54</v>
      </c>
      <c r="P1949" s="87">
        <v>654.39</v>
      </c>
      <c r="Q1949" s="84" t="s">
        <v>11</v>
      </c>
      <c r="R1949" s="84" t="s">
        <v>108</v>
      </c>
      <c r="S1949" s="84" t="s">
        <v>109</v>
      </c>
      <c r="T1949" s="83" t="s">
        <v>171</v>
      </c>
      <c r="U1949" s="83" t="s">
        <v>124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N006554</v>
      </c>
      <c r="AU1949" s="11">
        <f t="shared" si="654"/>
        <v>54</v>
      </c>
      <c r="AV1949" s="11">
        <f t="shared" si="655"/>
        <v>654.39</v>
      </c>
      <c r="AW1949" s="11" t="str">
        <f t="shared" si="656"/>
        <v>2018/3</v>
      </c>
      <c r="AX1949" s="11" t="str">
        <f t="shared" si="657"/>
        <v>2018/3 Contribuciones Seg. Social</v>
      </c>
      <c r="AY1949" s="11">
        <f t="shared" si="659"/>
        <v>6423.48</v>
      </c>
      <c r="AZ1949" s="11">
        <f t="shared" si="658"/>
        <v>0.10187468475032226</v>
      </c>
      <c r="BA1949" s="11" t="str">
        <f t="shared" si="661"/>
        <v>N006554 54</v>
      </c>
      <c r="BB1949" s="11">
        <f>IFERROR(IF(AW1949="","",VLOOKUP(AW1949,SUSS!R:S,2,FALSE)),AY1949*SUSS!$M$2)</f>
        <v>770.81759999999997</v>
      </c>
      <c r="BC1949" s="11">
        <f t="shared" si="660"/>
        <v>78.526799999999994</v>
      </c>
    </row>
    <row r="1950" spans="14:55" ht="29.25" thickBot="1">
      <c r="N1950" s="3" t="s">
        <v>198</v>
      </c>
      <c r="O1950" s="83">
        <v>55</v>
      </c>
      <c r="P1950" s="86">
        <v>3529.96</v>
      </c>
      <c r="Q1950" s="84" t="s">
        <v>102</v>
      </c>
      <c r="R1950" s="84" t="s">
        <v>10</v>
      </c>
      <c r="S1950" s="84" t="s">
        <v>10</v>
      </c>
      <c r="T1950" s="83" t="s">
        <v>206</v>
      </c>
      <c r="U1950" s="83" t="s">
        <v>124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29.25" thickBot="1">
      <c r="N1951" s="3" t="s">
        <v>198</v>
      </c>
      <c r="O1951" s="83">
        <v>55</v>
      </c>
      <c r="P1951" s="86">
        <v>12979.64</v>
      </c>
      <c r="Q1951" s="84" t="s">
        <v>82</v>
      </c>
      <c r="R1951" s="84" t="s">
        <v>10</v>
      </c>
      <c r="S1951" s="84" t="s">
        <v>83</v>
      </c>
      <c r="T1951" s="83" t="s">
        <v>213</v>
      </c>
      <c r="U1951" s="83" t="s">
        <v>124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29.25" thickBot="1">
      <c r="N1952" s="3" t="s">
        <v>198</v>
      </c>
      <c r="O1952" s="83">
        <v>55</v>
      </c>
      <c r="P1952" s="87">
        <v>153.22999999999999</v>
      </c>
      <c r="Q1952" s="84" t="s">
        <v>107</v>
      </c>
      <c r="R1952" s="84" t="s">
        <v>10</v>
      </c>
      <c r="S1952" s="84" t="s">
        <v>10</v>
      </c>
      <c r="T1952" s="83" t="s">
        <v>163</v>
      </c>
      <c r="U1952" s="83" t="s">
        <v>124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14:55" ht="29.25" thickBot="1">
      <c r="N1953" s="3" t="s">
        <v>198</v>
      </c>
      <c r="O1953" s="83">
        <v>55</v>
      </c>
      <c r="P1953" s="87">
        <v>654.39</v>
      </c>
      <c r="Q1953" s="84" t="s">
        <v>11</v>
      </c>
      <c r="R1953" s="84" t="s">
        <v>108</v>
      </c>
      <c r="S1953" s="84" t="s">
        <v>109</v>
      </c>
      <c r="T1953" s="83" t="s">
        <v>171</v>
      </c>
      <c r="U1953" s="83" t="s">
        <v>124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>N006554</v>
      </c>
      <c r="AU1953" s="11">
        <f t="shared" si="675"/>
        <v>55</v>
      </c>
      <c r="AV1953" s="11">
        <f t="shared" si="676"/>
        <v>654.39</v>
      </c>
      <c r="AW1953" s="11" t="str">
        <f t="shared" si="677"/>
        <v>2018/3</v>
      </c>
      <c r="AX1953" s="11" t="str">
        <f t="shared" si="678"/>
        <v>2018/3 Contribuciones Seg. Social</v>
      </c>
      <c r="AY1953" s="11">
        <f t="shared" si="659"/>
        <v>6423.48</v>
      </c>
      <c r="AZ1953" s="11">
        <f t="shared" si="679"/>
        <v>0.10187468475032226</v>
      </c>
      <c r="BA1953" s="11" t="str">
        <f t="shared" si="661"/>
        <v>N006554 55</v>
      </c>
      <c r="BB1953" s="11">
        <f>IFERROR(IF(AW1953="","",VLOOKUP(AW1953,SUSS!R:S,2,FALSE)),AY1953*SUSS!$M$2)</f>
        <v>770.81759999999997</v>
      </c>
      <c r="BC1953" s="11">
        <f t="shared" si="660"/>
        <v>78.526799999999994</v>
      </c>
    </row>
    <row r="1954" spans="14:55" ht="29.25" thickBot="1">
      <c r="N1954" s="3" t="s">
        <v>198</v>
      </c>
      <c r="O1954" s="83">
        <v>56</v>
      </c>
      <c r="P1954" s="86">
        <v>3529.96</v>
      </c>
      <c r="Q1954" s="84" t="s">
        <v>102</v>
      </c>
      <c r="R1954" s="84" t="s">
        <v>10</v>
      </c>
      <c r="S1954" s="84" t="s">
        <v>10</v>
      </c>
      <c r="T1954" s="83" t="s">
        <v>206</v>
      </c>
      <c r="U1954" s="83" t="s">
        <v>124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29.25" thickBot="1">
      <c r="N1955" s="3" t="s">
        <v>198</v>
      </c>
      <c r="O1955" s="83">
        <v>56</v>
      </c>
      <c r="P1955" s="86">
        <v>12979.64</v>
      </c>
      <c r="Q1955" s="84" t="s">
        <v>82</v>
      </c>
      <c r="R1955" s="84" t="s">
        <v>10</v>
      </c>
      <c r="S1955" s="84" t="s">
        <v>83</v>
      </c>
      <c r="T1955" s="83" t="s">
        <v>213</v>
      </c>
      <c r="U1955" s="83" t="s">
        <v>124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14:55" ht="29.25" thickBot="1">
      <c r="N1956" s="3" t="s">
        <v>198</v>
      </c>
      <c r="O1956" s="83">
        <v>56</v>
      </c>
      <c r="P1956" s="87">
        <v>153.22999999999999</v>
      </c>
      <c r="Q1956" s="84" t="s">
        <v>107</v>
      </c>
      <c r="R1956" s="84" t="s">
        <v>10</v>
      </c>
      <c r="S1956" s="84" t="s">
        <v>10</v>
      </c>
      <c r="T1956" s="83" t="s">
        <v>163</v>
      </c>
      <c r="U1956" s="83" t="s">
        <v>124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29.25" thickBot="1">
      <c r="N1957" s="3" t="s">
        <v>198</v>
      </c>
      <c r="O1957" s="83">
        <v>56</v>
      </c>
      <c r="P1957" s="87">
        <v>654.39</v>
      </c>
      <c r="Q1957" s="84" t="s">
        <v>11</v>
      </c>
      <c r="R1957" s="84" t="s">
        <v>108</v>
      </c>
      <c r="S1957" s="84" t="s">
        <v>109</v>
      </c>
      <c r="T1957" s="83" t="s">
        <v>171</v>
      </c>
      <c r="U1957" s="83" t="s">
        <v>124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>N006554</v>
      </c>
      <c r="AU1957" s="11">
        <f t="shared" si="675"/>
        <v>56</v>
      </c>
      <c r="AV1957" s="11">
        <f t="shared" si="676"/>
        <v>654.39</v>
      </c>
      <c r="AW1957" s="11" t="str">
        <f t="shared" si="677"/>
        <v>2018/3</v>
      </c>
      <c r="AX1957" s="11" t="str">
        <f t="shared" si="678"/>
        <v>2018/3 Contribuciones Seg. Social</v>
      </c>
      <c r="AY1957" s="11">
        <f t="shared" si="659"/>
        <v>6423.48</v>
      </c>
      <c r="AZ1957" s="11">
        <f t="shared" si="679"/>
        <v>0.10187468475032226</v>
      </c>
      <c r="BA1957" s="11" t="str">
        <f t="shared" si="661"/>
        <v>N006554 56</v>
      </c>
      <c r="BB1957" s="11">
        <f>IFERROR(IF(AW1957="","",VLOOKUP(AW1957,SUSS!R:S,2,FALSE)),AY1957*SUSS!$M$2)</f>
        <v>770.81759999999997</v>
      </c>
      <c r="BC1957" s="11">
        <f t="shared" si="660"/>
        <v>78.526799999999994</v>
      </c>
    </row>
    <row r="1958" spans="14:55" ht="29.25" thickBot="1">
      <c r="N1958" s="3" t="s">
        <v>198</v>
      </c>
      <c r="O1958" s="83">
        <v>57</v>
      </c>
      <c r="P1958" s="86">
        <v>3529.96</v>
      </c>
      <c r="Q1958" s="84" t="s">
        <v>102</v>
      </c>
      <c r="R1958" s="84" t="s">
        <v>10</v>
      </c>
      <c r="S1958" s="84" t="s">
        <v>10</v>
      </c>
      <c r="T1958" s="83" t="s">
        <v>206</v>
      </c>
      <c r="U1958" s="83" t="s">
        <v>124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14:55" ht="29.25" thickBot="1">
      <c r="N1959" s="3" t="s">
        <v>198</v>
      </c>
      <c r="O1959" s="83">
        <v>57</v>
      </c>
      <c r="P1959" s="86">
        <v>12979.64</v>
      </c>
      <c r="Q1959" s="84" t="s">
        <v>82</v>
      </c>
      <c r="R1959" s="84" t="s">
        <v>10</v>
      </c>
      <c r="S1959" s="84" t="s">
        <v>83</v>
      </c>
      <c r="T1959" s="83" t="s">
        <v>213</v>
      </c>
      <c r="U1959" s="83" t="s">
        <v>124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29.25" thickBot="1">
      <c r="N1960" s="3" t="s">
        <v>198</v>
      </c>
      <c r="O1960" s="83">
        <v>57</v>
      </c>
      <c r="P1960" s="87">
        <v>153.22999999999999</v>
      </c>
      <c r="Q1960" s="84" t="s">
        <v>107</v>
      </c>
      <c r="R1960" s="84" t="s">
        <v>10</v>
      </c>
      <c r="S1960" s="84" t="s">
        <v>10</v>
      </c>
      <c r="T1960" s="83" t="s">
        <v>163</v>
      </c>
      <c r="U1960" s="83" t="s">
        <v>124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29.25" thickBot="1">
      <c r="N1961" s="3" t="s">
        <v>198</v>
      </c>
      <c r="O1961" s="83">
        <v>57</v>
      </c>
      <c r="P1961" s="87">
        <v>654.39</v>
      </c>
      <c r="Q1961" s="84" t="s">
        <v>11</v>
      </c>
      <c r="R1961" s="84" t="s">
        <v>108</v>
      </c>
      <c r="S1961" s="84" t="s">
        <v>109</v>
      </c>
      <c r="T1961" s="83" t="s">
        <v>171</v>
      </c>
      <c r="U1961" s="83" t="s">
        <v>124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N006554</v>
      </c>
      <c r="AU1961" s="11">
        <f t="shared" si="675"/>
        <v>57</v>
      </c>
      <c r="AV1961" s="11">
        <f t="shared" si="676"/>
        <v>654.39</v>
      </c>
      <c r="AW1961" s="11" t="str">
        <f t="shared" si="677"/>
        <v>2018/3</v>
      </c>
      <c r="AX1961" s="11" t="str">
        <f t="shared" si="678"/>
        <v>2018/3 Contribuciones Seg. Social</v>
      </c>
      <c r="AY1961" s="11">
        <f t="shared" si="659"/>
        <v>6423.48</v>
      </c>
      <c r="AZ1961" s="11">
        <f t="shared" si="679"/>
        <v>0.10187468475032226</v>
      </c>
      <c r="BA1961" s="11" t="str">
        <f t="shared" si="661"/>
        <v>N006554 57</v>
      </c>
      <c r="BB1961" s="11">
        <f>IFERROR(IF(AW1961="","",VLOOKUP(AW1961,SUSS!R:S,2,FALSE)),AY1961*SUSS!$M$2)</f>
        <v>770.81759999999997</v>
      </c>
      <c r="BC1961" s="11">
        <f t="shared" si="660"/>
        <v>78.526799999999994</v>
      </c>
    </row>
    <row r="1962" spans="14:55" ht="29.25" thickBot="1">
      <c r="N1962" s="3" t="s">
        <v>198</v>
      </c>
      <c r="O1962" s="83">
        <v>58</v>
      </c>
      <c r="P1962" s="86">
        <v>3529.96</v>
      </c>
      <c r="Q1962" s="84" t="s">
        <v>102</v>
      </c>
      <c r="R1962" s="84" t="s">
        <v>10</v>
      </c>
      <c r="S1962" s="84" t="s">
        <v>10</v>
      </c>
      <c r="T1962" s="83" t="s">
        <v>206</v>
      </c>
      <c r="U1962" s="83" t="s">
        <v>124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29.25" thickBot="1">
      <c r="N1963" s="3" t="s">
        <v>198</v>
      </c>
      <c r="O1963" s="83">
        <v>58</v>
      </c>
      <c r="P1963" s="86">
        <v>12979.64</v>
      </c>
      <c r="Q1963" s="84" t="s">
        <v>82</v>
      </c>
      <c r="R1963" s="84" t="s">
        <v>10</v>
      </c>
      <c r="S1963" s="84" t="s">
        <v>83</v>
      </c>
      <c r="T1963" s="83" t="s">
        <v>213</v>
      </c>
      <c r="U1963" s="83" t="s">
        <v>124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29.25" thickBot="1">
      <c r="N1964" s="3" t="s">
        <v>198</v>
      </c>
      <c r="O1964" s="83">
        <v>58</v>
      </c>
      <c r="P1964" s="87">
        <v>153.22999999999999</v>
      </c>
      <c r="Q1964" s="84" t="s">
        <v>107</v>
      </c>
      <c r="R1964" s="84" t="s">
        <v>10</v>
      </c>
      <c r="S1964" s="84" t="s">
        <v>10</v>
      </c>
      <c r="T1964" s="83" t="s">
        <v>163</v>
      </c>
      <c r="U1964" s="83" t="s">
        <v>124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14:55" ht="29.25" thickBot="1">
      <c r="N1965" s="3" t="s">
        <v>198</v>
      </c>
      <c r="O1965" s="83">
        <v>58</v>
      </c>
      <c r="P1965" s="87">
        <v>223.82</v>
      </c>
      <c r="Q1965" s="84" t="s">
        <v>11</v>
      </c>
      <c r="R1965" s="84" t="s">
        <v>108</v>
      </c>
      <c r="S1965" s="84" t="s">
        <v>109</v>
      </c>
      <c r="T1965" s="83" t="s">
        <v>171</v>
      </c>
      <c r="U1965" s="83" t="s">
        <v>124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>N006554</v>
      </c>
      <c r="AU1965" s="11">
        <f t="shared" si="675"/>
        <v>58</v>
      </c>
      <c r="AV1965" s="11">
        <f t="shared" si="676"/>
        <v>223.82</v>
      </c>
      <c r="AW1965" s="11" t="str">
        <f t="shared" si="677"/>
        <v>2018/3</v>
      </c>
      <c r="AX1965" s="11" t="str">
        <f t="shared" si="678"/>
        <v>2018/3 Contribuciones Seg. Social</v>
      </c>
      <c r="AY1965" s="11">
        <f t="shared" si="659"/>
        <v>6423.48</v>
      </c>
      <c r="AZ1965" s="11">
        <f t="shared" si="679"/>
        <v>3.4844040924856934E-2</v>
      </c>
      <c r="BA1965" s="11" t="str">
        <f t="shared" si="661"/>
        <v>N006554 58</v>
      </c>
      <c r="BB1965" s="11">
        <f>IFERROR(IF(AW1965="","",VLOOKUP(AW1965,SUSS!R:S,2,FALSE)),AY1965*SUSS!$M$2)</f>
        <v>770.81759999999997</v>
      </c>
      <c r="BC1965" s="11">
        <f t="shared" si="660"/>
        <v>26.8584</v>
      </c>
    </row>
    <row r="1966" spans="14:55" ht="29.25" thickBot="1">
      <c r="N1966" s="3" t="s">
        <v>198</v>
      </c>
      <c r="O1966" s="83">
        <v>58</v>
      </c>
      <c r="P1966" s="87">
        <v>430.57</v>
      </c>
      <c r="Q1966" s="84" t="s">
        <v>11</v>
      </c>
      <c r="R1966" s="84" t="s">
        <v>108</v>
      </c>
      <c r="S1966" s="84" t="s">
        <v>83</v>
      </c>
      <c r="T1966" s="83" t="s">
        <v>171</v>
      </c>
      <c r="U1966" s="83" t="s">
        <v>124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>N006554</v>
      </c>
      <c r="AU1966" s="11">
        <f t="shared" si="675"/>
        <v>58</v>
      </c>
      <c r="AV1966" s="11">
        <f t="shared" si="676"/>
        <v>430.57</v>
      </c>
      <c r="AW1966" s="11" t="str">
        <f t="shared" si="677"/>
        <v>2018/3</v>
      </c>
      <c r="AX1966" s="11" t="str">
        <f t="shared" si="678"/>
        <v>2018/3 Contribuciones Seg. Social</v>
      </c>
      <c r="AY1966" s="11">
        <f t="shared" si="659"/>
        <v>6423.48</v>
      </c>
      <c r="AZ1966" s="11">
        <f t="shared" si="679"/>
        <v>6.7030643825465322E-2</v>
      </c>
      <c r="BA1966" s="11" t="str">
        <f t="shared" si="661"/>
        <v>N006554 58</v>
      </c>
      <c r="BB1966" s="11">
        <f>IFERROR(IF(AW1966="","",VLOOKUP(AW1966,SUSS!R:S,2,FALSE)),AY1966*SUSS!$M$2)</f>
        <v>770.81759999999997</v>
      </c>
      <c r="BC1966" s="11">
        <f t="shared" si="660"/>
        <v>51.668399999999998</v>
      </c>
    </row>
    <row r="1967" spans="14:55" ht="29.25" thickBot="1">
      <c r="N1967" s="3" t="s">
        <v>198</v>
      </c>
      <c r="O1967" s="83">
        <v>59</v>
      </c>
      <c r="P1967" s="86">
        <v>3529.96</v>
      </c>
      <c r="Q1967" s="84" t="s">
        <v>102</v>
      </c>
      <c r="R1967" s="84" t="s">
        <v>10</v>
      </c>
      <c r="S1967" s="84" t="s">
        <v>10</v>
      </c>
      <c r="T1967" s="83" t="s">
        <v>206</v>
      </c>
      <c r="U1967" s="83" t="s">
        <v>124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14:55" ht="29.25" thickBot="1">
      <c r="N1968" s="3" t="s">
        <v>198</v>
      </c>
      <c r="O1968" s="83">
        <v>59</v>
      </c>
      <c r="P1968" s="86">
        <v>12979.64</v>
      </c>
      <c r="Q1968" s="84" t="s">
        <v>82</v>
      </c>
      <c r="R1968" s="84" t="s">
        <v>10</v>
      </c>
      <c r="S1968" s="84" t="s">
        <v>83</v>
      </c>
      <c r="T1968" s="83" t="s">
        <v>213</v>
      </c>
      <c r="U1968" s="83" t="s">
        <v>124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29.25" thickBot="1">
      <c r="N1969" s="3" t="s">
        <v>198</v>
      </c>
      <c r="O1969" s="83">
        <v>59</v>
      </c>
      <c r="P1969" s="87">
        <v>153.22999999999999</v>
      </c>
      <c r="Q1969" s="84" t="s">
        <v>107</v>
      </c>
      <c r="R1969" s="84" t="s">
        <v>10</v>
      </c>
      <c r="S1969" s="84" t="s">
        <v>10</v>
      </c>
      <c r="T1969" s="83" t="s">
        <v>163</v>
      </c>
      <c r="U1969" s="83" t="s">
        <v>124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29.25" thickBot="1">
      <c r="N1970" s="3" t="s">
        <v>198</v>
      </c>
      <c r="O1970" s="83">
        <v>59</v>
      </c>
      <c r="P1970" s="87">
        <v>9.52</v>
      </c>
      <c r="Q1970" s="84" t="s">
        <v>11</v>
      </c>
      <c r="R1970" s="84" t="s">
        <v>108</v>
      </c>
      <c r="S1970" s="84" t="s">
        <v>83</v>
      </c>
      <c r="T1970" s="83" t="s">
        <v>171</v>
      </c>
      <c r="U1970" s="83" t="s">
        <v>124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N006554</v>
      </c>
      <c r="AU1970" s="11">
        <f t="shared" si="675"/>
        <v>59</v>
      </c>
      <c r="AV1970" s="11">
        <f t="shared" si="676"/>
        <v>9.52</v>
      </c>
      <c r="AW1970" s="11" t="str">
        <f t="shared" si="677"/>
        <v>2018/3</v>
      </c>
      <c r="AX1970" s="11" t="str">
        <f t="shared" si="678"/>
        <v>2018/3 Contribuciones Seg. Social</v>
      </c>
      <c r="AY1970" s="11">
        <f t="shared" si="659"/>
        <v>6423.48</v>
      </c>
      <c r="AZ1970" s="11">
        <f t="shared" si="679"/>
        <v>1.4820626825334555E-3</v>
      </c>
      <c r="BA1970" s="11" t="str">
        <f t="shared" si="661"/>
        <v>N006554 59</v>
      </c>
      <c r="BB1970" s="11">
        <f>IFERROR(IF(AW1970="","",VLOOKUP(AW1970,SUSS!R:S,2,FALSE)),AY1970*SUSS!$M$2)</f>
        <v>770.81759999999997</v>
      </c>
      <c r="BC1970" s="11">
        <f t="shared" si="660"/>
        <v>1.1424000000000001</v>
      </c>
    </row>
    <row r="1971" spans="14:55" ht="29.25" thickBot="1">
      <c r="N1971" s="3" t="s">
        <v>198</v>
      </c>
      <c r="O1971" s="83">
        <v>59</v>
      </c>
      <c r="P1971" s="87">
        <v>644.87</v>
      </c>
      <c r="Q1971" s="84" t="s">
        <v>11</v>
      </c>
      <c r="R1971" s="84" t="s">
        <v>108</v>
      </c>
      <c r="S1971" s="84" t="s">
        <v>109</v>
      </c>
      <c r="T1971" s="83" t="s">
        <v>172</v>
      </c>
      <c r="U1971" s="83" t="s">
        <v>124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>N006554</v>
      </c>
      <c r="AU1971" s="11">
        <f t="shared" si="675"/>
        <v>59</v>
      </c>
      <c r="AV1971" s="11">
        <f t="shared" si="676"/>
        <v>644.87</v>
      </c>
      <c r="AW1971" s="11" t="str">
        <f t="shared" si="677"/>
        <v>2018/4</v>
      </c>
      <c r="AX1971" s="11" t="str">
        <f t="shared" si="678"/>
        <v>2018/4 Contribuciones Seg. Social</v>
      </c>
      <c r="AY1971" s="11">
        <f t="shared" si="659"/>
        <v>16053.34</v>
      </c>
      <c r="AZ1971" s="11">
        <f t="shared" si="679"/>
        <v>4.0170456739843548E-2</v>
      </c>
      <c r="BA1971" s="11" t="str">
        <f t="shared" si="661"/>
        <v>N006554 59</v>
      </c>
      <c r="BB1971" s="11">
        <f>IFERROR(IF(AW1971="","",VLOOKUP(AW1971,SUSS!R:S,2,FALSE)),AY1971*SUSS!$M$2)</f>
        <v>1926.4007999999999</v>
      </c>
      <c r="BC1971" s="11">
        <f t="shared" si="660"/>
        <v>77.384399999999999</v>
      </c>
    </row>
    <row r="1972" spans="14:55" ht="29.25" thickBot="1">
      <c r="N1972" s="3" t="s">
        <v>198</v>
      </c>
      <c r="O1972" s="83">
        <v>60</v>
      </c>
      <c r="P1972" s="86">
        <v>3529.96</v>
      </c>
      <c r="Q1972" s="84" t="s">
        <v>102</v>
      </c>
      <c r="R1972" s="84" t="s">
        <v>10</v>
      </c>
      <c r="S1972" s="84" t="s">
        <v>10</v>
      </c>
      <c r="T1972" s="83" t="s">
        <v>206</v>
      </c>
      <c r="U1972" s="83" t="s">
        <v>124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29.25" thickBot="1">
      <c r="N1973" s="3" t="s">
        <v>198</v>
      </c>
      <c r="O1973" s="83">
        <v>60</v>
      </c>
      <c r="P1973" s="86">
        <v>12979.64</v>
      </c>
      <c r="Q1973" s="84" t="s">
        <v>82</v>
      </c>
      <c r="R1973" s="84" t="s">
        <v>10</v>
      </c>
      <c r="S1973" s="84" t="s">
        <v>83</v>
      </c>
      <c r="T1973" s="83" t="s">
        <v>213</v>
      </c>
      <c r="U1973" s="83" t="s">
        <v>124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14:55" ht="29.25" thickBot="1">
      <c r="N1974" s="3" t="s">
        <v>198</v>
      </c>
      <c r="O1974" s="83">
        <v>60</v>
      </c>
      <c r="P1974" s="87">
        <v>153.22999999999999</v>
      </c>
      <c r="Q1974" s="84" t="s">
        <v>107</v>
      </c>
      <c r="R1974" s="84" t="s">
        <v>10</v>
      </c>
      <c r="S1974" s="84" t="s">
        <v>10</v>
      </c>
      <c r="T1974" s="83" t="s">
        <v>163</v>
      </c>
      <c r="U1974" s="83" t="s">
        <v>124</v>
      </c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29.25" thickBot="1">
      <c r="N1975" s="3" t="s">
        <v>198</v>
      </c>
      <c r="O1975" s="83">
        <v>60</v>
      </c>
      <c r="P1975" s="87">
        <v>654.39</v>
      </c>
      <c r="Q1975" s="84" t="s">
        <v>11</v>
      </c>
      <c r="R1975" s="84" t="s">
        <v>108</v>
      </c>
      <c r="S1975" s="84" t="s">
        <v>109</v>
      </c>
      <c r="T1975" s="83" t="s">
        <v>172</v>
      </c>
      <c r="U1975" s="83" t="s">
        <v>124</v>
      </c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>N006554</v>
      </c>
      <c r="AU1975" s="11">
        <f t="shared" si="675"/>
        <v>60</v>
      </c>
      <c r="AV1975" s="11">
        <f t="shared" si="676"/>
        <v>654.39</v>
      </c>
      <c r="AW1975" s="11" t="str">
        <f t="shared" si="677"/>
        <v>2018/4</v>
      </c>
      <c r="AX1975" s="11" t="str">
        <f t="shared" si="678"/>
        <v>2018/4 Contribuciones Seg. Social</v>
      </c>
      <c r="AY1975" s="11">
        <f t="shared" si="659"/>
        <v>16053.34</v>
      </c>
      <c r="AZ1975" s="11">
        <f t="shared" si="679"/>
        <v>4.0763479749385483E-2</v>
      </c>
      <c r="BA1975" s="11" t="str">
        <f t="shared" si="661"/>
        <v>N006554 60</v>
      </c>
      <c r="BB1975" s="11">
        <f>IFERROR(IF(AW1975="","",VLOOKUP(AW1975,SUSS!R:S,2,FALSE)),AY1975*SUSS!$M$2)</f>
        <v>1926.4007999999999</v>
      </c>
      <c r="BC1975" s="11">
        <f t="shared" si="660"/>
        <v>78.526799999999994</v>
      </c>
    </row>
    <row r="1976" spans="14:55" ht="29.25" thickBot="1">
      <c r="N1976" s="3" t="s">
        <v>198</v>
      </c>
      <c r="O1976" s="83">
        <v>61</v>
      </c>
      <c r="P1976" s="86">
        <v>3529.96</v>
      </c>
      <c r="Q1976" s="84" t="s">
        <v>102</v>
      </c>
      <c r="R1976" s="84" t="s">
        <v>10</v>
      </c>
      <c r="S1976" s="84" t="s">
        <v>10</v>
      </c>
      <c r="T1976" s="83" t="s">
        <v>206</v>
      </c>
      <c r="U1976" s="83" t="s">
        <v>124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29.25" thickBot="1">
      <c r="N1977" s="3" t="s">
        <v>198</v>
      </c>
      <c r="O1977" s="83">
        <v>61</v>
      </c>
      <c r="P1977" s="86">
        <v>12979.64</v>
      </c>
      <c r="Q1977" s="84" t="s">
        <v>82</v>
      </c>
      <c r="R1977" s="84" t="s">
        <v>10</v>
      </c>
      <c r="S1977" s="84" t="s">
        <v>83</v>
      </c>
      <c r="T1977" s="83" t="s">
        <v>213</v>
      </c>
      <c r="U1977" s="83" t="s">
        <v>124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29.25" thickBot="1">
      <c r="N1978" s="3" t="s">
        <v>198</v>
      </c>
      <c r="O1978" s="83">
        <v>61</v>
      </c>
      <c r="P1978" s="87">
        <v>153.22999999999999</v>
      </c>
      <c r="Q1978" s="84" t="s">
        <v>107</v>
      </c>
      <c r="R1978" s="84" t="s">
        <v>10</v>
      </c>
      <c r="S1978" s="84" t="s">
        <v>10</v>
      </c>
      <c r="T1978" s="83" t="s">
        <v>163</v>
      </c>
      <c r="U1978" s="83" t="s">
        <v>124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29.25" thickBot="1">
      <c r="N1979" s="3" t="s">
        <v>198</v>
      </c>
      <c r="O1979" s="83">
        <v>61</v>
      </c>
      <c r="P1979" s="87">
        <v>654.39</v>
      </c>
      <c r="Q1979" s="84" t="s">
        <v>11</v>
      </c>
      <c r="R1979" s="84" t="s">
        <v>108</v>
      </c>
      <c r="S1979" s="84" t="s">
        <v>109</v>
      </c>
      <c r="T1979" s="83" t="s">
        <v>172</v>
      </c>
      <c r="U1979" s="83" t="s">
        <v>124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>N006554</v>
      </c>
      <c r="AU1979" s="11">
        <f t="shared" si="675"/>
        <v>61</v>
      </c>
      <c r="AV1979" s="11">
        <f t="shared" si="676"/>
        <v>654.39</v>
      </c>
      <c r="AW1979" s="11" t="str">
        <f t="shared" si="677"/>
        <v>2018/4</v>
      </c>
      <c r="AX1979" s="11" t="str">
        <f t="shared" si="678"/>
        <v>2018/4 Contribuciones Seg. Social</v>
      </c>
      <c r="AY1979" s="11">
        <f t="shared" si="659"/>
        <v>16053.34</v>
      </c>
      <c r="AZ1979" s="11">
        <f t="shared" si="679"/>
        <v>4.0763479749385483E-2</v>
      </c>
      <c r="BA1979" s="11" t="str">
        <f t="shared" si="661"/>
        <v>N006554 61</v>
      </c>
      <c r="BB1979" s="11">
        <f>IFERROR(IF(AW1979="","",VLOOKUP(AW1979,SUSS!R:S,2,FALSE)),AY1979*SUSS!$M$2)</f>
        <v>1926.4007999999999</v>
      </c>
      <c r="BC1979" s="11">
        <f t="shared" si="660"/>
        <v>78.526799999999994</v>
      </c>
    </row>
    <row r="1980" spans="14:55" ht="29.25" thickBot="1">
      <c r="N1980" s="3" t="s">
        <v>198</v>
      </c>
      <c r="O1980" s="83">
        <v>62</v>
      </c>
      <c r="P1980" s="86">
        <v>3529.96</v>
      </c>
      <c r="Q1980" s="84" t="s">
        <v>102</v>
      </c>
      <c r="R1980" s="84" t="s">
        <v>10</v>
      </c>
      <c r="S1980" s="84" t="s">
        <v>10</v>
      </c>
      <c r="T1980" s="83" t="s">
        <v>206</v>
      </c>
      <c r="U1980" s="83" t="s">
        <v>124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29.25" thickBot="1">
      <c r="N1981" s="3" t="s">
        <v>198</v>
      </c>
      <c r="O1981" s="83">
        <v>62</v>
      </c>
      <c r="P1981" s="86">
        <v>12979.64</v>
      </c>
      <c r="Q1981" s="84" t="s">
        <v>82</v>
      </c>
      <c r="R1981" s="84" t="s">
        <v>10</v>
      </c>
      <c r="S1981" s="84" t="s">
        <v>83</v>
      </c>
      <c r="T1981" s="83" t="s">
        <v>213</v>
      </c>
      <c r="U1981" s="83" t="s">
        <v>124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29.25" thickBot="1">
      <c r="N1982" s="3" t="s">
        <v>198</v>
      </c>
      <c r="O1982" s="83">
        <v>62</v>
      </c>
      <c r="P1982" s="87">
        <v>153.22999999999999</v>
      </c>
      <c r="Q1982" s="84" t="s">
        <v>107</v>
      </c>
      <c r="R1982" s="84" t="s">
        <v>10</v>
      </c>
      <c r="S1982" s="84" t="s">
        <v>10</v>
      </c>
      <c r="T1982" s="83" t="s">
        <v>163</v>
      </c>
      <c r="U1982" s="83" t="s">
        <v>124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29.25" thickBot="1">
      <c r="N1983" s="3" t="s">
        <v>198</v>
      </c>
      <c r="O1983" s="83">
        <v>62</v>
      </c>
      <c r="P1983" s="87">
        <v>654.39</v>
      </c>
      <c r="Q1983" s="84" t="s">
        <v>11</v>
      </c>
      <c r="R1983" s="84" t="s">
        <v>108</v>
      </c>
      <c r="S1983" s="84" t="s">
        <v>109</v>
      </c>
      <c r="T1983" s="83" t="s">
        <v>172</v>
      </c>
      <c r="U1983" s="83" t="s">
        <v>124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>N006554</v>
      </c>
      <c r="AU1983" s="11">
        <f t="shared" si="675"/>
        <v>62</v>
      </c>
      <c r="AV1983" s="11">
        <f t="shared" si="676"/>
        <v>654.39</v>
      </c>
      <c r="AW1983" s="11" t="str">
        <f t="shared" si="677"/>
        <v>2018/4</v>
      </c>
      <c r="AX1983" s="11" t="str">
        <f t="shared" si="678"/>
        <v>2018/4 Contribuciones Seg. Social</v>
      </c>
      <c r="AY1983" s="11">
        <f t="shared" si="659"/>
        <v>16053.34</v>
      </c>
      <c r="AZ1983" s="11">
        <f t="shared" si="679"/>
        <v>4.0763479749385483E-2</v>
      </c>
      <c r="BA1983" s="11" t="str">
        <f t="shared" si="661"/>
        <v>N006554 62</v>
      </c>
      <c r="BB1983" s="11">
        <f>IFERROR(IF(AW1983="","",VLOOKUP(AW1983,SUSS!R:S,2,FALSE)),AY1983*SUSS!$M$2)</f>
        <v>1926.4007999999999</v>
      </c>
      <c r="BC1983" s="11">
        <f t="shared" si="660"/>
        <v>78.526799999999994</v>
      </c>
    </row>
    <row r="1984" spans="14:55" ht="29.25" thickBot="1">
      <c r="N1984" s="3" t="s">
        <v>198</v>
      </c>
      <c r="O1984" s="83">
        <v>63</v>
      </c>
      <c r="P1984" s="86">
        <v>3529.96</v>
      </c>
      <c r="Q1984" s="84" t="s">
        <v>102</v>
      </c>
      <c r="R1984" s="84" t="s">
        <v>10</v>
      </c>
      <c r="S1984" s="84" t="s">
        <v>10</v>
      </c>
      <c r="T1984" s="83" t="s">
        <v>206</v>
      </c>
      <c r="U1984" s="83" t="s">
        <v>124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14:55" ht="29.25" thickBot="1">
      <c r="N1985" s="3" t="s">
        <v>198</v>
      </c>
      <c r="O1985" s="83">
        <v>63</v>
      </c>
      <c r="P1985" s="86">
        <v>12979.64</v>
      </c>
      <c r="Q1985" s="84" t="s">
        <v>82</v>
      </c>
      <c r="R1985" s="84" t="s">
        <v>10</v>
      </c>
      <c r="S1985" s="84" t="s">
        <v>83</v>
      </c>
      <c r="T1985" s="83" t="s">
        <v>213</v>
      </c>
      <c r="U1985" s="83" t="s">
        <v>124</v>
      </c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14:55" ht="29.25" thickBot="1">
      <c r="N1986" s="3" t="s">
        <v>198</v>
      </c>
      <c r="O1986" s="83">
        <v>63</v>
      </c>
      <c r="P1986" s="87">
        <v>153.22999999999999</v>
      </c>
      <c r="Q1986" s="84" t="s">
        <v>107</v>
      </c>
      <c r="R1986" s="84" t="s">
        <v>10</v>
      </c>
      <c r="S1986" s="84" t="s">
        <v>10</v>
      </c>
      <c r="T1986" s="83" t="s">
        <v>163</v>
      </c>
      <c r="U1986" s="83" t="s">
        <v>124</v>
      </c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14:55" ht="29.25" thickBot="1">
      <c r="N1987" s="3" t="s">
        <v>198</v>
      </c>
      <c r="O1987" s="83">
        <v>63</v>
      </c>
      <c r="P1987" s="87">
        <v>654.39</v>
      </c>
      <c r="Q1987" s="84" t="s">
        <v>11</v>
      </c>
      <c r="R1987" s="84" t="s">
        <v>108</v>
      </c>
      <c r="S1987" s="84" t="s">
        <v>109</v>
      </c>
      <c r="T1987" s="83" t="s">
        <v>172</v>
      </c>
      <c r="U1987" s="83" t="s">
        <v>124</v>
      </c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>N006554</v>
      </c>
      <c r="AU1987" s="11">
        <f t="shared" si="675"/>
        <v>63</v>
      </c>
      <c r="AV1987" s="11">
        <f t="shared" si="676"/>
        <v>654.39</v>
      </c>
      <c r="AW1987" s="11" t="str">
        <f t="shared" si="677"/>
        <v>2018/4</v>
      </c>
      <c r="AX1987" s="11" t="str">
        <f t="shared" si="678"/>
        <v>2018/4 Contribuciones Seg. Social</v>
      </c>
      <c r="AY1987" s="11">
        <f t="shared" si="659"/>
        <v>16053.34</v>
      </c>
      <c r="AZ1987" s="11">
        <f t="shared" si="679"/>
        <v>4.0763479749385483E-2</v>
      </c>
      <c r="BA1987" s="11" t="str">
        <f t="shared" si="661"/>
        <v>N006554 63</v>
      </c>
      <c r="BB1987" s="11">
        <f>IFERROR(IF(AW1987="","",VLOOKUP(AW1987,SUSS!R:S,2,FALSE)),AY1987*SUSS!$M$2)</f>
        <v>1926.4007999999999</v>
      </c>
      <c r="BC1987" s="11">
        <f t="shared" si="660"/>
        <v>78.526799999999994</v>
      </c>
    </row>
    <row r="1988" spans="14:55" ht="29.25" thickBot="1">
      <c r="N1988" s="3" t="s">
        <v>198</v>
      </c>
      <c r="O1988" s="83">
        <v>64</v>
      </c>
      <c r="P1988" s="86">
        <v>3529.96</v>
      </c>
      <c r="Q1988" s="84" t="s">
        <v>102</v>
      </c>
      <c r="R1988" s="84" t="s">
        <v>10</v>
      </c>
      <c r="S1988" s="84" t="s">
        <v>10</v>
      </c>
      <c r="T1988" s="83" t="s">
        <v>206</v>
      </c>
      <c r="U1988" s="83" t="s">
        <v>124</v>
      </c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14:55" ht="29.25" thickBot="1">
      <c r="N1989" s="3" t="s">
        <v>198</v>
      </c>
      <c r="O1989" s="83">
        <v>64</v>
      </c>
      <c r="P1989" s="86">
        <v>12979.64</v>
      </c>
      <c r="Q1989" s="84" t="s">
        <v>82</v>
      </c>
      <c r="R1989" s="84" t="s">
        <v>10</v>
      </c>
      <c r="S1989" s="84" t="s">
        <v>83</v>
      </c>
      <c r="T1989" s="83" t="s">
        <v>213</v>
      </c>
      <c r="U1989" s="83" t="s">
        <v>124</v>
      </c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14:55" ht="29.25" thickBot="1">
      <c r="N1990" s="3" t="s">
        <v>198</v>
      </c>
      <c r="O1990" s="83">
        <v>64</v>
      </c>
      <c r="P1990" s="87">
        <v>153.22999999999999</v>
      </c>
      <c r="Q1990" s="84" t="s">
        <v>107</v>
      </c>
      <c r="R1990" s="84" t="s">
        <v>10</v>
      </c>
      <c r="S1990" s="84" t="s">
        <v>10</v>
      </c>
      <c r="T1990" s="83" t="s">
        <v>163</v>
      </c>
      <c r="U1990" s="83" t="s">
        <v>124</v>
      </c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14:55" ht="29.25" thickBot="1">
      <c r="N1991" s="3" t="s">
        <v>198</v>
      </c>
      <c r="O1991" s="83">
        <v>64</v>
      </c>
      <c r="P1991" s="87">
        <v>654.39</v>
      </c>
      <c r="Q1991" s="84" t="s">
        <v>11</v>
      </c>
      <c r="R1991" s="84" t="s">
        <v>108</v>
      </c>
      <c r="S1991" s="84" t="s">
        <v>109</v>
      </c>
      <c r="T1991" s="83" t="s">
        <v>172</v>
      </c>
      <c r="U1991" s="83" t="s">
        <v>124</v>
      </c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>N006554</v>
      </c>
      <c r="AU1991" s="11">
        <f t="shared" si="675"/>
        <v>64</v>
      </c>
      <c r="AV1991" s="11">
        <f t="shared" si="676"/>
        <v>654.39</v>
      </c>
      <c r="AW1991" s="11" t="str">
        <f t="shared" si="677"/>
        <v>2018/4</v>
      </c>
      <c r="AX1991" s="11" t="str">
        <f t="shared" si="678"/>
        <v>2018/4 Contribuciones Seg. Social</v>
      </c>
      <c r="AY1991" s="11">
        <f t="shared" si="680"/>
        <v>16053.34</v>
      </c>
      <c r="AZ1991" s="11">
        <f t="shared" si="679"/>
        <v>4.0763479749385483E-2</v>
      </c>
      <c r="BA1991" s="11" t="str">
        <f t="shared" si="661"/>
        <v>N006554 64</v>
      </c>
      <c r="BB1991" s="11">
        <f>IFERROR(IF(AW1991="","",VLOOKUP(AW1991,SUSS!R:S,2,FALSE)),AY1991*SUSS!$M$2)</f>
        <v>1926.4007999999999</v>
      </c>
      <c r="BC1991" s="11">
        <f t="shared" si="681"/>
        <v>78.526799999999994</v>
      </c>
    </row>
    <row r="1992" spans="14:55" ht="29.25" thickBot="1">
      <c r="N1992" s="3" t="s">
        <v>198</v>
      </c>
      <c r="O1992" s="83">
        <v>65</v>
      </c>
      <c r="P1992" s="86">
        <v>3529.96</v>
      </c>
      <c r="Q1992" s="84" t="s">
        <v>102</v>
      </c>
      <c r="R1992" s="84" t="s">
        <v>10</v>
      </c>
      <c r="S1992" s="84" t="s">
        <v>10</v>
      </c>
      <c r="T1992" s="83" t="s">
        <v>206</v>
      </c>
      <c r="U1992" s="83" t="s">
        <v>124</v>
      </c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14:55" ht="29.25" thickBot="1">
      <c r="N1993" s="3" t="s">
        <v>198</v>
      </c>
      <c r="O1993" s="83">
        <v>65</v>
      </c>
      <c r="P1993" s="86">
        <v>12979.64</v>
      </c>
      <c r="Q1993" s="84" t="s">
        <v>82</v>
      </c>
      <c r="R1993" s="84" t="s">
        <v>10</v>
      </c>
      <c r="S1993" s="84" t="s">
        <v>83</v>
      </c>
      <c r="T1993" s="83" t="s">
        <v>213</v>
      </c>
      <c r="U1993" s="83" t="s">
        <v>124</v>
      </c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14:55" ht="29.25" thickBot="1">
      <c r="N1994" s="3" t="s">
        <v>198</v>
      </c>
      <c r="O1994" s="83">
        <v>65</v>
      </c>
      <c r="P1994" s="87">
        <v>153.22999999999999</v>
      </c>
      <c r="Q1994" s="84" t="s">
        <v>107</v>
      </c>
      <c r="R1994" s="84" t="s">
        <v>10</v>
      </c>
      <c r="S1994" s="84" t="s">
        <v>10</v>
      </c>
      <c r="T1994" s="83" t="s">
        <v>163</v>
      </c>
      <c r="U1994" s="83" t="s">
        <v>124</v>
      </c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14:55" ht="29.25" thickBot="1">
      <c r="N1995" s="3" t="s">
        <v>198</v>
      </c>
      <c r="O1995" s="83">
        <v>65</v>
      </c>
      <c r="P1995" s="87">
        <v>654.39</v>
      </c>
      <c r="Q1995" s="84" t="s">
        <v>11</v>
      </c>
      <c r="R1995" s="84" t="s">
        <v>108</v>
      </c>
      <c r="S1995" s="84" t="s">
        <v>109</v>
      </c>
      <c r="T1995" s="83" t="s">
        <v>172</v>
      </c>
      <c r="U1995" s="83" t="s">
        <v>124</v>
      </c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>N006554</v>
      </c>
      <c r="AU1995" s="11">
        <f t="shared" si="675"/>
        <v>65</v>
      </c>
      <c r="AV1995" s="11">
        <f t="shared" si="676"/>
        <v>654.39</v>
      </c>
      <c r="AW1995" s="11" t="str">
        <f t="shared" si="677"/>
        <v>2018/4</v>
      </c>
      <c r="AX1995" s="11" t="str">
        <f t="shared" si="678"/>
        <v>2018/4 Contribuciones Seg. Social</v>
      </c>
      <c r="AY1995" s="11">
        <f t="shared" si="680"/>
        <v>16053.34</v>
      </c>
      <c r="AZ1995" s="11">
        <f t="shared" si="679"/>
        <v>4.0763479749385483E-2</v>
      </c>
      <c r="BA1995" s="11" t="str">
        <f t="shared" si="682"/>
        <v>N006554 65</v>
      </c>
      <c r="BB1995" s="11">
        <f>IFERROR(IF(AW1995="","",VLOOKUP(AW1995,SUSS!R:S,2,FALSE)),AY1995*SUSS!$M$2)</f>
        <v>1926.4007999999999</v>
      </c>
      <c r="BC1995" s="11">
        <f t="shared" si="681"/>
        <v>78.526799999999994</v>
      </c>
    </row>
    <row r="1996" spans="14:55" ht="29.25" thickBot="1">
      <c r="N1996" s="3" t="s">
        <v>198</v>
      </c>
      <c r="O1996" s="83">
        <v>66</v>
      </c>
      <c r="P1996" s="86">
        <v>3529.96</v>
      </c>
      <c r="Q1996" s="84" t="s">
        <v>102</v>
      </c>
      <c r="R1996" s="84" t="s">
        <v>10</v>
      </c>
      <c r="S1996" s="84" t="s">
        <v>10</v>
      </c>
      <c r="T1996" s="83" t="s">
        <v>206</v>
      </c>
      <c r="U1996" s="83" t="s">
        <v>124</v>
      </c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14:55" ht="29.25" thickBot="1">
      <c r="N1997" s="3" t="s">
        <v>198</v>
      </c>
      <c r="O1997" s="83">
        <v>66</v>
      </c>
      <c r="P1997" s="86">
        <v>12979.64</v>
      </c>
      <c r="Q1997" s="84" t="s">
        <v>82</v>
      </c>
      <c r="R1997" s="84" t="s">
        <v>10</v>
      </c>
      <c r="S1997" s="84" t="s">
        <v>83</v>
      </c>
      <c r="T1997" s="83" t="s">
        <v>213</v>
      </c>
      <c r="U1997" s="83" t="s">
        <v>124</v>
      </c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14:55" ht="29.25" thickBot="1">
      <c r="N1998" s="3" t="s">
        <v>198</v>
      </c>
      <c r="O1998" s="83">
        <v>66</v>
      </c>
      <c r="P1998" s="87">
        <v>153.22999999999999</v>
      </c>
      <c r="Q1998" s="84" t="s">
        <v>107</v>
      </c>
      <c r="R1998" s="84" t="s">
        <v>10</v>
      </c>
      <c r="S1998" s="84" t="s">
        <v>10</v>
      </c>
      <c r="T1998" s="83" t="s">
        <v>163</v>
      </c>
      <c r="U1998" s="83" t="s">
        <v>124</v>
      </c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14:55" ht="29.25" thickBot="1">
      <c r="N1999" s="3" t="s">
        <v>198</v>
      </c>
      <c r="O1999" s="83">
        <v>66</v>
      </c>
      <c r="P1999" s="87">
        <v>654.39</v>
      </c>
      <c r="Q1999" s="84" t="s">
        <v>11</v>
      </c>
      <c r="R1999" s="84" t="s">
        <v>108</v>
      </c>
      <c r="S1999" s="84" t="s">
        <v>109</v>
      </c>
      <c r="T1999" s="83" t="s">
        <v>172</v>
      </c>
      <c r="U1999" s="83" t="s">
        <v>124</v>
      </c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>N006554</v>
      </c>
      <c r="AU1999" s="11">
        <f t="shared" si="675"/>
        <v>66</v>
      </c>
      <c r="AV1999" s="11">
        <f t="shared" si="676"/>
        <v>654.39</v>
      </c>
      <c r="AW1999" s="11" t="str">
        <f t="shared" si="677"/>
        <v>2018/4</v>
      </c>
      <c r="AX1999" s="11" t="str">
        <f t="shared" si="678"/>
        <v>2018/4 Contribuciones Seg. Social</v>
      </c>
      <c r="AY1999" s="11">
        <f t="shared" si="680"/>
        <v>16053.34</v>
      </c>
      <c r="AZ1999" s="11">
        <f t="shared" si="679"/>
        <v>4.0763479749385483E-2</v>
      </c>
      <c r="BA1999" s="11" t="str">
        <f t="shared" si="682"/>
        <v>N006554 66</v>
      </c>
      <c r="BB1999" s="11">
        <f>IFERROR(IF(AW1999="","",VLOOKUP(AW1999,SUSS!R:S,2,FALSE)),AY1999*SUSS!$M$2)</f>
        <v>1926.4007999999999</v>
      </c>
      <c r="BC1999" s="11">
        <f t="shared" si="681"/>
        <v>78.526799999999994</v>
      </c>
    </row>
    <row r="2000" spans="14:55" ht="29.25" thickBot="1">
      <c r="N2000" s="3" t="s">
        <v>198</v>
      </c>
      <c r="O2000" s="83">
        <v>67</v>
      </c>
      <c r="P2000" s="86">
        <v>3529.96</v>
      </c>
      <c r="Q2000" s="84" t="s">
        <v>102</v>
      </c>
      <c r="R2000" s="84" t="s">
        <v>10</v>
      </c>
      <c r="S2000" s="84" t="s">
        <v>10</v>
      </c>
      <c r="T2000" s="83" t="s">
        <v>206</v>
      </c>
      <c r="U2000" s="83" t="s">
        <v>124</v>
      </c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14:55" ht="29.25" thickBot="1">
      <c r="N2001" s="3" t="s">
        <v>198</v>
      </c>
      <c r="O2001" s="83">
        <v>67</v>
      </c>
      <c r="P2001" s="86">
        <v>12979.64</v>
      </c>
      <c r="Q2001" s="84" t="s">
        <v>82</v>
      </c>
      <c r="R2001" s="84" t="s">
        <v>10</v>
      </c>
      <c r="S2001" s="84" t="s">
        <v>83</v>
      </c>
      <c r="T2001" s="83" t="s">
        <v>213</v>
      </c>
      <c r="U2001" s="83" t="s">
        <v>124</v>
      </c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14:55" ht="29.25" thickBot="1">
      <c r="N2002" s="3" t="s">
        <v>198</v>
      </c>
      <c r="O2002" s="83">
        <v>67</v>
      </c>
      <c r="P2002" s="87">
        <v>153.22999999999999</v>
      </c>
      <c r="Q2002" s="84" t="s">
        <v>107</v>
      </c>
      <c r="R2002" s="84" t="s">
        <v>10</v>
      </c>
      <c r="S2002" s="84" t="s">
        <v>10</v>
      </c>
      <c r="T2002" s="83" t="s">
        <v>163</v>
      </c>
      <c r="U2002" s="83" t="s">
        <v>124</v>
      </c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14:55" ht="29.25" thickBot="1">
      <c r="N2003" s="3" t="s">
        <v>198</v>
      </c>
      <c r="O2003" s="83">
        <v>67</v>
      </c>
      <c r="P2003" s="87">
        <v>654.39</v>
      </c>
      <c r="Q2003" s="84" t="s">
        <v>11</v>
      </c>
      <c r="R2003" s="84" t="s">
        <v>108</v>
      </c>
      <c r="S2003" s="84" t="s">
        <v>109</v>
      </c>
      <c r="T2003" s="83" t="s">
        <v>172</v>
      </c>
      <c r="U2003" s="83" t="s">
        <v>124</v>
      </c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>N006554</v>
      </c>
      <c r="AU2003" s="11">
        <f t="shared" si="675"/>
        <v>67</v>
      </c>
      <c r="AV2003" s="11">
        <f t="shared" si="676"/>
        <v>654.39</v>
      </c>
      <c r="AW2003" s="11" t="str">
        <f t="shared" si="677"/>
        <v>2018/4</v>
      </c>
      <c r="AX2003" s="11" t="str">
        <f t="shared" si="678"/>
        <v>2018/4 Contribuciones Seg. Social</v>
      </c>
      <c r="AY2003" s="11">
        <f t="shared" si="680"/>
        <v>16053.34</v>
      </c>
      <c r="AZ2003" s="11">
        <f t="shared" si="679"/>
        <v>4.0763479749385483E-2</v>
      </c>
      <c r="BA2003" s="11" t="str">
        <f t="shared" si="682"/>
        <v>N006554 67</v>
      </c>
      <c r="BB2003" s="11">
        <f>IFERROR(IF(AW2003="","",VLOOKUP(AW2003,SUSS!R:S,2,FALSE)),AY2003*SUSS!$M$2)</f>
        <v>1926.4007999999999</v>
      </c>
      <c r="BC2003" s="11">
        <f t="shared" si="681"/>
        <v>78.526799999999994</v>
      </c>
    </row>
    <row r="2004" spans="14:55" ht="29.25" thickBot="1">
      <c r="N2004" s="3" t="s">
        <v>198</v>
      </c>
      <c r="O2004" s="83">
        <v>68</v>
      </c>
      <c r="P2004" s="86">
        <v>3529.96</v>
      </c>
      <c r="Q2004" s="84" t="s">
        <v>102</v>
      </c>
      <c r="R2004" s="84" t="s">
        <v>10</v>
      </c>
      <c r="S2004" s="84" t="s">
        <v>10</v>
      </c>
      <c r="T2004" s="83" t="s">
        <v>206</v>
      </c>
      <c r="U2004" s="83" t="s">
        <v>124</v>
      </c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14:55" ht="29.25" thickBot="1">
      <c r="N2005" s="3" t="s">
        <v>198</v>
      </c>
      <c r="O2005" s="83">
        <v>68</v>
      </c>
      <c r="P2005" s="86">
        <v>12979.64</v>
      </c>
      <c r="Q2005" s="84" t="s">
        <v>82</v>
      </c>
      <c r="R2005" s="84" t="s">
        <v>10</v>
      </c>
      <c r="S2005" s="84" t="s">
        <v>83</v>
      </c>
      <c r="T2005" s="83" t="s">
        <v>213</v>
      </c>
      <c r="U2005" s="83" t="s">
        <v>124</v>
      </c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14:55" ht="29.25" thickBot="1">
      <c r="N2006" s="3" t="s">
        <v>198</v>
      </c>
      <c r="O2006" s="83">
        <v>68</v>
      </c>
      <c r="P2006" s="87">
        <v>153.22999999999999</v>
      </c>
      <c r="Q2006" s="84" t="s">
        <v>107</v>
      </c>
      <c r="R2006" s="84" t="s">
        <v>10</v>
      </c>
      <c r="S2006" s="84" t="s">
        <v>10</v>
      </c>
      <c r="T2006" s="83" t="s">
        <v>163</v>
      </c>
      <c r="U2006" s="83" t="s">
        <v>124</v>
      </c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14:55" ht="29.25" thickBot="1">
      <c r="N2007" s="3" t="s">
        <v>198</v>
      </c>
      <c r="O2007" s="83">
        <v>68</v>
      </c>
      <c r="P2007" s="87">
        <v>654.39</v>
      </c>
      <c r="Q2007" s="84" t="s">
        <v>11</v>
      </c>
      <c r="R2007" s="84" t="s">
        <v>108</v>
      </c>
      <c r="S2007" s="84" t="s">
        <v>109</v>
      </c>
      <c r="T2007" s="83" t="s">
        <v>172</v>
      </c>
      <c r="U2007" s="83" t="s">
        <v>124</v>
      </c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>N006554</v>
      </c>
      <c r="AU2007" s="11">
        <f t="shared" si="675"/>
        <v>68</v>
      </c>
      <c r="AV2007" s="11">
        <f t="shared" si="676"/>
        <v>654.39</v>
      </c>
      <c r="AW2007" s="11" t="str">
        <f t="shared" si="677"/>
        <v>2018/4</v>
      </c>
      <c r="AX2007" s="11" t="str">
        <f t="shared" si="678"/>
        <v>2018/4 Contribuciones Seg. Social</v>
      </c>
      <c r="AY2007" s="11">
        <f t="shared" si="680"/>
        <v>16053.34</v>
      </c>
      <c r="AZ2007" s="11">
        <f t="shared" si="679"/>
        <v>4.0763479749385483E-2</v>
      </c>
      <c r="BA2007" s="11" t="str">
        <f t="shared" si="682"/>
        <v>N006554 68</v>
      </c>
      <c r="BB2007" s="11">
        <f>IFERROR(IF(AW2007="","",VLOOKUP(AW2007,SUSS!R:S,2,FALSE)),AY2007*SUSS!$M$2)</f>
        <v>1926.4007999999999</v>
      </c>
      <c r="BC2007" s="11">
        <f t="shared" si="681"/>
        <v>78.526799999999994</v>
      </c>
    </row>
    <row r="2008" spans="14:55" ht="29.25" thickBot="1">
      <c r="N2008" s="3" t="s">
        <v>198</v>
      </c>
      <c r="O2008" s="83">
        <v>69</v>
      </c>
      <c r="P2008" s="86">
        <v>3529.96</v>
      </c>
      <c r="Q2008" s="84" t="s">
        <v>102</v>
      </c>
      <c r="R2008" s="84" t="s">
        <v>10</v>
      </c>
      <c r="S2008" s="84" t="s">
        <v>10</v>
      </c>
      <c r="T2008" s="83" t="s">
        <v>206</v>
      </c>
      <c r="U2008" s="83" t="s">
        <v>124</v>
      </c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14:55" ht="29.25" thickBot="1">
      <c r="N2009" s="3" t="s">
        <v>198</v>
      </c>
      <c r="O2009" s="83">
        <v>69</v>
      </c>
      <c r="P2009" s="86">
        <v>12979.64</v>
      </c>
      <c r="Q2009" s="84" t="s">
        <v>82</v>
      </c>
      <c r="R2009" s="84" t="s">
        <v>10</v>
      </c>
      <c r="S2009" s="84" t="s">
        <v>83</v>
      </c>
      <c r="T2009" s="83" t="s">
        <v>213</v>
      </c>
      <c r="U2009" s="83" t="s">
        <v>124</v>
      </c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14:55" ht="29.25" thickBot="1">
      <c r="N2010" s="3" t="s">
        <v>198</v>
      </c>
      <c r="O2010" s="83">
        <v>69</v>
      </c>
      <c r="P2010" s="87">
        <v>153.22999999999999</v>
      </c>
      <c r="Q2010" s="84" t="s">
        <v>107</v>
      </c>
      <c r="R2010" s="84" t="s">
        <v>10</v>
      </c>
      <c r="S2010" s="84" t="s">
        <v>10</v>
      </c>
      <c r="T2010" s="83" t="s">
        <v>163</v>
      </c>
      <c r="U2010" s="83" t="s">
        <v>124</v>
      </c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14:55" ht="29.25" thickBot="1">
      <c r="N2011" s="3" t="s">
        <v>198</v>
      </c>
      <c r="O2011" s="83">
        <v>69</v>
      </c>
      <c r="P2011" s="87">
        <v>654.39</v>
      </c>
      <c r="Q2011" s="84" t="s">
        <v>11</v>
      </c>
      <c r="R2011" s="84" t="s">
        <v>108</v>
      </c>
      <c r="S2011" s="84" t="s">
        <v>109</v>
      </c>
      <c r="T2011" s="83" t="s">
        <v>172</v>
      </c>
      <c r="U2011" s="83" t="s">
        <v>124</v>
      </c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>N006554</v>
      </c>
      <c r="AU2011" s="11">
        <f t="shared" si="675"/>
        <v>69</v>
      </c>
      <c r="AV2011" s="11">
        <f t="shared" si="676"/>
        <v>654.39</v>
      </c>
      <c r="AW2011" s="11" t="str">
        <f t="shared" si="677"/>
        <v>2018/4</v>
      </c>
      <c r="AX2011" s="11" t="str">
        <f t="shared" si="678"/>
        <v>2018/4 Contribuciones Seg. Social</v>
      </c>
      <c r="AY2011" s="11">
        <f t="shared" si="680"/>
        <v>16053.34</v>
      </c>
      <c r="AZ2011" s="11">
        <f t="shared" si="679"/>
        <v>4.0763479749385483E-2</v>
      </c>
      <c r="BA2011" s="11" t="str">
        <f t="shared" si="682"/>
        <v>N006554 69</v>
      </c>
      <c r="BB2011" s="11">
        <f>IFERROR(IF(AW2011="","",VLOOKUP(AW2011,SUSS!R:S,2,FALSE)),AY2011*SUSS!$M$2)</f>
        <v>1926.4007999999999</v>
      </c>
      <c r="BC2011" s="11">
        <f t="shared" si="681"/>
        <v>78.526799999999994</v>
      </c>
    </row>
    <row r="2012" spans="14:55" ht="29.25" thickBot="1">
      <c r="N2012" s="3" t="s">
        <v>198</v>
      </c>
      <c r="O2012" s="83">
        <v>70</v>
      </c>
      <c r="P2012" s="86">
        <v>2754.13</v>
      </c>
      <c r="Q2012" s="84" t="s">
        <v>102</v>
      </c>
      <c r="R2012" s="84" t="s">
        <v>10</v>
      </c>
      <c r="S2012" s="84" t="s">
        <v>10</v>
      </c>
      <c r="T2012" s="83" t="s">
        <v>206</v>
      </c>
      <c r="U2012" s="83" t="s">
        <v>124</v>
      </c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14:55" ht="29.25" thickBot="1">
      <c r="N2013" s="3" t="s">
        <v>198</v>
      </c>
      <c r="O2013" s="83">
        <v>70</v>
      </c>
      <c r="P2013" s="87">
        <v>775.83</v>
      </c>
      <c r="Q2013" s="84" t="s">
        <v>102</v>
      </c>
      <c r="R2013" s="84" t="s">
        <v>10</v>
      </c>
      <c r="S2013" s="84" t="s">
        <v>83</v>
      </c>
      <c r="T2013" s="83" t="s">
        <v>206</v>
      </c>
      <c r="U2013" s="83" t="s">
        <v>124</v>
      </c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14:55" ht="29.25" thickBot="1">
      <c r="N2014" s="3" t="s">
        <v>198</v>
      </c>
      <c r="O2014" s="83">
        <v>70</v>
      </c>
      <c r="P2014" s="86">
        <v>12979.64</v>
      </c>
      <c r="Q2014" s="84" t="s">
        <v>82</v>
      </c>
      <c r="R2014" s="84" t="s">
        <v>10</v>
      </c>
      <c r="S2014" s="84" t="s">
        <v>83</v>
      </c>
      <c r="T2014" s="83" t="s">
        <v>213</v>
      </c>
      <c r="U2014" s="83" t="s">
        <v>124</v>
      </c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14:55" ht="29.25" thickBot="1">
      <c r="N2015" s="3" t="s">
        <v>198</v>
      </c>
      <c r="O2015" s="83">
        <v>70</v>
      </c>
      <c r="P2015" s="87">
        <v>153.22999999999999</v>
      </c>
      <c r="Q2015" s="84" t="s">
        <v>107</v>
      </c>
      <c r="R2015" s="84" t="s">
        <v>10</v>
      </c>
      <c r="S2015" s="84" t="s">
        <v>10</v>
      </c>
      <c r="T2015" s="83" t="s">
        <v>163</v>
      </c>
      <c r="U2015" s="83" t="s">
        <v>124</v>
      </c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14:55" ht="29.25" thickBot="1">
      <c r="N2016" s="3" t="s">
        <v>198</v>
      </c>
      <c r="O2016" s="83">
        <v>70</v>
      </c>
      <c r="P2016" s="87">
        <v>654.39</v>
      </c>
      <c r="Q2016" s="84" t="s">
        <v>11</v>
      </c>
      <c r="R2016" s="84" t="s">
        <v>108</v>
      </c>
      <c r="S2016" s="84" t="s">
        <v>109</v>
      </c>
      <c r="T2016" s="83" t="s">
        <v>172</v>
      </c>
      <c r="U2016" s="83" t="s">
        <v>124</v>
      </c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>N006554</v>
      </c>
      <c r="AU2016" s="11">
        <f t="shared" si="696"/>
        <v>70</v>
      </c>
      <c r="AV2016" s="11">
        <f t="shared" si="697"/>
        <v>654.39</v>
      </c>
      <c r="AW2016" s="11" t="str">
        <f t="shared" si="698"/>
        <v>2018/4</v>
      </c>
      <c r="AX2016" s="11" t="str">
        <f t="shared" si="699"/>
        <v>2018/4 Contribuciones Seg. Social</v>
      </c>
      <c r="AY2016" s="11">
        <f t="shared" si="680"/>
        <v>16053.34</v>
      </c>
      <c r="AZ2016" s="11">
        <f t="shared" si="700"/>
        <v>4.0763479749385483E-2</v>
      </c>
      <c r="BA2016" s="11" t="str">
        <f t="shared" si="682"/>
        <v>N006554 70</v>
      </c>
      <c r="BB2016" s="11">
        <f>IFERROR(IF(AW2016="","",VLOOKUP(AW2016,SUSS!R:S,2,FALSE)),AY2016*SUSS!$M$2)</f>
        <v>1926.4007999999999</v>
      </c>
      <c r="BC2016" s="11">
        <f t="shared" si="681"/>
        <v>78.526799999999994</v>
      </c>
    </row>
    <row r="2017" spans="14:55" ht="29.25" thickBot="1">
      <c r="N2017" s="3" t="s">
        <v>198</v>
      </c>
      <c r="O2017" s="83">
        <v>71</v>
      </c>
      <c r="P2017" s="86">
        <v>3529.96</v>
      </c>
      <c r="Q2017" s="84" t="s">
        <v>102</v>
      </c>
      <c r="R2017" s="84" t="s">
        <v>10</v>
      </c>
      <c r="S2017" s="84" t="s">
        <v>83</v>
      </c>
      <c r="T2017" s="83" t="s">
        <v>206</v>
      </c>
      <c r="U2017" s="83" t="s">
        <v>124</v>
      </c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14:55" ht="29.25" thickBot="1">
      <c r="N2018" s="3" t="s">
        <v>198</v>
      </c>
      <c r="O2018" s="83">
        <v>71</v>
      </c>
      <c r="P2018" s="86">
        <v>12979.64</v>
      </c>
      <c r="Q2018" s="84" t="s">
        <v>82</v>
      </c>
      <c r="R2018" s="84" t="s">
        <v>10</v>
      </c>
      <c r="S2018" s="84" t="s">
        <v>83</v>
      </c>
      <c r="T2018" s="83" t="s">
        <v>213</v>
      </c>
      <c r="U2018" s="83" t="s">
        <v>124</v>
      </c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14:55" ht="29.25" thickBot="1">
      <c r="N2019" s="3" t="s">
        <v>198</v>
      </c>
      <c r="O2019" s="83">
        <v>71</v>
      </c>
      <c r="P2019" s="87">
        <v>153.22999999999999</v>
      </c>
      <c r="Q2019" s="84" t="s">
        <v>107</v>
      </c>
      <c r="R2019" s="84" t="s">
        <v>10</v>
      </c>
      <c r="S2019" s="84" t="s">
        <v>10</v>
      </c>
      <c r="T2019" s="83" t="s">
        <v>163</v>
      </c>
      <c r="U2019" s="83" t="s">
        <v>124</v>
      </c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14:55" ht="29.25" thickBot="1">
      <c r="N2020" s="3" t="s">
        <v>198</v>
      </c>
      <c r="O2020" s="83">
        <v>71</v>
      </c>
      <c r="P2020" s="87">
        <v>654.39</v>
      </c>
      <c r="Q2020" s="84" t="s">
        <v>11</v>
      </c>
      <c r="R2020" s="84" t="s">
        <v>108</v>
      </c>
      <c r="S2020" s="84" t="s">
        <v>109</v>
      </c>
      <c r="T2020" s="83" t="s">
        <v>172</v>
      </c>
      <c r="U2020" s="83" t="s">
        <v>124</v>
      </c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>N006554</v>
      </c>
      <c r="AU2020" s="11">
        <f t="shared" si="696"/>
        <v>71</v>
      </c>
      <c r="AV2020" s="11">
        <f t="shared" si="697"/>
        <v>654.39</v>
      </c>
      <c r="AW2020" s="11" t="str">
        <f t="shared" si="698"/>
        <v>2018/4</v>
      </c>
      <c r="AX2020" s="11" t="str">
        <f t="shared" si="699"/>
        <v>2018/4 Contribuciones Seg. Social</v>
      </c>
      <c r="AY2020" s="11">
        <f t="shared" si="680"/>
        <v>16053.34</v>
      </c>
      <c r="AZ2020" s="11">
        <f t="shared" si="700"/>
        <v>4.0763479749385483E-2</v>
      </c>
      <c r="BA2020" s="11" t="str">
        <f t="shared" si="682"/>
        <v>N006554 71</v>
      </c>
      <c r="BB2020" s="11">
        <f>IFERROR(IF(AW2020="","",VLOOKUP(AW2020,SUSS!R:S,2,FALSE)),AY2020*SUSS!$M$2)</f>
        <v>1926.4007999999999</v>
      </c>
      <c r="BC2020" s="11">
        <f t="shared" si="681"/>
        <v>78.526799999999994</v>
      </c>
    </row>
    <row r="2021" spans="14:55" ht="29.25" thickBot="1">
      <c r="N2021" s="3" t="s">
        <v>198</v>
      </c>
      <c r="O2021" s="83">
        <v>72</v>
      </c>
      <c r="P2021" s="86">
        <v>3529.96</v>
      </c>
      <c r="Q2021" s="84" t="s">
        <v>102</v>
      </c>
      <c r="R2021" s="84" t="s">
        <v>10</v>
      </c>
      <c r="S2021" s="84" t="s">
        <v>83</v>
      </c>
      <c r="T2021" s="83" t="s">
        <v>206</v>
      </c>
      <c r="U2021" s="83" t="s">
        <v>124</v>
      </c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14:55" ht="29.25" thickBot="1">
      <c r="N2022" s="3" t="s">
        <v>198</v>
      </c>
      <c r="O2022" s="83">
        <v>72</v>
      </c>
      <c r="P2022" s="86">
        <v>12979.64</v>
      </c>
      <c r="Q2022" s="84" t="s">
        <v>82</v>
      </c>
      <c r="R2022" s="84" t="s">
        <v>10</v>
      </c>
      <c r="S2022" s="84" t="s">
        <v>83</v>
      </c>
      <c r="T2022" s="83" t="s">
        <v>213</v>
      </c>
      <c r="U2022" s="83" t="s">
        <v>124</v>
      </c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14:55" ht="29.25" thickBot="1">
      <c r="N2023" s="3" t="s">
        <v>198</v>
      </c>
      <c r="O2023" s="83">
        <v>72</v>
      </c>
      <c r="P2023" s="87">
        <v>153.22999999999999</v>
      </c>
      <c r="Q2023" s="84" t="s">
        <v>107</v>
      </c>
      <c r="R2023" s="84" t="s">
        <v>10</v>
      </c>
      <c r="S2023" s="84" t="s">
        <v>10</v>
      </c>
      <c r="T2023" s="83" t="s">
        <v>163</v>
      </c>
      <c r="U2023" s="83" t="s">
        <v>124</v>
      </c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14:55" ht="29.25" thickBot="1">
      <c r="N2024" s="3" t="s">
        <v>198</v>
      </c>
      <c r="O2024" s="83">
        <v>72</v>
      </c>
      <c r="P2024" s="87">
        <v>397.43</v>
      </c>
      <c r="Q2024" s="84" t="s">
        <v>11</v>
      </c>
      <c r="R2024" s="84" t="s">
        <v>108</v>
      </c>
      <c r="S2024" s="84" t="s">
        <v>109</v>
      </c>
      <c r="T2024" s="83" t="s">
        <v>172</v>
      </c>
      <c r="U2024" s="83" t="s">
        <v>124</v>
      </c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>N006554</v>
      </c>
      <c r="AU2024" s="11">
        <f t="shared" si="696"/>
        <v>72</v>
      </c>
      <c r="AV2024" s="11">
        <f t="shared" si="697"/>
        <v>397.43</v>
      </c>
      <c r="AW2024" s="11" t="str">
        <f t="shared" si="698"/>
        <v>2018/4</v>
      </c>
      <c r="AX2024" s="11" t="str">
        <f t="shared" si="699"/>
        <v>2018/4 Contribuciones Seg. Social</v>
      </c>
      <c r="AY2024" s="11">
        <f t="shared" si="680"/>
        <v>16053.34</v>
      </c>
      <c r="AZ2024" s="11">
        <f t="shared" si="700"/>
        <v>2.4756841878387923E-2</v>
      </c>
      <c r="BA2024" s="11" t="str">
        <f t="shared" si="682"/>
        <v>N006554 72</v>
      </c>
      <c r="BB2024" s="11">
        <f>IFERROR(IF(AW2024="","",VLOOKUP(AW2024,SUSS!R:S,2,FALSE)),AY2024*SUSS!$M$2)</f>
        <v>1926.4007999999999</v>
      </c>
      <c r="BC2024" s="11">
        <f t="shared" si="681"/>
        <v>47.691599999999994</v>
      </c>
    </row>
    <row r="2025" spans="14:55" ht="29.25" thickBot="1">
      <c r="N2025" s="3" t="s">
        <v>198</v>
      </c>
      <c r="O2025" s="83">
        <v>72</v>
      </c>
      <c r="P2025" s="87">
        <v>256.95999999999998</v>
      </c>
      <c r="Q2025" s="84" t="s">
        <v>11</v>
      </c>
      <c r="R2025" s="84" t="s">
        <v>108</v>
      </c>
      <c r="S2025" s="84" t="s">
        <v>83</v>
      </c>
      <c r="T2025" s="83" t="s">
        <v>172</v>
      </c>
      <c r="U2025" s="83" t="s">
        <v>124</v>
      </c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>N006554</v>
      </c>
      <c r="AU2025" s="11">
        <f t="shared" si="696"/>
        <v>72</v>
      </c>
      <c r="AV2025" s="11">
        <f t="shared" si="697"/>
        <v>256.95999999999998</v>
      </c>
      <c r="AW2025" s="11" t="str">
        <f t="shared" si="698"/>
        <v>2018/4</v>
      </c>
      <c r="AX2025" s="11" t="str">
        <f t="shared" si="699"/>
        <v>2018/4 Contribuciones Seg. Social</v>
      </c>
      <c r="AY2025" s="11">
        <f t="shared" si="680"/>
        <v>16053.34</v>
      </c>
      <c r="AZ2025" s="11">
        <f t="shared" si="700"/>
        <v>1.6006637870997559E-2</v>
      </c>
      <c r="BA2025" s="11" t="str">
        <f t="shared" si="682"/>
        <v>N006554 72</v>
      </c>
      <c r="BB2025" s="11">
        <f>IFERROR(IF(AW2025="","",VLOOKUP(AW2025,SUSS!R:S,2,FALSE)),AY2025*SUSS!$M$2)</f>
        <v>1926.4007999999999</v>
      </c>
      <c r="BC2025" s="11">
        <f t="shared" si="681"/>
        <v>30.835199999999993</v>
      </c>
    </row>
    <row r="2026" spans="14:55" ht="29.25" thickBot="1">
      <c r="N2026" s="3" t="s">
        <v>198</v>
      </c>
      <c r="O2026" s="83">
        <v>73</v>
      </c>
      <c r="P2026" s="86">
        <v>3529.96</v>
      </c>
      <c r="Q2026" s="84" t="s">
        <v>102</v>
      </c>
      <c r="R2026" s="84" t="s">
        <v>10</v>
      </c>
      <c r="S2026" s="84" t="s">
        <v>83</v>
      </c>
      <c r="T2026" s="83" t="s">
        <v>206</v>
      </c>
      <c r="U2026" s="83" t="s">
        <v>124</v>
      </c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14:55" ht="29.25" thickBot="1">
      <c r="N2027" s="3" t="s">
        <v>198</v>
      </c>
      <c r="O2027" s="83">
        <v>73</v>
      </c>
      <c r="P2027" s="86">
        <v>12979.64</v>
      </c>
      <c r="Q2027" s="84" t="s">
        <v>82</v>
      </c>
      <c r="R2027" s="84" t="s">
        <v>10</v>
      </c>
      <c r="S2027" s="84" t="s">
        <v>83</v>
      </c>
      <c r="T2027" s="83" t="s">
        <v>213</v>
      </c>
      <c r="U2027" s="83" t="s">
        <v>124</v>
      </c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14:55" ht="29.25" thickBot="1">
      <c r="N2028" s="3" t="s">
        <v>198</v>
      </c>
      <c r="O2028" s="83">
        <v>73</v>
      </c>
      <c r="P2028" s="87">
        <v>153.22999999999999</v>
      </c>
      <c r="Q2028" s="84" t="s">
        <v>107</v>
      </c>
      <c r="R2028" s="84" t="s">
        <v>10</v>
      </c>
      <c r="S2028" s="84" t="s">
        <v>10</v>
      </c>
      <c r="T2028" s="83" t="s">
        <v>163</v>
      </c>
      <c r="U2028" s="83" t="s">
        <v>124</v>
      </c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14:55" ht="29.25" thickBot="1">
      <c r="N2029" s="3" t="s">
        <v>198</v>
      </c>
      <c r="O2029" s="83">
        <v>73</v>
      </c>
      <c r="P2029" s="87">
        <v>632.54</v>
      </c>
      <c r="Q2029" s="84" t="s">
        <v>11</v>
      </c>
      <c r="R2029" s="84" t="s">
        <v>108</v>
      </c>
      <c r="S2029" s="84" t="s">
        <v>83</v>
      </c>
      <c r="T2029" s="83" t="s">
        <v>172</v>
      </c>
      <c r="U2029" s="83" t="s">
        <v>124</v>
      </c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>N006554</v>
      </c>
      <c r="AU2029" s="11">
        <f t="shared" si="696"/>
        <v>73</v>
      </c>
      <c r="AV2029" s="11">
        <f t="shared" si="697"/>
        <v>632.54</v>
      </c>
      <c r="AW2029" s="11" t="str">
        <f t="shared" si="698"/>
        <v>2018/4</v>
      </c>
      <c r="AX2029" s="11" t="str">
        <f t="shared" si="699"/>
        <v>2018/4 Contribuciones Seg. Social</v>
      </c>
      <c r="AY2029" s="11">
        <f t="shared" si="680"/>
        <v>16053.34</v>
      </c>
      <c r="AZ2029" s="11">
        <f t="shared" si="700"/>
        <v>3.9402392274754033E-2</v>
      </c>
      <c r="BA2029" s="11" t="str">
        <f t="shared" si="682"/>
        <v>N006554 73</v>
      </c>
      <c r="BB2029" s="11">
        <f>IFERROR(IF(AW2029="","",VLOOKUP(AW2029,SUSS!R:S,2,FALSE)),AY2029*SUSS!$M$2)</f>
        <v>1926.4007999999999</v>
      </c>
      <c r="BC2029" s="11">
        <f t="shared" si="681"/>
        <v>75.90479999999998</v>
      </c>
    </row>
    <row r="2030" spans="14:55" ht="29.25" thickBot="1">
      <c r="N2030" s="3" t="s">
        <v>198</v>
      </c>
      <c r="O2030" s="83">
        <v>73</v>
      </c>
      <c r="P2030" s="87">
        <v>21.85</v>
      </c>
      <c r="Q2030" s="84" t="s">
        <v>11</v>
      </c>
      <c r="R2030" s="84" t="s">
        <v>108</v>
      </c>
      <c r="S2030" s="84" t="s">
        <v>109</v>
      </c>
      <c r="T2030" s="83" t="s">
        <v>173</v>
      </c>
      <c r="U2030" s="83" t="s">
        <v>124</v>
      </c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>N006554</v>
      </c>
      <c r="AU2030" s="11">
        <f t="shared" si="696"/>
        <v>73</v>
      </c>
      <c r="AV2030" s="11">
        <f t="shared" si="697"/>
        <v>21.85</v>
      </c>
      <c r="AW2030" s="11" t="str">
        <f t="shared" si="698"/>
        <v>2018/5</v>
      </c>
      <c r="AX2030" s="11" t="str">
        <f t="shared" si="699"/>
        <v>2018/5 Contribuciones Seg. Social</v>
      </c>
      <c r="AY2030" s="11">
        <f t="shared" si="680"/>
        <v>4206.41</v>
      </c>
      <c r="AZ2030" s="11">
        <f t="shared" si="700"/>
        <v>5.1944532273363753E-3</v>
      </c>
      <c r="BA2030" s="11" t="str">
        <f t="shared" si="682"/>
        <v>N006554 73</v>
      </c>
      <c r="BB2030" s="11">
        <f>IFERROR(IF(AW2030="","",VLOOKUP(AW2030,SUSS!R:S,2,FALSE)),AY2030*SUSS!$M$2)</f>
        <v>504.76919999999996</v>
      </c>
      <c r="BC2030" s="11">
        <f t="shared" si="681"/>
        <v>2.6219999999999999</v>
      </c>
    </row>
    <row r="2031" spans="14:55" ht="29.25" thickBot="1">
      <c r="N2031" s="3" t="s">
        <v>198</v>
      </c>
      <c r="O2031" s="83">
        <v>74</v>
      </c>
      <c r="P2031" s="86">
        <v>3529.96</v>
      </c>
      <c r="Q2031" s="84" t="s">
        <v>102</v>
      </c>
      <c r="R2031" s="84" t="s">
        <v>10</v>
      </c>
      <c r="S2031" s="84" t="s">
        <v>83</v>
      </c>
      <c r="T2031" s="83" t="s">
        <v>206</v>
      </c>
      <c r="U2031" s="83" t="s">
        <v>124</v>
      </c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14:55" ht="29.25" thickBot="1">
      <c r="N2032" s="3" t="s">
        <v>198</v>
      </c>
      <c r="O2032" s="83">
        <v>74</v>
      </c>
      <c r="P2032" s="86">
        <v>2538.17</v>
      </c>
      <c r="Q2032" s="84" t="s">
        <v>82</v>
      </c>
      <c r="R2032" s="84" t="s">
        <v>10</v>
      </c>
      <c r="S2032" s="84" t="s">
        <v>83</v>
      </c>
      <c r="T2032" s="83" t="s">
        <v>213</v>
      </c>
      <c r="U2032" s="83" t="s">
        <v>124</v>
      </c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14:55" ht="29.25" thickBot="1">
      <c r="N2033" s="3" t="s">
        <v>198</v>
      </c>
      <c r="O2033" s="83">
        <v>74</v>
      </c>
      <c r="P2033" s="86">
        <v>10441.469999999999</v>
      </c>
      <c r="Q2033" s="84" t="s">
        <v>82</v>
      </c>
      <c r="R2033" s="84" t="s">
        <v>10</v>
      </c>
      <c r="S2033" s="84" t="s">
        <v>10</v>
      </c>
      <c r="T2033" s="83" t="s">
        <v>214</v>
      </c>
      <c r="U2033" s="83" t="s">
        <v>124</v>
      </c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14:55" ht="29.25" thickBot="1">
      <c r="N2034" s="3" t="s">
        <v>198</v>
      </c>
      <c r="O2034" s="83">
        <v>74</v>
      </c>
      <c r="P2034" s="87">
        <v>153.22999999999999</v>
      </c>
      <c r="Q2034" s="84" t="s">
        <v>107</v>
      </c>
      <c r="R2034" s="84" t="s">
        <v>10</v>
      </c>
      <c r="S2034" s="84" t="s">
        <v>10</v>
      </c>
      <c r="T2034" s="83" t="s">
        <v>163</v>
      </c>
      <c r="U2034" s="83" t="s">
        <v>124</v>
      </c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14:55" ht="29.25" thickBot="1">
      <c r="N2035" s="3" t="s">
        <v>198</v>
      </c>
      <c r="O2035" s="83">
        <v>74</v>
      </c>
      <c r="P2035" s="87">
        <v>654.39</v>
      </c>
      <c r="Q2035" s="84" t="s">
        <v>11</v>
      </c>
      <c r="R2035" s="84" t="s">
        <v>108</v>
      </c>
      <c r="S2035" s="84" t="s">
        <v>109</v>
      </c>
      <c r="T2035" s="83" t="s">
        <v>173</v>
      </c>
      <c r="U2035" s="83" t="s">
        <v>124</v>
      </c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>N006554</v>
      </c>
      <c r="AU2035" s="11">
        <f t="shared" si="696"/>
        <v>74</v>
      </c>
      <c r="AV2035" s="11">
        <f t="shared" si="697"/>
        <v>654.39</v>
      </c>
      <c r="AW2035" s="11" t="str">
        <f t="shared" si="698"/>
        <v>2018/5</v>
      </c>
      <c r="AX2035" s="11" t="str">
        <f t="shared" si="699"/>
        <v>2018/5 Contribuciones Seg. Social</v>
      </c>
      <c r="AY2035" s="11">
        <f t="shared" si="680"/>
        <v>4206.41</v>
      </c>
      <c r="AZ2035" s="11">
        <f t="shared" si="700"/>
        <v>0.15556971384149429</v>
      </c>
      <c r="BA2035" s="11" t="str">
        <f t="shared" si="682"/>
        <v>N006554 74</v>
      </c>
      <c r="BB2035" s="11">
        <f>IFERROR(IF(AW2035="","",VLOOKUP(AW2035,SUSS!R:S,2,FALSE)),AY2035*SUSS!$M$2)</f>
        <v>504.76919999999996</v>
      </c>
      <c r="BC2035" s="11">
        <f t="shared" si="681"/>
        <v>78.526799999999994</v>
      </c>
    </row>
    <row r="2036" spans="14:55" ht="29.25" thickBot="1">
      <c r="N2036" s="3" t="s">
        <v>198</v>
      </c>
      <c r="O2036" s="83">
        <v>75</v>
      </c>
      <c r="P2036" s="86">
        <v>3529.96</v>
      </c>
      <c r="Q2036" s="84" t="s">
        <v>102</v>
      </c>
      <c r="R2036" s="84" t="s">
        <v>10</v>
      </c>
      <c r="S2036" s="84" t="s">
        <v>83</v>
      </c>
      <c r="T2036" s="83" t="s">
        <v>206</v>
      </c>
      <c r="U2036" s="83" t="s">
        <v>124</v>
      </c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14:55" ht="29.25" thickBot="1">
      <c r="N2037" s="3" t="s">
        <v>198</v>
      </c>
      <c r="O2037" s="83">
        <v>75</v>
      </c>
      <c r="P2037" s="86">
        <v>12979.64</v>
      </c>
      <c r="Q2037" s="84" t="s">
        <v>82</v>
      </c>
      <c r="R2037" s="84" t="s">
        <v>10</v>
      </c>
      <c r="S2037" s="84" t="s">
        <v>10</v>
      </c>
      <c r="T2037" s="83" t="s">
        <v>214</v>
      </c>
      <c r="U2037" s="83" t="s">
        <v>124</v>
      </c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14:55" ht="29.25" thickBot="1">
      <c r="N2038" s="3" t="s">
        <v>198</v>
      </c>
      <c r="O2038" s="83">
        <v>75</v>
      </c>
      <c r="P2038" s="87">
        <v>153.22999999999999</v>
      </c>
      <c r="Q2038" s="84" t="s">
        <v>107</v>
      </c>
      <c r="R2038" s="84" t="s">
        <v>10</v>
      </c>
      <c r="S2038" s="84" t="s">
        <v>10</v>
      </c>
      <c r="T2038" s="83" t="s">
        <v>163</v>
      </c>
      <c r="U2038" s="83" t="s">
        <v>124</v>
      </c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14:55" ht="29.25" thickBot="1">
      <c r="N2039" s="3" t="s">
        <v>198</v>
      </c>
      <c r="O2039" s="83">
        <v>75</v>
      </c>
      <c r="P2039" s="87">
        <v>654.39</v>
      </c>
      <c r="Q2039" s="84" t="s">
        <v>11</v>
      </c>
      <c r="R2039" s="84" t="s">
        <v>108</v>
      </c>
      <c r="S2039" s="84" t="s">
        <v>109</v>
      </c>
      <c r="T2039" s="83" t="s">
        <v>173</v>
      </c>
      <c r="U2039" s="83" t="s">
        <v>124</v>
      </c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>N006554</v>
      </c>
      <c r="AU2039" s="11">
        <f t="shared" si="696"/>
        <v>75</v>
      </c>
      <c r="AV2039" s="11">
        <f t="shared" si="697"/>
        <v>654.39</v>
      </c>
      <c r="AW2039" s="11" t="str">
        <f t="shared" si="698"/>
        <v>2018/5</v>
      </c>
      <c r="AX2039" s="11" t="str">
        <f t="shared" si="699"/>
        <v>2018/5 Contribuciones Seg. Social</v>
      </c>
      <c r="AY2039" s="11">
        <f t="shared" si="680"/>
        <v>4206.41</v>
      </c>
      <c r="AZ2039" s="11">
        <f t="shared" si="700"/>
        <v>0.15556971384149429</v>
      </c>
      <c r="BA2039" s="11" t="str">
        <f t="shared" si="682"/>
        <v>N006554 75</v>
      </c>
      <c r="BB2039" s="11">
        <f>IFERROR(IF(AW2039="","",VLOOKUP(AW2039,SUSS!R:S,2,FALSE)),AY2039*SUSS!$M$2)</f>
        <v>504.76919999999996</v>
      </c>
      <c r="BC2039" s="11">
        <f t="shared" si="681"/>
        <v>78.526799999999994</v>
      </c>
    </row>
    <row r="2040" spans="14:55" ht="29.25" thickBot="1">
      <c r="N2040" s="3" t="s">
        <v>198</v>
      </c>
      <c r="O2040" s="83">
        <v>76</v>
      </c>
      <c r="P2040" s="86">
        <v>3529.96</v>
      </c>
      <c r="Q2040" s="84" t="s">
        <v>102</v>
      </c>
      <c r="R2040" s="84" t="s">
        <v>10</v>
      </c>
      <c r="S2040" s="84" t="s">
        <v>83</v>
      </c>
      <c r="T2040" s="83" t="s">
        <v>206</v>
      </c>
      <c r="U2040" s="83" t="s">
        <v>124</v>
      </c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14:55" ht="29.25" thickBot="1">
      <c r="N2041" s="3" t="s">
        <v>198</v>
      </c>
      <c r="O2041" s="83">
        <v>76</v>
      </c>
      <c r="P2041" s="86">
        <v>12979.64</v>
      </c>
      <c r="Q2041" s="84" t="s">
        <v>82</v>
      </c>
      <c r="R2041" s="84" t="s">
        <v>10</v>
      </c>
      <c r="S2041" s="84" t="s">
        <v>10</v>
      </c>
      <c r="T2041" s="83" t="s">
        <v>214</v>
      </c>
      <c r="U2041" s="83" t="s">
        <v>124</v>
      </c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14:55" ht="29.25" thickBot="1">
      <c r="N2042" s="3" t="s">
        <v>198</v>
      </c>
      <c r="O2042" s="83">
        <v>76</v>
      </c>
      <c r="P2042" s="87">
        <v>153.22999999999999</v>
      </c>
      <c r="Q2042" s="84" t="s">
        <v>107</v>
      </c>
      <c r="R2042" s="84" t="s">
        <v>10</v>
      </c>
      <c r="S2042" s="84" t="s">
        <v>10</v>
      </c>
      <c r="T2042" s="83" t="s">
        <v>163</v>
      </c>
      <c r="U2042" s="83" t="s">
        <v>124</v>
      </c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14:55" ht="29.25" thickBot="1">
      <c r="N2043" s="3" t="s">
        <v>198</v>
      </c>
      <c r="O2043" s="83">
        <v>76</v>
      </c>
      <c r="P2043" s="87">
        <v>654.39</v>
      </c>
      <c r="Q2043" s="84" t="s">
        <v>11</v>
      </c>
      <c r="R2043" s="84" t="s">
        <v>108</v>
      </c>
      <c r="S2043" s="84" t="s">
        <v>109</v>
      </c>
      <c r="T2043" s="83" t="s">
        <v>173</v>
      </c>
      <c r="U2043" s="83" t="s">
        <v>124</v>
      </c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>N006554</v>
      </c>
      <c r="AU2043" s="11">
        <f t="shared" si="696"/>
        <v>76</v>
      </c>
      <c r="AV2043" s="11">
        <f t="shared" si="697"/>
        <v>654.39</v>
      </c>
      <c r="AW2043" s="11" t="str">
        <f t="shared" si="698"/>
        <v>2018/5</v>
      </c>
      <c r="AX2043" s="11" t="str">
        <f t="shared" si="699"/>
        <v>2018/5 Contribuciones Seg. Social</v>
      </c>
      <c r="AY2043" s="11">
        <f t="shared" si="680"/>
        <v>4206.41</v>
      </c>
      <c r="AZ2043" s="11">
        <f t="shared" si="700"/>
        <v>0.15556971384149429</v>
      </c>
      <c r="BA2043" s="11" t="str">
        <f t="shared" si="682"/>
        <v>N006554 76</v>
      </c>
      <c r="BB2043" s="11">
        <f>IFERROR(IF(AW2043="","",VLOOKUP(AW2043,SUSS!R:S,2,FALSE)),AY2043*SUSS!$M$2)</f>
        <v>504.76919999999996</v>
      </c>
      <c r="BC2043" s="11">
        <f t="shared" si="681"/>
        <v>78.526799999999994</v>
      </c>
    </row>
    <row r="2044" spans="14:55" ht="29.25" thickBot="1">
      <c r="N2044" s="3" t="s">
        <v>198</v>
      </c>
      <c r="O2044" s="83">
        <v>77</v>
      </c>
      <c r="P2044" s="86">
        <v>3529.96</v>
      </c>
      <c r="Q2044" s="84" t="s">
        <v>102</v>
      </c>
      <c r="R2044" s="84" t="s">
        <v>10</v>
      </c>
      <c r="S2044" s="84" t="s">
        <v>83</v>
      </c>
      <c r="T2044" s="83" t="s">
        <v>206</v>
      </c>
      <c r="U2044" s="83" t="s">
        <v>124</v>
      </c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14:55" ht="29.25" thickBot="1">
      <c r="N2045" s="3" t="s">
        <v>198</v>
      </c>
      <c r="O2045" s="83">
        <v>77</v>
      </c>
      <c r="P2045" s="86">
        <v>12979.64</v>
      </c>
      <c r="Q2045" s="84" t="s">
        <v>82</v>
      </c>
      <c r="R2045" s="84" t="s">
        <v>10</v>
      </c>
      <c r="S2045" s="84" t="s">
        <v>10</v>
      </c>
      <c r="T2045" s="83" t="s">
        <v>214</v>
      </c>
      <c r="U2045" s="83" t="s">
        <v>124</v>
      </c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14:55" ht="29.25" thickBot="1">
      <c r="N2046" s="3" t="s">
        <v>198</v>
      </c>
      <c r="O2046" s="83">
        <v>77</v>
      </c>
      <c r="P2046" s="87">
        <v>153.22999999999999</v>
      </c>
      <c r="Q2046" s="84" t="s">
        <v>107</v>
      </c>
      <c r="R2046" s="84" t="s">
        <v>10</v>
      </c>
      <c r="S2046" s="84" t="s">
        <v>10</v>
      </c>
      <c r="T2046" s="83" t="s">
        <v>163</v>
      </c>
      <c r="U2046" s="83" t="s">
        <v>124</v>
      </c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14:55" ht="29.25" thickBot="1">
      <c r="N2047" s="3" t="s">
        <v>198</v>
      </c>
      <c r="O2047" s="83">
        <v>77</v>
      </c>
      <c r="P2047" s="87">
        <v>371.38</v>
      </c>
      <c r="Q2047" s="84" t="s">
        <v>11</v>
      </c>
      <c r="R2047" s="84" t="s">
        <v>108</v>
      </c>
      <c r="S2047" s="84" t="s">
        <v>109</v>
      </c>
      <c r="T2047" s="83" t="s">
        <v>173</v>
      </c>
      <c r="U2047" s="83" t="s">
        <v>124</v>
      </c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>N006554</v>
      </c>
      <c r="AU2047" s="11">
        <f t="shared" si="696"/>
        <v>77</v>
      </c>
      <c r="AV2047" s="11">
        <f t="shared" si="697"/>
        <v>371.38</v>
      </c>
      <c r="AW2047" s="11" t="str">
        <f t="shared" si="698"/>
        <v>2018/5</v>
      </c>
      <c r="AX2047" s="11" t="str">
        <f t="shared" si="699"/>
        <v>2018/5 Contribuciones Seg. Social</v>
      </c>
      <c r="AY2047" s="11">
        <f t="shared" si="680"/>
        <v>4206.41</v>
      </c>
      <c r="AZ2047" s="11">
        <f t="shared" si="700"/>
        <v>8.8289063595797843E-2</v>
      </c>
      <c r="BA2047" s="11" t="str">
        <f t="shared" si="682"/>
        <v>N006554 77</v>
      </c>
      <c r="BB2047" s="11">
        <f>IFERROR(IF(AW2047="","",VLOOKUP(AW2047,SUSS!R:S,2,FALSE)),AY2047*SUSS!$M$2)</f>
        <v>504.76919999999996</v>
      </c>
      <c r="BC2047" s="11">
        <f t="shared" si="681"/>
        <v>44.565599999999996</v>
      </c>
    </row>
    <row r="2048" spans="14:55" ht="29.25" thickBot="1">
      <c r="N2048" s="3" t="s">
        <v>198</v>
      </c>
      <c r="O2048" s="83">
        <v>77</v>
      </c>
      <c r="P2048" s="87">
        <v>235.64</v>
      </c>
      <c r="Q2048" s="84" t="s">
        <v>11</v>
      </c>
      <c r="R2048" s="84" t="s">
        <v>108</v>
      </c>
      <c r="S2048" s="84" t="s">
        <v>83</v>
      </c>
      <c r="T2048" s="83" t="s">
        <v>173</v>
      </c>
      <c r="U2048" s="83" t="s">
        <v>124</v>
      </c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>N006554</v>
      </c>
      <c r="AU2048" s="11">
        <f t="shared" si="696"/>
        <v>77</v>
      </c>
      <c r="AV2048" s="11">
        <f t="shared" si="697"/>
        <v>235.64</v>
      </c>
      <c r="AW2048" s="11" t="str">
        <f t="shared" si="698"/>
        <v>2018/5</v>
      </c>
      <c r="AX2048" s="11" t="str">
        <f t="shared" si="699"/>
        <v>2018/5 Contribuciones Seg. Social</v>
      </c>
      <c r="AY2048" s="11">
        <f t="shared" si="680"/>
        <v>4206.41</v>
      </c>
      <c r="AZ2048" s="11">
        <f t="shared" si="700"/>
        <v>5.601926583476171E-2</v>
      </c>
      <c r="BA2048" s="11" t="str">
        <f t="shared" si="682"/>
        <v>N006554 77</v>
      </c>
      <c r="BB2048" s="11">
        <f>IFERROR(IF(AW2048="","",VLOOKUP(AW2048,SUSS!R:S,2,FALSE)),AY2048*SUSS!$M$2)</f>
        <v>504.76919999999996</v>
      </c>
      <c r="BC2048" s="11">
        <f t="shared" si="681"/>
        <v>28.276799999999998</v>
      </c>
    </row>
    <row r="2049" spans="14:55" ht="29.25" thickBot="1">
      <c r="N2049" s="3" t="s">
        <v>198</v>
      </c>
      <c r="O2049" s="83">
        <v>77</v>
      </c>
      <c r="P2049" s="87">
        <v>47.37</v>
      </c>
      <c r="Q2049" s="84" t="s">
        <v>11</v>
      </c>
      <c r="R2049" s="84" t="s">
        <v>108</v>
      </c>
      <c r="S2049" s="84" t="s">
        <v>109</v>
      </c>
      <c r="T2049" s="83" t="s">
        <v>193</v>
      </c>
      <c r="U2049" s="83" t="s">
        <v>124</v>
      </c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>N006554</v>
      </c>
      <c r="AU2049" s="11">
        <f t="shared" si="696"/>
        <v>77</v>
      </c>
      <c r="AV2049" s="11">
        <f t="shared" si="697"/>
        <v>47.37</v>
      </c>
      <c r="AW2049" s="11" t="str">
        <f t="shared" si="698"/>
        <v>2018/6</v>
      </c>
      <c r="AX2049" s="11" t="str">
        <f t="shared" si="699"/>
        <v>2018/6 Contribuciones Seg. Social</v>
      </c>
      <c r="AY2049" s="11">
        <f t="shared" si="680"/>
        <v>6884.84</v>
      </c>
      <c r="AZ2049" s="11">
        <f t="shared" si="700"/>
        <v>6.880334183510437E-3</v>
      </c>
      <c r="BA2049" s="11" t="str">
        <f t="shared" si="682"/>
        <v>N006554 77</v>
      </c>
      <c r="BB2049" s="11">
        <f>IFERROR(IF(AW2049="","",VLOOKUP(AW2049,SUSS!R:S,2,FALSE)),AY2049*SUSS!$M$2)</f>
        <v>826.18079999999998</v>
      </c>
      <c r="BC2049" s="11">
        <f t="shared" si="681"/>
        <v>5.6843999999999992</v>
      </c>
    </row>
    <row r="2050" spans="14:55" ht="29.25" thickBot="1">
      <c r="N2050" s="3" t="s">
        <v>198</v>
      </c>
      <c r="O2050" s="83">
        <v>78</v>
      </c>
      <c r="P2050" s="86">
        <v>3529.96</v>
      </c>
      <c r="Q2050" s="84" t="s">
        <v>102</v>
      </c>
      <c r="R2050" s="84" t="s">
        <v>10</v>
      </c>
      <c r="S2050" s="84" t="s">
        <v>83</v>
      </c>
      <c r="T2050" s="83" t="s">
        <v>206</v>
      </c>
      <c r="U2050" s="83" t="s">
        <v>124</v>
      </c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14:55" ht="29.25" thickBot="1">
      <c r="N2051" s="3" t="s">
        <v>198</v>
      </c>
      <c r="O2051" s="83">
        <v>78</v>
      </c>
      <c r="P2051" s="86">
        <v>12979.64</v>
      </c>
      <c r="Q2051" s="84" t="s">
        <v>82</v>
      </c>
      <c r="R2051" s="84" t="s">
        <v>10</v>
      </c>
      <c r="S2051" s="84" t="s">
        <v>10</v>
      </c>
      <c r="T2051" s="83" t="s">
        <v>214</v>
      </c>
      <c r="U2051" s="83" t="s">
        <v>124</v>
      </c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14:55" ht="29.25" thickBot="1">
      <c r="N2052" s="3" t="s">
        <v>198</v>
      </c>
      <c r="O2052" s="83">
        <v>78</v>
      </c>
      <c r="P2052" s="87">
        <v>153.22999999999999</v>
      </c>
      <c r="Q2052" s="84" t="s">
        <v>107</v>
      </c>
      <c r="R2052" s="84" t="s">
        <v>10</v>
      </c>
      <c r="S2052" s="84" t="s">
        <v>10</v>
      </c>
      <c r="T2052" s="83" t="s">
        <v>163</v>
      </c>
      <c r="U2052" s="83" t="s">
        <v>124</v>
      </c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14:55" ht="29.25" thickBot="1">
      <c r="N2053" s="3" t="s">
        <v>198</v>
      </c>
      <c r="O2053" s="83">
        <v>78</v>
      </c>
      <c r="P2053" s="87">
        <v>654.39</v>
      </c>
      <c r="Q2053" s="84" t="s">
        <v>11</v>
      </c>
      <c r="R2053" s="84" t="s">
        <v>108</v>
      </c>
      <c r="S2053" s="84" t="s">
        <v>109</v>
      </c>
      <c r="T2053" s="83" t="s">
        <v>193</v>
      </c>
      <c r="U2053" s="83" t="s">
        <v>124</v>
      </c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>N006554</v>
      </c>
      <c r="AU2053" s="11">
        <f t="shared" si="696"/>
        <v>78</v>
      </c>
      <c r="AV2053" s="11">
        <f t="shared" si="697"/>
        <v>654.39</v>
      </c>
      <c r="AW2053" s="11" t="str">
        <f t="shared" si="698"/>
        <v>2018/6</v>
      </c>
      <c r="AX2053" s="11" t="str">
        <f t="shared" si="699"/>
        <v>2018/6 Contribuciones Seg. Social</v>
      </c>
      <c r="AY2053" s="11">
        <f t="shared" si="701"/>
        <v>6884.84</v>
      </c>
      <c r="AZ2053" s="11">
        <f t="shared" si="700"/>
        <v>9.504796044643013E-2</v>
      </c>
      <c r="BA2053" s="11" t="str">
        <f t="shared" si="682"/>
        <v>N006554 78</v>
      </c>
      <c r="BB2053" s="11">
        <f>IFERROR(IF(AW2053="","",VLOOKUP(AW2053,SUSS!R:S,2,FALSE)),AY2053*SUSS!$M$2)</f>
        <v>826.18079999999998</v>
      </c>
      <c r="BC2053" s="11">
        <f t="shared" ref="BC2053:BC2116" si="702">IFERROR(IF(BB2053&lt;&gt;"",AZ2053*BB2053,""),"VER")</f>
        <v>78.526799999999994</v>
      </c>
    </row>
    <row r="2054" spans="14:55" ht="29.25" thickBot="1">
      <c r="N2054" s="3" t="s">
        <v>198</v>
      </c>
      <c r="O2054" s="83">
        <v>79</v>
      </c>
      <c r="P2054" s="86">
        <v>3529.96</v>
      </c>
      <c r="Q2054" s="84" t="s">
        <v>102</v>
      </c>
      <c r="R2054" s="84" t="s">
        <v>10</v>
      </c>
      <c r="S2054" s="84" t="s">
        <v>83</v>
      </c>
      <c r="T2054" s="83" t="s">
        <v>206</v>
      </c>
      <c r="U2054" s="83" t="s">
        <v>124</v>
      </c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14:55" ht="29.25" thickBot="1">
      <c r="N2055" s="3" t="s">
        <v>198</v>
      </c>
      <c r="O2055" s="83">
        <v>79</v>
      </c>
      <c r="P2055" s="86">
        <v>12979.64</v>
      </c>
      <c r="Q2055" s="84" t="s">
        <v>82</v>
      </c>
      <c r="R2055" s="84" t="s">
        <v>10</v>
      </c>
      <c r="S2055" s="84" t="s">
        <v>10</v>
      </c>
      <c r="T2055" s="83" t="s">
        <v>214</v>
      </c>
      <c r="U2055" s="83" t="s">
        <v>124</v>
      </c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14:55" ht="29.25" thickBot="1">
      <c r="N2056" s="3" t="s">
        <v>198</v>
      </c>
      <c r="O2056" s="83">
        <v>79</v>
      </c>
      <c r="P2056" s="87">
        <v>153.22999999999999</v>
      </c>
      <c r="Q2056" s="84" t="s">
        <v>107</v>
      </c>
      <c r="R2056" s="84" t="s">
        <v>10</v>
      </c>
      <c r="S2056" s="84" t="s">
        <v>10</v>
      </c>
      <c r="T2056" s="83" t="s">
        <v>163</v>
      </c>
      <c r="U2056" s="83" t="s">
        <v>124</v>
      </c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14:55" ht="29.25" thickBot="1">
      <c r="N2057" s="3" t="s">
        <v>198</v>
      </c>
      <c r="O2057" s="83">
        <v>79</v>
      </c>
      <c r="P2057" s="87">
        <v>654.39</v>
      </c>
      <c r="Q2057" s="84" t="s">
        <v>11</v>
      </c>
      <c r="R2057" s="84" t="s">
        <v>108</v>
      </c>
      <c r="S2057" s="84" t="s">
        <v>109</v>
      </c>
      <c r="T2057" s="83" t="s">
        <v>193</v>
      </c>
      <c r="U2057" s="83" t="s">
        <v>124</v>
      </c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>N006554</v>
      </c>
      <c r="AU2057" s="11">
        <f t="shared" si="696"/>
        <v>79</v>
      </c>
      <c r="AV2057" s="11">
        <f t="shared" si="697"/>
        <v>654.39</v>
      </c>
      <c r="AW2057" s="11" t="str">
        <f t="shared" si="698"/>
        <v>2018/6</v>
      </c>
      <c r="AX2057" s="11" t="str">
        <f t="shared" si="699"/>
        <v>2018/6 Contribuciones Seg. Social</v>
      </c>
      <c r="AY2057" s="11">
        <f t="shared" si="701"/>
        <v>6884.84</v>
      </c>
      <c r="AZ2057" s="11">
        <f t="shared" si="700"/>
        <v>9.504796044643013E-2</v>
      </c>
      <c r="BA2057" s="11" t="str">
        <f t="shared" si="703"/>
        <v>N006554 79</v>
      </c>
      <c r="BB2057" s="11">
        <f>IFERROR(IF(AW2057="","",VLOOKUP(AW2057,SUSS!R:S,2,FALSE)),AY2057*SUSS!$M$2)</f>
        <v>826.18079999999998</v>
      </c>
      <c r="BC2057" s="11">
        <f t="shared" si="702"/>
        <v>78.526799999999994</v>
      </c>
    </row>
    <row r="2058" spans="14:55" ht="29.25" thickBot="1">
      <c r="N2058" s="3" t="s">
        <v>198</v>
      </c>
      <c r="O2058" s="83">
        <v>80</v>
      </c>
      <c r="P2058" s="86">
        <v>3529.96</v>
      </c>
      <c r="Q2058" s="84" t="s">
        <v>102</v>
      </c>
      <c r="R2058" s="84" t="s">
        <v>10</v>
      </c>
      <c r="S2058" s="84" t="s">
        <v>83</v>
      </c>
      <c r="T2058" s="83" t="s">
        <v>206</v>
      </c>
      <c r="U2058" s="83" t="s">
        <v>124</v>
      </c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14:55" ht="29.25" thickBot="1">
      <c r="N2059" s="3" t="s">
        <v>198</v>
      </c>
      <c r="O2059" s="83">
        <v>80</v>
      </c>
      <c r="P2059" s="86">
        <v>2238.5100000000002</v>
      </c>
      <c r="Q2059" s="84" t="s">
        <v>82</v>
      </c>
      <c r="R2059" s="84" t="s">
        <v>10</v>
      </c>
      <c r="S2059" s="84" t="s">
        <v>10</v>
      </c>
      <c r="T2059" s="83" t="s">
        <v>214</v>
      </c>
      <c r="U2059" s="83" t="s">
        <v>124</v>
      </c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14:55" ht="29.25" thickBot="1">
      <c r="N2060" s="3" t="s">
        <v>198</v>
      </c>
      <c r="O2060" s="83">
        <v>80</v>
      </c>
      <c r="P2060" s="86">
        <v>10741.13</v>
      </c>
      <c r="Q2060" s="84" t="s">
        <v>82</v>
      </c>
      <c r="R2060" s="84" t="s">
        <v>10</v>
      </c>
      <c r="S2060" s="84" t="s">
        <v>83</v>
      </c>
      <c r="T2060" s="83" t="s">
        <v>214</v>
      </c>
      <c r="U2060" s="83" t="s">
        <v>124</v>
      </c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14:55" ht="29.25" thickBot="1">
      <c r="N2061" s="3" t="s">
        <v>198</v>
      </c>
      <c r="O2061" s="83">
        <v>80</v>
      </c>
      <c r="P2061" s="87">
        <v>153.22999999999999</v>
      </c>
      <c r="Q2061" s="84" t="s">
        <v>107</v>
      </c>
      <c r="R2061" s="84" t="s">
        <v>10</v>
      </c>
      <c r="S2061" s="84" t="s">
        <v>10</v>
      </c>
      <c r="T2061" s="83" t="s">
        <v>163</v>
      </c>
      <c r="U2061" s="83" t="s">
        <v>124</v>
      </c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14:55" ht="29.25" thickBot="1">
      <c r="N2062" s="3" t="s">
        <v>198</v>
      </c>
      <c r="O2062" s="83">
        <v>80</v>
      </c>
      <c r="P2062" s="87">
        <v>654.39</v>
      </c>
      <c r="Q2062" s="84" t="s">
        <v>11</v>
      </c>
      <c r="R2062" s="84" t="s">
        <v>108</v>
      </c>
      <c r="S2062" s="84" t="s">
        <v>109</v>
      </c>
      <c r="T2062" s="83" t="s">
        <v>193</v>
      </c>
      <c r="U2062" s="83" t="s">
        <v>124</v>
      </c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>N006554</v>
      </c>
      <c r="AU2062" s="11">
        <f t="shared" si="696"/>
        <v>80</v>
      </c>
      <c r="AV2062" s="11">
        <f t="shared" si="697"/>
        <v>654.39</v>
      </c>
      <c r="AW2062" s="11" t="str">
        <f t="shared" si="698"/>
        <v>2018/6</v>
      </c>
      <c r="AX2062" s="11" t="str">
        <f t="shared" si="699"/>
        <v>2018/6 Contribuciones Seg. Social</v>
      </c>
      <c r="AY2062" s="11">
        <f t="shared" si="701"/>
        <v>6884.84</v>
      </c>
      <c r="AZ2062" s="11">
        <f t="shared" si="700"/>
        <v>9.504796044643013E-2</v>
      </c>
      <c r="BA2062" s="11" t="str">
        <f t="shared" si="703"/>
        <v>N006554 80</v>
      </c>
      <c r="BB2062" s="11">
        <f>IFERROR(IF(AW2062="","",VLOOKUP(AW2062,SUSS!R:S,2,FALSE)),AY2062*SUSS!$M$2)</f>
        <v>826.18079999999998</v>
      </c>
      <c r="BC2062" s="11">
        <f t="shared" si="702"/>
        <v>78.526799999999994</v>
      </c>
    </row>
    <row r="2063" spans="14:55" ht="29.25" thickBot="1">
      <c r="N2063" s="3" t="s">
        <v>198</v>
      </c>
      <c r="O2063" s="83">
        <v>81</v>
      </c>
      <c r="P2063" s="86">
        <v>3529.96</v>
      </c>
      <c r="Q2063" s="84" t="s">
        <v>102</v>
      </c>
      <c r="R2063" s="84" t="s">
        <v>10</v>
      </c>
      <c r="S2063" s="84" t="s">
        <v>83</v>
      </c>
      <c r="T2063" s="83" t="s">
        <v>206</v>
      </c>
      <c r="U2063" s="83" t="s">
        <v>124</v>
      </c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14:55" ht="29.25" thickBot="1">
      <c r="N2064" s="3" t="s">
        <v>198</v>
      </c>
      <c r="O2064" s="83">
        <v>81</v>
      </c>
      <c r="P2064" s="86">
        <v>12979.64</v>
      </c>
      <c r="Q2064" s="84" t="s">
        <v>82</v>
      </c>
      <c r="R2064" s="84" t="s">
        <v>10</v>
      </c>
      <c r="S2064" s="84" t="s">
        <v>83</v>
      </c>
      <c r="T2064" s="83" t="s">
        <v>214</v>
      </c>
      <c r="U2064" s="83" t="s">
        <v>124</v>
      </c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14:55" ht="29.25" thickBot="1">
      <c r="N2065" s="3" t="s">
        <v>198</v>
      </c>
      <c r="O2065" s="83">
        <v>81</v>
      </c>
      <c r="P2065" s="87">
        <v>153.22999999999999</v>
      </c>
      <c r="Q2065" s="84" t="s">
        <v>107</v>
      </c>
      <c r="R2065" s="84" t="s">
        <v>10</v>
      </c>
      <c r="S2065" s="84" t="s">
        <v>10</v>
      </c>
      <c r="T2065" s="83" t="s">
        <v>163</v>
      </c>
      <c r="U2065" s="83" t="s">
        <v>124</v>
      </c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14:55" ht="29.25" thickBot="1">
      <c r="N2066" s="3" t="s">
        <v>198</v>
      </c>
      <c r="O2066" s="83">
        <v>81</v>
      </c>
      <c r="P2066" s="87">
        <v>654.39</v>
      </c>
      <c r="Q2066" s="84" t="s">
        <v>11</v>
      </c>
      <c r="R2066" s="84" t="s">
        <v>108</v>
      </c>
      <c r="S2066" s="84" t="s">
        <v>109</v>
      </c>
      <c r="T2066" s="83" t="s">
        <v>193</v>
      </c>
      <c r="U2066" s="83" t="s">
        <v>124</v>
      </c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>N006554</v>
      </c>
      <c r="AU2066" s="11">
        <f t="shared" si="696"/>
        <v>81</v>
      </c>
      <c r="AV2066" s="11">
        <f t="shared" si="697"/>
        <v>654.39</v>
      </c>
      <c r="AW2066" s="11" t="str">
        <f t="shared" si="698"/>
        <v>2018/6</v>
      </c>
      <c r="AX2066" s="11" t="str">
        <f t="shared" si="699"/>
        <v>2018/6 Contribuciones Seg. Social</v>
      </c>
      <c r="AY2066" s="11">
        <f t="shared" si="701"/>
        <v>6884.84</v>
      </c>
      <c r="AZ2066" s="11">
        <f t="shared" si="700"/>
        <v>9.504796044643013E-2</v>
      </c>
      <c r="BA2066" s="11" t="str">
        <f t="shared" si="703"/>
        <v>N006554 81</v>
      </c>
      <c r="BB2066" s="11">
        <f>IFERROR(IF(AW2066="","",VLOOKUP(AW2066,SUSS!R:S,2,FALSE)),AY2066*SUSS!$M$2)</f>
        <v>826.18079999999998</v>
      </c>
      <c r="BC2066" s="11">
        <f t="shared" si="702"/>
        <v>78.526799999999994</v>
      </c>
    </row>
    <row r="2067" spans="14:55" ht="29.25" thickBot="1">
      <c r="N2067" s="3" t="s">
        <v>198</v>
      </c>
      <c r="O2067" s="83">
        <v>82</v>
      </c>
      <c r="P2067" s="86">
        <v>3529.96</v>
      </c>
      <c r="Q2067" s="84" t="s">
        <v>102</v>
      </c>
      <c r="R2067" s="84" t="s">
        <v>10</v>
      </c>
      <c r="S2067" s="84" t="s">
        <v>83</v>
      </c>
      <c r="T2067" s="83" t="s">
        <v>206</v>
      </c>
      <c r="U2067" s="83" t="s">
        <v>124</v>
      </c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14:55" ht="29.25" thickBot="1">
      <c r="N2068" s="3" t="s">
        <v>198</v>
      </c>
      <c r="O2068" s="83">
        <v>82</v>
      </c>
      <c r="P2068" s="86">
        <v>12979.64</v>
      </c>
      <c r="Q2068" s="84" t="s">
        <v>82</v>
      </c>
      <c r="R2068" s="84" t="s">
        <v>10</v>
      </c>
      <c r="S2068" s="84" t="s">
        <v>83</v>
      </c>
      <c r="T2068" s="83" t="s">
        <v>214</v>
      </c>
      <c r="U2068" s="83" t="s">
        <v>124</v>
      </c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14:55" ht="29.25" thickBot="1">
      <c r="N2069" s="3" t="s">
        <v>198</v>
      </c>
      <c r="O2069" s="83">
        <v>82</v>
      </c>
      <c r="P2069" s="87">
        <v>153.22999999999999</v>
      </c>
      <c r="Q2069" s="84" t="s">
        <v>107</v>
      </c>
      <c r="R2069" s="84" t="s">
        <v>10</v>
      </c>
      <c r="S2069" s="84" t="s">
        <v>10</v>
      </c>
      <c r="T2069" s="83" t="s">
        <v>163</v>
      </c>
      <c r="U2069" s="83" t="s">
        <v>124</v>
      </c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14:55" ht="29.25" thickBot="1">
      <c r="N2070" s="3" t="s">
        <v>198</v>
      </c>
      <c r="O2070" s="83">
        <v>82</v>
      </c>
      <c r="P2070" s="87">
        <v>654.39</v>
      </c>
      <c r="Q2070" s="84" t="s">
        <v>11</v>
      </c>
      <c r="R2070" s="84" t="s">
        <v>108</v>
      </c>
      <c r="S2070" s="84" t="s">
        <v>109</v>
      </c>
      <c r="T2070" s="83" t="s">
        <v>193</v>
      </c>
      <c r="U2070" s="83" t="s">
        <v>124</v>
      </c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>N006554</v>
      </c>
      <c r="AU2070" s="11">
        <f t="shared" si="696"/>
        <v>82</v>
      </c>
      <c r="AV2070" s="11">
        <f t="shared" si="697"/>
        <v>654.39</v>
      </c>
      <c r="AW2070" s="11" t="str">
        <f t="shared" si="698"/>
        <v>2018/6</v>
      </c>
      <c r="AX2070" s="11" t="str">
        <f t="shared" si="699"/>
        <v>2018/6 Contribuciones Seg. Social</v>
      </c>
      <c r="AY2070" s="11">
        <f t="shared" si="701"/>
        <v>6884.84</v>
      </c>
      <c r="AZ2070" s="11">
        <f t="shared" si="700"/>
        <v>9.504796044643013E-2</v>
      </c>
      <c r="BA2070" s="11" t="str">
        <f t="shared" si="703"/>
        <v>N006554 82</v>
      </c>
      <c r="BB2070" s="11">
        <f>IFERROR(IF(AW2070="","",VLOOKUP(AW2070,SUSS!R:S,2,FALSE)),AY2070*SUSS!$M$2)</f>
        <v>826.18079999999998</v>
      </c>
      <c r="BC2070" s="11">
        <f t="shared" si="702"/>
        <v>78.526799999999994</v>
      </c>
    </row>
    <row r="2071" spans="14:55" ht="29.25" thickBot="1">
      <c r="N2071" s="3" t="s">
        <v>198</v>
      </c>
      <c r="O2071" s="83">
        <v>83</v>
      </c>
      <c r="P2071" s="86">
        <v>3529.96</v>
      </c>
      <c r="Q2071" s="84" t="s">
        <v>102</v>
      </c>
      <c r="R2071" s="84" t="s">
        <v>10</v>
      </c>
      <c r="S2071" s="84" t="s">
        <v>83</v>
      </c>
      <c r="T2071" s="83" t="s">
        <v>206</v>
      </c>
      <c r="U2071" s="83" t="s">
        <v>124</v>
      </c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14:55" ht="29.25" thickBot="1">
      <c r="N2072" s="3" t="s">
        <v>198</v>
      </c>
      <c r="O2072" s="83">
        <v>83</v>
      </c>
      <c r="P2072" s="86">
        <v>12979.64</v>
      </c>
      <c r="Q2072" s="84" t="s">
        <v>82</v>
      </c>
      <c r="R2072" s="84" t="s">
        <v>10</v>
      </c>
      <c r="S2072" s="84" t="s">
        <v>83</v>
      </c>
      <c r="T2072" s="83" t="s">
        <v>214</v>
      </c>
      <c r="U2072" s="83" t="s">
        <v>124</v>
      </c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14:55" ht="29.25" thickBot="1">
      <c r="N2073" s="3" t="s">
        <v>198</v>
      </c>
      <c r="O2073" s="83">
        <v>83</v>
      </c>
      <c r="P2073" s="87">
        <v>153.22999999999999</v>
      </c>
      <c r="Q2073" s="84" t="s">
        <v>107</v>
      </c>
      <c r="R2073" s="84" t="s">
        <v>10</v>
      </c>
      <c r="S2073" s="84" t="s">
        <v>10</v>
      </c>
      <c r="T2073" s="83" t="s">
        <v>163</v>
      </c>
      <c r="U2073" s="83" t="s">
        <v>124</v>
      </c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14:55" ht="29.25" thickBot="1">
      <c r="N2074" s="3" t="s">
        <v>198</v>
      </c>
      <c r="O2074" s="83">
        <v>83</v>
      </c>
      <c r="P2074" s="87">
        <v>471.64</v>
      </c>
      <c r="Q2074" s="84" t="s">
        <v>11</v>
      </c>
      <c r="R2074" s="84" t="s">
        <v>108</v>
      </c>
      <c r="S2074" s="84" t="s">
        <v>109</v>
      </c>
      <c r="T2074" s="83" t="s">
        <v>193</v>
      </c>
      <c r="U2074" s="83" t="s">
        <v>124</v>
      </c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>N006554</v>
      </c>
      <c r="AU2074" s="11">
        <f t="shared" si="696"/>
        <v>83</v>
      </c>
      <c r="AV2074" s="11">
        <f t="shared" si="697"/>
        <v>471.64</v>
      </c>
      <c r="AW2074" s="11" t="str">
        <f t="shared" si="698"/>
        <v>2018/6</v>
      </c>
      <c r="AX2074" s="11" t="str">
        <f t="shared" si="699"/>
        <v>2018/6 Contribuciones Seg. Social</v>
      </c>
      <c r="AY2074" s="11">
        <f t="shared" si="701"/>
        <v>6884.84</v>
      </c>
      <c r="AZ2074" s="11">
        <f t="shared" si="700"/>
        <v>6.8504133719883106E-2</v>
      </c>
      <c r="BA2074" s="11" t="str">
        <f t="shared" si="703"/>
        <v>N006554 83</v>
      </c>
      <c r="BB2074" s="11">
        <f>IFERROR(IF(AW2074="","",VLOOKUP(AW2074,SUSS!R:S,2,FALSE)),AY2074*SUSS!$M$2)</f>
        <v>826.18079999999998</v>
      </c>
      <c r="BC2074" s="11">
        <f t="shared" si="702"/>
        <v>56.596800000000002</v>
      </c>
    </row>
    <row r="2075" spans="14:55" ht="29.25" thickBot="1">
      <c r="N2075" s="3" t="s">
        <v>198</v>
      </c>
      <c r="O2075" s="83">
        <v>83</v>
      </c>
      <c r="P2075" s="87">
        <v>182.75</v>
      </c>
      <c r="Q2075" s="84" t="s">
        <v>11</v>
      </c>
      <c r="R2075" s="84" t="s">
        <v>108</v>
      </c>
      <c r="S2075" s="84" t="s">
        <v>83</v>
      </c>
      <c r="T2075" s="83" t="s">
        <v>193</v>
      </c>
      <c r="U2075" s="83" t="s">
        <v>124</v>
      </c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>N006554</v>
      </c>
      <c r="AU2075" s="11">
        <f t="shared" si="696"/>
        <v>83</v>
      </c>
      <c r="AV2075" s="11">
        <f t="shared" si="697"/>
        <v>182.75</v>
      </c>
      <c r="AW2075" s="11" t="str">
        <f t="shared" si="698"/>
        <v>2018/6</v>
      </c>
      <c r="AX2075" s="11" t="str">
        <f t="shared" si="699"/>
        <v>2018/6 Contribuciones Seg. Social</v>
      </c>
      <c r="AY2075" s="11">
        <f t="shared" si="701"/>
        <v>6884.84</v>
      </c>
      <c r="AZ2075" s="11">
        <f t="shared" si="700"/>
        <v>2.654382672654702E-2</v>
      </c>
      <c r="BA2075" s="11" t="str">
        <f t="shared" si="703"/>
        <v>N006554 83</v>
      </c>
      <c r="BB2075" s="11">
        <f>IFERROR(IF(AW2075="","",VLOOKUP(AW2075,SUSS!R:S,2,FALSE)),AY2075*SUSS!$M$2)</f>
        <v>826.18079999999998</v>
      </c>
      <c r="BC2075" s="11">
        <f t="shared" si="702"/>
        <v>21.929999999999996</v>
      </c>
    </row>
    <row r="2076" spans="14:55" ht="29.25" thickBot="1">
      <c r="N2076" s="3" t="s">
        <v>198</v>
      </c>
      <c r="O2076" s="83">
        <v>84</v>
      </c>
      <c r="P2076" s="86">
        <v>3529.96</v>
      </c>
      <c r="Q2076" s="84" t="s">
        <v>102</v>
      </c>
      <c r="R2076" s="84" t="s">
        <v>10</v>
      </c>
      <c r="S2076" s="84" t="s">
        <v>83</v>
      </c>
      <c r="T2076" s="83" t="s">
        <v>206</v>
      </c>
      <c r="U2076" s="83" t="s">
        <v>124</v>
      </c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14:55" ht="29.25" thickBot="1">
      <c r="N2077" s="3" t="s">
        <v>198</v>
      </c>
      <c r="O2077" s="83">
        <v>84</v>
      </c>
      <c r="P2077" s="86">
        <v>8503.59</v>
      </c>
      <c r="Q2077" s="84" t="s">
        <v>82</v>
      </c>
      <c r="R2077" s="84" t="s">
        <v>10</v>
      </c>
      <c r="S2077" s="84" t="s">
        <v>83</v>
      </c>
      <c r="T2077" s="83" t="s">
        <v>214</v>
      </c>
      <c r="U2077" s="83" t="s">
        <v>124</v>
      </c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14:55" ht="29.25" thickBot="1">
      <c r="N2078" s="3" t="s">
        <v>198</v>
      </c>
      <c r="O2078" s="83">
        <v>84</v>
      </c>
      <c r="P2078" s="86">
        <v>4476.05</v>
      </c>
      <c r="Q2078" s="84" t="s">
        <v>82</v>
      </c>
      <c r="R2078" s="84" t="s">
        <v>10</v>
      </c>
      <c r="S2078" s="84" t="s">
        <v>10</v>
      </c>
      <c r="T2078" s="83" t="s">
        <v>118</v>
      </c>
      <c r="U2078" s="83" t="s">
        <v>124</v>
      </c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14:55" ht="29.25" thickBot="1">
      <c r="N2079" s="3" t="s">
        <v>198</v>
      </c>
      <c r="O2079" s="83">
        <v>84</v>
      </c>
      <c r="P2079" s="87">
        <v>153.22999999999999</v>
      </c>
      <c r="Q2079" s="84" t="s">
        <v>107</v>
      </c>
      <c r="R2079" s="84" t="s">
        <v>10</v>
      </c>
      <c r="S2079" s="84" t="s">
        <v>10</v>
      </c>
      <c r="T2079" s="83" t="s">
        <v>163</v>
      </c>
      <c r="U2079" s="83" t="s">
        <v>124</v>
      </c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14:55" ht="29.25" thickBot="1">
      <c r="N2080" s="3" t="s">
        <v>198</v>
      </c>
      <c r="O2080" s="83">
        <v>84</v>
      </c>
      <c r="P2080" s="87">
        <v>196.35</v>
      </c>
      <c r="Q2080" s="84" t="s">
        <v>11</v>
      </c>
      <c r="R2080" s="84" t="s">
        <v>108</v>
      </c>
      <c r="S2080" s="84" t="s">
        <v>83</v>
      </c>
      <c r="T2080" s="83" t="s">
        <v>193</v>
      </c>
      <c r="U2080" s="83" t="s">
        <v>124</v>
      </c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>N006554</v>
      </c>
      <c r="AU2080" s="11">
        <f t="shared" si="717"/>
        <v>84</v>
      </c>
      <c r="AV2080" s="11">
        <f t="shared" si="718"/>
        <v>196.35</v>
      </c>
      <c r="AW2080" s="11" t="str">
        <f t="shared" si="719"/>
        <v>2018/6</v>
      </c>
      <c r="AX2080" s="11" t="str">
        <f t="shared" si="720"/>
        <v>2018/6 Contribuciones Seg. Social</v>
      </c>
      <c r="AY2080" s="11">
        <f t="shared" si="701"/>
        <v>6884.84</v>
      </c>
      <c r="AZ2080" s="11">
        <f t="shared" si="721"/>
        <v>2.851918127363889E-2</v>
      </c>
      <c r="BA2080" s="11" t="str">
        <f t="shared" si="703"/>
        <v>N006554 84</v>
      </c>
      <c r="BB2080" s="11">
        <f>IFERROR(IF(AW2080="","",VLOOKUP(AW2080,SUSS!R:S,2,FALSE)),AY2080*SUSS!$M$2)</f>
        <v>826.18079999999998</v>
      </c>
      <c r="BC2080" s="11">
        <f t="shared" si="702"/>
        <v>23.561999999999998</v>
      </c>
    </row>
    <row r="2081" spans="14:55" ht="29.25" thickBot="1">
      <c r="N2081" s="3" t="s">
        <v>198</v>
      </c>
      <c r="O2081" s="83">
        <v>84</v>
      </c>
      <c r="P2081" s="87">
        <v>458.04</v>
      </c>
      <c r="Q2081" s="84" t="s">
        <v>11</v>
      </c>
      <c r="R2081" s="84" t="s">
        <v>108</v>
      </c>
      <c r="S2081" s="84" t="s">
        <v>109</v>
      </c>
      <c r="T2081" s="83" t="s">
        <v>174</v>
      </c>
      <c r="U2081" s="83" t="s">
        <v>124</v>
      </c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>N006554</v>
      </c>
      <c r="AU2081" s="11">
        <f t="shared" si="717"/>
        <v>84</v>
      </c>
      <c r="AV2081" s="11">
        <f t="shared" si="718"/>
        <v>458.04</v>
      </c>
      <c r="AW2081" s="11" t="str">
        <f t="shared" si="719"/>
        <v>2018/8</v>
      </c>
      <c r="AX2081" s="11" t="str">
        <f t="shared" si="720"/>
        <v>2018/8 Contribuciones Seg. Social</v>
      </c>
      <c r="AY2081" s="11">
        <f t="shared" si="701"/>
        <v>3272.08</v>
      </c>
      <c r="AZ2081" s="11">
        <f t="shared" si="721"/>
        <v>0.13998435246082003</v>
      </c>
      <c r="BA2081" s="11" t="str">
        <f t="shared" si="703"/>
        <v>N006554 84</v>
      </c>
      <c r="BB2081" s="11">
        <f>IFERROR(IF(AW2081="","",VLOOKUP(AW2081,SUSS!R:S,2,FALSE)),AY2081*SUSS!$M$2)</f>
        <v>392.64959999999996</v>
      </c>
      <c r="BC2081" s="11">
        <f t="shared" si="702"/>
        <v>54.964799999999997</v>
      </c>
    </row>
    <row r="2082" spans="14:55" ht="29.25" thickBot="1">
      <c r="N2082" s="3" t="s">
        <v>198</v>
      </c>
      <c r="O2082" s="83">
        <v>85</v>
      </c>
      <c r="P2082" s="86">
        <v>3529.96</v>
      </c>
      <c r="Q2082" s="84" t="s">
        <v>102</v>
      </c>
      <c r="R2082" s="84" t="s">
        <v>10</v>
      </c>
      <c r="S2082" s="84" t="s">
        <v>83</v>
      </c>
      <c r="T2082" s="83" t="s">
        <v>206</v>
      </c>
      <c r="U2082" s="83" t="s">
        <v>124</v>
      </c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14:55" ht="29.25" thickBot="1">
      <c r="N2083" s="3" t="s">
        <v>198</v>
      </c>
      <c r="O2083" s="83">
        <v>85</v>
      </c>
      <c r="P2083" s="86">
        <v>12979.64</v>
      </c>
      <c r="Q2083" s="84" t="s">
        <v>82</v>
      </c>
      <c r="R2083" s="84" t="s">
        <v>10</v>
      </c>
      <c r="S2083" s="84" t="s">
        <v>10</v>
      </c>
      <c r="T2083" s="83" t="s">
        <v>118</v>
      </c>
      <c r="U2083" s="83" t="s">
        <v>124</v>
      </c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14:55" ht="29.25" thickBot="1">
      <c r="N2084" s="3" t="s">
        <v>198</v>
      </c>
      <c r="O2084" s="83">
        <v>85</v>
      </c>
      <c r="P2084" s="87">
        <v>153.22999999999999</v>
      </c>
      <c r="Q2084" s="84" t="s">
        <v>107</v>
      </c>
      <c r="R2084" s="84" t="s">
        <v>10</v>
      </c>
      <c r="S2084" s="84" t="s">
        <v>10</v>
      </c>
      <c r="T2084" s="83" t="s">
        <v>163</v>
      </c>
      <c r="U2084" s="83" t="s">
        <v>124</v>
      </c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14:55" ht="29.25" thickBot="1">
      <c r="N2085" s="3" t="s">
        <v>198</v>
      </c>
      <c r="O2085" s="83">
        <v>85</v>
      </c>
      <c r="P2085" s="87">
        <v>654.39</v>
      </c>
      <c r="Q2085" s="84" t="s">
        <v>11</v>
      </c>
      <c r="R2085" s="84" t="s">
        <v>108</v>
      </c>
      <c r="S2085" s="84" t="s">
        <v>109</v>
      </c>
      <c r="T2085" s="83" t="s">
        <v>174</v>
      </c>
      <c r="U2085" s="83" t="s">
        <v>124</v>
      </c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>N006554</v>
      </c>
      <c r="AU2085" s="11">
        <f t="shared" si="717"/>
        <v>85</v>
      </c>
      <c r="AV2085" s="11">
        <f t="shared" si="718"/>
        <v>654.39</v>
      </c>
      <c r="AW2085" s="11" t="str">
        <f t="shared" si="719"/>
        <v>2018/8</v>
      </c>
      <c r="AX2085" s="11" t="str">
        <f t="shared" si="720"/>
        <v>2018/8 Contribuciones Seg. Social</v>
      </c>
      <c r="AY2085" s="11">
        <f t="shared" si="701"/>
        <v>3272.08</v>
      </c>
      <c r="AZ2085" s="11">
        <f t="shared" si="721"/>
        <v>0.19999205398401018</v>
      </c>
      <c r="BA2085" s="11" t="str">
        <f t="shared" si="703"/>
        <v>N006554 85</v>
      </c>
      <c r="BB2085" s="11">
        <f>IFERROR(IF(AW2085="","",VLOOKUP(AW2085,SUSS!R:S,2,FALSE)),AY2085*SUSS!$M$2)</f>
        <v>392.64959999999996</v>
      </c>
      <c r="BC2085" s="11">
        <f t="shared" si="702"/>
        <v>78.526799999999994</v>
      </c>
    </row>
    <row r="2086" spans="14:55" ht="29.25" thickBot="1">
      <c r="N2086" s="3" t="s">
        <v>198</v>
      </c>
      <c r="O2086" s="83">
        <v>86</v>
      </c>
      <c r="P2086" s="86">
        <v>3529.96</v>
      </c>
      <c r="Q2086" s="84" t="s">
        <v>102</v>
      </c>
      <c r="R2086" s="84" t="s">
        <v>10</v>
      </c>
      <c r="S2086" s="84" t="s">
        <v>83</v>
      </c>
      <c r="T2086" s="83" t="s">
        <v>206</v>
      </c>
      <c r="U2086" s="83" t="s">
        <v>124</v>
      </c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14:55" ht="29.25" thickBot="1">
      <c r="N2087" s="3" t="s">
        <v>198</v>
      </c>
      <c r="O2087" s="83">
        <v>86</v>
      </c>
      <c r="P2087" s="86">
        <v>12979.64</v>
      </c>
      <c r="Q2087" s="84" t="s">
        <v>82</v>
      </c>
      <c r="R2087" s="84" t="s">
        <v>10</v>
      </c>
      <c r="S2087" s="84" t="s">
        <v>10</v>
      </c>
      <c r="T2087" s="83" t="s">
        <v>118</v>
      </c>
      <c r="U2087" s="83" t="s">
        <v>124</v>
      </c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14:55" ht="29.25" thickBot="1">
      <c r="N2088" s="3" t="s">
        <v>198</v>
      </c>
      <c r="O2088" s="83">
        <v>86</v>
      </c>
      <c r="P2088" s="87">
        <v>153.22999999999999</v>
      </c>
      <c r="Q2088" s="84" t="s">
        <v>107</v>
      </c>
      <c r="R2088" s="84" t="s">
        <v>10</v>
      </c>
      <c r="S2088" s="84" t="s">
        <v>10</v>
      </c>
      <c r="T2088" s="83" t="s">
        <v>163</v>
      </c>
      <c r="U2088" s="83" t="s">
        <v>124</v>
      </c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14:55" ht="29.25" thickBot="1">
      <c r="N2089" s="3" t="s">
        <v>198</v>
      </c>
      <c r="O2089" s="83">
        <v>86</v>
      </c>
      <c r="P2089" s="87">
        <v>654.39</v>
      </c>
      <c r="Q2089" s="84" t="s">
        <v>11</v>
      </c>
      <c r="R2089" s="84" t="s">
        <v>108</v>
      </c>
      <c r="S2089" s="84" t="s">
        <v>109</v>
      </c>
      <c r="T2089" s="83" t="s">
        <v>174</v>
      </c>
      <c r="U2089" s="83" t="s">
        <v>124</v>
      </c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>N006554</v>
      </c>
      <c r="AU2089" s="11">
        <f t="shared" si="717"/>
        <v>86</v>
      </c>
      <c r="AV2089" s="11">
        <f t="shared" si="718"/>
        <v>654.39</v>
      </c>
      <c r="AW2089" s="11" t="str">
        <f t="shared" si="719"/>
        <v>2018/8</v>
      </c>
      <c r="AX2089" s="11" t="str">
        <f t="shared" si="720"/>
        <v>2018/8 Contribuciones Seg. Social</v>
      </c>
      <c r="AY2089" s="11">
        <f t="shared" si="701"/>
        <v>3272.08</v>
      </c>
      <c r="AZ2089" s="11">
        <f t="shared" si="721"/>
        <v>0.19999205398401018</v>
      </c>
      <c r="BA2089" s="11" t="str">
        <f t="shared" si="703"/>
        <v>N006554 86</v>
      </c>
      <c r="BB2089" s="11">
        <f>IFERROR(IF(AW2089="","",VLOOKUP(AW2089,SUSS!R:S,2,FALSE)),AY2089*SUSS!$M$2)</f>
        <v>392.64959999999996</v>
      </c>
      <c r="BC2089" s="11">
        <f t="shared" si="702"/>
        <v>78.526799999999994</v>
      </c>
    </row>
    <row r="2090" spans="14:55" ht="29.25" thickBot="1">
      <c r="N2090" s="3" t="s">
        <v>198</v>
      </c>
      <c r="O2090" s="83">
        <v>87</v>
      </c>
      <c r="P2090" s="86">
        <v>3529.96</v>
      </c>
      <c r="Q2090" s="84" t="s">
        <v>102</v>
      </c>
      <c r="R2090" s="84" t="s">
        <v>10</v>
      </c>
      <c r="S2090" s="84" t="s">
        <v>83</v>
      </c>
      <c r="T2090" s="83" t="s">
        <v>206</v>
      </c>
      <c r="U2090" s="83" t="s">
        <v>124</v>
      </c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14:55" ht="29.25" thickBot="1">
      <c r="N2091" s="3" t="s">
        <v>198</v>
      </c>
      <c r="O2091" s="83">
        <v>87</v>
      </c>
      <c r="P2091" s="86">
        <v>2583.0700000000002</v>
      </c>
      <c r="Q2091" s="84" t="s">
        <v>82</v>
      </c>
      <c r="R2091" s="84" t="s">
        <v>10</v>
      </c>
      <c r="S2091" s="84" t="s">
        <v>10</v>
      </c>
      <c r="T2091" s="83" t="s">
        <v>118</v>
      </c>
      <c r="U2091" s="83" t="s">
        <v>124</v>
      </c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14:55" ht="29.25" thickBot="1">
      <c r="N2092" s="3" t="s">
        <v>198</v>
      </c>
      <c r="O2092" s="83">
        <v>87</v>
      </c>
      <c r="P2092" s="86">
        <v>10396.57</v>
      </c>
      <c r="Q2092" s="84" t="s">
        <v>82</v>
      </c>
      <c r="R2092" s="84" t="s">
        <v>10</v>
      </c>
      <c r="S2092" s="84" t="s">
        <v>83</v>
      </c>
      <c r="T2092" s="83" t="s">
        <v>118</v>
      </c>
      <c r="U2092" s="83" t="s">
        <v>124</v>
      </c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14:55" ht="29.25" thickBot="1">
      <c r="N2093" s="3" t="s">
        <v>198</v>
      </c>
      <c r="O2093" s="83">
        <v>87</v>
      </c>
      <c r="P2093" s="87">
        <v>153.22999999999999</v>
      </c>
      <c r="Q2093" s="84" t="s">
        <v>107</v>
      </c>
      <c r="R2093" s="84" t="s">
        <v>10</v>
      </c>
      <c r="S2093" s="84" t="s">
        <v>10</v>
      </c>
      <c r="T2093" s="83" t="s">
        <v>163</v>
      </c>
      <c r="U2093" s="83" t="s">
        <v>124</v>
      </c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14:55" ht="29.25" thickBot="1">
      <c r="N2094" s="3" t="s">
        <v>198</v>
      </c>
      <c r="O2094" s="83">
        <v>87</v>
      </c>
      <c r="P2094" s="87">
        <v>351.32</v>
      </c>
      <c r="Q2094" s="84" t="s">
        <v>11</v>
      </c>
      <c r="R2094" s="84" t="s">
        <v>108</v>
      </c>
      <c r="S2094" s="84" t="s">
        <v>109</v>
      </c>
      <c r="T2094" s="83" t="s">
        <v>174</v>
      </c>
      <c r="U2094" s="83" t="s">
        <v>124</v>
      </c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>N006554</v>
      </c>
      <c r="AU2094" s="11">
        <f t="shared" si="717"/>
        <v>87</v>
      </c>
      <c r="AV2094" s="11">
        <f t="shared" si="718"/>
        <v>351.32</v>
      </c>
      <c r="AW2094" s="11" t="str">
        <f t="shared" si="719"/>
        <v>2018/8</v>
      </c>
      <c r="AX2094" s="11" t="str">
        <f t="shared" si="720"/>
        <v>2018/8 Contribuciones Seg. Social</v>
      </c>
      <c r="AY2094" s="11">
        <f t="shared" si="701"/>
        <v>3272.08</v>
      </c>
      <c r="AZ2094" s="11">
        <f t="shared" si="721"/>
        <v>0.10736901298256767</v>
      </c>
      <c r="BA2094" s="11" t="str">
        <f t="shared" si="703"/>
        <v>N006554 87</v>
      </c>
      <c r="BB2094" s="11">
        <f>IFERROR(IF(AW2094="","",VLOOKUP(AW2094,SUSS!R:S,2,FALSE)),AY2094*SUSS!$M$2)</f>
        <v>392.64959999999996</v>
      </c>
      <c r="BC2094" s="11">
        <f t="shared" si="702"/>
        <v>42.1584</v>
      </c>
    </row>
    <row r="2095" spans="14:55" ht="29.25" thickBot="1">
      <c r="N2095" s="3" t="s">
        <v>198</v>
      </c>
      <c r="O2095" s="83">
        <v>87</v>
      </c>
      <c r="P2095" s="87">
        <v>211.81</v>
      </c>
      <c r="Q2095" s="84" t="s">
        <v>11</v>
      </c>
      <c r="R2095" s="84" t="s">
        <v>108</v>
      </c>
      <c r="S2095" s="84" t="s">
        <v>83</v>
      </c>
      <c r="T2095" s="83" t="s">
        <v>174</v>
      </c>
      <c r="U2095" s="83" t="s">
        <v>124</v>
      </c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>N006554</v>
      </c>
      <c r="AU2095" s="11">
        <f t="shared" si="717"/>
        <v>87</v>
      </c>
      <c r="AV2095" s="11">
        <f t="shared" si="718"/>
        <v>211.81</v>
      </c>
      <c r="AW2095" s="11" t="str">
        <f t="shared" si="719"/>
        <v>2018/8</v>
      </c>
      <c r="AX2095" s="11" t="str">
        <f t="shared" si="720"/>
        <v>2018/8 Contribuciones Seg. Social</v>
      </c>
      <c r="AY2095" s="11">
        <f t="shared" si="701"/>
        <v>3272.08</v>
      </c>
      <c r="AZ2095" s="11">
        <f t="shared" si="721"/>
        <v>6.4732524877142372E-2</v>
      </c>
      <c r="BA2095" s="11" t="str">
        <f t="shared" si="703"/>
        <v>N006554 87</v>
      </c>
      <c r="BB2095" s="11">
        <f>IFERROR(IF(AW2095="","",VLOOKUP(AW2095,SUSS!R:S,2,FALSE)),AY2095*SUSS!$M$2)</f>
        <v>392.64959999999996</v>
      </c>
      <c r="BC2095" s="11">
        <f t="shared" si="702"/>
        <v>25.417199999999998</v>
      </c>
    </row>
    <row r="2096" spans="14:55" ht="29.25" thickBot="1">
      <c r="N2096" s="3" t="s">
        <v>198</v>
      </c>
      <c r="O2096" s="83">
        <v>87</v>
      </c>
      <c r="P2096" s="87">
        <v>91.26</v>
      </c>
      <c r="Q2096" s="84" t="s">
        <v>11</v>
      </c>
      <c r="R2096" s="84" t="s">
        <v>108</v>
      </c>
      <c r="S2096" s="84" t="s">
        <v>109</v>
      </c>
      <c r="T2096" s="83" t="s">
        <v>175</v>
      </c>
      <c r="U2096" s="83" t="s">
        <v>124</v>
      </c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>N006554</v>
      </c>
      <c r="AU2096" s="11">
        <f t="shared" si="717"/>
        <v>87</v>
      </c>
      <c r="AV2096" s="11">
        <f t="shared" si="718"/>
        <v>91.26</v>
      </c>
      <c r="AW2096" s="11" t="str">
        <f t="shared" si="719"/>
        <v>2018/9</v>
      </c>
      <c r="AX2096" s="11" t="str">
        <f t="shared" si="720"/>
        <v>2018/9 Contribuciones Seg. Social</v>
      </c>
      <c r="AY2096" s="11">
        <f t="shared" si="701"/>
        <v>4384.88</v>
      </c>
      <c r="AZ2096" s="11">
        <f t="shared" si="721"/>
        <v>2.0812428162230209E-2</v>
      </c>
      <c r="BA2096" s="11" t="str">
        <f t="shared" si="703"/>
        <v>N006554 87</v>
      </c>
      <c r="BB2096" s="11">
        <f>IFERROR(IF(AW2096="","",VLOOKUP(AW2096,SUSS!R:S,2,FALSE)),AY2096*SUSS!$M$2)</f>
        <v>526.18560000000002</v>
      </c>
      <c r="BC2096" s="11">
        <f t="shared" si="702"/>
        <v>10.9512</v>
      </c>
    </row>
    <row r="2097" spans="14:55" ht="29.25" thickBot="1">
      <c r="N2097" s="3" t="s">
        <v>198</v>
      </c>
      <c r="O2097" s="83">
        <v>88</v>
      </c>
      <c r="P2097" s="86">
        <v>3529.96</v>
      </c>
      <c r="Q2097" s="84" t="s">
        <v>102</v>
      </c>
      <c r="R2097" s="84" t="s">
        <v>10</v>
      </c>
      <c r="S2097" s="84" t="s">
        <v>83</v>
      </c>
      <c r="T2097" s="83" t="s">
        <v>206</v>
      </c>
      <c r="U2097" s="83" t="s">
        <v>124</v>
      </c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14:55" ht="29.25" thickBot="1">
      <c r="N2098" s="3" t="s">
        <v>198</v>
      </c>
      <c r="O2098" s="83">
        <v>88</v>
      </c>
      <c r="P2098" s="86">
        <v>12979.64</v>
      </c>
      <c r="Q2098" s="84" t="s">
        <v>82</v>
      </c>
      <c r="R2098" s="84" t="s">
        <v>10</v>
      </c>
      <c r="S2098" s="84" t="s">
        <v>83</v>
      </c>
      <c r="T2098" s="83" t="s">
        <v>118</v>
      </c>
      <c r="U2098" s="83" t="s">
        <v>124</v>
      </c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14:55" ht="29.25" thickBot="1">
      <c r="N2099" s="3" t="s">
        <v>198</v>
      </c>
      <c r="O2099" s="83">
        <v>88</v>
      </c>
      <c r="P2099" s="87">
        <v>153.22999999999999</v>
      </c>
      <c r="Q2099" s="84" t="s">
        <v>107</v>
      </c>
      <c r="R2099" s="84" t="s">
        <v>10</v>
      </c>
      <c r="S2099" s="84" t="s">
        <v>10</v>
      </c>
      <c r="T2099" s="83" t="s">
        <v>163</v>
      </c>
      <c r="U2099" s="83" t="s">
        <v>124</v>
      </c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14:55" ht="29.25" thickBot="1">
      <c r="N2100" s="3" t="s">
        <v>198</v>
      </c>
      <c r="O2100" s="83">
        <v>88</v>
      </c>
      <c r="P2100" s="87">
        <v>654.39</v>
      </c>
      <c r="Q2100" s="84" t="s">
        <v>11</v>
      </c>
      <c r="R2100" s="84" t="s">
        <v>108</v>
      </c>
      <c r="S2100" s="84" t="s">
        <v>109</v>
      </c>
      <c r="T2100" s="83" t="s">
        <v>175</v>
      </c>
      <c r="U2100" s="83" t="s">
        <v>124</v>
      </c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>N006554</v>
      </c>
      <c r="AU2100" s="11">
        <f t="shared" si="717"/>
        <v>88</v>
      </c>
      <c r="AV2100" s="11">
        <f t="shared" si="718"/>
        <v>654.39</v>
      </c>
      <c r="AW2100" s="11" t="str">
        <f t="shared" si="719"/>
        <v>2018/9</v>
      </c>
      <c r="AX2100" s="11" t="str">
        <f t="shared" si="720"/>
        <v>2018/9 Contribuciones Seg. Social</v>
      </c>
      <c r="AY2100" s="11">
        <f t="shared" si="701"/>
        <v>4384.88</v>
      </c>
      <c r="AZ2100" s="11">
        <f t="shared" si="721"/>
        <v>0.1492378354709821</v>
      </c>
      <c r="BA2100" s="11" t="str">
        <f t="shared" si="703"/>
        <v>N006554 88</v>
      </c>
      <c r="BB2100" s="11">
        <f>IFERROR(IF(AW2100="","",VLOOKUP(AW2100,SUSS!R:S,2,FALSE)),AY2100*SUSS!$M$2)</f>
        <v>526.18560000000002</v>
      </c>
      <c r="BC2100" s="11">
        <f t="shared" si="702"/>
        <v>78.526800000000009</v>
      </c>
    </row>
    <row r="2101" spans="14:55" ht="29.25" thickBot="1">
      <c r="N2101" s="3" t="s">
        <v>198</v>
      </c>
      <c r="O2101" s="83">
        <v>89</v>
      </c>
      <c r="P2101" s="86">
        <v>3529.96</v>
      </c>
      <c r="Q2101" s="84" t="s">
        <v>102</v>
      </c>
      <c r="R2101" s="84" t="s">
        <v>10</v>
      </c>
      <c r="S2101" s="84" t="s">
        <v>83</v>
      </c>
      <c r="T2101" s="83" t="s">
        <v>206</v>
      </c>
      <c r="U2101" s="83" t="s">
        <v>124</v>
      </c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14:55" ht="29.25" thickBot="1">
      <c r="N2102" s="3" t="s">
        <v>198</v>
      </c>
      <c r="O2102" s="83">
        <v>89</v>
      </c>
      <c r="P2102" s="86">
        <v>1387.59</v>
      </c>
      <c r="Q2102" s="84" t="s">
        <v>82</v>
      </c>
      <c r="R2102" s="84" t="s">
        <v>10</v>
      </c>
      <c r="S2102" s="84" t="s">
        <v>83</v>
      </c>
      <c r="T2102" s="83" t="s">
        <v>118</v>
      </c>
      <c r="U2102" s="83" t="s">
        <v>124</v>
      </c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14:55" ht="29.25" thickBot="1">
      <c r="N2103" s="3" t="s">
        <v>198</v>
      </c>
      <c r="O2103" s="83">
        <v>89</v>
      </c>
      <c r="P2103" s="86">
        <v>11592.05</v>
      </c>
      <c r="Q2103" s="84" t="s">
        <v>82</v>
      </c>
      <c r="R2103" s="84" t="s">
        <v>10</v>
      </c>
      <c r="S2103" s="84" t="s">
        <v>10</v>
      </c>
      <c r="T2103" s="83" t="s">
        <v>119</v>
      </c>
      <c r="U2103" s="83" t="s">
        <v>124</v>
      </c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14:55" ht="29.25" thickBot="1">
      <c r="N2104" s="3" t="s">
        <v>198</v>
      </c>
      <c r="O2104" s="83">
        <v>89</v>
      </c>
      <c r="P2104" s="87">
        <v>153.22999999999999</v>
      </c>
      <c r="Q2104" s="84" t="s">
        <v>107</v>
      </c>
      <c r="R2104" s="84" t="s">
        <v>10</v>
      </c>
      <c r="S2104" s="84" t="s">
        <v>10</v>
      </c>
      <c r="T2104" s="83" t="s">
        <v>163</v>
      </c>
      <c r="U2104" s="83" t="s">
        <v>124</v>
      </c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14:55" ht="29.25" thickBot="1">
      <c r="N2105" s="3" t="s">
        <v>198</v>
      </c>
      <c r="O2105" s="83">
        <v>89</v>
      </c>
      <c r="P2105" s="87">
        <v>654.39</v>
      </c>
      <c r="Q2105" s="84" t="s">
        <v>11</v>
      </c>
      <c r="R2105" s="84" t="s">
        <v>108</v>
      </c>
      <c r="S2105" s="84" t="s">
        <v>109</v>
      </c>
      <c r="T2105" s="83" t="s">
        <v>175</v>
      </c>
      <c r="U2105" s="83" t="s">
        <v>124</v>
      </c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>N006554</v>
      </c>
      <c r="AU2105" s="11">
        <f t="shared" si="717"/>
        <v>89</v>
      </c>
      <c r="AV2105" s="11">
        <f t="shared" si="718"/>
        <v>654.39</v>
      </c>
      <c r="AW2105" s="11" t="str">
        <f t="shared" si="719"/>
        <v>2018/9</v>
      </c>
      <c r="AX2105" s="11" t="str">
        <f t="shared" si="720"/>
        <v>2018/9 Contribuciones Seg. Social</v>
      </c>
      <c r="AY2105" s="11">
        <f t="shared" si="701"/>
        <v>4384.88</v>
      </c>
      <c r="AZ2105" s="11">
        <f t="shared" si="721"/>
        <v>0.1492378354709821</v>
      </c>
      <c r="BA2105" s="11" t="str">
        <f t="shared" si="703"/>
        <v>N006554 89</v>
      </c>
      <c r="BB2105" s="11">
        <f>IFERROR(IF(AW2105="","",VLOOKUP(AW2105,SUSS!R:S,2,FALSE)),AY2105*SUSS!$M$2)</f>
        <v>526.18560000000002</v>
      </c>
      <c r="BC2105" s="11">
        <f t="shared" si="702"/>
        <v>78.526800000000009</v>
      </c>
    </row>
    <row r="2106" spans="14:55" ht="29.25" thickBot="1">
      <c r="N2106" s="3" t="s">
        <v>198</v>
      </c>
      <c r="O2106" s="83">
        <v>90</v>
      </c>
      <c r="P2106" s="86">
        <v>3529.96</v>
      </c>
      <c r="Q2106" s="84" t="s">
        <v>102</v>
      </c>
      <c r="R2106" s="84" t="s">
        <v>10</v>
      </c>
      <c r="S2106" s="84" t="s">
        <v>83</v>
      </c>
      <c r="T2106" s="83" t="s">
        <v>206</v>
      </c>
      <c r="U2106" s="83" t="s">
        <v>124</v>
      </c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14:55" ht="29.25" thickBot="1">
      <c r="N2107" s="3" t="s">
        <v>198</v>
      </c>
      <c r="O2107" s="83">
        <v>90</v>
      </c>
      <c r="P2107" s="86">
        <v>10625.6</v>
      </c>
      <c r="Q2107" s="84" t="s">
        <v>82</v>
      </c>
      <c r="R2107" s="84" t="s">
        <v>10</v>
      </c>
      <c r="S2107" s="84" t="s">
        <v>10</v>
      </c>
      <c r="T2107" s="83" t="s">
        <v>119</v>
      </c>
      <c r="U2107" s="83" t="s">
        <v>124</v>
      </c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14:55" ht="29.25" thickBot="1">
      <c r="N2108" s="3" t="s">
        <v>198</v>
      </c>
      <c r="O2108" s="83">
        <v>90</v>
      </c>
      <c r="P2108" s="86">
        <v>2354.04</v>
      </c>
      <c r="Q2108" s="84" t="s">
        <v>82</v>
      </c>
      <c r="R2108" s="84" t="s">
        <v>10</v>
      </c>
      <c r="S2108" s="84" t="s">
        <v>83</v>
      </c>
      <c r="T2108" s="83" t="s">
        <v>119</v>
      </c>
      <c r="U2108" s="83" t="s">
        <v>124</v>
      </c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14:55" ht="29.25" thickBot="1">
      <c r="N2109" s="3" t="s">
        <v>198</v>
      </c>
      <c r="O2109" s="83">
        <v>90</v>
      </c>
      <c r="P2109" s="87">
        <v>153.22999999999999</v>
      </c>
      <c r="Q2109" s="84" t="s">
        <v>107</v>
      </c>
      <c r="R2109" s="84" t="s">
        <v>10</v>
      </c>
      <c r="S2109" s="84" t="s">
        <v>10</v>
      </c>
      <c r="T2109" s="83" t="s">
        <v>163</v>
      </c>
      <c r="U2109" s="83" t="s">
        <v>124</v>
      </c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14:55" ht="29.25" thickBot="1">
      <c r="N2110" s="3" t="s">
        <v>198</v>
      </c>
      <c r="O2110" s="83">
        <v>90</v>
      </c>
      <c r="P2110" s="87">
        <v>654.39</v>
      </c>
      <c r="Q2110" s="84" t="s">
        <v>11</v>
      </c>
      <c r="R2110" s="84" t="s">
        <v>108</v>
      </c>
      <c r="S2110" s="84" t="s">
        <v>109</v>
      </c>
      <c r="T2110" s="83" t="s">
        <v>175</v>
      </c>
      <c r="U2110" s="83" t="s">
        <v>124</v>
      </c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>N006554</v>
      </c>
      <c r="AU2110" s="11">
        <f t="shared" si="717"/>
        <v>90</v>
      </c>
      <c r="AV2110" s="11">
        <f t="shared" si="718"/>
        <v>654.39</v>
      </c>
      <c r="AW2110" s="11" t="str">
        <f t="shared" si="719"/>
        <v>2018/9</v>
      </c>
      <c r="AX2110" s="11" t="str">
        <f t="shared" si="720"/>
        <v>2018/9 Contribuciones Seg. Social</v>
      </c>
      <c r="AY2110" s="11">
        <f t="shared" si="701"/>
        <v>4384.88</v>
      </c>
      <c r="AZ2110" s="11">
        <f t="shared" si="721"/>
        <v>0.1492378354709821</v>
      </c>
      <c r="BA2110" s="11" t="str">
        <f t="shared" si="703"/>
        <v>N006554 90</v>
      </c>
      <c r="BB2110" s="11">
        <f>IFERROR(IF(AW2110="","",VLOOKUP(AW2110,SUSS!R:S,2,FALSE)),AY2110*SUSS!$M$2)</f>
        <v>526.18560000000002</v>
      </c>
      <c r="BC2110" s="11">
        <f t="shared" si="702"/>
        <v>78.526800000000009</v>
      </c>
    </row>
    <row r="2111" spans="14:55" ht="29.25" thickBot="1">
      <c r="N2111" s="3" t="s">
        <v>198</v>
      </c>
      <c r="O2111" s="83">
        <v>91</v>
      </c>
      <c r="P2111" s="86">
        <v>3529.96</v>
      </c>
      <c r="Q2111" s="84" t="s">
        <v>102</v>
      </c>
      <c r="R2111" s="84" t="s">
        <v>10</v>
      </c>
      <c r="S2111" s="84" t="s">
        <v>83</v>
      </c>
      <c r="T2111" s="83" t="s">
        <v>206</v>
      </c>
      <c r="U2111" s="83" t="s">
        <v>124</v>
      </c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14:55" ht="29.25" thickBot="1">
      <c r="N2112" s="3" t="s">
        <v>198</v>
      </c>
      <c r="O2112" s="83">
        <v>91</v>
      </c>
      <c r="P2112" s="86">
        <v>12979.64</v>
      </c>
      <c r="Q2112" s="84" t="s">
        <v>82</v>
      </c>
      <c r="R2112" s="84" t="s">
        <v>10</v>
      </c>
      <c r="S2112" s="84" t="s">
        <v>83</v>
      </c>
      <c r="T2112" s="83" t="s">
        <v>119</v>
      </c>
      <c r="U2112" s="83" t="s">
        <v>124</v>
      </c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14:55" ht="29.25" thickBot="1">
      <c r="N2113" s="3" t="s">
        <v>198</v>
      </c>
      <c r="O2113" s="83">
        <v>91</v>
      </c>
      <c r="P2113" s="87">
        <v>153.22999999999999</v>
      </c>
      <c r="Q2113" s="84" t="s">
        <v>107</v>
      </c>
      <c r="R2113" s="84" t="s">
        <v>10</v>
      </c>
      <c r="S2113" s="84" t="s">
        <v>10</v>
      </c>
      <c r="T2113" s="83" t="s">
        <v>163</v>
      </c>
      <c r="U2113" s="83" t="s">
        <v>124</v>
      </c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14:55" ht="29.25" thickBot="1">
      <c r="N2114" s="3" t="s">
        <v>198</v>
      </c>
      <c r="O2114" s="83">
        <v>91</v>
      </c>
      <c r="P2114" s="87">
        <v>397.55</v>
      </c>
      <c r="Q2114" s="84" t="s">
        <v>11</v>
      </c>
      <c r="R2114" s="84" t="s">
        <v>108</v>
      </c>
      <c r="S2114" s="84" t="s">
        <v>109</v>
      </c>
      <c r="T2114" s="83" t="s">
        <v>175</v>
      </c>
      <c r="U2114" s="83" t="s">
        <v>124</v>
      </c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>N006554</v>
      </c>
      <c r="AU2114" s="11">
        <f t="shared" si="717"/>
        <v>91</v>
      </c>
      <c r="AV2114" s="11">
        <f t="shared" si="718"/>
        <v>397.55</v>
      </c>
      <c r="AW2114" s="11" t="str">
        <f t="shared" si="719"/>
        <v>2018/9</v>
      </c>
      <c r="AX2114" s="11" t="str">
        <f t="shared" si="720"/>
        <v>2018/9 Contribuciones Seg. Social</v>
      </c>
      <c r="AY2114" s="11">
        <f t="shared" si="701"/>
        <v>4384.88</v>
      </c>
      <c r="AZ2114" s="11">
        <f t="shared" si="721"/>
        <v>9.0663826604148803E-2</v>
      </c>
      <c r="BA2114" s="11" t="str">
        <f t="shared" si="703"/>
        <v>N006554 91</v>
      </c>
      <c r="BB2114" s="11">
        <f>IFERROR(IF(AW2114="","",VLOOKUP(AW2114,SUSS!R:S,2,FALSE)),AY2114*SUSS!$M$2)</f>
        <v>526.18560000000002</v>
      </c>
      <c r="BC2114" s="11">
        <f t="shared" si="702"/>
        <v>47.706000000000003</v>
      </c>
    </row>
    <row r="2115" spans="14:55" ht="29.25" thickBot="1">
      <c r="N2115" s="3" t="s">
        <v>198</v>
      </c>
      <c r="O2115" s="83">
        <v>91</v>
      </c>
      <c r="P2115" s="87">
        <v>245.2</v>
      </c>
      <c r="Q2115" s="84" t="s">
        <v>11</v>
      </c>
      <c r="R2115" s="84" t="s">
        <v>108</v>
      </c>
      <c r="S2115" s="84" t="s">
        <v>83</v>
      </c>
      <c r="T2115" s="83" t="s">
        <v>175</v>
      </c>
      <c r="U2115" s="83" t="s">
        <v>124</v>
      </c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>N006554</v>
      </c>
      <c r="AU2115" s="11">
        <f t="shared" si="717"/>
        <v>91</v>
      </c>
      <c r="AV2115" s="11">
        <f t="shared" si="718"/>
        <v>245.2</v>
      </c>
      <c r="AW2115" s="11" t="str">
        <f t="shared" si="719"/>
        <v>2018/9</v>
      </c>
      <c r="AX2115" s="11" t="str">
        <f t="shared" si="720"/>
        <v>2018/9 Contribuciones Seg. Social</v>
      </c>
      <c r="AY2115" s="11">
        <f t="shared" si="701"/>
        <v>4384.88</v>
      </c>
      <c r="AZ2115" s="11">
        <f t="shared" si="721"/>
        <v>5.5919432230756599E-2</v>
      </c>
      <c r="BA2115" s="11" t="str">
        <f t="shared" si="703"/>
        <v>N006554 91</v>
      </c>
      <c r="BB2115" s="11">
        <f>IFERROR(IF(AW2115="","",VLOOKUP(AW2115,SUSS!R:S,2,FALSE)),AY2115*SUSS!$M$2)</f>
        <v>526.18560000000002</v>
      </c>
      <c r="BC2115" s="11">
        <f t="shared" si="702"/>
        <v>29.423999999999999</v>
      </c>
    </row>
    <row r="2116" spans="14:55" ht="29.25" thickBot="1">
      <c r="N2116" s="3" t="s">
        <v>198</v>
      </c>
      <c r="O2116" s="83">
        <v>91</v>
      </c>
      <c r="P2116" s="87">
        <v>11.64</v>
      </c>
      <c r="Q2116" s="84" t="s">
        <v>11</v>
      </c>
      <c r="R2116" s="84" t="s">
        <v>108</v>
      </c>
      <c r="S2116" s="84" t="s">
        <v>109</v>
      </c>
      <c r="T2116" s="83" t="s">
        <v>176</v>
      </c>
      <c r="U2116" s="83" t="s">
        <v>124</v>
      </c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>N006554</v>
      </c>
      <c r="AU2116" s="11">
        <f t="shared" si="717"/>
        <v>91</v>
      </c>
      <c r="AV2116" s="11">
        <f t="shared" si="718"/>
        <v>11.64</v>
      </c>
      <c r="AW2116" s="11" t="str">
        <f t="shared" si="719"/>
        <v>2018/10</v>
      </c>
      <c r="AX2116" s="11" t="str">
        <f t="shared" si="720"/>
        <v>2018/10 Contribuciones Seg. Social</v>
      </c>
      <c r="AY2116" s="11">
        <f t="shared" ref="AY2116:AY2179" si="722">VLOOKUP(AX2116,AO:AP,2,FALSE)</f>
        <v>4850.57</v>
      </c>
      <c r="AZ2116" s="11">
        <f t="shared" si="721"/>
        <v>2.3997179712899725E-3</v>
      </c>
      <c r="BA2116" s="11" t="str">
        <f t="shared" si="703"/>
        <v>N006554 91</v>
      </c>
      <c r="BB2116" s="11">
        <f>IFERROR(IF(AW2116="","",VLOOKUP(AW2116,SUSS!R:S,2,FALSE)),AY2116*SUSS!$M$2)</f>
        <v>582.0684</v>
      </c>
      <c r="BC2116" s="11">
        <f t="shared" si="702"/>
        <v>1.3968000000000003</v>
      </c>
    </row>
    <row r="2117" spans="14:55" ht="29.25" thickBot="1">
      <c r="N2117" s="3" t="s">
        <v>198</v>
      </c>
      <c r="O2117" s="83">
        <v>92</v>
      </c>
      <c r="P2117" s="86">
        <v>3529.96</v>
      </c>
      <c r="Q2117" s="84" t="s">
        <v>102</v>
      </c>
      <c r="R2117" s="84" t="s">
        <v>10</v>
      </c>
      <c r="S2117" s="84" t="s">
        <v>83</v>
      </c>
      <c r="T2117" s="83" t="s">
        <v>206</v>
      </c>
      <c r="U2117" s="83" t="s">
        <v>124</v>
      </c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14:55" ht="29.25" thickBot="1">
      <c r="N2118" s="3" t="s">
        <v>198</v>
      </c>
      <c r="O2118" s="83">
        <v>92</v>
      </c>
      <c r="P2118" s="86">
        <v>1329.56</v>
      </c>
      <c r="Q2118" s="84" t="s">
        <v>82</v>
      </c>
      <c r="R2118" s="84" t="s">
        <v>10</v>
      </c>
      <c r="S2118" s="84" t="s">
        <v>83</v>
      </c>
      <c r="T2118" s="83" t="s">
        <v>119</v>
      </c>
      <c r="U2118" s="83" t="s">
        <v>124</v>
      </c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14:55" ht="29.25" thickBot="1">
      <c r="N2119" s="3" t="s">
        <v>198</v>
      </c>
      <c r="O2119" s="83">
        <v>92</v>
      </c>
      <c r="P2119" s="86">
        <v>7879.61</v>
      </c>
      <c r="Q2119" s="84" t="s">
        <v>82</v>
      </c>
      <c r="R2119" s="84" t="s">
        <v>10</v>
      </c>
      <c r="S2119" s="84" t="s">
        <v>10</v>
      </c>
      <c r="T2119" s="83" t="s">
        <v>138</v>
      </c>
      <c r="U2119" s="83" t="s">
        <v>124</v>
      </c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14:55" ht="29.25" thickBot="1">
      <c r="N2120" s="3" t="s">
        <v>198</v>
      </c>
      <c r="O2120" s="83">
        <v>92</v>
      </c>
      <c r="P2120" s="86">
        <v>3770.47</v>
      </c>
      <c r="Q2120" s="84" t="s">
        <v>82</v>
      </c>
      <c r="R2120" s="84" t="s">
        <v>10</v>
      </c>
      <c r="S2120" s="84" t="s">
        <v>83</v>
      </c>
      <c r="T2120" s="83" t="s">
        <v>138</v>
      </c>
      <c r="U2120" s="83" t="s">
        <v>124</v>
      </c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14:55" ht="29.25" thickBot="1">
      <c r="N2121" s="3" t="s">
        <v>198</v>
      </c>
      <c r="O2121" s="83">
        <v>92</v>
      </c>
      <c r="P2121" s="87">
        <v>153.22999999999999</v>
      </c>
      <c r="Q2121" s="84" t="s">
        <v>107</v>
      </c>
      <c r="R2121" s="84" t="s">
        <v>10</v>
      </c>
      <c r="S2121" s="84" t="s">
        <v>10</v>
      </c>
      <c r="T2121" s="83" t="s">
        <v>163</v>
      </c>
      <c r="U2121" s="83" t="s">
        <v>124</v>
      </c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14:55" ht="29.25" thickBot="1">
      <c r="N2122" s="3" t="s">
        <v>198</v>
      </c>
      <c r="O2122" s="83">
        <v>92</v>
      </c>
      <c r="P2122" s="87">
        <v>654.39</v>
      </c>
      <c r="Q2122" s="84" t="s">
        <v>11</v>
      </c>
      <c r="R2122" s="84" t="s">
        <v>108</v>
      </c>
      <c r="S2122" s="84" t="s">
        <v>109</v>
      </c>
      <c r="T2122" s="83" t="s">
        <v>176</v>
      </c>
      <c r="U2122" s="83" t="s">
        <v>124</v>
      </c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>N006554</v>
      </c>
      <c r="AU2122" s="11">
        <f t="shared" si="717"/>
        <v>92</v>
      </c>
      <c r="AV2122" s="11">
        <f t="shared" si="718"/>
        <v>654.39</v>
      </c>
      <c r="AW2122" s="11" t="str">
        <f t="shared" si="719"/>
        <v>2018/10</v>
      </c>
      <c r="AX2122" s="11" t="str">
        <f t="shared" si="720"/>
        <v>2018/10 Contribuciones Seg. Social</v>
      </c>
      <c r="AY2122" s="11">
        <f t="shared" si="722"/>
        <v>4850.57</v>
      </c>
      <c r="AZ2122" s="11">
        <f t="shared" si="721"/>
        <v>0.13490991780347464</v>
      </c>
      <c r="BA2122" s="11" t="str">
        <f t="shared" si="724"/>
        <v>N006554 92</v>
      </c>
      <c r="BB2122" s="11">
        <f>IFERROR(IF(AW2122="","",VLOOKUP(AW2122,SUSS!R:S,2,FALSE)),AY2122*SUSS!$M$2)</f>
        <v>582.0684</v>
      </c>
      <c r="BC2122" s="11">
        <f t="shared" si="723"/>
        <v>78.526799999999994</v>
      </c>
    </row>
    <row r="2123" spans="14:55" ht="29.25" thickBot="1">
      <c r="N2123" s="3" t="s">
        <v>198</v>
      </c>
      <c r="O2123" s="83">
        <v>93</v>
      </c>
      <c r="P2123" s="86">
        <v>3529.96</v>
      </c>
      <c r="Q2123" s="84" t="s">
        <v>102</v>
      </c>
      <c r="R2123" s="84" t="s">
        <v>10</v>
      </c>
      <c r="S2123" s="84" t="s">
        <v>83</v>
      </c>
      <c r="T2123" s="83" t="s">
        <v>206</v>
      </c>
      <c r="U2123" s="83" t="s">
        <v>124</v>
      </c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14:55" ht="29.25" thickBot="1">
      <c r="N2124" s="3" t="s">
        <v>198</v>
      </c>
      <c r="O2124" s="83">
        <v>93</v>
      </c>
      <c r="P2124" s="86">
        <v>2139.2399999999998</v>
      </c>
      <c r="Q2124" s="84" t="s">
        <v>82</v>
      </c>
      <c r="R2124" s="84" t="s">
        <v>10</v>
      </c>
      <c r="S2124" s="84" t="s">
        <v>83</v>
      </c>
      <c r="T2124" s="83" t="s">
        <v>138</v>
      </c>
      <c r="U2124" s="83" t="s">
        <v>124</v>
      </c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14:55" ht="29.25" thickBot="1">
      <c r="N2125" s="3" t="s">
        <v>198</v>
      </c>
      <c r="O2125" s="83">
        <v>93</v>
      </c>
      <c r="P2125" s="86">
        <v>10840.4</v>
      </c>
      <c r="Q2125" s="84" t="s">
        <v>82</v>
      </c>
      <c r="R2125" s="84" t="s">
        <v>10</v>
      </c>
      <c r="S2125" s="84" t="s">
        <v>10</v>
      </c>
      <c r="T2125" s="83" t="s">
        <v>144</v>
      </c>
      <c r="U2125" s="83" t="s">
        <v>124</v>
      </c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14:55" ht="29.25" thickBot="1">
      <c r="N2126" s="3" t="s">
        <v>198</v>
      </c>
      <c r="O2126" s="83">
        <v>93</v>
      </c>
      <c r="P2126" s="87">
        <v>153.22999999999999</v>
      </c>
      <c r="Q2126" s="84" t="s">
        <v>107</v>
      </c>
      <c r="R2126" s="84" t="s">
        <v>10</v>
      </c>
      <c r="S2126" s="84" t="s">
        <v>10</v>
      </c>
      <c r="T2126" s="83" t="s">
        <v>163</v>
      </c>
      <c r="U2126" s="83" t="s">
        <v>124</v>
      </c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14:55" ht="29.25" thickBot="1">
      <c r="N2127" s="3" t="s">
        <v>198</v>
      </c>
      <c r="O2127" s="83">
        <v>93</v>
      </c>
      <c r="P2127" s="87">
        <v>654.39</v>
      </c>
      <c r="Q2127" s="84" t="s">
        <v>11</v>
      </c>
      <c r="R2127" s="84" t="s">
        <v>108</v>
      </c>
      <c r="S2127" s="84" t="s">
        <v>109</v>
      </c>
      <c r="T2127" s="83" t="s">
        <v>176</v>
      </c>
      <c r="U2127" s="83" t="s">
        <v>124</v>
      </c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>N006554</v>
      </c>
      <c r="AU2127" s="11">
        <f t="shared" si="717"/>
        <v>93</v>
      </c>
      <c r="AV2127" s="11">
        <f t="shared" si="718"/>
        <v>654.39</v>
      </c>
      <c r="AW2127" s="11" t="str">
        <f t="shared" si="719"/>
        <v>2018/10</v>
      </c>
      <c r="AX2127" s="11" t="str">
        <f t="shared" si="720"/>
        <v>2018/10 Contribuciones Seg. Social</v>
      </c>
      <c r="AY2127" s="11">
        <f t="shared" si="722"/>
        <v>4850.57</v>
      </c>
      <c r="AZ2127" s="11">
        <f t="shared" si="721"/>
        <v>0.13490991780347464</v>
      </c>
      <c r="BA2127" s="11" t="str">
        <f t="shared" si="724"/>
        <v>N006554 93</v>
      </c>
      <c r="BB2127" s="11">
        <f>IFERROR(IF(AW2127="","",VLOOKUP(AW2127,SUSS!R:S,2,FALSE)),AY2127*SUSS!$M$2)</f>
        <v>582.0684</v>
      </c>
      <c r="BC2127" s="11">
        <f t="shared" si="723"/>
        <v>78.526799999999994</v>
      </c>
    </row>
    <row r="2128" spans="14:55" ht="29.25" thickBot="1">
      <c r="N2128" s="3" t="s">
        <v>198</v>
      </c>
      <c r="O2128" s="83">
        <v>94</v>
      </c>
      <c r="P2128" s="86">
        <v>3529.96</v>
      </c>
      <c r="Q2128" s="84" t="s">
        <v>102</v>
      </c>
      <c r="R2128" s="84" t="s">
        <v>10</v>
      </c>
      <c r="S2128" s="84" t="s">
        <v>83</v>
      </c>
      <c r="T2128" s="83" t="s">
        <v>206</v>
      </c>
      <c r="U2128" s="83" t="s">
        <v>124</v>
      </c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14:55" ht="29.25" thickBot="1">
      <c r="N2129" s="3" t="s">
        <v>198</v>
      </c>
      <c r="O2129" s="83">
        <v>94</v>
      </c>
      <c r="P2129" s="86">
        <v>12979.64</v>
      </c>
      <c r="Q2129" s="84" t="s">
        <v>82</v>
      </c>
      <c r="R2129" s="84" t="s">
        <v>10</v>
      </c>
      <c r="S2129" s="84" t="s">
        <v>10</v>
      </c>
      <c r="T2129" s="83" t="s">
        <v>144</v>
      </c>
      <c r="U2129" s="83" t="s">
        <v>124</v>
      </c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14:55" ht="29.25" thickBot="1">
      <c r="N2130" s="3" t="s">
        <v>198</v>
      </c>
      <c r="O2130" s="83">
        <v>94</v>
      </c>
      <c r="P2130" s="87">
        <v>153.22999999999999</v>
      </c>
      <c r="Q2130" s="84" t="s">
        <v>107</v>
      </c>
      <c r="R2130" s="84" t="s">
        <v>10</v>
      </c>
      <c r="S2130" s="84" t="s">
        <v>10</v>
      </c>
      <c r="T2130" s="83" t="s">
        <v>163</v>
      </c>
      <c r="U2130" s="83" t="s">
        <v>124</v>
      </c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14:55" ht="29.25" thickBot="1">
      <c r="N2131" s="3" t="s">
        <v>198</v>
      </c>
      <c r="O2131" s="83">
        <v>94</v>
      </c>
      <c r="P2131" s="87">
        <v>654.39</v>
      </c>
      <c r="Q2131" s="84" t="s">
        <v>11</v>
      </c>
      <c r="R2131" s="84" t="s">
        <v>108</v>
      </c>
      <c r="S2131" s="84" t="s">
        <v>109</v>
      </c>
      <c r="T2131" s="83" t="s">
        <v>176</v>
      </c>
      <c r="U2131" s="83" t="s">
        <v>124</v>
      </c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>N006554</v>
      </c>
      <c r="AU2131" s="11">
        <f t="shared" si="717"/>
        <v>94</v>
      </c>
      <c r="AV2131" s="11">
        <f t="shared" si="718"/>
        <v>654.39</v>
      </c>
      <c r="AW2131" s="11" t="str">
        <f t="shared" si="719"/>
        <v>2018/10</v>
      </c>
      <c r="AX2131" s="11" t="str">
        <f t="shared" si="720"/>
        <v>2018/10 Contribuciones Seg. Social</v>
      </c>
      <c r="AY2131" s="11">
        <f t="shared" si="722"/>
        <v>4850.57</v>
      </c>
      <c r="AZ2131" s="11">
        <f t="shared" si="721"/>
        <v>0.13490991780347464</v>
      </c>
      <c r="BA2131" s="11" t="str">
        <f t="shared" si="724"/>
        <v>N006554 94</v>
      </c>
      <c r="BB2131" s="11">
        <f>IFERROR(IF(AW2131="","",VLOOKUP(AW2131,SUSS!R:S,2,FALSE)),AY2131*SUSS!$M$2)</f>
        <v>582.0684</v>
      </c>
      <c r="BC2131" s="11">
        <f t="shared" si="723"/>
        <v>78.526799999999994</v>
      </c>
    </row>
    <row r="2132" spans="14:55" ht="29.25" thickBot="1">
      <c r="N2132" s="3" t="s">
        <v>198</v>
      </c>
      <c r="O2132" s="83">
        <v>95</v>
      </c>
      <c r="P2132" s="86">
        <v>3529.96</v>
      </c>
      <c r="Q2132" s="84" t="s">
        <v>102</v>
      </c>
      <c r="R2132" s="84" t="s">
        <v>10</v>
      </c>
      <c r="S2132" s="84" t="s">
        <v>83</v>
      </c>
      <c r="T2132" s="83" t="s">
        <v>206</v>
      </c>
      <c r="U2132" s="83" t="s">
        <v>124</v>
      </c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14:55" ht="29.25" thickBot="1">
      <c r="N2133" s="3" t="s">
        <v>198</v>
      </c>
      <c r="O2133" s="83">
        <v>95</v>
      </c>
      <c r="P2133" s="86">
        <v>1905.75</v>
      </c>
      <c r="Q2133" s="84" t="s">
        <v>82</v>
      </c>
      <c r="R2133" s="84" t="s">
        <v>10</v>
      </c>
      <c r="S2133" s="84" t="s">
        <v>10</v>
      </c>
      <c r="T2133" s="83" t="s">
        <v>144</v>
      </c>
      <c r="U2133" s="83" t="s">
        <v>124</v>
      </c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14:55" ht="29.25" thickBot="1">
      <c r="N2134" s="3" t="s">
        <v>198</v>
      </c>
      <c r="O2134" s="83">
        <v>95</v>
      </c>
      <c r="P2134" s="86">
        <v>11073.89</v>
      </c>
      <c r="Q2134" s="84" t="s">
        <v>82</v>
      </c>
      <c r="R2134" s="84" t="s">
        <v>10</v>
      </c>
      <c r="S2134" s="84" t="s">
        <v>83</v>
      </c>
      <c r="T2134" s="83" t="s">
        <v>144</v>
      </c>
      <c r="U2134" s="83" t="s">
        <v>124</v>
      </c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14:55" ht="29.25" thickBot="1">
      <c r="N2135" s="3" t="s">
        <v>198</v>
      </c>
      <c r="O2135" s="83">
        <v>95</v>
      </c>
      <c r="P2135" s="87">
        <v>153.22999999999999</v>
      </c>
      <c r="Q2135" s="84" t="s">
        <v>107</v>
      </c>
      <c r="R2135" s="84" t="s">
        <v>10</v>
      </c>
      <c r="S2135" s="84" t="s">
        <v>10</v>
      </c>
      <c r="T2135" s="83" t="s">
        <v>163</v>
      </c>
      <c r="U2135" s="83" t="s">
        <v>124</v>
      </c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14:55" ht="29.25" thickBot="1">
      <c r="N2136" s="3" t="s">
        <v>198</v>
      </c>
      <c r="O2136" s="83">
        <v>95</v>
      </c>
      <c r="P2136" s="87">
        <v>654.39</v>
      </c>
      <c r="Q2136" s="84" t="s">
        <v>11</v>
      </c>
      <c r="R2136" s="84" t="s">
        <v>108</v>
      </c>
      <c r="S2136" s="84" t="s">
        <v>109</v>
      </c>
      <c r="T2136" s="83" t="s">
        <v>176</v>
      </c>
      <c r="U2136" s="83" t="s">
        <v>124</v>
      </c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>N006554</v>
      </c>
      <c r="AU2136" s="11">
        <f t="shared" si="717"/>
        <v>95</v>
      </c>
      <c r="AV2136" s="11">
        <f t="shared" si="718"/>
        <v>654.39</v>
      </c>
      <c r="AW2136" s="11" t="str">
        <f t="shared" si="719"/>
        <v>2018/10</v>
      </c>
      <c r="AX2136" s="11" t="str">
        <f t="shared" si="720"/>
        <v>2018/10 Contribuciones Seg. Social</v>
      </c>
      <c r="AY2136" s="11">
        <f t="shared" si="722"/>
        <v>4850.57</v>
      </c>
      <c r="AZ2136" s="11">
        <f t="shared" si="721"/>
        <v>0.13490991780347464</v>
      </c>
      <c r="BA2136" s="11" t="str">
        <f t="shared" si="724"/>
        <v>N006554 95</v>
      </c>
      <c r="BB2136" s="11">
        <f>IFERROR(IF(AW2136="","",VLOOKUP(AW2136,SUSS!R:S,2,FALSE)),AY2136*SUSS!$M$2)</f>
        <v>582.0684</v>
      </c>
      <c r="BC2136" s="11">
        <f t="shared" si="723"/>
        <v>78.526799999999994</v>
      </c>
    </row>
    <row r="2137" spans="14:55" ht="29.25" thickBot="1">
      <c r="N2137" s="3" t="s">
        <v>198</v>
      </c>
      <c r="O2137" s="83">
        <v>96</v>
      </c>
      <c r="P2137" s="86">
        <v>3529.96</v>
      </c>
      <c r="Q2137" s="84" t="s">
        <v>102</v>
      </c>
      <c r="R2137" s="84" t="s">
        <v>10</v>
      </c>
      <c r="S2137" s="84" t="s">
        <v>83</v>
      </c>
      <c r="T2137" s="83" t="s">
        <v>206</v>
      </c>
      <c r="U2137" s="83" t="s">
        <v>124</v>
      </c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14:55" ht="29.25" thickBot="1">
      <c r="N2138" s="3" t="s">
        <v>198</v>
      </c>
      <c r="O2138" s="83">
        <v>96</v>
      </c>
      <c r="P2138" s="86">
        <v>8220.4500000000007</v>
      </c>
      <c r="Q2138" s="84" t="s">
        <v>82</v>
      </c>
      <c r="R2138" s="84" t="s">
        <v>10</v>
      </c>
      <c r="S2138" s="84" t="s">
        <v>83</v>
      </c>
      <c r="T2138" s="83" t="s">
        <v>144</v>
      </c>
      <c r="U2138" s="83" t="s">
        <v>124</v>
      </c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14:55" ht="29.25" thickBot="1">
      <c r="N2139" s="3" t="s">
        <v>198</v>
      </c>
      <c r="O2139" s="83">
        <v>96</v>
      </c>
      <c r="P2139" s="86">
        <v>4759.1899999999996</v>
      </c>
      <c r="Q2139" s="84" t="s">
        <v>82</v>
      </c>
      <c r="R2139" s="84" t="s">
        <v>10</v>
      </c>
      <c r="S2139" s="84" t="s">
        <v>10</v>
      </c>
      <c r="T2139" s="83" t="s">
        <v>91</v>
      </c>
      <c r="U2139" s="83" t="s">
        <v>124</v>
      </c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14:55" ht="29.25" thickBot="1">
      <c r="N2140" s="3" t="s">
        <v>198</v>
      </c>
      <c r="O2140" s="83">
        <v>96</v>
      </c>
      <c r="P2140" s="87">
        <v>153.22999999999999</v>
      </c>
      <c r="Q2140" s="84" t="s">
        <v>107</v>
      </c>
      <c r="R2140" s="84" t="s">
        <v>10</v>
      </c>
      <c r="S2140" s="84" t="s">
        <v>10</v>
      </c>
      <c r="T2140" s="83" t="s">
        <v>163</v>
      </c>
      <c r="U2140" s="83" t="s">
        <v>124</v>
      </c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14:55" ht="29.25" thickBot="1">
      <c r="N2141" s="3" t="s">
        <v>198</v>
      </c>
      <c r="O2141" s="83">
        <v>96</v>
      </c>
      <c r="P2141" s="87">
        <v>72.2</v>
      </c>
      <c r="Q2141" s="84" t="s">
        <v>11</v>
      </c>
      <c r="R2141" s="84" t="s">
        <v>108</v>
      </c>
      <c r="S2141" s="84" t="s">
        <v>109</v>
      </c>
      <c r="T2141" s="83" t="s">
        <v>176</v>
      </c>
      <c r="U2141" s="83" t="s">
        <v>124</v>
      </c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>N006554</v>
      </c>
      <c r="AU2141" s="11">
        <f t="shared" si="717"/>
        <v>96</v>
      </c>
      <c r="AV2141" s="11">
        <f t="shared" si="718"/>
        <v>72.2</v>
      </c>
      <c r="AW2141" s="11" t="str">
        <f t="shared" si="719"/>
        <v>2018/10</v>
      </c>
      <c r="AX2141" s="11" t="str">
        <f t="shared" si="720"/>
        <v>2018/10 Contribuciones Seg. Social</v>
      </c>
      <c r="AY2141" s="11">
        <f t="shared" si="722"/>
        <v>4850.57</v>
      </c>
      <c r="AZ2141" s="11">
        <f t="shared" si="721"/>
        <v>1.4884848584805498E-2</v>
      </c>
      <c r="BA2141" s="11" t="str">
        <f t="shared" si="724"/>
        <v>N006554 96</v>
      </c>
      <c r="BB2141" s="11">
        <f>IFERROR(IF(AW2141="","",VLOOKUP(AW2141,SUSS!R:S,2,FALSE)),AY2141*SUSS!$M$2)</f>
        <v>582.0684</v>
      </c>
      <c r="BC2141" s="11">
        <f t="shared" si="723"/>
        <v>8.6640000000000015</v>
      </c>
    </row>
    <row r="2142" spans="14:55" ht="29.25" thickBot="1">
      <c r="N2142" s="3" t="s">
        <v>198</v>
      </c>
      <c r="O2142" s="83">
        <v>96</v>
      </c>
      <c r="P2142" s="87">
        <v>270.14</v>
      </c>
      <c r="Q2142" s="84" t="s">
        <v>11</v>
      </c>
      <c r="R2142" s="84" t="s">
        <v>108</v>
      </c>
      <c r="S2142" s="84" t="s">
        <v>83</v>
      </c>
      <c r="T2142" s="83" t="s">
        <v>176</v>
      </c>
      <c r="U2142" s="83" t="s">
        <v>124</v>
      </c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>N006554</v>
      </c>
      <c r="AU2142" s="11">
        <f t="shared" ref="AU2142:AU2205" si="738">IF($Q2142=$AD$1,O2142,"")</f>
        <v>96</v>
      </c>
      <c r="AV2142" s="11">
        <f t="shared" ref="AV2142:AV2205" si="739">IF($Q2142=$AD$1,P2142,"")</f>
        <v>270.14</v>
      </c>
      <c r="AW2142" s="11" t="str">
        <f t="shared" ref="AW2142:AW2205" si="740">IF($Q2142=$AD$1,T2142,"")</f>
        <v>2018/10</v>
      </c>
      <c r="AX2142" s="11" t="str">
        <f t="shared" ref="AX2142:AX2205" si="741">IF(AW2142&lt;&gt;"",AW2142&amp;" "&amp;$AD$1,"")</f>
        <v>2018/10 Contribuciones Seg. Social</v>
      </c>
      <c r="AY2142" s="11">
        <f t="shared" si="722"/>
        <v>4850.57</v>
      </c>
      <c r="AZ2142" s="11">
        <f t="shared" ref="AZ2142:AZ2205" si="742">IF(AY2142="","",AV2142/AY2142)</f>
        <v>5.5692423776999407E-2</v>
      </c>
      <c r="BA2142" s="11" t="str">
        <f t="shared" si="724"/>
        <v>N006554 96</v>
      </c>
      <c r="BB2142" s="11">
        <f>IFERROR(IF(AW2142="","",VLOOKUP(AW2142,SUSS!R:S,2,FALSE)),AY2142*SUSS!$M$2)</f>
        <v>582.0684</v>
      </c>
      <c r="BC2142" s="11">
        <f t="shared" si="723"/>
        <v>32.416800000000002</v>
      </c>
    </row>
    <row r="2143" spans="14:55" ht="29.25" thickBot="1">
      <c r="N2143" s="3" t="s">
        <v>198</v>
      </c>
      <c r="O2143" s="83">
        <v>96</v>
      </c>
      <c r="P2143" s="87">
        <v>312.05</v>
      </c>
      <c r="Q2143" s="84" t="s">
        <v>11</v>
      </c>
      <c r="R2143" s="84" t="s">
        <v>108</v>
      </c>
      <c r="S2143" s="84" t="s">
        <v>109</v>
      </c>
      <c r="T2143" s="83" t="s">
        <v>177</v>
      </c>
      <c r="U2143" s="83" t="s">
        <v>124</v>
      </c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>N006554</v>
      </c>
      <c r="AU2143" s="11">
        <f t="shared" si="738"/>
        <v>96</v>
      </c>
      <c r="AV2143" s="11">
        <f t="shared" si="739"/>
        <v>312.05</v>
      </c>
      <c r="AW2143" s="11" t="str">
        <f t="shared" si="740"/>
        <v>2018/11</v>
      </c>
      <c r="AX2143" s="11" t="str">
        <f t="shared" si="741"/>
        <v>2018/11 Contribuciones Seg. Social</v>
      </c>
      <c r="AY2143" s="11">
        <f t="shared" si="722"/>
        <v>4850.57</v>
      </c>
      <c r="AZ2143" s="11">
        <f t="shared" si="742"/>
        <v>6.433264544166975E-2</v>
      </c>
      <c r="BA2143" s="11" t="str">
        <f t="shared" si="724"/>
        <v>N006554 96</v>
      </c>
      <c r="BB2143" s="11">
        <f>IFERROR(IF(AW2143="","",VLOOKUP(AW2143,SUSS!R:S,2,FALSE)),AY2143*SUSS!$M$2)</f>
        <v>582.0684</v>
      </c>
      <c r="BC2143" s="11">
        <f t="shared" si="723"/>
        <v>37.446000000000005</v>
      </c>
    </row>
    <row r="2144" spans="14:55" ht="29.25" thickBot="1">
      <c r="N2144" s="3" t="s">
        <v>198</v>
      </c>
      <c r="O2144" s="83">
        <v>97</v>
      </c>
      <c r="P2144" s="86">
        <v>3529.96</v>
      </c>
      <c r="Q2144" s="84" t="s">
        <v>102</v>
      </c>
      <c r="R2144" s="84" t="s">
        <v>10</v>
      </c>
      <c r="S2144" s="84" t="s">
        <v>83</v>
      </c>
      <c r="T2144" s="83" t="s">
        <v>206</v>
      </c>
      <c r="U2144" s="83" t="s">
        <v>124</v>
      </c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14:55" ht="29.25" thickBot="1">
      <c r="N2145" s="3" t="s">
        <v>198</v>
      </c>
      <c r="O2145" s="83">
        <v>97</v>
      </c>
      <c r="P2145" s="86">
        <v>9007.4</v>
      </c>
      <c r="Q2145" s="84" t="s">
        <v>82</v>
      </c>
      <c r="R2145" s="84" t="s">
        <v>10</v>
      </c>
      <c r="S2145" s="84" t="s">
        <v>10</v>
      </c>
      <c r="T2145" s="83" t="s">
        <v>91</v>
      </c>
      <c r="U2145" s="83" t="s">
        <v>124</v>
      </c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14:55" ht="29.25" thickBot="1">
      <c r="N2146" s="3" t="s">
        <v>198</v>
      </c>
      <c r="O2146" s="83">
        <v>97</v>
      </c>
      <c r="P2146" s="86">
        <v>1223.8900000000001</v>
      </c>
      <c r="Q2146" s="84" t="s">
        <v>82</v>
      </c>
      <c r="R2146" s="84" t="s">
        <v>10</v>
      </c>
      <c r="S2146" s="84" t="s">
        <v>83</v>
      </c>
      <c r="T2146" s="83" t="s">
        <v>91</v>
      </c>
      <c r="U2146" s="83" t="s">
        <v>124</v>
      </c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14:55" ht="29.25" thickBot="1">
      <c r="N2147" s="3" t="s">
        <v>198</v>
      </c>
      <c r="O2147" s="83">
        <v>97</v>
      </c>
      <c r="P2147" s="86">
        <v>2217.7600000000002</v>
      </c>
      <c r="Q2147" s="84" t="s">
        <v>82</v>
      </c>
      <c r="R2147" s="84" t="s">
        <v>10</v>
      </c>
      <c r="S2147" s="84" t="s">
        <v>84</v>
      </c>
      <c r="T2147" s="83" t="s">
        <v>91</v>
      </c>
      <c r="U2147" s="83" t="s">
        <v>124</v>
      </c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14:55" ht="29.25" thickBot="1">
      <c r="N2148" s="3" t="s">
        <v>198</v>
      </c>
      <c r="O2148" s="83">
        <v>97</v>
      </c>
      <c r="P2148" s="87">
        <v>530.59</v>
      </c>
      <c r="Q2148" s="84" t="s">
        <v>82</v>
      </c>
      <c r="R2148" s="84" t="s">
        <v>10</v>
      </c>
      <c r="S2148" s="84" t="s">
        <v>10</v>
      </c>
      <c r="T2148" s="83" t="s">
        <v>92</v>
      </c>
      <c r="U2148" s="83" t="s">
        <v>124</v>
      </c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14:55" ht="29.25" thickBot="1">
      <c r="N2149" s="3" t="s">
        <v>198</v>
      </c>
      <c r="O2149" s="83">
        <v>97</v>
      </c>
      <c r="P2149" s="87">
        <v>153.22999999999999</v>
      </c>
      <c r="Q2149" s="84" t="s">
        <v>107</v>
      </c>
      <c r="R2149" s="84" t="s">
        <v>10</v>
      </c>
      <c r="S2149" s="84" t="s">
        <v>10</v>
      </c>
      <c r="T2149" s="83" t="s">
        <v>163</v>
      </c>
      <c r="U2149" s="83" t="s">
        <v>124</v>
      </c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14:55" ht="29.25" thickBot="1">
      <c r="N2150" s="3" t="s">
        <v>198</v>
      </c>
      <c r="O2150" s="83">
        <v>97</v>
      </c>
      <c r="P2150" s="87">
        <v>654.39</v>
      </c>
      <c r="Q2150" s="84" t="s">
        <v>11</v>
      </c>
      <c r="R2150" s="84" t="s">
        <v>108</v>
      </c>
      <c r="S2150" s="84" t="s">
        <v>109</v>
      </c>
      <c r="T2150" s="83" t="s">
        <v>177</v>
      </c>
      <c r="U2150" s="83" t="s">
        <v>124</v>
      </c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>N006554</v>
      </c>
      <c r="AU2150" s="11">
        <f t="shared" si="738"/>
        <v>97</v>
      </c>
      <c r="AV2150" s="11">
        <f t="shared" si="739"/>
        <v>654.39</v>
      </c>
      <c r="AW2150" s="11" t="str">
        <f t="shared" si="740"/>
        <v>2018/11</v>
      </c>
      <c r="AX2150" s="11" t="str">
        <f t="shared" si="741"/>
        <v>2018/11 Contribuciones Seg. Social</v>
      </c>
      <c r="AY2150" s="11">
        <f t="shared" si="722"/>
        <v>4850.57</v>
      </c>
      <c r="AZ2150" s="11">
        <f t="shared" si="742"/>
        <v>0.13490991780347464</v>
      </c>
      <c r="BA2150" s="11" t="str">
        <f t="shared" si="724"/>
        <v>N006554 97</v>
      </c>
      <c r="BB2150" s="11">
        <f>IFERROR(IF(AW2150="","",VLOOKUP(AW2150,SUSS!R:S,2,FALSE)),AY2150*SUSS!$M$2)</f>
        <v>582.0684</v>
      </c>
      <c r="BC2150" s="11">
        <f t="shared" si="723"/>
        <v>78.526799999999994</v>
      </c>
    </row>
    <row r="2151" spans="14:55" ht="29.25" thickBot="1">
      <c r="N2151" s="3" t="s">
        <v>198</v>
      </c>
      <c r="O2151" s="83">
        <v>98</v>
      </c>
      <c r="P2151" s="86">
        <v>3529.96</v>
      </c>
      <c r="Q2151" s="84" t="s">
        <v>102</v>
      </c>
      <c r="R2151" s="84" t="s">
        <v>10</v>
      </c>
      <c r="S2151" s="84" t="s">
        <v>83</v>
      </c>
      <c r="T2151" s="83" t="s">
        <v>206</v>
      </c>
      <c r="U2151" s="83" t="s">
        <v>124</v>
      </c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14:55" ht="29.25" thickBot="1">
      <c r="N2152" s="3" t="s">
        <v>198</v>
      </c>
      <c r="O2152" s="83">
        <v>98</v>
      </c>
      <c r="P2152" s="86">
        <v>12979.64</v>
      </c>
      <c r="Q2152" s="84" t="s">
        <v>82</v>
      </c>
      <c r="R2152" s="84" t="s">
        <v>10</v>
      </c>
      <c r="S2152" s="84" t="s">
        <v>10</v>
      </c>
      <c r="T2152" s="83" t="s">
        <v>92</v>
      </c>
      <c r="U2152" s="83" t="s">
        <v>124</v>
      </c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14:55" ht="29.25" thickBot="1">
      <c r="N2153" s="3" t="s">
        <v>198</v>
      </c>
      <c r="O2153" s="83">
        <v>98</v>
      </c>
      <c r="P2153" s="87">
        <v>153.22999999999999</v>
      </c>
      <c r="Q2153" s="84" t="s">
        <v>107</v>
      </c>
      <c r="R2153" s="84" t="s">
        <v>10</v>
      </c>
      <c r="S2153" s="84" t="s">
        <v>10</v>
      </c>
      <c r="T2153" s="83" t="s">
        <v>163</v>
      </c>
      <c r="U2153" s="83" t="s">
        <v>124</v>
      </c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14:55" ht="29.25" thickBot="1">
      <c r="N2154" s="3" t="s">
        <v>198</v>
      </c>
      <c r="O2154" s="83">
        <v>98</v>
      </c>
      <c r="P2154" s="87">
        <v>654.39</v>
      </c>
      <c r="Q2154" s="84" t="s">
        <v>11</v>
      </c>
      <c r="R2154" s="84" t="s">
        <v>108</v>
      </c>
      <c r="S2154" s="84" t="s">
        <v>109</v>
      </c>
      <c r="T2154" s="83" t="s">
        <v>177</v>
      </c>
      <c r="U2154" s="83" t="s">
        <v>124</v>
      </c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>N006554</v>
      </c>
      <c r="AU2154" s="11">
        <f t="shared" si="738"/>
        <v>98</v>
      </c>
      <c r="AV2154" s="11">
        <f t="shared" si="739"/>
        <v>654.39</v>
      </c>
      <c r="AW2154" s="11" t="str">
        <f t="shared" si="740"/>
        <v>2018/11</v>
      </c>
      <c r="AX2154" s="11" t="str">
        <f t="shared" si="741"/>
        <v>2018/11 Contribuciones Seg. Social</v>
      </c>
      <c r="AY2154" s="11">
        <f t="shared" si="722"/>
        <v>4850.57</v>
      </c>
      <c r="AZ2154" s="11">
        <f t="shared" si="742"/>
        <v>0.13490991780347464</v>
      </c>
      <c r="BA2154" s="11" t="str">
        <f t="shared" si="724"/>
        <v>N006554 98</v>
      </c>
      <c r="BB2154" s="11">
        <f>IFERROR(IF(AW2154="","",VLOOKUP(AW2154,SUSS!R:S,2,FALSE)),AY2154*SUSS!$M$2)</f>
        <v>582.0684</v>
      </c>
      <c r="BC2154" s="11">
        <f t="shared" si="723"/>
        <v>78.526799999999994</v>
      </c>
    </row>
    <row r="2155" spans="14:55" ht="29.25" thickBot="1">
      <c r="N2155" s="3" t="s">
        <v>198</v>
      </c>
      <c r="O2155" s="83">
        <v>99</v>
      </c>
      <c r="P2155" s="86">
        <v>3529.96</v>
      </c>
      <c r="Q2155" s="84" t="s">
        <v>102</v>
      </c>
      <c r="R2155" s="84" t="s">
        <v>10</v>
      </c>
      <c r="S2155" s="84" t="s">
        <v>83</v>
      </c>
      <c r="T2155" s="83" t="s">
        <v>206</v>
      </c>
      <c r="U2155" s="83" t="s">
        <v>124</v>
      </c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14:55" ht="29.25" thickBot="1">
      <c r="N2156" s="3" t="s">
        <v>198</v>
      </c>
      <c r="O2156" s="83">
        <v>99</v>
      </c>
      <c r="P2156" s="86">
        <v>12979.64</v>
      </c>
      <c r="Q2156" s="84" t="s">
        <v>82</v>
      </c>
      <c r="R2156" s="84" t="s">
        <v>10</v>
      </c>
      <c r="S2156" s="84" t="s">
        <v>10</v>
      </c>
      <c r="T2156" s="83" t="s">
        <v>92</v>
      </c>
      <c r="U2156" s="83" t="s">
        <v>124</v>
      </c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14:55" ht="29.25" thickBot="1">
      <c r="N2157" s="3" t="s">
        <v>198</v>
      </c>
      <c r="O2157" s="83">
        <v>99</v>
      </c>
      <c r="P2157" s="87">
        <v>153.22999999999999</v>
      </c>
      <c r="Q2157" s="84" t="s">
        <v>107</v>
      </c>
      <c r="R2157" s="84" t="s">
        <v>10</v>
      </c>
      <c r="S2157" s="84" t="s">
        <v>10</v>
      </c>
      <c r="T2157" s="83" t="s">
        <v>163</v>
      </c>
      <c r="U2157" s="83" t="s">
        <v>124</v>
      </c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14:55" ht="29.25" thickBot="1">
      <c r="N2158" s="3" t="s">
        <v>198</v>
      </c>
      <c r="O2158" s="83">
        <v>99</v>
      </c>
      <c r="P2158" s="87">
        <v>654.39</v>
      </c>
      <c r="Q2158" s="84" t="s">
        <v>11</v>
      </c>
      <c r="R2158" s="84" t="s">
        <v>108</v>
      </c>
      <c r="S2158" s="84" t="s">
        <v>109</v>
      </c>
      <c r="T2158" s="83" t="s">
        <v>177</v>
      </c>
      <c r="U2158" s="83" t="s">
        <v>124</v>
      </c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>N006554</v>
      </c>
      <c r="AU2158" s="11">
        <f t="shared" si="738"/>
        <v>99</v>
      </c>
      <c r="AV2158" s="11">
        <f t="shared" si="739"/>
        <v>654.39</v>
      </c>
      <c r="AW2158" s="11" t="str">
        <f t="shared" si="740"/>
        <v>2018/11</v>
      </c>
      <c r="AX2158" s="11" t="str">
        <f t="shared" si="741"/>
        <v>2018/11 Contribuciones Seg. Social</v>
      </c>
      <c r="AY2158" s="11">
        <f t="shared" si="722"/>
        <v>4850.57</v>
      </c>
      <c r="AZ2158" s="11">
        <f t="shared" si="742"/>
        <v>0.13490991780347464</v>
      </c>
      <c r="BA2158" s="11" t="str">
        <f t="shared" si="724"/>
        <v>N006554 99</v>
      </c>
      <c r="BB2158" s="11">
        <f>IFERROR(IF(AW2158="","",VLOOKUP(AW2158,SUSS!R:S,2,FALSE)),AY2158*SUSS!$M$2)</f>
        <v>582.0684</v>
      </c>
      <c r="BC2158" s="11">
        <f t="shared" si="723"/>
        <v>78.526799999999994</v>
      </c>
    </row>
    <row r="2159" spans="14:55" ht="29.25" thickBot="1">
      <c r="N2159" s="3" t="s">
        <v>198</v>
      </c>
      <c r="O2159" s="83">
        <v>100</v>
      </c>
      <c r="P2159" s="86">
        <v>3529.96</v>
      </c>
      <c r="Q2159" s="84" t="s">
        <v>102</v>
      </c>
      <c r="R2159" s="84" t="s">
        <v>10</v>
      </c>
      <c r="S2159" s="84" t="s">
        <v>83</v>
      </c>
      <c r="T2159" s="83" t="s">
        <v>206</v>
      </c>
      <c r="U2159" s="83" t="s">
        <v>124</v>
      </c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14:55" ht="29.25" thickBot="1">
      <c r="N2160" s="3" t="s">
        <v>198</v>
      </c>
      <c r="O2160" s="83">
        <v>100</v>
      </c>
      <c r="P2160" s="86">
        <v>12979.64</v>
      </c>
      <c r="Q2160" s="84" t="s">
        <v>82</v>
      </c>
      <c r="R2160" s="84" t="s">
        <v>10</v>
      </c>
      <c r="S2160" s="84" t="s">
        <v>10</v>
      </c>
      <c r="T2160" s="83" t="s">
        <v>92</v>
      </c>
      <c r="U2160" s="83" t="s">
        <v>124</v>
      </c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14:55" ht="29.25" thickBot="1">
      <c r="N2161" s="3" t="s">
        <v>198</v>
      </c>
      <c r="O2161" s="83">
        <v>100</v>
      </c>
      <c r="P2161" s="87">
        <v>153.22999999999999</v>
      </c>
      <c r="Q2161" s="84" t="s">
        <v>107</v>
      </c>
      <c r="R2161" s="84" t="s">
        <v>10</v>
      </c>
      <c r="S2161" s="84" t="s">
        <v>10</v>
      </c>
      <c r="T2161" s="83" t="s">
        <v>163</v>
      </c>
      <c r="U2161" s="83" t="s">
        <v>124</v>
      </c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14:55" ht="29.25" thickBot="1">
      <c r="N2162" s="3" t="s">
        <v>198</v>
      </c>
      <c r="O2162" s="83">
        <v>100</v>
      </c>
      <c r="P2162" s="87">
        <v>426.18</v>
      </c>
      <c r="Q2162" s="84" t="s">
        <v>11</v>
      </c>
      <c r="R2162" s="84" t="s">
        <v>108</v>
      </c>
      <c r="S2162" s="84" t="s">
        <v>109</v>
      </c>
      <c r="T2162" s="83" t="s">
        <v>177</v>
      </c>
      <c r="U2162" s="83" t="s">
        <v>124</v>
      </c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>N006554</v>
      </c>
      <c r="AU2162" s="11">
        <f t="shared" si="738"/>
        <v>100</v>
      </c>
      <c r="AV2162" s="11">
        <f t="shared" si="739"/>
        <v>426.18</v>
      </c>
      <c r="AW2162" s="11" t="str">
        <f t="shared" si="740"/>
        <v>2018/11</v>
      </c>
      <c r="AX2162" s="11" t="str">
        <f t="shared" si="741"/>
        <v>2018/11 Contribuciones Seg. Social</v>
      </c>
      <c r="AY2162" s="11">
        <f t="shared" si="722"/>
        <v>4850.57</v>
      </c>
      <c r="AZ2162" s="11">
        <f t="shared" si="742"/>
        <v>8.7861838917900378E-2</v>
      </c>
      <c r="BA2162" s="11" t="str">
        <f t="shared" si="724"/>
        <v>N006554 100</v>
      </c>
      <c r="BB2162" s="11">
        <f>IFERROR(IF(AW2162="","",VLOOKUP(AW2162,SUSS!R:S,2,FALSE)),AY2162*SUSS!$M$2)</f>
        <v>582.0684</v>
      </c>
      <c r="BC2162" s="11">
        <f t="shared" si="723"/>
        <v>51.141600000000004</v>
      </c>
    </row>
    <row r="2163" spans="14:55" ht="29.25" thickBot="1">
      <c r="N2163" s="3" t="s">
        <v>198</v>
      </c>
      <c r="O2163" s="83">
        <v>100</v>
      </c>
      <c r="P2163" s="87">
        <v>228.21</v>
      </c>
      <c r="Q2163" s="84" t="s">
        <v>11</v>
      </c>
      <c r="R2163" s="84" t="s">
        <v>108</v>
      </c>
      <c r="S2163" s="84" t="s">
        <v>83</v>
      </c>
      <c r="T2163" s="83" t="s">
        <v>177</v>
      </c>
      <c r="U2163" s="83" t="s">
        <v>124</v>
      </c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>N006554</v>
      </c>
      <c r="AU2163" s="11">
        <f t="shared" si="738"/>
        <v>100</v>
      </c>
      <c r="AV2163" s="11">
        <f t="shared" si="739"/>
        <v>228.21</v>
      </c>
      <c r="AW2163" s="11" t="str">
        <f t="shared" si="740"/>
        <v>2018/11</v>
      </c>
      <c r="AX2163" s="11" t="str">
        <f t="shared" si="741"/>
        <v>2018/11 Contribuciones Seg. Social</v>
      </c>
      <c r="AY2163" s="11">
        <f t="shared" si="722"/>
        <v>4850.57</v>
      </c>
      <c r="AZ2163" s="11">
        <f t="shared" si="742"/>
        <v>4.7048078885574274E-2</v>
      </c>
      <c r="BA2163" s="11" t="str">
        <f t="shared" si="724"/>
        <v>N006554 100</v>
      </c>
      <c r="BB2163" s="11">
        <f>IFERROR(IF(AW2163="","",VLOOKUP(AW2163,SUSS!R:S,2,FALSE)),AY2163*SUSS!$M$2)</f>
        <v>582.0684</v>
      </c>
      <c r="BC2163" s="11">
        <f t="shared" si="723"/>
        <v>27.385200000000001</v>
      </c>
    </row>
    <row r="2164" spans="14:55" ht="29.25" thickBot="1">
      <c r="N2164" s="3" t="s">
        <v>198</v>
      </c>
      <c r="O2164" s="83">
        <v>101</v>
      </c>
      <c r="P2164" s="86">
        <v>3529.96</v>
      </c>
      <c r="Q2164" s="84" t="s">
        <v>102</v>
      </c>
      <c r="R2164" s="84" t="s">
        <v>10</v>
      </c>
      <c r="S2164" s="84" t="s">
        <v>83</v>
      </c>
      <c r="T2164" s="83" t="s">
        <v>206</v>
      </c>
      <c r="U2164" s="83" t="s">
        <v>124</v>
      </c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14:55" ht="29.25" thickBot="1">
      <c r="N2165" s="3" t="s">
        <v>198</v>
      </c>
      <c r="O2165" s="83">
        <v>101</v>
      </c>
      <c r="P2165" s="86">
        <v>9851.24</v>
      </c>
      <c r="Q2165" s="84" t="s">
        <v>82</v>
      </c>
      <c r="R2165" s="84" t="s">
        <v>10</v>
      </c>
      <c r="S2165" s="84" t="s">
        <v>10</v>
      </c>
      <c r="T2165" s="83" t="s">
        <v>92</v>
      </c>
      <c r="U2165" s="83" t="s">
        <v>124</v>
      </c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14:55" ht="29.25" thickBot="1">
      <c r="N2166" s="3" t="s">
        <v>198</v>
      </c>
      <c r="O2166" s="83">
        <v>101</v>
      </c>
      <c r="P2166" s="86">
        <v>3128.4</v>
      </c>
      <c r="Q2166" s="84" t="s">
        <v>82</v>
      </c>
      <c r="R2166" s="84" t="s">
        <v>10</v>
      </c>
      <c r="S2166" s="84" t="s">
        <v>83</v>
      </c>
      <c r="T2166" s="83" t="s">
        <v>92</v>
      </c>
      <c r="U2166" s="83" t="s">
        <v>124</v>
      </c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14:55" ht="29.25" thickBot="1">
      <c r="N2167" s="3" t="s">
        <v>198</v>
      </c>
      <c r="O2167" s="83">
        <v>101</v>
      </c>
      <c r="P2167" s="87">
        <v>153.22999999999999</v>
      </c>
      <c r="Q2167" s="84" t="s">
        <v>107</v>
      </c>
      <c r="R2167" s="84" t="s">
        <v>10</v>
      </c>
      <c r="S2167" s="84" t="s">
        <v>10</v>
      </c>
      <c r="T2167" s="83" t="s">
        <v>163</v>
      </c>
      <c r="U2167" s="83" t="s">
        <v>124</v>
      </c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14:55" ht="29.25" thickBot="1">
      <c r="N2168" s="3" t="s">
        <v>198</v>
      </c>
      <c r="O2168" s="83">
        <v>101</v>
      </c>
      <c r="P2168" s="87">
        <v>41.93</v>
      </c>
      <c r="Q2168" s="84" t="s">
        <v>11</v>
      </c>
      <c r="R2168" s="84" t="s">
        <v>108</v>
      </c>
      <c r="S2168" s="84" t="s">
        <v>83</v>
      </c>
      <c r="T2168" s="83" t="s">
        <v>177</v>
      </c>
      <c r="U2168" s="83" t="s">
        <v>124</v>
      </c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>N006554</v>
      </c>
      <c r="AU2168" s="11">
        <f t="shared" si="738"/>
        <v>101</v>
      </c>
      <c r="AV2168" s="11">
        <f t="shared" si="739"/>
        <v>41.93</v>
      </c>
      <c r="AW2168" s="11" t="str">
        <f t="shared" si="740"/>
        <v>2018/11</v>
      </c>
      <c r="AX2168" s="11" t="str">
        <f t="shared" si="741"/>
        <v>2018/11 Contribuciones Seg. Social</v>
      </c>
      <c r="AY2168" s="11">
        <f t="shared" si="722"/>
        <v>4850.57</v>
      </c>
      <c r="AZ2168" s="11">
        <f t="shared" si="742"/>
        <v>8.6443448914251316E-3</v>
      </c>
      <c r="BA2168" s="11" t="str">
        <f t="shared" si="724"/>
        <v>N006554 101</v>
      </c>
      <c r="BB2168" s="11">
        <f>IFERROR(IF(AW2168="","",VLOOKUP(AW2168,SUSS!R:S,2,FALSE)),AY2168*SUSS!$M$2)</f>
        <v>582.0684</v>
      </c>
      <c r="BC2168" s="11">
        <f t="shared" si="723"/>
        <v>5.0316000000000001</v>
      </c>
    </row>
    <row r="2169" spans="14:55" ht="29.25" thickBot="1">
      <c r="N2169" s="3" t="s">
        <v>198</v>
      </c>
      <c r="O2169" s="83">
        <v>101</v>
      </c>
      <c r="P2169" s="87">
        <v>612.46</v>
      </c>
      <c r="Q2169" s="84" t="s">
        <v>11</v>
      </c>
      <c r="R2169" s="84" t="s">
        <v>108</v>
      </c>
      <c r="S2169" s="84" t="s">
        <v>109</v>
      </c>
      <c r="T2169" s="83" t="s">
        <v>178</v>
      </c>
      <c r="U2169" s="83" t="s">
        <v>124</v>
      </c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>N006554</v>
      </c>
      <c r="AU2169" s="11">
        <f t="shared" si="738"/>
        <v>101</v>
      </c>
      <c r="AV2169" s="11">
        <f t="shared" si="739"/>
        <v>612.46</v>
      </c>
      <c r="AW2169" s="11" t="str">
        <f t="shared" si="740"/>
        <v>2018/12</v>
      </c>
      <c r="AX2169" s="11" t="str">
        <f t="shared" si="741"/>
        <v>2018/12 Contribuciones Seg. Social</v>
      </c>
      <c r="AY2169" s="11">
        <f t="shared" si="722"/>
        <v>7538.05</v>
      </c>
      <c r="AZ2169" s="11">
        <f t="shared" si="742"/>
        <v>8.1249129416758978E-2</v>
      </c>
      <c r="BA2169" s="11" t="str">
        <f t="shared" si="724"/>
        <v>N006554 101</v>
      </c>
      <c r="BB2169" s="11">
        <f>IFERROR(IF(AW2169="","",VLOOKUP(AW2169,SUSS!R:S,2,FALSE)),AY2169*SUSS!$M$2)</f>
        <v>904.56600000000003</v>
      </c>
      <c r="BC2169" s="11">
        <f t="shared" si="723"/>
        <v>73.495199999999997</v>
      </c>
    </row>
    <row r="2170" spans="14:55" ht="29.25" thickBot="1">
      <c r="N2170" s="3" t="s">
        <v>198</v>
      </c>
      <c r="O2170" s="83">
        <v>102</v>
      </c>
      <c r="P2170" s="86">
        <v>3529.96</v>
      </c>
      <c r="Q2170" s="84" t="s">
        <v>102</v>
      </c>
      <c r="R2170" s="84" t="s">
        <v>10</v>
      </c>
      <c r="S2170" s="84" t="s">
        <v>83</v>
      </c>
      <c r="T2170" s="83" t="s">
        <v>206</v>
      </c>
      <c r="U2170" s="83" t="s">
        <v>124</v>
      </c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14:55" ht="29.25" thickBot="1">
      <c r="N2171" s="3" t="s">
        <v>198</v>
      </c>
      <c r="O2171" s="83">
        <v>102</v>
      </c>
      <c r="P2171" s="86">
        <v>1087.29</v>
      </c>
      <c r="Q2171" s="84" t="s">
        <v>82</v>
      </c>
      <c r="R2171" s="84" t="s">
        <v>10</v>
      </c>
      <c r="S2171" s="84" t="s">
        <v>83</v>
      </c>
      <c r="T2171" s="83" t="s">
        <v>92</v>
      </c>
      <c r="U2171" s="83" t="s">
        <v>124</v>
      </c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14:55" ht="29.25" thickBot="1">
      <c r="N2172" s="3" t="s">
        <v>198</v>
      </c>
      <c r="O2172" s="83">
        <v>102</v>
      </c>
      <c r="P2172" s="86">
        <v>8114.5</v>
      </c>
      <c r="Q2172" s="84" t="s">
        <v>82</v>
      </c>
      <c r="R2172" s="84" t="s">
        <v>10</v>
      </c>
      <c r="S2172" s="84" t="s">
        <v>84</v>
      </c>
      <c r="T2172" s="83" t="s">
        <v>92</v>
      </c>
      <c r="U2172" s="83" t="s">
        <v>124</v>
      </c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14:55" ht="29.25" thickBot="1">
      <c r="N2173" s="3" t="s">
        <v>198</v>
      </c>
      <c r="O2173" s="83">
        <v>102</v>
      </c>
      <c r="P2173" s="86">
        <v>3777.85</v>
      </c>
      <c r="Q2173" s="84" t="s">
        <v>82</v>
      </c>
      <c r="R2173" s="84" t="s">
        <v>10</v>
      </c>
      <c r="S2173" s="84" t="s">
        <v>10</v>
      </c>
      <c r="T2173" s="83" t="s">
        <v>93</v>
      </c>
      <c r="U2173" s="83" t="s">
        <v>124</v>
      </c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14:55" ht="29.25" thickBot="1">
      <c r="N2174" s="3" t="s">
        <v>198</v>
      </c>
      <c r="O2174" s="83">
        <v>102</v>
      </c>
      <c r="P2174" s="87">
        <v>153.22999999999999</v>
      </c>
      <c r="Q2174" s="84" t="s">
        <v>107</v>
      </c>
      <c r="R2174" s="84" t="s">
        <v>10</v>
      </c>
      <c r="S2174" s="84" t="s">
        <v>10</v>
      </c>
      <c r="T2174" s="83" t="s">
        <v>163</v>
      </c>
      <c r="U2174" s="83" t="s">
        <v>124</v>
      </c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14:55" ht="29.25" thickBot="1">
      <c r="N2175" s="3" t="s">
        <v>198</v>
      </c>
      <c r="O2175" s="83">
        <v>102</v>
      </c>
      <c r="P2175" s="87">
        <v>654.39</v>
      </c>
      <c r="Q2175" s="84" t="s">
        <v>11</v>
      </c>
      <c r="R2175" s="84" t="s">
        <v>108</v>
      </c>
      <c r="S2175" s="84" t="s">
        <v>109</v>
      </c>
      <c r="T2175" s="83" t="s">
        <v>178</v>
      </c>
      <c r="U2175" s="83" t="s">
        <v>124</v>
      </c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>N006554</v>
      </c>
      <c r="AU2175" s="11">
        <f t="shared" si="738"/>
        <v>102</v>
      </c>
      <c r="AV2175" s="11">
        <f t="shared" si="739"/>
        <v>654.39</v>
      </c>
      <c r="AW2175" s="11" t="str">
        <f t="shared" si="740"/>
        <v>2018/12</v>
      </c>
      <c r="AX2175" s="11" t="str">
        <f t="shared" si="741"/>
        <v>2018/12 Contribuciones Seg. Social</v>
      </c>
      <c r="AY2175" s="11">
        <f t="shared" si="722"/>
        <v>7538.05</v>
      </c>
      <c r="AZ2175" s="11">
        <f t="shared" si="742"/>
        <v>8.6811575938074162E-2</v>
      </c>
      <c r="BA2175" s="11" t="str">
        <f t="shared" si="724"/>
        <v>N006554 102</v>
      </c>
      <c r="BB2175" s="11">
        <f>IFERROR(IF(AW2175="","",VLOOKUP(AW2175,SUSS!R:S,2,FALSE)),AY2175*SUSS!$M$2)</f>
        <v>904.56600000000003</v>
      </c>
      <c r="BC2175" s="11">
        <f t="shared" si="723"/>
        <v>78.526799999999994</v>
      </c>
    </row>
    <row r="2176" spans="14:55" ht="29.25" thickBot="1">
      <c r="N2176" s="3" t="s">
        <v>198</v>
      </c>
      <c r="O2176" s="83">
        <v>103</v>
      </c>
      <c r="P2176" s="86">
        <v>3529.96</v>
      </c>
      <c r="Q2176" s="84" t="s">
        <v>102</v>
      </c>
      <c r="R2176" s="84" t="s">
        <v>10</v>
      </c>
      <c r="S2176" s="84" t="s">
        <v>83</v>
      </c>
      <c r="T2176" s="83" t="s">
        <v>206</v>
      </c>
      <c r="U2176" s="83" t="s">
        <v>124</v>
      </c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14:55" ht="29.25" thickBot="1">
      <c r="N2177" s="3" t="s">
        <v>198</v>
      </c>
      <c r="O2177" s="83">
        <v>103</v>
      </c>
      <c r="P2177" s="86">
        <v>12979.64</v>
      </c>
      <c r="Q2177" s="84" t="s">
        <v>82</v>
      </c>
      <c r="R2177" s="84" t="s">
        <v>10</v>
      </c>
      <c r="S2177" s="84" t="s">
        <v>10</v>
      </c>
      <c r="T2177" s="83" t="s">
        <v>93</v>
      </c>
      <c r="U2177" s="83" t="s">
        <v>124</v>
      </c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14:55" ht="29.25" thickBot="1">
      <c r="N2178" s="3" t="s">
        <v>198</v>
      </c>
      <c r="O2178" s="83">
        <v>103</v>
      </c>
      <c r="P2178" s="87">
        <v>153.22999999999999</v>
      </c>
      <c r="Q2178" s="84" t="s">
        <v>107</v>
      </c>
      <c r="R2178" s="84" t="s">
        <v>10</v>
      </c>
      <c r="S2178" s="84" t="s">
        <v>10</v>
      </c>
      <c r="T2178" s="83" t="s">
        <v>163</v>
      </c>
      <c r="U2178" s="83" t="s">
        <v>124</v>
      </c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14:55" ht="29.25" thickBot="1">
      <c r="N2179" s="3" t="s">
        <v>198</v>
      </c>
      <c r="O2179" s="83">
        <v>103</v>
      </c>
      <c r="P2179" s="87">
        <v>654.39</v>
      </c>
      <c r="Q2179" s="84" t="s">
        <v>11</v>
      </c>
      <c r="R2179" s="84" t="s">
        <v>108</v>
      </c>
      <c r="S2179" s="84" t="s">
        <v>109</v>
      </c>
      <c r="T2179" s="83" t="s">
        <v>178</v>
      </c>
      <c r="U2179" s="83" t="s">
        <v>124</v>
      </c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>N006554</v>
      </c>
      <c r="AU2179" s="11">
        <f t="shared" si="738"/>
        <v>103</v>
      </c>
      <c r="AV2179" s="11">
        <f t="shared" si="739"/>
        <v>654.39</v>
      </c>
      <c r="AW2179" s="11" t="str">
        <f t="shared" si="740"/>
        <v>2018/12</v>
      </c>
      <c r="AX2179" s="11" t="str">
        <f t="shared" si="741"/>
        <v>2018/12 Contribuciones Seg. Social</v>
      </c>
      <c r="AY2179" s="11">
        <f t="shared" si="722"/>
        <v>7538.05</v>
      </c>
      <c r="AZ2179" s="11">
        <f t="shared" si="742"/>
        <v>8.6811575938074162E-2</v>
      </c>
      <c r="BA2179" s="11" t="str">
        <f t="shared" si="724"/>
        <v>N006554 103</v>
      </c>
      <c r="BB2179" s="11">
        <f>IFERROR(IF(AW2179="","",VLOOKUP(AW2179,SUSS!R:S,2,FALSE)),AY2179*SUSS!$M$2)</f>
        <v>904.56600000000003</v>
      </c>
      <c r="BC2179" s="11">
        <f t="shared" si="723"/>
        <v>78.526799999999994</v>
      </c>
    </row>
    <row r="2180" spans="14:55" ht="29.25" thickBot="1">
      <c r="N2180" s="3" t="s">
        <v>198</v>
      </c>
      <c r="O2180" s="83">
        <v>104</v>
      </c>
      <c r="P2180" s="86">
        <v>3529.96</v>
      </c>
      <c r="Q2180" s="84" t="s">
        <v>102</v>
      </c>
      <c r="R2180" s="84" t="s">
        <v>10</v>
      </c>
      <c r="S2180" s="84" t="s">
        <v>83</v>
      </c>
      <c r="T2180" s="83" t="s">
        <v>206</v>
      </c>
      <c r="U2180" s="83" t="s">
        <v>124</v>
      </c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14:55" ht="29.25" thickBot="1">
      <c r="N2181" s="3" t="s">
        <v>198</v>
      </c>
      <c r="O2181" s="83">
        <v>104</v>
      </c>
      <c r="P2181" s="86">
        <v>12979.64</v>
      </c>
      <c r="Q2181" s="84" t="s">
        <v>82</v>
      </c>
      <c r="R2181" s="84" t="s">
        <v>10</v>
      </c>
      <c r="S2181" s="84" t="s">
        <v>10</v>
      </c>
      <c r="T2181" s="83" t="s">
        <v>93</v>
      </c>
      <c r="U2181" s="83" t="s">
        <v>124</v>
      </c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14:55" ht="29.25" thickBot="1">
      <c r="N2182" s="3" t="s">
        <v>198</v>
      </c>
      <c r="O2182" s="83">
        <v>104</v>
      </c>
      <c r="P2182" s="87">
        <v>153.22999999999999</v>
      </c>
      <c r="Q2182" s="84" t="s">
        <v>107</v>
      </c>
      <c r="R2182" s="84" t="s">
        <v>10</v>
      </c>
      <c r="S2182" s="84" t="s">
        <v>10</v>
      </c>
      <c r="T2182" s="83" t="s">
        <v>163</v>
      </c>
      <c r="U2182" s="83" t="s">
        <v>124</v>
      </c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14:55" ht="29.25" thickBot="1">
      <c r="N2183" s="3" t="s">
        <v>198</v>
      </c>
      <c r="O2183" s="83">
        <v>104</v>
      </c>
      <c r="P2183" s="87">
        <v>654.39</v>
      </c>
      <c r="Q2183" s="84" t="s">
        <v>11</v>
      </c>
      <c r="R2183" s="84" t="s">
        <v>108</v>
      </c>
      <c r="S2183" s="84" t="s">
        <v>109</v>
      </c>
      <c r="T2183" s="83" t="s">
        <v>178</v>
      </c>
      <c r="U2183" s="83" t="s">
        <v>124</v>
      </c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>N006554</v>
      </c>
      <c r="AU2183" s="11">
        <f t="shared" si="738"/>
        <v>104</v>
      </c>
      <c r="AV2183" s="11">
        <f t="shared" si="739"/>
        <v>654.39</v>
      </c>
      <c r="AW2183" s="11" t="str">
        <f t="shared" si="740"/>
        <v>2018/12</v>
      </c>
      <c r="AX2183" s="11" t="str">
        <f t="shared" si="741"/>
        <v>2018/12 Contribuciones Seg. Social</v>
      </c>
      <c r="AY2183" s="11">
        <f t="shared" si="743"/>
        <v>7538.05</v>
      </c>
      <c r="AZ2183" s="11">
        <f t="shared" si="742"/>
        <v>8.6811575938074162E-2</v>
      </c>
      <c r="BA2183" s="11" t="str">
        <f t="shared" si="724"/>
        <v>N006554 104</v>
      </c>
      <c r="BB2183" s="11">
        <f>IFERROR(IF(AW2183="","",VLOOKUP(AW2183,SUSS!R:S,2,FALSE)),AY2183*SUSS!$M$2)</f>
        <v>904.56600000000003</v>
      </c>
      <c r="BC2183" s="11">
        <f t="shared" si="744"/>
        <v>78.526799999999994</v>
      </c>
    </row>
    <row r="2184" spans="14:55" ht="29.25" thickBot="1">
      <c r="N2184" s="3" t="s">
        <v>198</v>
      </c>
      <c r="O2184" s="83">
        <v>105</v>
      </c>
      <c r="P2184" s="86">
        <v>3529.96</v>
      </c>
      <c r="Q2184" s="84" t="s">
        <v>102</v>
      </c>
      <c r="R2184" s="84" t="s">
        <v>10</v>
      </c>
      <c r="S2184" s="84" t="s">
        <v>83</v>
      </c>
      <c r="T2184" s="83" t="s">
        <v>206</v>
      </c>
      <c r="U2184" s="83" t="s">
        <v>124</v>
      </c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14:55" ht="29.25" thickBot="1">
      <c r="N2185" s="3" t="s">
        <v>198</v>
      </c>
      <c r="O2185" s="83">
        <v>105</v>
      </c>
      <c r="P2185" s="86">
        <v>12979.64</v>
      </c>
      <c r="Q2185" s="84" t="s">
        <v>82</v>
      </c>
      <c r="R2185" s="84" t="s">
        <v>10</v>
      </c>
      <c r="S2185" s="84" t="s">
        <v>10</v>
      </c>
      <c r="T2185" s="83" t="s">
        <v>93</v>
      </c>
      <c r="U2185" s="83" t="s">
        <v>124</v>
      </c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14:55" ht="29.25" thickBot="1">
      <c r="N2186" s="3" t="s">
        <v>198</v>
      </c>
      <c r="O2186" s="83">
        <v>105</v>
      </c>
      <c r="P2186" s="87">
        <v>153.22999999999999</v>
      </c>
      <c r="Q2186" s="84" t="s">
        <v>107</v>
      </c>
      <c r="R2186" s="84" t="s">
        <v>10</v>
      </c>
      <c r="S2186" s="84" t="s">
        <v>10</v>
      </c>
      <c r="T2186" s="83" t="s">
        <v>163</v>
      </c>
      <c r="U2186" s="83" t="s">
        <v>124</v>
      </c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14:55" ht="29.25" thickBot="1">
      <c r="N2187" s="3" t="s">
        <v>198</v>
      </c>
      <c r="O2187" s="83">
        <v>105</v>
      </c>
      <c r="P2187" s="87">
        <v>654.39</v>
      </c>
      <c r="Q2187" s="84" t="s">
        <v>11</v>
      </c>
      <c r="R2187" s="84" t="s">
        <v>108</v>
      </c>
      <c r="S2187" s="84" t="s">
        <v>109</v>
      </c>
      <c r="T2187" s="83" t="s">
        <v>178</v>
      </c>
      <c r="U2187" s="83" t="s">
        <v>124</v>
      </c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>N006554</v>
      </c>
      <c r="AU2187" s="11">
        <f t="shared" si="738"/>
        <v>105</v>
      </c>
      <c r="AV2187" s="11">
        <f t="shared" si="739"/>
        <v>654.39</v>
      </c>
      <c r="AW2187" s="11" t="str">
        <f t="shared" si="740"/>
        <v>2018/12</v>
      </c>
      <c r="AX2187" s="11" t="str">
        <f t="shared" si="741"/>
        <v>2018/12 Contribuciones Seg. Social</v>
      </c>
      <c r="AY2187" s="11">
        <f t="shared" si="743"/>
        <v>7538.05</v>
      </c>
      <c r="AZ2187" s="11">
        <f t="shared" si="742"/>
        <v>8.6811575938074162E-2</v>
      </c>
      <c r="BA2187" s="11" t="str">
        <f t="shared" si="745"/>
        <v>N006554 105</v>
      </c>
      <c r="BB2187" s="11">
        <f>IFERROR(IF(AW2187="","",VLOOKUP(AW2187,SUSS!R:S,2,FALSE)),AY2187*SUSS!$M$2)</f>
        <v>904.56600000000003</v>
      </c>
      <c r="BC2187" s="11">
        <f t="shared" si="744"/>
        <v>78.526799999999994</v>
      </c>
    </row>
    <row r="2188" spans="14:55" ht="29.25" thickBot="1">
      <c r="N2188" s="3" t="s">
        <v>198</v>
      </c>
      <c r="O2188" s="83">
        <v>106</v>
      </c>
      <c r="P2188" s="86">
        <v>3529.96</v>
      </c>
      <c r="Q2188" s="84" t="s">
        <v>102</v>
      </c>
      <c r="R2188" s="84" t="s">
        <v>10</v>
      </c>
      <c r="S2188" s="84" t="s">
        <v>83</v>
      </c>
      <c r="T2188" s="83" t="s">
        <v>206</v>
      </c>
      <c r="U2188" s="83" t="s">
        <v>124</v>
      </c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14:55" ht="29.25" thickBot="1">
      <c r="N2189" s="3" t="s">
        <v>198</v>
      </c>
      <c r="O2189" s="83">
        <v>106</v>
      </c>
      <c r="P2189" s="86">
        <v>12979.64</v>
      </c>
      <c r="Q2189" s="84" t="s">
        <v>82</v>
      </c>
      <c r="R2189" s="84" t="s">
        <v>10</v>
      </c>
      <c r="S2189" s="84" t="s">
        <v>10</v>
      </c>
      <c r="T2189" s="83" t="s">
        <v>93</v>
      </c>
      <c r="U2189" s="83" t="s">
        <v>124</v>
      </c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14:55" ht="29.25" thickBot="1">
      <c r="N2190" s="3" t="s">
        <v>198</v>
      </c>
      <c r="O2190" s="83">
        <v>106</v>
      </c>
      <c r="P2190" s="87">
        <v>153.22999999999999</v>
      </c>
      <c r="Q2190" s="84" t="s">
        <v>107</v>
      </c>
      <c r="R2190" s="84" t="s">
        <v>10</v>
      </c>
      <c r="S2190" s="84" t="s">
        <v>10</v>
      </c>
      <c r="T2190" s="83" t="s">
        <v>163</v>
      </c>
      <c r="U2190" s="83" t="s">
        <v>124</v>
      </c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14:55" ht="29.25" thickBot="1">
      <c r="N2191" s="3" t="s">
        <v>198</v>
      </c>
      <c r="O2191" s="83">
        <v>106</v>
      </c>
      <c r="P2191" s="87">
        <v>654.39</v>
      </c>
      <c r="Q2191" s="84" t="s">
        <v>11</v>
      </c>
      <c r="R2191" s="84" t="s">
        <v>108</v>
      </c>
      <c r="S2191" s="84" t="s">
        <v>109</v>
      </c>
      <c r="T2191" s="83" t="s">
        <v>178</v>
      </c>
      <c r="U2191" s="83" t="s">
        <v>124</v>
      </c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>N006554</v>
      </c>
      <c r="AU2191" s="11">
        <f t="shared" si="738"/>
        <v>106</v>
      </c>
      <c r="AV2191" s="11">
        <f t="shared" si="739"/>
        <v>654.39</v>
      </c>
      <c r="AW2191" s="11" t="str">
        <f t="shared" si="740"/>
        <v>2018/12</v>
      </c>
      <c r="AX2191" s="11" t="str">
        <f t="shared" si="741"/>
        <v>2018/12 Contribuciones Seg. Social</v>
      </c>
      <c r="AY2191" s="11">
        <f t="shared" si="743"/>
        <v>7538.05</v>
      </c>
      <c r="AZ2191" s="11">
        <f t="shared" si="742"/>
        <v>8.6811575938074162E-2</v>
      </c>
      <c r="BA2191" s="11" t="str">
        <f t="shared" si="745"/>
        <v>N006554 106</v>
      </c>
      <c r="BB2191" s="11">
        <f>IFERROR(IF(AW2191="","",VLOOKUP(AW2191,SUSS!R:S,2,FALSE)),AY2191*SUSS!$M$2)</f>
        <v>904.56600000000003</v>
      </c>
      <c r="BC2191" s="11">
        <f t="shared" si="744"/>
        <v>78.526799999999994</v>
      </c>
    </row>
    <row r="2192" spans="14:55" ht="29.25" thickBot="1">
      <c r="N2192" s="3" t="s">
        <v>198</v>
      </c>
      <c r="O2192" s="83">
        <v>107</v>
      </c>
      <c r="P2192" s="86">
        <v>3529.96</v>
      </c>
      <c r="Q2192" s="84" t="s">
        <v>102</v>
      </c>
      <c r="R2192" s="84" t="s">
        <v>10</v>
      </c>
      <c r="S2192" s="84" t="s">
        <v>83</v>
      </c>
      <c r="T2192" s="83" t="s">
        <v>206</v>
      </c>
      <c r="U2192" s="83" t="s">
        <v>124</v>
      </c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14:55" ht="29.25" thickBot="1">
      <c r="N2193" s="3" t="s">
        <v>198</v>
      </c>
      <c r="O2193" s="83">
        <v>107</v>
      </c>
      <c r="P2193" s="87">
        <v>32.159999999999997</v>
      </c>
      <c r="Q2193" s="84" t="s">
        <v>82</v>
      </c>
      <c r="R2193" s="84" t="s">
        <v>10</v>
      </c>
      <c r="S2193" s="84" t="s">
        <v>10</v>
      </c>
      <c r="T2193" s="83" t="s">
        <v>93</v>
      </c>
      <c r="U2193" s="83" t="s">
        <v>124</v>
      </c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14:55" ht="29.25" thickBot="1">
      <c r="N2194" s="3" t="s">
        <v>198</v>
      </c>
      <c r="O2194" s="83">
        <v>107</v>
      </c>
      <c r="P2194" s="86">
        <v>4577.6000000000004</v>
      </c>
      <c r="Q2194" s="84" t="s">
        <v>82</v>
      </c>
      <c r="R2194" s="84" t="s">
        <v>10</v>
      </c>
      <c r="S2194" s="84" t="s">
        <v>83</v>
      </c>
      <c r="T2194" s="83" t="s">
        <v>93</v>
      </c>
      <c r="U2194" s="83" t="s">
        <v>124</v>
      </c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14:55" ht="29.25" thickBot="1">
      <c r="N2195" s="3" t="s">
        <v>198</v>
      </c>
      <c r="O2195" s="83">
        <v>107</v>
      </c>
      <c r="P2195" s="86">
        <v>8369.8799999999992</v>
      </c>
      <c r="Q2195" s="84" t="s">
        <v>82</v>
      </c>
      <c r="R2195" s="84" t="s">
        <v>10</v>
      </c>
      <c r="S2195" s="84" t="s">
        <v>84</v>
      </c>
      <c r="T2195" s="83" t="s">
        <v>93</v>
      </c>
      <c r="U2195" s="83" t="s">
        <v>124</v>
      </c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14:55" ht="29.25" thickBot="1">
      <c r="N2196" s="3" t="s">
        <v>198</v>
      </c>
      <c r="O2196" s="83">
        <v>107</v>
      </c>
      <c r="P2196" s="87">
        <v>153.22999999999999</v>
      </c>
      <c r="Q2196" s="84" t="s">
        <v>107</v>
      </c>
      <c r="R2196" s="84" t="s">
        <v>10</v>
      </c>
      <c r="S2196" s="84" t="s">
        <v>10</v>
      </c>
      <c r="T2196" s="83" t="s">
        <v>163</v>
      </c>
      <c r="U2196" s="83" t="s">
        <v>124</v>
      </c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14:55" ht="29.25" thickBot="1">
      <c r="N2197" s="3" t="s">
        <v>198</v>
      </c>
      <c r="O2197" s="83">
        <v>107</v>
      </c>
      <c r="P2197" s="87">
        <v>256.41000000000003</v>
      </c>
      <c r="Q2197" s="84" t="s">
        <v>11</v>
      </c>
      <c r="R2197" s="84" t="s">
        <v>108</v>
      </c>
      <c r="S2197" s="84" t="s">
        <v>109</v>
      </c>
      <c r="T2197" s="83" t="s">
        <v>178</v>
      </c>
      <c r="U2197" s="83" t="s">
        <v>124</v>
      </c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>N006554</v>
      </c>
      <c r="AU2197" s="11">
        <f t="shared" si="738"/>
        <v>107</v>
      </c>
      <c r="AV2197" s="11">
        <f t="shared" si="739"/>
        <v>256.41000000000003</v>
      </c>
      <c r="AW2197" s="11" t="str">
        <f t="shared" si="740"/>
        <v>2018/12</v>
      </c>
      <c r="AX2197" s="11" t="str">
        <f t="shared" si="741"/>
        <v>2018/12 Contribuciones Seg. Social</v>
      </c>
      <c r="AY2197" s="11">
        <f t="shared" si="743"/>
        <v>7538.05</v>
      </c>
      <c r="AZ2197" s="11">
        <f t="shared" si="742"/>
        <v>3.4015428393284738E-2</v>
      </c>
      <c r="BA2197" s="11" t="str">
        <f t="shared" si="745"/>
        <v>N006554 107</v>
      </c>
      <c r="BB2197" s="11">
        <f>IFERROR(IF(AW2197="","",VLOOKUP(AW2197,SUSS!R:S,2,FALSE)),AY2197*SUSS!$M$2)</f>
        <v>904.56600000000003</v>
      </c>
      <c r="BC2197" s="11">
        <f t="shared" si="744"/>
        <v>30.769200000000005</v>
      </c>
    </row>
    <row r="2198" spans="14:55" ht="29.25" thickBot="1">
      <c r="N2198" s="3" t="s">
        <v>198</v>
      </c>
      <c r="O2198" s="83">
        <v>107</v>
      </c>
      <c r="P2198" s="87">
        <v>397.98</v>
      </c>
      <c r="Q2198" s="84" t="s">
        <v>11</v>
      </c>
      <c r="R2198" s="84" t="s">
        <v>108</v>
      </c>
      <c r="S2198" s="84" t="s">
        <v>83</v>
      </c>
      <c r="T2198" s="83" t="s">
        <v>178</v>
      </c>
      <c r="U2198" s="83" t="s">
        <v>124</v>
      </c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>N006554</v>
      </c>
      <c r="AU2198" s="11">
        <f t="shared" si="738"/>
        <v>107</v>
      </c>
      <c r="AV2198" s="11">
        <f t="shared" si="739"/>
        <v>397.98</v>
      </c>
      <c r="AW2198" s="11" t="str">
        <f t="shared" si="740"/>
        <v>2018/12</v>
      </c>
      <c r="AX2198" s="11" t="str">
        <f t="shared" si="741"/>
        <v>2018/12 Contribuciones Seg. Social</v>
      </c>
      <c r="AY2198" s="11">
        <f t="shared" si="743"/>
        <v>7538.05</v>
      </c>
      <c r="AZ2198" s="11">
        <f t="shared" si="742"/>
        <v>5.2796147544789437E-2</v>
      </c>
      <c r="BA2198" s="11" t="str">
        <f t="shared" si="745"/>
        <v>N006554 107</v>
      </c>
      <c r="BB2198" s="11">
        <f>IFERROR(IF(AW2198="","",VLOOKUP(AW2198,SUSS!R:S,2,FALSE)),AY2198*SUSS!$M$2)</f>
        <v>904.56600000000003</v>
      </c>
      <c r="BC2198" s="11">
        <f t="shared" si="744"/>
        <v>47.757600000000004</v>
      </c>
    </row>
    <row r="2199" spans="14:55" ht="29.25" thickBot="1">
      <c r="N2199" s="3" t="s">
        <v>198</v>
      </c>
      <c r="O2199" s="83">
        <v>108</v>
      </c>
      <c r="P2199" s="86">
        <v>3529.96</v>
      </c>
      <c r="Q2199" s="84" t="s">
        <v>102</v>
      </c>
      <c r="R2199" s="84" t="s">
        <v>10</v>
      </c>
      <c r="S2199" s="84" t="s">
        <v>83</v>
      </c>
      <c r="T2199" s="83" t="s">
        <v>206</v>
      </c>
      <c r="U2199" s="83" t="s">
        <v>124</v>
      </c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14:55" ht="29.25" thickBot="1">
      <c r="N2200" s="3" t="s">
        <v>198</v>
      </c>
      <c r="O2200" s="83">
        <v>108</v>
      </c>
      <c r="P2200" s="87">
        <v>984.66</v>
      </c>
      <c r="Q2200" s="84" t="s">
        <v>82</v>
      </c>
      <c r="R2200" s="84" t="s">
        <v>10</v>
      </c>
      <c r="S2200" s="84" t="s">
        <v>84</v>
      </c>
      <c r="T2200" s="83" t="s">
        <v>93</v>
      </c>
      <c r="U2200" s="83" t="s">
        <v>124</v>
      </c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14:55" ht="29.25" thickBot="1">
      <c r="N2201" s="3" t="s">
        <v>198</v>
      </c>
      <c r="O2201" s="83">
        <v>108</v>
      </c>
      <c r="P2201" s="86">
        <v>11994.98</v>
      </c>
      <c r="Q2201" s="84" t="s">
        <v>82</v>
      </c>
      <c r="R2201" s="84" t="s">
        <v>10</v>
      </c>
      <c r="S2201" s="84" t="s">
        <v>10</v>
      </c>
      <c r="T2201" s="83" t="s">
        <v>94</v>
      </c>
      <c r="U2201" s="83" t="s">
        <v>124</v>
      </c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14:55" ht="29.25" thickBot="1">
      <c r="N2202" s="3" t="s">
        <v>198</v>
      </c>
      <c r="O2202" s="83">
        <v>108</v>
      </c>
      <c r="P2202" s="87">
        <v>153.22999999999999</v>
      </c>
      <c r="Q2202" s="84" t="s">
        <v>107</v>
      </c>
      <c r="R2202" s="84" t="s">
        <v>10</v>
      </c>
      <c r="S2202" s="84" t="s">
        <v>10</v>
      </c>
      <c r="T2202" s="83" t="s">
        <v>163</v>
      </c>
      <c r="U2202" s="83" t="s">
        <v>124</v>
      </c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14:55" ht="29.25" thickBot="1">
      <c r="N2203" s="3" t="s">
        <v>198</v>
      </c>
      <c r="O2203" s="83">
        <v>108</v>
      </c>
      <c r="P2203" s="87">
        <v>16.100000000000001</v>
      </c>
      <c r="Q2203" s="84" t="s">
        <v>11</v>
      </c>
      <c r="R2203" s="84" t="s">
        <v>108</v>
      </c>
      <c r="S2203" s="84" t="s">
        <v>83</v>
      </c>
      <c r="T2203" s="83" t="s">
        <v>178</v>
      </c>
      <c r="U2203" s="83" t="s">
        <v>124</v>
      </c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>N006554</v>
      </c>
      <c r="AU2203" s="11">
        <f t="shared" si="738"/>
        <v>108</v>
      </c>
      <c r="AV2203" s="11">
        <f t="shared" si="739"/>
        <v>16.100000000000001</v>
      </c>
      <c r="AW2203" s="11" t="str">
        <f t="shared" si="740"/>
        <v>2018/12</v>
      </c>
      <c r="AX2203" s="11" t="str">
        <f t="shared" si="741"/>
        <v>2018/12 Contribuciones Seg. Social</v>
      </c>
      <c r="AY2203" s="11">
        <f t="shared" si="743"/>
        <v>7538.05</v>
      </c>
      <c r="AZ2203" s="11">
        <f t="shared" si="742"/>
        <v>2.1358308846452334E-3</v>
      </c>
      <c r="BA2203" s="11" t="str">
        <f t="shared" si="745"/>
        <v>N006554 108</v>
      </c>
      <c r="BB2203" s="11">
        <f>IFERROR(IF(AW2203="","",VLOOKUP(AW2203,SUSS!R:S,2,FALSE)),AY2203*SUSS!$M$2)</f>
        <v>904.56600000000003</v>
      </c>
      <c r="BC2203" s="11">
        <f t="shared" si="744"/>
        <v>1.9320000000000002</v>
      </c>
    </row>
    <row r="2204" spans="14:55" ht="29.25" thickBot="1">
      <c r="N2204" s="3" t="s">
        <v>198</v>
      </c>
      <c r="O2204" s="83">
        <v>108</v>
      </c>
      <c r="P2204" s="87">
        <v>638.29</v>
      </c>
      <c r="Q2204" s="84" t="s">
        <v>11</v>
      </c>
      <c r="R2204" s="84" t="s">
        <v>108</v>
      </c>
      <c r="S2204" s="84" t="s">
        <v>109</v>
      </c>
      <c r="T2204" s="83" t="s">
        <v>180</v>
      </c>
      <c r="U2204" s="83" t="s">
        <v>124</v>
      </c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>N006554</v>
      </c>
      <c r="AU2204" s="11">
        <f t="shared" si="738"/>
        <v>108</v>
      </c>
      <c r="AV2204" s="11">
        <f t="shared" si="739"/>
        <v>638.29</v>
      </c>
      <c r="AW2204" s="11" t="str">
        <f t="shared" si="740"/>
        <v>2019/1</v>
      </c>
      <c r="AX2204" s="11" t="str">
        <f t="shared" si="741"/>
        <v>2019/1 Contribuciones Seg. Social</v>
      </c>
      <c r="AY2204" s="11">
        <f t="shared" si="743"/>
        <v>4456.3500000000004</v>
      </c>
      <c r="AZ2204" s="11">
        <f t="shared" si="742"/>
        <v>0.14323156843605189</v>
      </c>
      <c r="BA2204" s="11" t="str">
        <f t="shared" si="745"/>
        <v>N006554 108</v>
      </c>
      <c r="BB2204" s="11">
        <f>IFERROR(IF(AW2204="","",VLOOKUP(AW2204,SUSS!R:S,2,FALSE)),AY2204*SUSS!$M$2)</f>
        <v>534.76200000000006</v>
      </c>
      <c r="BC2204" s="11">
        <f t="shared" si="744"/>
        <v>76.594799999999992</v>
      </c>
    </row>
    <row r="2205" spans="14:55" ht="29.25" thickBot="1">
      <c r="N2205" s="3" t="s">
        <v>198</v>
      </c>
      <c r="O2205" s="83">
        <v>109</v>
      </c>
      <c r="P2205" s="86">
        <v>3529.96</v>
      </c>
      <c r="Q2205" s="84" t="s">
        <v>102</v>
      </c>
      <c r="R2205" s="84" t="s">
        <v>10</v>
      </c>
      <c r="S2205" s="84" t="s">
        <v>83</v>
      </c>
      <c r="T2205" s="83" t="s">
        <v>206</v>
      </c>
      <c r="U2205" s="83" t="s">
        <v>124</v>
      </c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14:55" ht="29.25" thickBot="1">
      <c r="N2206" s="3" t="s">
        <v>198</v>
      </c>
      <c r="O2206" s="83">
        <v>109</v>
      </c>
      <c r="P2206" s="86">
        <v>12979.64</v>
      </c>
      <c r="Q2206" s="84" t="s">
        <v>82</v>
      </c>
      <c r="R2206" s="84" t="s">
        <v>10</v>
      </c>
      <c r="S2206" s="84" t="s">
        <v>10</v>
      </c>
      <c r="T2206" s="83" t="s">
        <v>94</v>
      </c>
      <c r="U2206" s="83" t="s">
        <v>124</v>
      </c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14:55" ht="29.25" thickBot="1">
      <c r="N2207" s="3" t="s">
        <v>198</v>
      </c>
      <c r="O2207" s="83">
        <v>109</v>
      </c>
      <c r="P2207" s="87">
        <v>153.22999999999999</v>
      </c>
      <c r="Q2207" s="84" t="s">
        <v>107</v>
      </c>
      <c r="R2207" s="84" t="s">
        <v>10</v>
      </c>
      <c r="S2207" s="84" t="s">
        <v>10</v>
      </c>
      <c r="T2207" s="83" t="s">
        <v>163</v>
      </c>
      <c r="U2207" s="83" t="s">
        <v>124</v>
      </c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14:55" ht="29.25" thickBot="1">
      <c r="N2208" s="3" t="s">
        <v>198</v>
      </c>
      <c r="O2208" s="83">
        <v>109</v>
      </c>
      <c r="P2208" s="87">
        <v>654.39</v>
      </c>
      <c r="Q2208" s="84" t="s">
        <v>11</v>
      </c>
      <c r="R2208" s="84" t="s">
        <v>108</v>
      </c>
      <c r="S2208" s="84" t="s">
        <v>109</v>
      </c>
      <c r="T2208" s="83" t="s">
        <v>180</v>
      </c>
      <c r="U2208" s="83" t="s">
        <v>124</v>
      </c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>N006554</v>
      </c>
      <c r="AU2208" s="11">
        <f t="shared" si="759"/>
        <v>109</v>
      </c>
      <c r="AV2208" s="11">
        <f t="shared" si="760"/>
        <v>654.39</v>
      </c>
      <c r="AW2208" s="11" t="str">
        <f t="shared" si="761"/>
        <v>2019/1</v>
      </c>
      <c r="AX2208" s="11" t="str">
        <f t="shared" si="762"/>
        <v>2019/1 Contribuciones Seg. Social</v>
      </c>
      <c r="AY2208" s="11">
        <f t="shared" si="743"/>
        <v>4456.3500000000004</v>
      </c>
      <c r="AZ2208" s="11">
        <f t="shared" si="763"/>
        <v>0.14684439058871049</v>
      </c>
      <c r="BA2208" s="11" t="str">
        <f t="shared" si="745"/>
        <v>N006554 109</v>
      </c>
      <c r="BB2208" s="11">
        <f>IFERROR(IF(AW2208="","",VLOOKUP(AW2208,SUSS!R:S,2,FALSE)),AY2208*SUSS!$M$2)</f>
        <v>534.76200000000006</v>
      </c>
      <c r="BC2208" s="11">
        <f t="shared" si="744"/>
        <v>78.526800000000009</v>
      </c>
    </row>
    <row r="2209" spans="14:55" ht="29.25" thickBot="1">
      <c r="N2209" s="3" t="s">
        <v>198</v>
      </c>
      <c r="O2209" s="83">
        <v>110</v>
      </c>
      <c r="P2209" s="86">
        <v>3529.96</v>
      </c>
      <c r="Q2209" s="84" t="s">
        <v>102</v>
      </c>
      <c r="R2209" s="84" t="s">
        <v>10</v>
      </c>
      <c r="S2209" s="84" t="s">
        <v>83</v>
      </c>
      <c r="T2209" s="83" t="s">
        <v>206</v>
      </c>
      <c r="U2209" s="83" t="s">
        <v>124</v>
      </c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14:55" ht="29.25" thickBot="1">
      <c r="N2210" s="3" t="s">
        <v>198</v>
      </c>
      <c r="O2210" s="83">
        <v>110</v>
      </c>
      <c r="P2210" s="86">
        <v>12979.64</v>
      </c>
      <c r="Q2210" s="84" t="s">
        <v>82</v>
      </c>
      <c r="R2210" s="84" t="s">
        <v>10</v>
      </c>
      <c r="S2210" s="84" t="s">
        <v>10</v>
      </c>
      <c r="T2210" s="83" t="s">
        <v>94</v>
      </c>
      <c r="U2210" s="83" t="s">
        <v>124</v>
      </c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14:55" ht="29.25" thickBot="1">
      <c r="N2211" s="3" t="s">
        <v>198</v>
      </c>
      <c r="O2211" s="83">
        <v>110</v>
      </c>
      <c r="P2211" s="87">
        <v>153.22999999999999</v>
      </c>
      <c r="Q2211" s="84" t="s">
        <v>107</v>
      </c>
      <c r="R2211" s="84" t="s">
        <v>10</v>
      </c>
      <c r="S2211" s="84" t="s">
        <v>10</v>
      </c>
      <c r="T2211" s="83" t="s">
        <v>163</v>
      </c>
      <c r="U2211" s="83" t="s">
        <v>124</v>
      </c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14:55" ht="29.25" thickBot="1">
      <c r="N2212" s="3" t="s">
        <v>198</v>
      </c>
      <c r="O2212" s="83">
        <v>110</v>
      </c>
      <c r="P2212" s="87">
        <v>654.39</v>
      </c>
      <c r="Q2212" s="84" t="s">
        <v>11</v>
      </c>
      <c r="R2212" s="84" t="s">
        <v>108</v>
      </c>
      <c r="S2212" s="84" t="s">
        <v>109</v>
      </c>
      <c r="T2212" s="83" t="s">
        <v>180</v>
      </c>
      <c r="U2212" s="83" t="s">
        <v>124</v>
      </c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>N006554</v>
      </c>
      <c r="AU2212" s="11">
        <f t="shared" si="759"/>
        <v>110</v>
      </c>
      <c r="AV2212" s="11">
        <f t="shared" si="760"/>
        <v>654.39</v>
      </c>
      <c r="AW2212" s="11" t="str">
        <f t="shared" si="761"/>
        <v>2019/1</v>
      </c>
      <c r="AX2212" s="11" t="str">
        <f t="shared" si="762"/>
        <v>2019/1 Contribuciones Seg. Social</v>
      </c>
      <c r="AY2212" s="11">
        <f t="shared" si="743"/>
        <v>4456.3500000000004</v>
      </c>
      <c r="AZ2212" s="11">
        <f t="shared" si="763"/>
        <v>0.14684439058871049</v>
      </c>
      <c r="BA2212" s="11" t="str">
        <f t="shared" si="745"/>
        <v>N006554 110</v>
      </c>
      <c r="BB2212" s="11">
        <f>IFERROR(IF(AW2212="","",VLOOKUP(AW2212,SUSS!R:S,2,FALSE)),AY2212*SUSS!$M$2)</f>
        <v>534.76200000000006</v>
      </c>
      <c r="BC2212" s="11">
        <f t="shared" si="744"/>
        <v>78.526800000000009</v>
      </c>
    </row>
    <row r="2213" spans="14:55" ht="29.25" thickBot="1">
      <c r="N2213" s="3" t="s">
        <v>198</v>
      </c>
      <c r="O2213" s="83">
        <v>111</v>
      </c>
      <c r="P2213" s="86">
        <v>3529.96</v>
      </c>
      <c r="Q2213" s="84" t="s">
        <v>102</v>
      </c>
      <c r="R2213" s="84" t="s">
        <v>10</v>
      </c>
      <c r="S2213" s="84" t="s">
        <v>83</v>
      </c>
      <c r="T2213" s="83" t="s">
        <v>206</v>
      </c>
      <c r="U2213" s="83" t="s">
        <v>124</v>
      </c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14:55" ht="29.25" thickBot="1">
      <c r="N2214" s="3" t="s">
        <v>198</v>
      </c>
      <c r="O2214" s="83">
        <v>111</v>
      </c>
      <c r="P2214" s="86">
        <v>12979.64</v>
      </c>
      <c r="Q2214" s="84" t="s">
        <v>82</v>
      </c>
      <c r="R2214" s="84" t="s">
        <v>10</v>
      </c>
      <c r="S2214" s="84" t="s">
        <v>10</v>
      </c>
      <c r="T2214" s="83" t="s">
        <v>94</v>
      </c>
      <c r="U2214" s="83" t="s">
        <v>124</v>
      </c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14:55" ht="29.25" thickBot="1">
      <c r="N2215" s="3" t="s">
        <v>198</v>
      </c>
      <c r="O2215" s="83">
        <v>111</v>
      </c>
      <c r="P2215" s="87">
        <v>153.22999999999999</v>
      </c>
      <c r="Q2215" s="84" t="s">
        <v>107</v>
      </c>
      <c r="R2215" s="84" t="s">
        <v>10</v>
      </c>
      <c r="S2215" s="84" t="s">
        <v>10</v>
      </c>
      <c r="T2215" s="83" t="s">
        <v>163</v>
      </c>
      <c r="U2215" s="83" t="s">
        <v>124</v>
      </c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14:55" ht="29.25" thickBot="1">
      <c r="N2216" s="3" t="s">
        <v>198</v>
      </c>
      <c r="O2216" s="83">
        <v>111</v>
      </c>
      <c r="P2216" s="87">
        <v>654.39</v>
      </c>
      <c r="Q2216" s="84" t="s">
        <v>11</v>
      </c>
      <c r="R2216" s="84" t="s">
        <v>108</v>
      </c>
      <c r="S2216" s="84" t="s">
        <v>109</v>
      </c>
      <c r="T2216" s="83" t="s">
        <v>180</v>
      </c>
      <c r="U2216" s="83" t="s">
        <v>124</v>
      </c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>N006554</v>
      </c>
      <c r="AU2216" s="11">
        <f t="shared" si="759"/>
        <v>111</v>
      </c>
      <c r="AV2216" s="11">
        <f t="shared" si="760"/>
        <v>654.39</v>
      </c>
      <c r="AW2216" s="11" t="str">
        <f t="shared" si="761"/>
        <v>2019/1</v>
      </c>
      <c r="AX2216" s="11" t="str">
        <f t="shared" si="762"/>
        <v>2019/1 Contribuciones Seg. Social</v>
      </c>
      <c r="AY2216" s="11">
        <f t="shared" si="743"/>
        <v>4456.3500000000004</v>
      </c>
      <c r="AZ2216" s="11">
        <f t="shared" si="763"/>
        <v>0.14684439058871049</v>
      </c>
      <c r="BA2216" s="11" t="str">
        <f t="shared" si="745"/>
        <v>N006554 111</v>
      </c>
      <c r="BB2216" s="11">
        <f>IFERROR(IF(AW2216="","",VLOOKUP(AW2216,SUSS!R:S,2,FALSE)),AY2216*SUSS!$M$2)</f>
        <v>534.76200000000006</v>
      </c>
      <c r="BC2216" s="11">
        <f t="shared" si="744"/>
        <v>78.526800000000009</v>
      </c>
    </row>
    <row r="2217" spans="14:55" ht="29.25" thickBot="1">
      <c r="N2217" s="3" t="s">
        <v>198</v>
      </c>
      <c r="O2217" s="83">
        <v>112</v>
      </c>
      <c r="P2217" s="86">
        <v>3529.96</v>
      </c>
      <c r="Q2217" s="84" t="s">
        <v>102</v>
      </c>
      <c r="R2217" s="84" t="s">
        <v>10</v>
      </c>
      <c r="S2217" s="84" t="s">
        <v>83</v>
      </c>
      <c r="T2217" s="83" t="s">
        <v>206</v>
      </c>
      <c r="U2217" s="83" t="s">
        <v>124</v>
      </c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14:55" ht="29.25" thickBot="1">
      <c r="N2218" s="3" t="s">
        <v>198</v>
      </c>
      <c r="O2218" s="83">
        <v>112</v>
      </c>
      <c r="P2218" s="86">
        <v>6578.73</v>
      </c>
      <c r="Q2218" s="84" t="s">
        <v>82</v>
      </c>
      <c r="R2218" s="84" t="s">
        <v>10</v>
      </c>
      <c r="S2218" s="84" t="s">
        <v>10</v>
      </c>
      <c r="T2218" s="83" t="s">
        <v>94</v>
      </c>
      <c r="U2218" s="83" t="s">
        <v>124</v>
      </c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14:55" ht="29.25" thickBot="1">
      <c r="N2219" s="3" t="s">
        <v>198</v>
      </c>
      <c r="O2219" s="83">
        <v>112</v>
      </c>
      <c r="P2219" s="86">
        <v>4487.9399999999996</v>
      </c>
      <c r="Q2219" s="84" t="s">
        <v>82</v>
      </c>
      <c r="R2219" s="84" t="s">
        <v>10</v>
      </c>
      <c r="S2219" s="84" t="s">
        <v>83</v>
      </c>
      <c r="T2219" s="83" t="s">
        <v>94</v>
      </c>
      <c r="U2219" s="83" t="s">
        <v>124</v>
      </c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14:55" ht="29.25" thickBot="1">
      <c r="N2220" s="3" t="s">
        <v>198</v>
      </c>
      <c r="O2220" s="83">
        <v>112</v>
      </c>
      <c r="P2220" s="86">
        <v>1912.97</v>
      </c>
      <c r="Q2220" s="84" t="s">
        <v>82</v>
      </c>
      <c r="R2220" s="84" t="s">
        <v>10</v>
      </c>
      <c r="S2220" s="84" t="s">
        <v>84</v>
      </c>
      <c r="T2220" s="83" t="s">
        <v>94</v>
      </c>
      <c r="U2220" s="83" t="s">
        <v>124</v>
      </c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14:55" ht="29.25" thickBot="1">
      <c r="N2221" s="3" t="s">
        <v>198</v>
      </c>
      <c r="O2221" s="83">
        <v>112</v>
      </c>
      <c r="P2221" s="87">
        <v>153.22999999999999</v>
      </c>
      <c r="Q2221" s="84" t="s">
        <v>107</v>
      </c>
      <c r="R2221" s="84" t="s">
        <v>10</v>
      </c>
      <c r="S2221" s="84" t="s">
        <v>10</v>
      </c>
      <c r="T2221" s="83" t="s">
        <v>163</v>
      </c>
      <c r="U2221" s="83" t="s">
        <v>124</v>
      </c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14:55" ht="29.25" thickBot="1">
      <c r="N2222" s="3" t="s">
        <v>198</v>
      </c>
      <c r="O2222" s="83">
        <v>112</v>
      </c>
      <c r="P2222" s="87">
        <v>51.23</v>
      </c>
      <c r="Q2222" s="84" t="s">
        <v>11</v>
      </c>
      <c r="R2222" s="84" t="s">
        <v>108</v>
      </c>
      <c r="S2222" s="84" t="s">
        <v>109</v>
      </c>
      <c r="T2222" s="83" t="s">
        <v>180</v>
      </c>
      <c r="U2222" s="83" t="s">
        <v>124</v>
      </c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>N006554</v>
      </c>
      <c r="AU2222" s="11">
        <f t="shared" si="759"/>
        <v>112</v>
      </c>
      <c r="AV2222" s="11">
        <f t="shared" si="760"/>
        <v>51.23</v>
      </c>
      <c r="AW2222" s="11" t="str">
        <f t="shared" si="761"/>
        <v>2019/1</v>
      </c>
      <c r="AX2222" s="11" t="str">
        <f t="shared" si="762"/>
        <v>2019/1 Contribuciones Seg. Social</v>
      </c>
      <c r="AY2222" s="11">
        <f t="shared" si="743"/>
        <v>4456.3500000000004</v>
      </c>
      <c r="AZ2222" s="11">
        <f t="shared" si="763"/>
        <v>1.149595520998126E-2</v>
      </c>
      <c r="BA2222" s="11" t="str">
        <f t="shared" si="745"/>
        <v>N006554 112</v>
      </c>
      <c r="BB2222" s="11">
        <f>IFERROR(IF(AW2222="","",VLOOKUP(AW2222,SUSS!R:S,2,FALSE)),AY2222*SUSS!$M$2)</f>
        <v>534.76200000000006</v>
      </c>
      <c r="BC2222" s="11">
        <f t="shared" si="744"/>
        <v>6.1475999999999997</v>
      </c>
    </row>
    <row r="2223" spans="14:55" ht="29.25" thickBot="1">
      <c r="N2223" s="3" t="s">
        <v>198</v>
      </c>
      <c r="O2223" s="83">
        <v>112</v>
      </c>
      <c r="P2223" s="87">
        <v>265.27</v>
      </c>
      <c r="Q2223" s="84" t="s">
        <v>11</v>
      </c>
      <c r="R2223" s="84" t="s">
        <v>108</v>
      </c>
      <c r="S2223" s="84" t="s">
        <v>83</v>
      </c>
      <c r="T2223" s="83" t="s">
        <v>180</v>
      </c>
      <c r="U2223" s="83" t="s">
        <v>124</v>
      </c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>N006554</v>
      </c>
      <c r="AU2223" s="11">
        <f t="shared" si="759"/>
        <v>112</v>
      </c>
      <c r="AV2223" s="11">
        <f t="shared" si="760"/>
        <v>265.27</v>
      </c>
      <c r="AW2223" s="11" t="str">
        <f t="shared" si="761"/>
        <v>2019/1</v>
      </c>
      <c r="AX2223" s="11" t="str">
        <f t="shared" si="762"/>
        <v>2019/1 Contribuciones Seg. Social</v>
      </c>
      <c r="AY2223" s="11">
        <f t="shared" si="743"/>
        <v>4456.3500000000004</v>
      </c>
      <c r="AZ2223" s="11">
        <f t="shared" si="763"/>
        <v>5.952629394010793E-2</v>
      </c>
      <c r="BA2223" s="11" t="str">
        <f t="shared" si="745"/>
        <v>N006554 112</v>
      </c>
      <c r="BB2223" s="11">
        <f>IFERROR(IF(AW2223="","",VLOOKUP(AW2223,SUSS!R:S,2,FALSE)),AY2223*SUSS!$M$2)</f>
        <v>534.76200000000006</v>
      </c>
      <c r="BC2223" s="11">
        <f t="shared" si="744"/>
        <v>31.8324</v>
      </c>
    </row>
    <row r="2224" spans="14:55" ht="29.25" thickBot="1">
      <c r="N2224" s="3" t="s">
        <v>198</v>
      </c>
      <c r="O2224" s="83">
        <v>112</v>
      </c>
      <c r="P2224" s="87">
        <v>337.89</v>
      </c>
      <c r="Q2224" s="84" t="s">
        <v>11</v>
      </c>
      <c r="R2224" s="84" t="s">
        <v>108</v>
      </c>
      <c r="S2224" s="84" t="s">
        <v>109</v>
      </c>
      <c r="T2224" s="83" t="s">
        <v>181</v>
      </c>
      <c r="U2224" s="83" t="s">
        <v>124</v>
      </c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>N006554</v>
      </c>
      <c r="AU2224" s="11">
        <f t="shared" si="759"/>
        <v>112</v>
      </c>
      <c r="AV2224" s="11">
        <f t="shared" si="760"/>
        <v>337.89</v>
      </c>
      <c r="AW2224" s="11" t="str">
        <f t="shared" si="761"/>
        <v>2019/2</v>
      </c>
      <c r="AX2224" s="11" t="str">
        <f t="shared" si="762"/>
        <v>2019/2 Contribuciones Seg. Social</v>
      </c>
      <c r="AY2224" s="11">
        <f t="shared" si="743"/>
        <v>5835.93</v>
      </c>
      <c r="AZ2224" s="11">
        <f t="shared" si="763"/>
        <v>5.7898227017801784E-2</v>
      </c>
      <c r="BA2224" s="11" t="str">
        <f t="shared" si="745"/>
        <v>N006554 112</v>
      </c>
      <c r="BB2224" s="11">
        <f>IFERROR(IF(AW2224="","",VLOOKUP(AW2224,SUSS!R:S,2,FALSE)),AY2224*SUSS!$M$2)</f>
        <v>700.3116</v>
      </c>
      <c r="BC2224" s="11">
        <f t="shared" si="744"/>
        <v>40.546799999999998</v>
      </c>
    </row>
    <row r="2225" spans="14:55" ht="29.25" thickBot="1">
      <c r="N2225" s="3" t="s">
        <v>198</v>
      </c>
      <c r="O2225" s="83">
        <v>113</v>
      </c>
      <c r="P2225" s="86">
        <v>3529.96</v>
      </c>
      <c r="Q2225" s="84" t="s">
        <v>102</v>
      </c>
      <c r="R2225" s="84" t="s">
        <v>10</v>
      </c>
      <c r="S2225" s="84" t="s">
        <v>83</v>
      </c>
      <c r="T2225" s="83" t="s">
        <v>206</v>
      </c>
      <c r="U2225" s="83" t="s">
        <v>124</v>
      </c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14:55" ht="29.25" thickBot="1">
      <c r="N2226" s="3" t="s">
        <v>198</v>
      </c>
      <c r="O2226" s="83">
        <v>113</v>
      </c>
      <c r="P2226" s="86">
        <v>7977.24</v>
      </c>
      <c r="Q2226" s="84" t="s">
        <v>82</v>
      </c>
      <c r="R2226" s="84" t="s">
        <v>10</v>
      </c>
      <c r="S2226" s="84" t="s">
        <v>84</v>
      </c>
      <c r="T2226" s="83" t="s">
        <v>94</v>
      </c>
      <c r="U2226" s="83" t="s">
        <v>124</v>
      </c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14:55" ht="29.25" thickBot="1">
      <c r="N2227" s="3" t="s">
        <v>198</v>
      </c>
      <c r="O2227" s="83">
        <v>113</v>
      </c>
      <c r="P2227" s="86">
        <v>5002.3999999999996</v>
      </c>
      <c r="Q2227" s="84" t="s">
        <v>82</v>
      </c>
      <c r="R2227" s="84" t="s">
        <v>10</v>
      </c>
      <c r="S2227" s="84" t="s">
        <v>10</v>
      </c>
      <c r="T2227" s="83" t="s">
        <v>95</v>
      </c>
      <c r="U2227" s="83" t="s">
        <v>124</v>
      </c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14:55" ht="29.25" thickBot="1">
      <c r="N2228" s="3" t="s">
        <v>198</v>
      </c>
      <c r="O2228" s="83">
        <v>113</v>
      </c>
      <c r="P2228" s="87">
        <v>153.22999999999999</v>
      </c>
      <c r="Q2228" s="84" t="s">
        <v>107</v>
      </c>
      <c r="R2228" s="84" t="s">
        <v>10</v>
      </c>
      <c r="S2228" s="84" t="s">
        <v>10</v>
      </c>
      <c r="T2228" s="83" t="s">
        <v>163</v>
      </c>
      <c r="U2228" s="83" t="s">
        <v>124</v>
      </c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14:55" ht="29.25" thickBot="1">
      <c r="N2229" s="3" t="s">
        <v>198</v>
      </c>
      <c r="O2229" s="83">
        <v>113</v>
      </c>
      <c r="P2229" s="87">
        <v>654.39</v>
      </c>
      <c r="Q2229" s="84" t="s">
        <v>11</v>
      </c>
      <c r="R2229" s="84" t="s">
        <v>108</v>
      </c>
      <c r="S2229" s="84" t="s">
        <v>109</v>
      </c>
      <c r="T2229" s="83" t="s">
        <v>181</v>
      </c>
      <c r="U2229" s="83" t="s">
        <v>124</v>
      </c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>N006554</v>
      </c>
      <c r="AU2229" s="11">
        <f t="shared" si="759"/>
        <v>113</v>
      </c>
      <c r="AV2229" s="11">
        <f t="shared" si="760"/>
        <v>654.39</v>
      </c>
      <c r="AW2229" s="11" t="str">
        <f t="shared" si="761"/>
        <v>2019/2</v>
      </c>
      <c r="AX2229" s="11" t="str">
        <f t="shared" si="762"/>
        <v>2019/2 Contribuciones Seg. Social</v>
      </c>
      <c r="AY2229" s="11">
        <f t="shared" si="743"/>
        <v>5835.93</v>
      </c>
      <c r="AZ2229" s="11">
        <f t="shared" si="763"/>
        <v>0.11213122844173935</v>
      </c>
      <c r="BA2229" s="11" t="str">
        <f t="shared" si="745"/>
        <v>N006554 113</v>
      </c>
      <c r="BB2229" s="11">
        <f>IFERROR(IF(AW2229="","",VLOOKUP(AW2229,SUSS!R:S,2,FALSE)),AY2229*SUSS!$M$2)</f>
        <v>700.3116</v>
      </c>
      <c r="BC2229" s="11">
        <f t="shared" si="744"/>
        <v>78.526799999999994</v>
      </c>
    </row>
    <row r="2230" spans="14:55" ht="29.25" thickBot="1">
      <c r="N2230" s="3" t="s">
        <v>198</v>
      </c>
      <c r="O2230" s="83">
        <v>114</v>
      </c>
      <c r="P2230" s="86">
        <v>3529.96</v>
      </c>
      <c r="Q2230" s="84" t="s">
        <v>102</v>
      </c>
      <c r="R2230" s="84" t="s">
        <v>10</v>
      </c>
      <c r="S2230" s="84" t="s">
        <v>83</v>
      </c>
      <c r="T2230" s="83" t="s">
        <v>206</v>
      </c>
      <c r="U2230" s="83" t="s">
        <v>124</v>
      </c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14:55" ht="29.25" thickBot="1">
      <c r="N2231" s="3" t="s">
        <v>198</v>
      </c>
      <c r="O2231" s="83">
        <v>114</v>
      </c>
      <c r="P2231" s="86">
        <v>12979.64</v>
      </c>
      <c r="Q2231" s="84" t="s">
        <v>82</v>
      </c>
      <c r="R2231" s="84" t="s">
        <v>10</v>
      </c>
      <c r="S2231" s="84" t="s">
        <v>10</v>
      </c>
      <c r="T2231" s="83" t="s">
        <v>95</v>
      </c>
      <c r="U2231" s="83" t="s">
        <v>124</v>
      </c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14:55" ht="29.25" thickBot="1">
      <c r="N2232" s="3" t="s">
        <v>198</v>
      </c>
      <c r="O2232" s="83">
        <v>114</v>
      </c>
      <c r="P2232" s="87">
        <v>30.53</v>
      </c>
      <c r="Q2232" s="84" t="s">
        <v>107</v>
      </c>
      <c r="R2232" s="84" t="s">
        <v>10</v>
      </c>
      <c r="S2232" s="84" t="s">
        <v>83</v>
      </c>
      <c r="T2232" s="83" t="s">
        <v>163</v>
      </c>
      <c r="U2232" s="83" t="s">
        <v>124</v>
      </c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14:55" ht="29.25" thickBot="1">
      <c r="N2233" s="3" t="s">
        <v>198</v>
      </c>
      <c r="O2233" s="83">
        <v>114</v>
      </c>
      <c r="P2233" s="87">
        <v>122.7</v>
      </c>
      <c r="Q2233" s="84" t="s">
        <v>107</v>
      </c>
      <c r="R2233" s="84" t="s">
        <v>10</v>
      </c>
      <c r="S2233" s="84" t="s">
        <v>10</v>
      </c>
      <c r="T2233" s="83" t="s">
        <v>163</v>
      </c>
      <c r="U2233" s="83" t="s">
        <v>124</v>
      </c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14:55" ht="29.25" thickBot="1">
      <c r="N2234" s="3" t="s">
        <v>198</v>
      </c>
      <c r="O2234" s="83">
        <v>114</v>
      </c>
      <c r="P2234" s="87">
        <v>654.39</v>
      </c>
      <c r="Q2234" s="84" t="s">
        <v>11</v>
      </c>
      <c r="R2234" s="84" t="s">
        <v>108</v>
      </c>
      <c r="S2234" s="84" t="s">
        <v>109</v>
      </c>
      <c r="T2234" s="83" t="s">
        <v>181</v>
      </c>
      <c r="U2234" s="83" t="s">
        <v>124</v>
      </c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>N006554</v>
      </c>
      <c r="AU2234" s="11">
        <f t="shared" si="759"/>
        <v>114</v>
      </c>
      <c r="AV2234" s="11">
        <f t="shared" si="760"/>
        <v>654.39</v>
      </c>
      <c r="AW2234" s="11" t="str">
        <f t="shared" si="761"/>
        <v>2019/2</v>
      </c>
      <c r="AX2234" s="11" t="str">
        <f t="shared" si="762"/>
        <v>2019/2 Contribuciones Seg. Social</v>
      </c>
      <c r="AY2234" s="11">
        <f t="shared" si="743"/>
        <v>5835.93</v>
      </c>
      <c r="AZ2234" s="11">
        <f t="shared" si="763"/>
        <v>0.11213122844173935</v>
      </c>
      <c r="BA2234" s="11" t="str">
        <f t="shared" si="745"/>
        <v>N006554 114</v>
      </c>
      <c r="BB2234" s="11">
        <f>IFERROR(IF(AW2234="","",VLOOKUP(AW2234,SUSS!R:S,2,FALSE)),AY2234*SUSS!$M$2)</f>
        <v>700.3116</v>
      </c>
      <c r="BC2234" s="11">
        <f t="shared" si="744"/>
        <v>78.526799999999994</v>
      </c>
    </row>
    <row r="2235" spans="14:55" ht="29.25" thickBot="1">
      <c r="N2235" s="3" t="s">
        <v>198</v>
      </c>
      <c r="O2235" s="83">
        <v>115</v>
      </c>
      <c r="P2235" s="86">
        <v>3529.96</v>
      </c>
      <c r="Q2235" s="84" t="s">
        <v>102</v>
      </c>
      <c r="R2235" s="84" t="s">
        <v>10</v>
      </c>
      <c r="S2235" s="84" t="s">
        <v>83</v>
      </c>
      <c r="T2235" s="83" t="s">
        <v>206</v>
      </c>
      <c r="U2235" s="83" t="s">
        <v>124</v>
      </c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14:55" ht="29.25" thickBot="1">
      <c r="N2236" s="3" t="s">
        <v>198</v>
      </c>
      <c r="O2236" s="83">
        <v>115</v>
      </c>
      <c r="P2236" s="86">
        <v>12979.64</v>
      </c>
      <c r="Q2236" s="84" t="s">
        <v>82</v>
      </c>
      <c r="R2236" s="84" t="s">
        <v>10</v>
      </c>
      <c r="S2236" s="84" t="s">
        <v>10</v>
      </c>
      <c r="T2236" s="83" t="s">
        <v>95</v>
      </c>
      <c r="U2236" s="83" t="s">
        <v>124</v>
      </c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14:55" ht="29.25" thickBot="1">
      <c r="N2237" s="3" t="s">
        <v>198</v>
      </c>
      <c r="O2237" s="83">
        <v>115</v>
      </c>
      <c r="P2237" s="87">
        <v>153.22999999999999</v>
      </c>
      <c r="Q2237" s="84" t="s">
        <v>107</v>
      </c>
      <c r="R2237" s="84" t="s">
        <v>10</v>
      </c>
      <c r="S2237" s="84" t="s">
        <v>83</v>
      </c>
      <c r="T2237" s="83" t="s">
        <v>163</v>
      </c>
      <c r="U2237" s="83" t="s">
        <v>124</v>
      </c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14:55" ht="29.25" thickBot="1">
      <c r="N2238" s="3" t="s">
        <v>198</v>
      </c>
      <c r="O2238" s="83">
        <v>115</v>
      </c>
      <c r="P2238" s="87">
        <v>654.39</v>
      </c>
      <c r="Q2238" s="84" t="s">
        <v>11</v>
      </c>
      <c r="R2238" s="84" t="s">
        <v>108</v>
      </c>
      <c r="S2238" s="84" t="s">
        <v>109</v>
      </c>
      <c r="T2238" s="83" t="s">
        <v>181</v>
      </c>
      <c r="U2238" s="83" t="s">
        <v>124</v>
      </c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>N006554</v>
      </c>
      <c r="AU2238" s="11">
        <f t="shared" si="759"/>
        <v>115</v>
      </c>
      <c r="AV2238" s="11">
        <f t="shared" si="760"/>
        <v>654.39</v>
      </c>
      <c r="AW2238" s="11" t="str">
        <f t="shared" si="761"/>
        <v>2019/2</v>
      </c>
      <c r="AX2238" s="11" t="str">
        <f t="shared" si="762"/>
        <v>2019/2 Contribuciones Seg. Social</v>
      </c>
      <c r="AY2238" s="11">
        <f t="shared" si="743"/>
        <v>5835.93</v>
      </c>
      <c r="AZ2238" s="11">
        <f t="shared" si="763"/>
        <v>0.11213122844173935</v>
      </c>
      <c r="BA2238" s="11" t="str">
        <f t="shared" si="745"/>
        <v>N006554 115</v>
      </c>
      <c r="BB2238" s="11">
        <f>IFERROR(IF(AW2238="","",VLOOKUP(AW2238,SUSS!R:S,2,FALSE)),AY2238*SUSS!$M$2)</f>
        <v>700.3116</v>
      </c>
      <c r="BC2238" s="11">
        <f t="shared" si="744"/>
        <v>78.526799999999994</v>
      </c>
    </row>
    <row r="2239" spans="14:55" ht="29.25" thickBot="1">
      <c r="N2239" s="3" t="s">
        <v>198</v>
      </c>
      <c r="O2239" s="83">
        <v>116</v>
      </c>
      <c r="P2239" s="86">
        <v>3529.96</v>
      </c>
      <c r="Q2239" s="84" t="s">
        <v>102</v>
      </c>
      <c r="R2239" s="84" t="s">
        <v>10</v>
      </c>
      <c r="S2239" s="84" t="s">
        <v>83</v>
      </c>
      <c r="T2239" s="83" t="s">
        <v>206</v>
      </c>
      <c r="U2239" s="83" t="s">
        <v>124</v>
      </c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14:55" ht="29.25" thickBot="1">
      <c r="N2240" s="3" t="s">
        <v>198</v>
      </c>
      <c r="O2240" s="83">
        <v>116</v>
      </c>
      <c r="P2240" s="86">
        <v>12979.64</v>
      </c>
      <c r="Q2240" s="84" t="s">
        <v>82</v>
      </c>
      <c r="R2240" s="84" t="s">
        <v>10</v>
      </c>
      <c r="S2240" s="84" t="s">
        <v>10</v>
      </c>
      <c r="T2240" s="83" t="s">
        <v>95</v>
      </c>
      <c r="U2240" s="83" t="s">
        <v>124</v>
      </c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14:55" ht="29.25" thickBot="1">
      <c r="N2241" s="3" t="s">
        <v>198</v>
      </c>
      <c r="O2241" s="83">
        <v>116</v>
      </c>
      <c r="P2241" s="87">
        <v>153.22999999999999</v>
      </c>
      <c r="Q2241" s="84" t="s">
        <v>107</v>
      </c>
      <c r="R2241" s="84" t="s">
        <v>10</v>
      </c>
      <c r="S2241" s="84" t="s">
        <v>83</v>
      </c>
      <c r="T2241" s="83" t="s">
        <v>163</v>
      </c>
      <c r="U2241" s="83" t="s">
        <v>124</v>
      </c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14:55" ht="29.25" thickBot="1">
      <c r="N2242" s="3" t="s">
        <v>198</v>
      </c>
      <c r="O2242" s="83">
        <v>116</v>
      </c>
      <c r="P2242" s="87">
        <v>654.39</v>
      </c>
      <c r="Q2242" s="84" t="s">
        <v>11</v>
      </c>
      <c r="R2242" s="84" t="s">
        <v>108</v>
      </c>
      <c r="S2242" s="84" t="s">
        <v>109</v>
      </c>
      <c r="T2242" s="83" t="s">
        <v>181</v>
      </c>
      <c r="U2242" s="83" t="s">
        <v>124</v>
      </c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>N006554</v>
      </c>
      <c r="AU2242" s="11">
        <f t="shared" si="759"/>
        <v>116</v>
      </c>
      <c r="AV2242" s="11">
        <f t="shared" si="760"/>
        <v>654.39</v>
      </c>
      <c r="AW2242" s="11" t="str">
        <f t="shared" si="761"/>
        <v>2019/2</v>
      </c>
      <c r="AX2242" s="11" t="str">
        <f t="shared" si="762"/>
        <v>2019/2 Contribuciones Seg. Social</v>
      </c>
      <c r="AY2242" s="11">
        <f t="shared" si="743"/>
        <v>5835.93</v>
      </c>
      <c r="AZ2242" s="11">
        <f t="shared" si="763"/>
        <v>0.11213122844173935</v>
      </c>
      <c r="BA2242" s="11" t="str">
        <f t="shared" si="745"/>
        <v>N006554 116</v>
      </c>
      <c r="BB2242" s="11">
        <f>IFERROR(IF(AW2242="","",VLOOKUP(AW2242,SUSS!R:S,2,FALSE)),AY2242*SUSS!$M$2)</f>
        <v>700.3116</v>
      </c>
      <c r="BC2242" s="11">
        <f t="shared" si="744"/>
        <v>78.526799999999994</v>
      </c>
    </row>
    <row r="2243" spans="14:55" ht="29.25" thickBot="1">
      <c r="N2243" s="3" t="s">
        <v>198</v>
      </c>
      <c r="O2243" s="83">
        <v>117</v>
      </c>
      <c r="P2243" s="86">
        <v>3529.96</v>
      </c>
      <c r="Q2243" s="84" t="s">
        <v>102</v>
      </c>
      <c r="R2243" s="84" t="s">
        <v>10</v>
      </c>
      <c r="S2243" s="84" t="s">
        <v>83</v>
      </c>
      <c r="T2243" s="83" t="s">
        <v>206</v>
      </c>
      <c r="U2243" s="83" t="s">
        <v>124</v>
      </c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14:55" ht="29.25" thickBot="1">
      <c r="N2244" s="3" t="s">
        <v>198</v>
      </c>
      <c r="O2244" s="83">
        <v>117</v>
      </c>
      <c r="P2244" s="86">
        <v>6626.93</v>
      </c>
      <c r="Q2244" s="84" t="s">
        <v>82</v>
      </c>
      <c r="R2244" s="84" t="s">
        <v>10</v>
      </c>
      <c r="S2244" s="84" t="s">
        <v>10</v>
      </c>
      <c r="T2244" s="83" t="s">
        <v>95</v>
      </c>
      <c r="U2244" s="83" t="s">
        <v>124</v>
      </c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14:55" ht="29.25" thickBot="1">
      <c r="N2245" s="3" t="s">
        <v>198</v>
      </c>
      <c r="O2245" s="83">
        <v>117</v>
      </c>
      <c r="P2245" s="86">
        <v>3768.41</v>
      </c>
      <c r="Q2245" s="84" t="s">
        <v>82</v>
      </c>
      <c r="R2245" s="84" t="s">
        <v>10</v>
      </c>
      <c r="S2245" s="84" t="s">
        <v>83</v>
      </c>
      <c r="T2245" s="83" t="s">
        <v>95</v>
      </c>
      <c r="U2245" s="83" t="s">
        <v>124</v>
      </c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14:55" ht="29.25" thickBot="1">
      <c r="N2246" s="3" t="s">
        <v>198</v>
      </c>
      <c r="O2246" s="83">
        <v>117</v>
      </c>
      <c r="P2246" s="86">
        <v>2584.3000000000002</v>
      </c>
      <c r="Q2246" s="84" t="s">
        <v>82</v>
      </c>
      <c r="R2246" s="84" t="s">
        <v>10</v>
      </c>
      <c r="S2246" s="84" t="s">
        <v>84</v>
      </c>
      <c r="T2246" s="83" t="s">
        <v>95</v>
      </c>
      <c r="U2246" s="83" t="s">
        <v>124</v>
      </c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14:55" ht="29.25" thickBot="1">
      <c r="N2247" s="3" t="s">
        <v>198</v>
      </c>
      <c r="O2247" s="83">
        <v>117</v>
      </c>
      <c r="P2247" s="87">
        <v>153.22999999999999</v>
      </c>
      <c r="Q2247" s="84" t="s">
        <v>107</v>
      </c>
      <c r="R2247" s="84" t="s">
        <v>10</v>
      </c>
      <c r="S2247" s="84" t="s">
        <v>83</v>
      </c>
      <c r="T2247" s="83" t="s">
        <v>163</v>
      </c>
      <c r="U2247" s="83" t="s">
        <v>124</v>
      </c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14:55" ht="29.25" thickBot="1">
      <c r="N2248" s="3" t="s">
        <v>198</v>
      </c>
      <c r="O2248" s="83">
        <v>117</v>
      </c>
      <c r="P2248" s="87">
        <v>427.54</v>
      </c>
      <c r="Q2248" s="84" t="s">
        <v>11</v>
      </c>
      <c r="R2248" s="84" t="s">
        <v>108</v>
      </c>
      <c r="S2248" s="84" t="s">
        <v>109</v>
      </c>
      <c r="T2248" s="83" t="s">
        <v>181</v>
      </c>
      <c r="U2248" s="83" t="s">
        <v>124</v>
      </c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>N006554</v>
      </c>
      <c r="AU2248" s="11">
        <f t="shared" si="759"/>
        <v>117</v>
      </c>
      <c r="AV2248" s="11">
        <f t="shared" si="760"/>
        <v>427.54</v>
      </c>
      <c r="AW2248" s="11" t="str">
        <f t="shared" si="761"/>
        <v>2019/2</v>
      </c>
      <c r="AX2248" s="11" t="str">
        <f t="shared" si="762"/>
        <v>2019/2 Contribuciones Seg. Social</v>
      </c>
      <c r="AY2248" s="11">
        <f t="shared" si="764"/>
        <v>5835.93</v>
      </c>
      <c r="AZ2248" s="11">
        <f t="shared" si="763"/>
        <v>7.3259960280537981E-2</v>
      </c>
      <c r="BA2248" s="11" t="str">
        <f t="shared" ref="BA2248:BA2311" si="766">AT2248&amp;" "&amp;AU2248</f>
        <v>N006554 117</v>
      </c>
      <c r="BB2248" s="11">
        <f>IFERROR(IF(AW2248="","",VLOOKUP(AW2248,SUSS!R:S,2,FALSE)),AY2248*SUSS!$M$2)</f>
        <v>700.3116</v>
      </c>
      <c r="BC2248" s="11">
        <f t="shared" si="765"/>
        <v>51.3048</v>
      </c>
    </row>
    <row r="2249" spans="14:55" ht="29.25" thickBot="1">
      <c r="N2249" s="3" t="s">
        <v>198</v>
      </c>
      <c r="O2249" s="83">
        <v>117</v>
      </c>
      <c r="P2249" s="87">
        <v>226.85</v>
      </c>
      <c r="Q2249" s="84" t="s">
        <v>11</v>
      </c>
      <c r="R2249" s="84" t="s">
        <v>108</v>
      </c>
      <c r="S2249" s="84" t="s">
        <v>83</v>
      </c>
      <c r="T2249" s="83" t="s">
        <v>181</v>
      </c>
      <c r="U2249" s="83" t="s">
        <v>124</v>
      </c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>N006554</v>
      </c>
      <c r="AU2249" s="11">
        <f t="shared" si="759"/>
        <v>117</v>
      </c>
      <c r="AV2249" s="11">
        <f t="shared" si="760"/>
        <v>226.85</v>
      </c>
      <c r="AW2249" s="11" t="str">
        <f t="shared" si="761"/>
        <v>2019/2</v>
      </c>
      <c r="AX2249" s="11" t="str">
        <f t="shared" si="762"/>
        <v>2019/2 Contribuciones Seg. Social</v>
      </c>
      <c r="AY2249" s="11">
        <f t="shared" si="764"/>
        <v>5835.93</v>
      </c>
      <c r="AZ2249" s="11">
        <f t="shared" si="763"/>
        <v>3.8871268161201379E-2</v>
      </c>
      <c r="BA2249" s="11" t="str">
        <f t="shared" si="766"/>
        <v>N006554 117</v>
      </c>
      <c r="BB2249" s="11">
        <f>IFERROR(IF(AW2249="","",VLOOKUP(AW2249,SUSS!R:S,2,FALSE)),AY2249*SUSS!$M$2)</f>
        <v>700.3116</v>
      </c>
      <c r="BC2249" s="11">
        <f t="shared" si="765"/>
        <v>27.221999999999994</v>
      </c>
    </row>
    <row r="2250" spans="14:55" ht="29.25" thickBot="1">
      <c r="N2250" s="3" t="s">
        <v>198</v>
      </c>
      <c r="O2250" s="83">
        <v>118</v>
      </c>
      <c r="P2250" s="86">
        <v>3529.96</v>
      </c>
      <c r="Q2250" s="84" t="s">
        <v>102</v>
      </c>
      <c r="R2250" s="84" t="s">
        <v>10</v>
      </c>
      <c r="S2250" s="84" t="s">
        <v>83</v>
      </c>
      <c r="T2250" s="83" t="s">
        <v>206</v>
      </c>
      <c r="U2250" s="83" t="s">
        <v>124</v>
      </c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14:55" ht="29.25" thickBot="1">
      <c r="N2251" s="3" t="s">
        <v>198</v>
      </c>
      <c r="O2251" s="83">
        <v>118</v>
      </c>
      <c r="P2251" s="86">
        <v>6289.35</v>
      </c>
      <c r="Q2251" s="84" t="s">
        <v>82</v>
      </c>
      <c r="R2251" s="84" t="s">
        <v>10</v>
      </c>
      <c r="S2251" s="84" t="s">
        <v>84</v>
      </c>
      <c r="T2251" s="83" t="s">
        <v>95</v>
      </c>
      <c r="U2251" s="83" t="s">
        <v>124</v>
      </c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14:55" ht="29.25" thickBot="1">
      <c r="N2252" s="3" t="s">
        <v>198</v>
      </c>
      <c r="O2252" s="83">
        <v>118</v>
      </c>
      <c r="P2252" s="87">
        <v>153.22999999999999</v>
      </c>
      <c r="Q2252" s="84" t="s">
        <v>107</v>
      </c>
      <c r="R2252" s="84" t="s">
        <v>10</v>
      </c>
      <c r="S2252" s="84" t="s">
        <v>83</v>
      </c>
      <c r="T2252" s="83" t="s">
        <v>163</v>
      </c>
      <c r="U2252" s="83" t="s">
        <v>124</v>
      </c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14:55" ht="29.25" thickBot="1">
      <c r="N2253" s="3" t="s">
        <v>198</v>
      </c>
      <c r="O2253" s="83">
        <v>118</v>
      </c>
      <c r="P2253" s="87">
        <v>111.45</v>
      </c>
      <c r="Q2253" s="84" t="s">
        <v>11</v>
      </c>
      <c r="R2253" s="84" t="s">
        <v>108</v>
      </c>
      <c r="S2253" s="84" t="s">
        <v>83</v>
      </c>
      <c r="T2253" s="83" t="s">
        <v>181</v>
      </c>
      <c r="U2253" s="83" t="s">
        <v>124</v>
      </c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>N006554</v>
      </c>
      <c r="AU2253" s="11">
        <f t="shared" si="759"/>
        <v>118</v>
      </c>
      <c r="AV2253" s="11">
        <f t="shared" si="760"/>
        <v>111.45</v>
      </c>
      <c r="AW2253" s="11" t="str">
        <f t="shared" si="761"/>
        <v>2019/2</v>
      </c>
      <c r="AX2253" s="11" t="str">
        <f t="shared" si="762"/>
        <v>2019/2 Contribuciones Seg. Social</v>
      </c>
      <c r="AY2253" s="11">
        <f t="shared" si="764"/>
        <v>5835.93</v>
      </c>
      <c r="AZ2253" s="11">
        <f t="shared" si="763"/>
        <v>1.9097213297623514E-2</v>
      </c>
      <c r="BA2253" s="11" t="str">
        <f t="shared" si="766"/>
        <v>N006554 118</v>
      </c>
      <c r="BB2253" s="11">
        <f>IFERROR(IF(AW2253="","",VLOOKUP(AW2253,SUSS!R:S,2,FALSE)),AY2253*SUSS!$M$2)</f>
        <v>700.3116</v>
      </c>
      <c r="BC2253" s="11">
        <f t="shared" si="765"/>
        <v>13.373999999999999</v>
      </c>
    </row>
    <row r="2254" spans="14:55" ht="29.25" thickBot="1">
      <c r="N2254" s="3" t="s">
        <v>198</v>
      </c>
      <c r="O2254" s="83">
        <v>118</v>
      </c>
      <c r="P2254" s="87">
        <v>542.94000000000005</v>
      </c>
      <c r="Q2254" s="84" t="s">
        <v>11</v>
      </c>
      <c r="R2254" s="84" t="s">
        <v>108</v>
      </c>
      <c r="S2254" s="84" t="s">
        <v>109</v>
      </c>
      <c r="T2254" s="83" t="s">
        <v>185</v>
      </c>
      <c r="U2254" s="83" t="s">
        <v>124</v>
      </c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>N006554</v>
      </c>
      <c r="AU2254" s="11">
        <f t="shared" si="759"/>
        <v>118</v>
      </c>
      <c r="AV2254" s="11">
        <f t="shared" si="760"/>
        <v>542.94000000000005</v>
      </c>
      <c r="AW2254" s="11" t="str">
        <f t="shared" si="761"/>
        <v>2019/3</v>
      </c>
      <c r="AX2254" s="11" t="str">
        <f t="shared" si="762"/>
        <v>2019/3 Contribuciones Seg. Social</v>
      </c>
      <c r="AY2254" s="11">
        <f t="shared" si="764"/>
        <v>2634.32</v>
      </c>
      <c r="AZ2254" s="11">
        <f t="shared" si="763"/>
        <v>0.20610252361140638</v>
      </c>
      <c r="BA2254" s="11" t="str">
        <f t="shared" si="766"/>
        <v>N006554 118</v>
      </c>
      <c r="BB2254" s="11">
        <f>IFERROR(IF(AW2254="","",VLOOKUP(AW2254,SUSS!R:S,2,FALSE)),AY2254*SUSS!$M$2)</f>
        <v>316.11840000000001</v>
      </c>
      <c r="BC2254" s="11">
        <f t="shared" si="765"/>
        <v>65.152800000000013</v>
      </c>
    </row>
    <row r="2255" spans="14:55" ht="29.25" thickBot="1">
      <c r="N2255" s="3" t="s">
        <v>198</v>
      </c>
      <c r="O2255" s="83">
        <v>118</v>
      </c>
      <c r="P2255" s="86">
        <v>6690.29</v>
      </c>
      <c r="Q2255" s="84" t="s">
        <v>82</v>
      </c>
      <c r="R2255" s="84" t="s">
        <v>10</v>
      </c>
      <c r="S2255" s="84" t="s">
        <v>10</v>
      </c>
      <c r="T2255" s="83" t="s">
        <v>215</v>
      </c>
      <c r="U2255" s="83" t="s">
        <v>124</v>
      </c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14:55" ht="29.25" thickBot="1">
      <c r="N2256" s="3" t="s">
        <v>198</v>
      </c>
      <c r="O2256" s="83">
        <v>119</v>
      </c>
      <c r="P2256" s="86">
        <v>3529.96</v>
      </c>
      <c r="Q2256" s="84" t="s">
        <v>102</v>
      </c>
      <c r="R2256" s="84" t="s">
        <v>10</v>
      </c>
      <c r="S2256" s="84" t="s">
        <v>83</v>
      </c>
      <c r="T2256" s="83" t="s">
        <v>206</v>
      </c>
      <c r="U2256" s="83" t="s">
        <v>124</v>
      </c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14:55" ht="29.25" thickBot="1">
      <c r="N2257" s="3" t="s">
        <v>198</v>
      </c>
      <c r="O2257" s="83">
        <v>119</v>
      </c>
      <c r="P2257" s="87">
        <v>153.22999999999999</v>
      </c>
      <c r="Q2257" s="84" t="s">
        <v>107</v>
      </c>
      <c r="R2257" s="84" t="s">
        <v>10</v>
      </c>
      <c r="S2257" s="84" t="s">
        <v>83</v>
      </c>
      <c r="T2257" s="83" t="s">
        <v>163</v>
      </c>
      <c r="U2257" s="83" t="s">
        <v>124</v>
      </c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14:55" ht="29.25" thickBot="1">
      <c r="N2258" s="3" t="s">
        <v>198</v>
      </c>
      <c r="O2258" s="83">
        <v>119</v>
      </c>
      <c r="P2258" s="87">
        <v>654.39</v>
      </c>
      <c r="Q2258" s="84" t="s">
        <v>11</v>
      </c>
      <c r="R2258" s="84" t="s">
        <v>108</v>
      </c>
      <c r="S2258" s="84" t="s">
        <v>109</v>
      </c>
      <c r="T2258" s="83" t="s">
        <v>185</v>
      </c>
      <c r="U2258" s="83" t="s">
        <v>124</v>
      </c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>N006554</v>
      </c>
      <c r="AU2258" s="11">
        <f t="shared" si="759"/>
        <v>119</v>
      </c>
      <c r="AV2258" s="11">
        <f t="shared" si="760"/>
        <v>654.39</v>
      </c>
      <c r="AW2258" s="11" t="str">
        <f t="shared" si="761"/>
        <v>2019/3</v>
      </c>
      <c r="AX2258" s="11" t="str">
        <f t="shared" si="762"/>
        <v>2019/3 Contribuciones Seg. Social</v>
      </c>
      <c r="AY2258" s="11">
        <f t="shared" si="764"/>
        <v>2634.32</v>
      </c>
      <c r="AZ2258" s="11">
        <f t="shared" si="763"/>
        <v>0.24840945670989095</v>
      </c>
      <c r="BA2258" s="11" t="str">
        <f t="shared" si="766"/>
        <v>N006554 119</v>
      </c>
      <c r="BB2258" s="11">
        <f>IFERROR(IF(AW2258="","",VLOOKUP(AW2258,SUSS!R:S,2,FALSE)),AY2258*SUSS!$M$2)</f>
        <v>316.11840000000001</v>
      </c>
      <c r="BC2258" s="11">
        <f t="shared" si="765"/>
        <v>78.526799999999994</v>
      </c>
    </row>
    <row r="2259" spans="14:55" ht="29.25" thickBot="1">
      <c r="N2259" s="3" t="s">
        <v>198</v>
      </c>
      <c r="O2259" s="83">
        <v>119</v>
      </c>
      <c r="P2259" s="86">
        <v>12979.64</v>
      </c>
      <c r="Q2259" s="84" t="s">
        <v>82</v>
      </c>
      <c r="R2259" s="84" t="s">
        <v>10</v>
      </c>
      <c r="S2259" s="84" t="s">
        <v>10</v>
      </c>
      <c r="T2259" s="83" t="s">
        <v>215</v>
      </c>
      <c r="U2259" s="83" t="s">
        <v>124</v>
      </c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14:55" ht="29.25" thickBot="1">
      <c r="N2260" s="3" t="s">
        <v>198</v>
      </c>
      <c r="O2260" s="83">
        <v>120</v>
      </c>
      <c r="P2260" s="86">
        <v>3130.3</v>
      </c>
      <c r="Q2260" s="84" t="s">
        <v>102</v>
      </c>
      <c r="R2260" s="84" t="s">
        <v>10</v>
      </c>
      <c r="S2260" s="84" t="s">
        <v>83</v>
      </c>
      <c r="T2260" s="83" t="s">
        <v>206</v>
      </c>
      <c r="U2260" s="83" t="s">
        <v>124</v>
      </c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14:55" ht="29.25" thickBot="1">
      <c r="N2261" s="3" t="s">
        <v>198</v>
      </c>
      <c r="O2261" s="83">
        <v>120</v>
      </c>
      <c r="P2261" s="87">
        <v>153.65</v>
      </c>
      <c r="Q2261" s="84" t="s">
        <v>107</v>
      </c>
      <c r="R2261" s="84" t="s">
        <v>10</v>
      </c>
      <c r="S2261" s="84" t="s">
        <v>83</v>
      </c>
      <c r="T2261" s="83" t="s">
        <v>163</v>
      </c>
      <c r="U2261" s="83" t="s">
        <v>124</v>
      </c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14:55" ht="29.25" thickBot="1">
      <c r="N2262" s="3" t="s">
        <v>198</v>
      </c>
      <c r="O2262" s="83">
        <v>120</v>
      </c>
      <c r="P2262" s="87">
        <v>400</v>
      </c>
      <c r="Q2262" s="84" t="s">
        <v>102</v>
      </c>
      <c r="R2262" s="84" t="s">
        <v>10</v>
      </c>
      <c r="S2262" s="84" t="s">
        <v>105</v>
      </c>
      <c r="T2262" s="83" t="s">
        <v>163</v>
      </c>
      <c r="U2262" s="83" t="s">
        <v>124</v>
      </c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14:55" ht="29.25" thickBot="1">
      <c r="N2263" s="3" t="s">
        <v>198</v>
      </c>
      <c r="O2263" s="83">
        <v>120</v>
      </c>
      <c r="P2263" s="87">
        <v>486.34</v>
      </c>
      <c r="Q2263" s="84" t="s">
        <v>11</v>
      </c>
      <c r="R2263" s="84" t="s">
        <v>108</v>
      </c>
      <c r="S2263" s="84" t="s">
        <v>109</v>
      </c>
      <c r="T2263" s="83" t="s">
        <v>185</v>
      </c>
      <c r="U2263" s="83" t="s">
        <v>124</v>
      </c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>N006554</v>
      </c>
      <c r="AU2263" s="11">
        <f t="shared" si="759"/>
        <v>120</v>
      </c>
      <c r="AV2263" s="11">
        <f t="shared" si="760"/>
        <v>486.34</v>
      </c>
      <c r="AW2263" s="11" t="str">
        <f t="shared" si="761"/>
        <v>2019/3</v>
      </c>
      <c r="AX2263" s="11" t="str">
        <f t="shared" si="762"/>
        <v>2019/3 Contribuciones Seg. Social</v>
      </c>
      <c r="AY2263" s="11">
        <f t="shared" si="764"/>
        <v>2634.32</v>
      </c>
      <c r="AZ2263" s="11">
        <f t="shared" si="763"/>
        <v>0.18461690303379996</v>
      </c>
      <c r="BA2263" s="11" t="str">
        <f t="shared" si="766"/>
        <v>N006554 120</v>
      </c>
      <c r="BB2263" s="11">
        <f>IFERROR(IF(AW2263="","",VLOOKUP(AW2263,SUSS!R:S,2,FALSE)),AY2263*SUSS!$M$2)</f>
        <v>316.11840000000001</v>
      </c>
      <c r="BC2263" s="11">
        <f t="shared" si="765"/>
        <v>58.36079999999999</v>
      </c>
    </row>
    <row r="2264" spans="14:55" ht="29.25" thickBot="1">
      <c r="N2264" s="3" t="s">
        <v>198</v>
      </c>
      <c r="O2264" s="83">
        <v>120</v>
      </c>
      <c r="P2264" s="87">
        <v>168.37</v>
      </c>
      <c r="Q2264" s="84" t="s">
        <v>11</v>
      </c>
      <c r="R2264" s="84" t="s">
        <v>108</v>
      </c>
      <c r="S2264" s="84" t="s">
        <v>83</v>
      </c>
      <c r="T2264" s="83" t="s">
        <v>185</v>
      </c>
      <c r="U2264" s="83" t="s">
        <v>124</v>
      </c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>N006554</v>
      </c>
      <c r="AU2264" s="11">
        <f t="shared" si="759"/>
        <v>120</v>
      </c>
      <c r="AV2264" s="11">
        <f t="shared" si="760"/>
        <v>168.37</v>
      </c>
      <c r="AW2264" s="11" t="str">
        <f t="shared" si="761"/>
        <v>2019/3</v>
      </c>
      <c r="AX2264" s="11" t="str">
        <f t="shared" si="762"/>
        <v>2019/3 Contribuciones Seg. Social</v>
      </c>
      <c r="AY2264" s="11">
        <f t="shared" si="764"/>
        <v>2634.32</v>
      </c>
      <c r="AZ2264" s="11">
        <f t="shared" si="763"/>
        <v>6.3914027149321262E-2</v>
      </c>
      <c r="BA2264" s="11" t="str">
        <f t="shared" si="766"/>
        <v>N006554 120</v>
      </c>
      <c r="BB2264" s="11">
        <f>IFERROR(IF(AW2264="","",VLOOKUP(AW2264,SUSS!R:S,2,FALSE)),AY2264*SUSS!$M$2)</f>
        <v>316.11840000000001</v>
      </c>
      <c r="BC2264" s="11">
        <f t="shared" si="765"/>
        <v>20.2044</v>
      </c>
    </row>
    <row r="2265" spans="14:55" ht="29.25" thickBot="1">
      <c r="N2265" s="3" t="s">
        <v>198</v>
      </c>
      <c r="O2265" s="83">
        <v>120</v>
      </c>
      <c r="P2265" s="86">
        <v>10011.82</v>
      </c>
      <c r="Q2265" s="84" t="s">
        <v>82</v>
      </c>
      <c r="R2265" s="84" t="s">
        <v>10</v>
      </c>
      <c r="S2265" s="84" t="s">
        <v>10</v>
      </c>
      <c r="T2265" s="83" t="s">
        <v>215</v>
      </c>
      <c r="U2265" s="83" t="s">
        <v>124</v>
      </c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14:55" ht="29.25" thickBot="1">
      <c r="N2266" s="3" t="s">
        <v>198</v>
      </c>
      <c r="O2266" s="83">
        <v>120</v>
      </c>
      <c r="P2266" s="86">
        <v>2968.18</v>
      </c>
      <c r="Q2266" s="84" t="s">
        <v>82</v>
      </c>
      <c r="R2266" s="84" t="s">
        <v>10</v>
      </c>
      <c r="S2266" s="84" t="s">
        <v>83</v>
      </c>
      <c r="T2266" s="83" t="s">
        <v>215</v>
      </c>
      <c r="U2266" s="83" t="s">
        <v>124</v>
      </c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14:55" ht="46.5" thickBot="1">
      <c r="N2267" s="3" t="s">
        <v>216</v>
      </c>
      <c r="O2267" s="77" t="s">
        <v>17</v>
      </c>
      <c r="P2267"/>
      <c r="Q2267"/>
      <c r="R2267"/>
      <c r="S2267"/>
      <c r="T2267"/>
      <c r="U2267"/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14:55" ht="15.75" thickBot="1">
      <c r="N2268" s="3" t="s">
        <v>216</v>
      </c>
      <c r="O2268" s="88" t="s">
        <v>13</v>
      </c>
      <c r="P2268" s="88" t="s">
        <v>14</v>
      </c>
      <c r="Q2268" s="88" t="s">
        <v>3</v>
      </c>
      <c r="R2268" s="88" t="s">
        <v>4</v>
      </c>
      <c r="S2268" s="88" t="s">
        <v>5</v>
      </c>
      <c r="T2268" s="88" t="s">
        <v>15</v>
      </c>
      <c r="U2268" s="88" t="s">
        <v>16</v>
      </c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14:55" ht="29.25" thickBot="1">
      <c r="N2269" s="3" t="s">
        <v>216</v>
      </c>
      <c r="O2269" s="78">
        <v>1</v>
      </c>
      <c r="P2269" s="81">
        <v>14322.29</v>
      </c>
      <c r="Q2269" s="79" t="s">
        <v>82</v>
      </c>
      <c r="R2269" s="79" t="s">
        <v>10</v>
      </c>
      <c r="S2269" s="79" t="s">
        <v>10</v>
      </c>
      <c r="T2269" s="78" t="s">
        <v>218</v>
      </c>
      <c r="U2269" s="78" t="s">
        <v>124</v>
      </c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14:55" ht="29.25" thickBot="1">
      <c r="N2270" s="3" t="s">
        <v>216</v>
      </c>
      <c r="O2270" s="83">
        <v>2</v>
      </c>
      <c r="P2270" s="86">
        <v>14322.29</v>
      </c>
      <c r="Q2270" s="84" t="s">
        <v>82</v>
      </c>
      <c r="R2270" s="84" t="s">
        <v>10</v>
      </c>
      <c r="S2270" s="84" t="s">
        <v>10</v>
      </c>
      <c r="T2270" s="83" t="s">
        <v>218</v>
      </c>
      <c r="U2270" s="83" t="s">
        <v>124</v>
      </c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14:55" ht="29.25" thickBot="1">
      <c r="N2271" s="3" t="s">
        <v>216</v>
      </c>
      <c r="O2271" s="83">
        <v>3</v>
      </c>
      <c r="P2271" s="86">
        <v>14322.29</v>
      </c>
      <c r="Q2271" s="84" t="s">
        <v>82</v>
      </c>
      <c r="R2271" s="84" t="s">
        <v>10</v>
      </c>
      <c r="S2271" s="84" t="s">
        <v>10</v>
      </c>
      <c r="T2271" s="83" t="s">
        <v>218</v>
      </c>
      <c r="U2271" s="83" t="s">
        <v>124</v>
      </c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14:55" ht="29.25" thickBot="1">
      <c r="N2272" s="3" t="s">
        <v>216</v>
      </c>
      <c r="O2272" s="83">
        <v>4</v>
      </c>
      <c r="P2272" s="86">
        <v>14322.29</v>
      </c>
      <c r="Q2272" s="84" t="s">
        <v>82</v>
      </c>
      <c r="R2272" s="84" t="s">
        <v>10</v>
      </c>
      <c r="S2272" s="84" t="s">
        <v>10</v>
      </c>
      <c r="T2272" s="83" t="s">
        <v>218</v>
      </c>
      <c r="U2272" s="83" t="s">
        <v>124</v>
      </c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14:55" ht="29.25" thickBot="1">
      <c r="N2273" s="3" t="s">
        <v>216</v>
      </c>
      <c r="O2273" s="83">
        <v>5</v>
      </c>
      <c r="P2273" s="86">
        <v>14322.29</v>
      </c>
      <c r="Q2273" s="84" t="s">
        <v>82</v>
      </c>
      <c r="R2273" s="84" t="s">
        <v>10</v>
      </c>
      <c r="S2273" s="84" t="s">
        <v>10</v>
      </c>
      <c r="T2273" s="83" t="s">
        <v>218</v>
      </c>
      <c r="U2273" s="83" t="s">
        <v>124</v>
      </c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14:55" ht="29.25" thickBot="1">
      <c r="N2274" s="3" t="s">
        <v>216</v>
      </c>
      <c r="O2274" s="83">
        <v>6</v>
      </c>
      <c r="P2274" s="86">
        <v>14322.29</v>
      </c>
      <c r="Q2274" s="84" t="s">
        <v>82</v>
      </c>
      <c r="R2274" s="84" t="s">
        <v>10</v>
      </c>
      <c r="S2274" s="84" t="s">
        <v>10</v>
      </c>
      <c r="T2274" s="83" t="s">
        <v>218</v>
      </c>
      <c r="U2274" s="83" t="s">
        <v>124</v>
      </c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14:55" ht="29.25" thickBot="1">
      <c r="N2275" s="3" t="s">
        <v>216</v>
      </c>
      <c r="O2275" s="83">
        <v>7</v>
      </c>
      <c r="P2275" s="86">
        <v>14322.29</v>
      </c>
      <c r="Q2275" s="84" t="s">
        <v>82</v>
      </c>
      <c r="R2275" s="84" t="s">
        <v>10</v>
      </c>
      <c r="S2275" s="84" t="s">
        <v>10</v>
      </c>
      <c r="T2275" s="83" t="s">
        <v>218</v>
      </c>
      <c r="U2275" s="83" t="s">
        <v>124</v>
      </c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14:55" ht="29.25" thickBot="1">
      <c r="N2276" s="3" t="s">
        <v>216</v>
      </c>
      <c r="O2276" s="83">
        <v>8</v>
      </c>
      <c r="P2276" s="86">
        <v>14322.29</v>
      </c>
      <c r="Q2276" s="84" t="s">
        <v>82</v>
      </c>
      <c r="R2276" s="84" t="s">
        <v>10</v>
      </c>
      <c r="S2276" s="84" t="s">
        <v>10</v>
      </c>
      <c r="T2276" s="83" t="s">
        <v>218</v>
      </c>
      <c r="U2276" s="83" t="s">
        <v>124</v>
      </c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14:55" ht="29.25" thickBot="1">
      <c r="N2277" s="3" t="s">
        <v>216</v>
      </c>
      <c r="O2277" s="83">
        <v>9</v>
      </c>
      <c r="P2277" s="86">
        <v>14322.29</v>
      </c>
      <c r="Q2277" s="84" t="s">
        <v>82</v>
      </c>
      <c r="R2277" s="84" t="s">
        <v>10</v>
      </c>
      <c r="S2277" s="84" t="s">
        <v>10</v>
      </c>
      <c r="T2277" s="83" t="s">
        <v>218</v>
      </c>
      <c r="U2277" s="83" t="s">
        <v>124</v>
      </c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14:55" ht="29.25" thickBot="1">
      <c r="N2278" s="3" t="s">
        <v>216</v>
      </c>
      <c r="O2278" s="83">
        <v>10</v>
      </c>
      <c r="P2278" s="86">
        <v>14322.29</v>
      </c>
      <c r="Q2278" s="84" t="s">
        <v>82</v>
      </c>
      <c r="R2278" s="84" t="s">
        <v>10</v>
      </c>
      <c r="S2278" s="84" t="s">
        <v>10</v>
      </c>
      <c r="T2278" s="83" t="s">
        <v>218</v>
      </c>
      <c r="U2278" s="83" t="s">
        <v>124</v>
      </c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14:55" ht="29.25" thickBot="1">
      <c r="N2279" s="3" t="s">
        <v>216</v>
      </c>
      <c r="O2279" s="83">
        <v>11</v>
      </c>
      <c r="P2279" s="86">
        <v>14322.29</v>
      </c>
      <c r="Q2279" s="84" t="s">
        <v>82</v>
      </c>
      <c r="R2279" s="84" t="s">
        <v>10</v>
      </c>
      <c r="S2279" s="84" t="s">
        <v>10</v>
      </c>
      <c r="T2279" s="83" t="s">
        <v>218</v>
      </c>
      <c r="U2279" s="83" t="s">
        <v>124</v>
      </c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14:55" ht="29.25" thickBot="1">
      <c r="N2280" s="3" t="s">
        <v>216</v>
      </c>
      <c r="O2280" s="83">
        <v>12</v>
      </c>
      <c r="P2280" s="86">
        <v>14322.29</v>
      </c>
      <c r="Q2280" s="84" t="s">
        <v>82</v>
      </c>
      <c r="R2280" s="84" t="s">
        <v>10</v>
      </c>
      <c r="S2280" s="84" t="s">
        <v>10</v>
      </c>
      <c r="T2280" s="83" t="s">
        <v>218</v>
      </c>
      <c r="U2280" s="83" t="s">
        <v>124</v>
      </c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14:55" ht="29.25" thickBot="1">
      <c r="N2281" s="3" t="s">
        <v>216</v>
      </c>
      <c r="O2281" s="83">
        <v>13</v>
      </c>
      <c r="P2281" s="86">
        <v>14322.29</v>
      </c>
      <c r="Q2281" s="84" t="s">
        <v>82</v>
      </c>
      <c r="R2281" s="84" t="s">
        <v>10</v>
      </c>
      <c r="S2281" s="84" t="s">
        <v>10</v>
      </c>
      <c r="T2281" s="83" t="s">
        <v>218</v>
      </c>
      <c r="U2281" s="83" t="s">
        <v>124</v>
      </c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14:55" ht="29.25" thickBot="1">
      <c r="N2282" s="3" t="s">
        <v>216</v>
      </c>
      <c r="O2282" s="83">
        <v>14</v>
      </c>
      <c r="P2282" s="86">
        <v>14322.29</v>
      </c>
      <c r="Q2282" s="84" t="s">
        <v>82</v>
      </c>
      <c r="R2282" s="84" t="s">
        <v>10</v>
      </c>
      <c r="S2282" s="84" t="s">
        <v>10</v>
      </c>
      <c r="T2282" s="83" t="s">
        <v>218</v>
      </c>
      <c r="U2282" s="83" t="s">
        <v>124</v>
      </c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14:55" ht="29.25" thickBot="1">
      <c r="N2283" s="3" t="s">
        <v>216</v>
      </c>
      <c r="O2283" s="83">
        <v>15</v>
      </c>
      <c r="P2283" s="86">
        <v>14322.29</v>
      </c>
      <c r="Q2283" s="84" t="s">
        <v>82</v>
      </c>
      <c r="R2283" s="84" t="s">
        <v>10</v>
      </c>
      <c r="S2283" s="84" t="s">
        <v>10</v>
      </c>
      <c r="T2283" s="83" t="s">
        <v>218</v>
      </c>
      <c r="U2283" s="83" t="s">
        <v>124</v>
      </c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14:55" ht="29.25" thickBot="1">
      <c r="N2284" s="3" t="s">
        <v>216</v>
      </c>
      <c r="O2284" s="83">
        <v>16</v>
      </c>
      <c r="P2284" s="86">
        <v>14322.29</v>
      </c>
      <c r="Q2284" s="84" t="s">
        <v>82</v>
      </c>
      <c r="R2284" s="84" t="s">
        <v>10</v>
      </c>
      <c r="S2284" s="84" t="s">
        <v>10</v>
      </c>
      <c r="T2284" s="83" t="s">
        <v>218</v>
      </c>
      <c r="U2284" s="83" t="s">
        <v>124</v>
      </c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14:55" ht="29.25" thickBot="1">
      <c r="N2285" s="3" t="s">
        <v>216</v>
      </c>
      <c r="O2285" s="83">
        <v>17</v>
      </c>
      <c r="P2285" s="86">
        <v>14322.29</v>
      </c>
      <c r="Q2285" s="84" t="s">
        <v>82</v>
      </c>
      <c r="R2285" s="84" t="s">
        <v>10</v>
      </c>
      <c r="S2285" s="84" t="s">
        <v>10</v>
      </c>
      <c r="T2285" s="83" t="s">
        <v>218</v>
      </c>
      <c r="U2285" s="83" t="s">
        <v>124</v>
      </c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14:55" ht="29.25" thickBot="1">
      <c r="N2286" s="3" t="s">
        <v>216</v>
      </c>
      <c r="O2286" s="83">
        <v>18</v>
      </c>
      <c r="P2286" s="86">
        <v>14322.29</v>
      </c>
      <c r="Q2286" s="84" t="s">
        <v>82</v>
      </c>
      <c r="R2286" s="84" t="s">
        <v>10</v>
      </c>
      <c r="S2286" s="84" t="s">
        <v>10</v>
      </c>
      <c r="T2286" s="83" t="s">
        <v>218</v>
      </c>
      <c r="U2286" s="83" t="s">
        <v>124</v>
      </c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14:55" ht="29.25" thickBot="1">
      <c r="N2287" s="3" t="s">
        <v>216</v>
      </c>
      <c r="O2287" s="83">
        <v>19</v>
      </c>
      <c r="P2287" s="86">
        <v>14322.29</v>
      </c>
      <c r="Q2287" s="84" t="s">
        <v>82</v>
      </c>
      <c r="R2287" s="84" t="s">
        <v>10</v>
      </c>
      <c r="S2287" s="84" t="s">
        <v>10</v>
      </c>
      <c r="T2287" s="83" t="s">
        <v>218</v>
      </c>
      <c r="U2287" s="83" t="s">
        <v>124</v>
      </c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14:55" ht="29.25" thickBot="1">
      <c r="N2288" s="3" t="s">
        <v>216</v>
      </c>
      <c r="O2288" s="83">
        <v>20</v>
      </c>
      <c r="P2288" s="86">
        <v>14322.29</v>
      </c>
      <c r="Q2288" s="84" t="s">
        <v>82</v>
      </c>
      <c r="R2288" s="84" t="s">
        <v>10</v>
      </c>
      <c r="S2288" s="84" t="s">
        <v>10</v>
      </c>
      <c r="T2288" s="83" t="s">
        <v>218</v>
      </c>
      <c r="U2288" s="83" t="s">
        <v>124</v>
      </c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14:55" ht="29.25" thickBot="1">
      <c r="N2289" s="3" t="s">
        <v>216</v>
      </c>
      <c r="O2289" s="83">
        <v>21</v>
      </c>
      <c r="P2289" s="86">
        <v>14322.29</v>
      </c>
      <c r="Q2289" s="84" t="s">
        <v>82</v>
      </c>
      <c r="R2289" s="84" t="s">
        <v>10</v>
      </c>
      <c r="S2289" s="84" t="s">
        <v>10</v>
      </c>
      <c r="T2289" s="83" t="s">
        <v>218</v>
      </c>
      <c r="U2289" s="83" t="s">
        <v>124</v>
      </c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14:55" ht="29.25" thickBot="1">
      <c r="N2290" s="3" t="s">
        <v>216</v>
      </c>
      <c r="O2290" s="83">
        <v>22</v>
      </c>
      <c r="P2290" s="86">
        <v>14322.29</v>
      </c>
      <c r="Q2290" s="84" t="s">
        <v>82</v>
      </c>
      <c r="R2290" s="84" t="s">
        <v>10</v>
      </c>
      <c r="S2290" s="84" t="s">
        <v>10</v>
      </c>
      <c r="T2290" s="83" t="s">
        <v>218</v>
      </c>
      <c r="U2290" s="83" t="s">
        <v>124</v>
      </c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14:55" ht="29.25" thickBot="1">
      <c r="N2291" s="3" t="s">
        <v>216</v>
      </c>
      <c r="O2291" s="83">
        <v>23</v>
      </c>
      <c r="P2291" s="86">
        <v>14322.29</v>
      </c>
      <c r="Q2291" s="84" t="s">
        <v>82</v>
      </c>
      <c r="R2291" s="84" t="s">
        <v>10</v>
      </c>
      <c r="S2291" s="84" t="s">
        <v>10</v>
      </c>
      <c r="T2291" s="83" t="s">
        <v>218</v>
      </c>
      <c r="U2291" s="83" t="s">
        <v>124</v>
      </c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14:55" ht="29.25" thickBot="1">
      <c r="N2292" s="3" t="s">
        <v>216</v>
      </c>
      <c r="O2292" s="83">
        <v>24</v>
      </c>
      <c r="P2292" s="86">
        <v>14322.29</v>
      </c>
      <c r="Q2292" s="84" t="s">
        <v>82</v>
      </c>
      <c r="R2292" s="84" t="s">
        <v>10</v>
      </c>
      <c r="S2292" s="84" t="s">
        <v>10</v>
      </c>
      <c r="T2292" s="83" t="s">
        <v>218</v>
      </c>
      <c r="U2292" s="83" t="s">
        <v>124</v>
      </c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14:55" ht="29.25" thickBot="1">
      <c r="N2293" s="3" t="s">
        <v>216</v>
      </c>
      <c r="O2293" s="83">
        <v>25</v>
      </c>
      <c r="P2293" s="86">
        <v>14322.29</v>
      </c>
      <c r="Q2293" s="84" t="s">
        <v>82</v>
      </c>
      <c r="R2293" s="84" t="s">
        <v>10</v>
      </c>
      <c r="S2293" s="84" t="s">
        <v>10</v>
      </c>
      <c r="T2293" s="83" t="s">
        <v>218</v>
      </c>
      <c r="U2293" s="83" t="s">
        <v>124</v>
      </c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14:55" ht="29.25" thickBot="1">
      <c r="N2294" s="3" t="s">
        <v>216</v>
      </c>
      <c r="O2294" s="83">
        <v>26</v>
      </c>
      <c r="P2294" s="86">
        <v>14322.29</v>
      </c>
      <c r="Q2294" s="84" t="s">
        <v>82</v>
      </c>
      <c r="R2294" s="84" t="s">
        <v>10</v>
      </c>
      <c r="S2294" s="84" t="s">
        <v>10</v>
      </c>
      <c r="T2294" s="83" t="s">
        <v>218</v>
      </c>
      <c r="U2294" s="83" t="s">
        <v>124</v>
      </c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14:55" ht="29.25" thickBot="1">
      <c r="N2295" s="3" t="s">
        <v>216</v>
      </c>
      <c r="O2295" s="83">
        <v>27</v>
      </c>
      <c r="P2295" s="86">
        <v>14322.29</v>
      </c>
      <c r="Q2295" s="84" t="s">
        <v>82</v>
      </c>
      <c r="R2295" s="84" t="s">
        <v>10</v>
      </c>
      <c r="S2295" s="84" t="s">
        <v>10</v>
      </c>
      <c r="T2295" s="83" t="s">
        <v>218</v>
      </c>
      <c r="U2295" s="83" t="s">
        <v>124</v>
      </c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14:55" ht="29.25" thickBot="1">
      <c r="N2296" s="3" t="s">
        <v>216</v>
      </c>
      <c r="O2296" s="83">
        <v>28</v>
      </c>
      <c r="P2296" s="86">
        <v>14322.29</v>
      </c>
      <c r="Q2296" s="84" t="s">
        <v>82</v>
      </c>
      <c r="R2296" s="84" t="s">
        <v>10</v>
      </c>
      <c r="S2296" s="84" t="s">
        <v>10</v>
      </c>
      <c r="T2296" s="83" t="s">
        <v>218</v>
      </c>
      <c r="U2296" s="83" t="s">
        <v>124</v>
      </c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14:55" ht="29.25" thickBot="1">
      <c r="N2297" s="3" t="s">
        <v>216</v>
      </c>
      <c r="O2297" s="83">
        <v>29</v>
      </c>
      <c r="P2297" s="86">
        <v>14322.29</v>
      </c>
      <c r="Q2297" s="84" t="s">
        <v>82</v>
      </c>
      <c r="R2297" s="84" t="s">
        <v>10</v>
      </c>
      <c r="S2297" s="84" t="s">
        <v>10</v>
      </c>
      <c r="T2297" s="83" t="s">
        <v>218</v>
      </c>
      <c r="U2297" s="83" t="s">
        <v>124</v>
      </c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14:55" ht="29.25" thickBot="1">
      <c r="N2298" s="3" t="s">
        <v>216</v>
      </c>
      <c r="O2298" s="83">
        <v>30</v>
      </c>
      <c r="P2298" s="86">
        <v>14322.29</v>
      </c>
      <c r="Q2298" s="84" t="s">
        <v>82</v>
      </c>
      <c r="R2298" s="84" t="s">
        <v>10</v>
      </c>
      <c r="S2298" s="84" t="s">
        <v>10</v>
      </c>
      <c r="T2298" s="83" t="s">
        <v>218</v>
      </c>
      <c r="U2298" s="83" t="s">
        <v>124</v>
      </c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14:55" ht="29.25" thickBot="1">
      <c r="N2299" s="3" t="s">
        <v>216</v>
      </c>
      <c r="O2299" s="83">
        <v>31</v>
      </c>
      <c r="P2299" s="86">
        <v>14322.29</v>
      </c>
      <c r="Q2299" s="84" t="s">
        <v>82</v>
      </c>
      <c r="R2299" s="84" t="s">
        <v>10</v>
      </c>
      <c r="S2299" s="84" t="s">
        <v>10</v>
      </c>
      <c r="T2299" s="83" t="s">
        <v>218</v>
      </c>
      <c r="U2299" s="83" t="s">
        <v>124</v>
      </c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14:55" ht="29.25" thickBot="1">
      <c r="N2300" s="3" t="s">
        <v>216</v>
      </c>
      <c r="O2300" s="83">
        <v>32</v>
      </c>
      <c r="P2300" s="86">
        <v>14322.29</v>
      </c>
      <c r="Q2300" s="84" t="s">
        <v>82</v>
      </c>
      <c r="R2300" s="84" t="s">
        <v>10</v>
      </c>
      <c r="S2300" s="84" t="s">
        <v>10</v>
      </c>
      <c r="T2300" s="83" t="s">
        <v>218</v>
      </c>
      <c r="U2300" s="83" t="s">
        <v>124</v>
      </c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14:55" ht="29.25" thickBot="1">
      <c r="N2301" s="3" t="s">
        <v>216</v>
      </c>
      <c r="O2301" s="83">
        <v>33</v>
      </c>
      <c r="P2301" s="86">
        <v>14322.29</v>
      </c>
      <c r="Q2301" s="84" t="s">
        <v>82</v>
      </c>
      <c r="R2301" s="84" t="s">
        <v>10</v>
      </c>
      <c r="S2301" s="84" t="s">
        <v>10</v>
      </c>
      <c r="T2301" s="83" t="s">
        <v>218</v>
      </c>
      <c r="U2301" s="83" t="s">
        <v>124</v>
      </c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14:55" ht="29.25" thickBot="1">
      <c r="N2302" s="3" t="s">
        <v>216</v>
      </c>
      <c r="O2302" s="83">
        <v>34</v>
      </c>
      <c r="P2302" s="86">
        <v>14322.29</v>
      </c>
      <c r="Q2302" s="84" t="s">
        <v>82</v>
      </c>
      <c r="R2302" s="84" t="s">
        <v>10</v>
      </c>
      <c r="S2302" s="84" t="s">
        <v>10</v>
      </c>
      <c r="T2302" s="83" t="s">
        <v>218</v>
      </c>
      <c r="U2302" s="83" t="s">
        <v>124</v>
      </c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14:55" ht="29.25" thickBot="1">
      <c r="N2303" s="3" t="s">
        <v>216</v>
      </c>
      <c r="O2303" s="83">
        <v>35</v>
      </c>
      <c r="P2303" s="86">
        <v>14322.29</v>
      </c>
      <c r="Q2303" s="84" t="s">
        <v>82</v>
      </c>
      <c r="R2303" s="84" t="s">
        <v>10</v>
      </c>
      <c r="S2303" s="84" t="s">
        <v>10</v>
      </c>
      <c r="T2303" s="83" t="s">
        <v>218</v>
      </c>
      <c r="U2303" s="83" t="s">
        <v>124</v>
      </c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14:55" ht="29.25" thickBot="1">
      <c r="N2304" s="3" t="s">
        <v>216</v>
      </c>
      <c r="O2304" s="83">
        <v>36</v>
      </c>
      <c r="P2304" s="86">
        <v>14322.29</v>
      </c>
      <c r="Q2304" s="84" t="s">
        <v>82</v>
      </c>
      <c r="R2304" s="84" t="s">
        <v>10</v>
      </c>
      <c r="S2304" s="84" t="s">
        <v>10</v>
      </c>
      <c r="T2304" s="83" t="s">
        <v>218</v>
      </c>
      <c r="U2304" s="83" t="s">
        <v>124</v>
      </c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14:55" ht="29.25" thickBot="1">
      <c r="N2305" s="3" t="s">
        <v>216</v>
      </c>
      <c r="O2305" s="83">
        <v>37</v>
      </c>
      <c r="P2305" s="86">
        <v>14322.29</v>
      </c>
      <c r="Q2305" s="84" t="s">
        <v>82</v>
      </c>
      <c r="R2305" s="84" t="s">
        <v>10</v>
      </c>
      <c r="S2305" s="84" t="s">
        <v>10</v>
      </c>
      <c r="T2305" s="83" t="s">
        <v>218</v>
      </c>
      <c r="U2305" s="83" t="s">
        <v>124</v>
      </c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14:55" ht="29.25" thickBot="1">
      <c r="N2306" s="3" t="s">
        <v>216</v>
      </c>
      <c r="O2306" s="83">
        <v>38</v>
      </c>
      <c r="P2306" s="86">
        <v>14322.29</v>
      </c>
      <c r="Q2306" s="84" t="s">
        <v>82</v>
      </c>
      <c r="R2306" s="84" t="s">
        <v>10</v>
      </c>
      <c r="S2306" s="84" t="s">
        <v>10</v>
      </c>
      <c r="T2306" s="83" t="s">
        <v>218</v>
      </c>
      <c r="U2306" s="83" t="s">
        <v>124</v>
      </c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14:55" ht="29.25" thickBot="1">
      <c r="N2307" s="3" t="s">
        <v>216</v>
      </c>
      <c r="O2307" s="83">
        <v>39</v>
      </c>
      <c r="P2307" s="86">
        <v>14322.29</v>
      </c>
      <c r="Q2307" s="84" t="s">
        <v>82</v>
      </c>
      <c r="R2307" s="84" t="s">
        <v>10</v>
      </c>
      <c r="S2307" s="84" t="s">
        <v>10</v>
      </c>
      <c r="T2307" s="83" t="s">
        <v>218</v>
      </c>
      <c r="U2307" s="83" t="s">
        <v>124</v>
      </c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14:55" ht="29.25" thickBot="1">
      <c r="N2308" s="3" t="s">
        <v>216</v>
      </c>
      <c r="O2308" s="83">
        <v>40</v>
      </c>
      <c r="P2308" s="86">
        <v>14322.29</v>
      </c>
      <c r="Q2308" s="84" t="s">
        <v>82</v>
      </c>
      <c r="R2308" s="84" t="s">
        <v>10</v>
      </c>
      <c r="S2308" s="84" t="s">
        <v>10</v>
      </c>
      <c r="T2308" s="83" t="s">
        <v>218</v>
      </c>
      <c r="U2308" s="83" t="s">
        <v>124</v>
      </c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14:55" ht="29.25" thickBot="1">
      <c r="N2309" s="3" t="s">
        <v>216</v>
      </c>
      <c r="O2309" s="83">
        <v>41</v>
      </c>
      <c r="P2309" s="86">
        <v>14322.29</v>
      </c>
      <c r="Q2309" s="84" t="s">
        <v>82</v>
      </c>
      <c r="R2309" s="84" t="s">
        <v>10</v>
      </c>
      <c r="S2309" s="84" t="s">
        <v>10</v>
      </c>
      <c r="T2309" s="83" t="s">
        <v>218</v>
      </c>
      <c r="U2309" s="83" t="s">
        <v>124</v>
      </c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14:55" ht="29.25" thickBot="1">
      <c r="N2310" s="3" t="s">
        <v>216</v>
      </c>
      <c r="O2310" s="83">
        <v>42</v>
      </c>
      <c r="P2310" s="86">
        <v>14322.29</v>
      </c>
      <c r="Q2310" s="84" t="s">
        <v>82</v>
      </c>
      <c r="R2310" s="84" t="s">
        <v>10</v>
      </c>
      <c r="S2310" s="84" t="s">
        <v>10</v>
      </c>
      <c r="T2310" s="83" t="s">
        <v>218</v>
      </c>
      <c r="U2310" s="83" t="s">
        <v>124</v>
      </c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14:55" ht="29.25" thickBot="1">
      <c r="N2311" s="3" t="s">
        <v>216</v>
      </c>
      <c r="O2311" s="83">
        <v>43</v>
      </c>
      <c r="P2311" s="86">
        <v>6977.82</v>
      </c>
      <c r="Q2311" s="84" t="s">
        <v>82</v>
      </c>
      <c r="R2311" s="84" t="s">
        <v>10</v>
      </c>
      <c r="S2311" s="84" t="s">
        <v>10</v>
      </c>
      <c r="T2311" s="83" t="s">
        <v>218</v>
      </c>
      <c r="U2311" s="83" t="s">
        <v>124</v>
      </c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14:55" ht="29.25" thickBot="1">
      <c r="N2312" s="3" t="s">
        <v>216</v>
      </c>
      <c r="O2312" s="83">
        <v>43</v>
      </c>
      <c r="P2312" s="86">
        <v>7344.47</v>
      </c>
      <c r="Q2312" s="84" t="s">
        <v>82</v>
      </c>
      <c r="R2312" s="84" t="s">
        <v>10</v>
      </c>
      <c r="S2312" s="84" t="s">
        <v>83</v>
      </c>
      <c r="T2312" s="83" t="s">
        <v>218</v>
      </c>
      <c r="U2312" s="83" t="s">
        <v>124</v>
      </c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14:55" ht="29.25" thickBot="1">
      <c r="N2313" s="3" t="s">
        <v>216</v>
      </c>
      <c r="O2313" s="83">
        <v>44</v>
      </c>
      <c r="P2313" s="86">
        <v>14322.29</v>
      </c>
      <c r="Q2313" s="84" t="s">
        <v>82</v>
      </c>
      <c r="R2313" s="84" t="s">
        <v>10</v>
      </c>
      <c r="S2313" s="84" t="s">
        <v>83</v>
      </c>
      <c r="T2313" s="83" t="s">
        <v>218</v>
      </c>
      <c r="U2313" s="83" t="s">
        <v>124</v>
      </c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14:55" ht="29.25" thickBot="1">
      <c r="N2314" s="3" t="s">
        <v>216</v>
      </c>
      <c r="O2314" s="83">
        <v>45</v>
      </c>
      <c r="P2314" s="86">
        <v>14322.29</v>
      </c>
      <c r="Q2314" s="84" t="s">
        <v>82</v>
      </c>
      <c r="R2314" s="84" t="s">
        <v>10</v>
      </c>
      <c r="S2314" s="84" t="s">
        <v>83</v>
      </c>
      <c r="T2314" s="83" t="s">
        <v>218</v>
      </c>
      <c r="U2314" s="83" t="s">
        <v>124</v>
      </c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14:55" ht="29.25" thickBot="1">
      <c r="N2315" s="3" t="s">
        <v>216</v>
      </c>
      <c r="O2315" s="83">
        <v>46</v>
      </c>
      <c r="P2315" s="86">
        <v>14322.29</v>
      </c>
      <c r="Q2315" s="84" t="s">
        <v>82</v>
      </c>
      <c r="R2315" s="84" t="s">
        <v>10</v>
      </c>
      <c r="S2315" s="84" t="s">
        <v>83</v>
      </c>
      <c r="T2315" s="83" t="s">
        <v>218</v>
      </c>
      <c r="U2315" s="83" t="s">
        <v>124</v>
      </c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14:55" ht="29.25" thickBot="1">
      <c r="N2316" s="3" t="s">
        <v>216</v>
      </c>
      <c r="O2316" s="83">
        <v>47</v>
      </c>
      <c r="P2316" s="86">
        <v>10540.06</v>
      </c>
      <c r="Q2316" s="84" t="s">
        <v>82</v>
      </c>
      <c r="R2316" s="84" t="s">
        <v>10</v>
      </c>
      <c r="S2316" s="84" t="s">
        <v>83</v>
      </c>
      <c r="T2316" s="83" t="s">
        <v>218</v>
      </c>
      <c r="U2316" s="83" t="s">
        <v>124</v>
      </c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14:55" ht="29.25" thickBot="1">
      <c r="N2317" s="3" t="s">
        <v>216</v>
      </c>
      <c r="O2317" s="83">
        <v>47</v>
      </c>
      <c r="P2317" s="86">
        <v>3782.23</v>
      </c>
      <c r="Q2317" s="84" t="s">
        <v>82</v>
      </c>
      <c r="R2317" s="84" t="s">
        <v>10</v>
      </c>
      <c r="S2317" s="84" t="s">
        <v>10</v>
      </c>
      <c r="T2317" s="83" t="s">
        <v>219</v>
      </c>
      <c r="U2317" s="83" t="s">
        <v>124</v>
      </c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14:55" ht="29.25" thickBot="1">
      <c r="N2318" s="3" t="s">
        <v>216</v>
      </c>
      <c r="O2318" s="83">
        <v>48</v>
      </c>
      <c r="P2318" s="86">
        <v>14322.29</v>
      </c>
      <c r="Q2318" s="84" t="s">
        <v>82</v>
      </c>
      <c r="R2318" s="84" t="s">
        <v>10</v>
      </c>
      <c r="S2318" s="84" t="s">
        <v>10</v>
      </c>
      <c r="T2318" s="83" t="s">
        <v>219</v>
      </c>
      <c r="U2318" s="83" t="s">
        <v>124</v>
      </c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14:55" ht="29.25" thickBot="1">
      <c r="N2319" s="3" t="s">
        <v>216</v>
      </c>
      <c r="O2319" s="83">
        <v>49</v>
      </c>
      <c r="P2319" s="86">
        <v>14322.29</v>
      </c>
      <c r="Q2319" s="84" t="s">
        <v>82</v>
      </c>
      <c r="R2319" s="84" t="s">
        <v>10</v>
      </c>
      <c r="S2319" s="84" t="s">
        <v>10</v>
      </c>
      <c r="T2319" s="83" t="s">
        <v>219</v>
      </c>
      <c r="U2319" s="83" t="s">
        <v>124</v>
      </c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14:55" ht="29.25" thickBot="1">
      <c r="N2320" s="3" t="s">
        <v>216</v>
      </c>
      <c r="O2320" s="83">
        <v>50</v>
      </c>
      <c r="P2320" s="86">
        <v>14322.29</v>
      </c>
      <c r="Q2320" s="84" t="s">
        <v>82</v>
      </c>
      <c r="R2320" s="84" t="s">
        <v>10</v>
      </c>
      <c r="S2320" s="84" t="s">
        <v>10</v>
      </c>
      <c r="T2320" s="83" t="s">
        <v>219</v>
      </c>
      <c r="U2320" s="83" t="s">
        <v>124</v>
      </c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14:55" ht="29.25" thickBot="1">
      <c r="N2321" s="3" t="s">
        <v>216</v>
      </c>
      <c r="O2321" s="83">
        <v>51</v>
      </c>
      <c r="P2321" s="86">
        <v>14322.29</v>
      </c>
      <c r="Q2321" s="84" t="s">
        <v>82</v>
      </c>
      <c r="R2321" s="84" t="s">
        <v>10</v>
      </c>
      <c r="S2321" s="84" t="s">
        <v>10</v>
      </c>
      <c r="T2321" s="83" t="s">
        <v>219</v>
      </c>
      <c r="U2321" s="83" t="s">
        <v>124</v>
      </c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14:55" ht="29.25" thickBot="1">
      <c r="N2322" s="3" t="s">
        <v>216</v>
      </c>
      <c r="O2322" s="83">
        <v>52</v>
      </c>
      <c r="P2322" s="86">
        <v>14322.29</v>
      </c>
      <c r="Q2322" s="84" t="s">
        <v>82</v>
      </c>
      <c r="R2322" s="84" t="s">
        <v>10</v>
      </c>
      <c r="S2322" s="84" t="s">
        <v>10</v>
      </c>
      <c r="T2322" s="83" t="s">
        <v>219</v>
      </c>
      <c r="U2322" s="83" t="s">
        <v>124</v>
      </c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14:55" ht="29.25" thickBot="1">
      <c r="N2323" s="3" t="s">
        <v>216</v>
      </c>
      <c r="O2323" s="83">
        <v>53</v>
      </c>
      <c r="P2323" s="86">
        <v>14322.29</v>
      </c>
      <c r="Q2323" s="84" t="s">
        <v>82</v>
      </c>
      <c r="R2323" s="84" t="s">
        <v>10</v>
      </c>
      <c r="S2323" s="84" t="s">
        <v>10</v>
      </c>
      <c r="T2323" s="83" t="s">
        <v>219</v>
      </c>
      <c r="U2323" s="83" t="s">
        <v>124</v>
      </c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14:55" ht="29.25" thickBot="1">
      <c r="N2324" s="3" t="s">
        <v>216</v>
      </c>
      <c r="O2324" s="83">
        <v>54</v>
      </c>
      <c r="P2324" s="86">
        <v>14322.29</v>
      </c>
      <c r="Q2324" s="84" t="s">
        <v>82</v>
      </c>
      <c r="R2324" s="84" t="s">
        <v>10</v>
      </c>
      <c r="S2324" s="84" t="s">
        <v>10</v>
      </c>
      <c r="T2324" s="83" t="s">
        <v>219</v>
      </c>
      <c r="U2324" s="83" t="s">
        <v>124</v>
      </c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14:55" ht="29.25" thickBot="1">
      <c r="N2325" s="3" t="s">
        <v>216</v>
      </c>
      <c r="O2325" s="83">
        <v>55</v>
      </c>
      <c r="P2325" s="86">
        <v>14322.29</v>
      </c>
      <c r="Q2325" s="84" t="s">
        <v>82</v>
      </c>
      <c r="R2325" s="84" t="s">
        <v>10</v>
      </c>
      <c r="S2325" s="84" t="s">
        <v>10</v>
      </c>
      <c r="T2325" s="83" t="s">
        <v>219</v>
      </c>
      <c r="U2325" s="83" t="s">
        <v>124</v>
      </c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14:55" ht="29.25" thickBot="1">
      <c r="N2326" s="3" t="s">
        <v>216</v>
      </c>
      <c r="O2326" s="83">
        <v>56</v>
      </c>
      <c r="P2326" s="86">
        <v>14322.29</v>
      </c>
      <c r="Q2326" s="84" t="s">
        <v>82</v>
      </c>
      <c r="R2326" s="84" t="s">
        <v>10</v>
      </c>
      <c r="S2326" s="84" t="s">
        <v>10</v>
      </c>
      <c r="T2326" s="83" t="s">
        <v>219</v>
      </c>
      <c r="U2326" s="83" t="s">
        <v>124</v>
      </c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14:55" ht="29.25" thickBot="1">
      <c r="N2327" s="3" t="s">
        <v>216</v>
      </c>
      <c r="O2327" s="83">
        <v>57</v>
      </c>
      <c r="P2327" s="86">
        <v>5007.01</v>
      </c>
      <c r="Q2327" s="84" t="s">
        <v>82</v>
      </c>
      <c r="R2327" s="84" t="s">
        <v>10</v>
      </c>
      <c r="S2327" s="84" t="s">
        <v>10</v>
      </c>
      <c r="T2327" s="83" t="s">
        <v>219</v>
      </c>
      <c r="U2327" s="83" t="s">
        <v>124</v>
      </c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14:55" ht="29.25" thickBot="1">
      <c r="N2328" s="3" t="s">
        <v>216</v>
      </c>
      <c r="O2328" s="83">
        <v>57</v>
      </c>
      <c r="P2328" s="86">
        <v>9315.2800000000007</v>
      </c>
      <c r="Q2328" s="84" t="s">
        <v>82</v>
      </c>
      <c r="R2328" s="84" t="s">
        <v>10</v>
      </c>
      <c r="S2328" s="84" t="s">
        <v>83</v>
      </c>
      <c r="T2328" s="83" t="s">
        <v>219</v>
      </c>
      <c r="U2328" s="83" t="s">
        <v>124</v>
      </c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14:55" ht="29.25" thickBot="1">
      <c r="N2329" s="3" t="s">
        <v>216</v>
      </c>
      <c r="O2329" s="83">
        <v>58</v>
      </c>
      <c r="P2329" s="86">
        <v>4453.71</v>
      </c>
      <c r="Q2329" s="84" t="s">
        <v>82</v>
      </c>
      <c r="R2329" s="84" t="s">
        <v>10</v>
      </c>
      <c r="S2329" s="84" t="s">
        <v>83</v>
      </c>
      <c r="T2329" s="83" t="s">
        <v>219</v>
      </c>
      <c r="U2329" s="83" t="s">
        <v>124</v>
      </c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14:55" ht="29.25" thickBot="1">
      <c r="N2330" s="3" t="s">
        <v>216</v>
      </c>
      <c r="O2330" s="83">
        <v>58</v>
      </c>
      <c r="P2330" s="86">
        <v>9868.58</v>
      </c>
      <c r="Q2330" s="84" t="s">
        <v>82</v>
      </c>
      <c r="R2330" s="84" t="s">
        <v>10</v>
      </c>
      <c r="S2330" s="84" t="s">
        <v>10</v>
      </c>
      <c r="T2330" s="83" t="s">
        <v>220</v>
      </c>
      <c r="U2330" s="83" t="s">
        <v>124</v>
      </c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14:55" ht="29.25" thickBot="1">
      <c r="N2331" s="3" t="s">
        <v>216</v>
      </c>
      <c r="O2331" s="83">
        <v>59</v>
      </c>
      <c r="P2331" s="86">
        <v>14322.29</v>
      </c>
      <c r="Q2331" s="84" t="s">
        <v>82</v>
      </c>
      <c r="R2331" s="84" t="s">
        <v>10</v>
      </c>
      <c r="S2331" s="84" t="s">
        <v>10</v>
      </c>
      <c r="T2331" s="83" t="s">
        <v>220</v>
      </c>
      <c r="U2331" s="83" t="s">
        <v>124</v>
      </c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14:55" ht="29.25" thickBot="1">
      <c r="N2332" s="3" t="s">
        <v>216</v>
      </c>
      <c r="O2332" s="83">
        <v>60</v>
      </c>
      <c r="P2332" s="86">
        <v>14322.29</v>
      </c>
      <c r="Q2332" s="84" t="s">
        <v>82</v>
      </c>
      <c r="R2332" s="84" t="s">
        <v>10</v>
      </c>
      <c r="S2332" s="84" t="s">
        <v>10</v>
      </c>
      <c r="T2332" s="83" t="s">
        <v>220</v>
      </c>
      <c r="U2332" s="83" t="s">
        <v>124</v>
      </c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14:55" ht="29.25" thickBot="1">
      <c r="N2333" s="3" t="s">
        <v>216</v>
      </c>
      <c r="O2333" s="83">
        <v>61</v>
      </c>
      <c r="P2333" s="86">
        <v>14322.29</v>
      </c>
      <c r="Q2333" s="84" t="s">
        <v>82</v>
      </c>
      <c r="R2333" s="84" t="s">
        <v>10</v>
      </c>
      <c r="S2333" s="84" t="s">
        <v>10</v>
      </c>
      <c r="T2333" s="83" t="s">
        <v>220</v>
      </c>
      <c r="U2333" s="83" t="s">
        <v>124</v>
      </c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14:55" ht="29.25" thickBot="1">
      <c r="N2334" s="3" t="s">
        <v>216</v>
      </c>
      <c r="O2334" s="83">
        <v>62</v>
      </c>
      <c r="P2334" s="86">
        <v>14322.29</v>
      </c>
      <c r="Q2334" s="84" t="s">
        <v>82</v>
      </c>
      <c r="R2334" s="84" t="s">
        <v>10</v>
      </c>
      <c r="S2334" s="84" t="s">
        <v>10</v>
      </c>
      <c r="T2334" s="83" t="s">
        <v>220</v>
      </c>
      <c r="U2334" s="83" t="s">
        <v>124</v>
      </c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14:55" ht="29.25" thickBot="1">
      <c r="N2335" s="3" t="s">
        <v>216</v>
      </c>
      <c r="O2335" s="83">
        <v>63</v>
      </c>
      <c r="P2335" s="86">
        <v>14322.29</v>
      </c>
      <c r="Q2335" s="84" t="s">
        <v>82</v>
      </c>
      <c r="R2335" s="84" t="s">
        <v>10</v>
      </c>
      <c r="S2335" s="84" t="s">
        <v>10</v>
      </c>
      <c r="T2335" s="83" t="s">
        <v>220</v>
      </c>
      <c r="U2335" s="83" t="s">
        <v>124</v>
      </c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14:55" ht="29.25" thickBot="1">
      <c r="N2336" s="3" t="s">
        <v>216</v>
      </c>
      <c r="O2336" s="83">
        <v>64</v>
      </c>
      <c r="P2336" s="86">
        <v>14322.29</v>
      </c>
      <c r="Q2336" s="84" t="s">
        <v>82</v>
      </c>
      <c r="R2336" s="84" t="s">
        <v>10</v>
      </c>
      <c r="S2336" s="84" t="s">
        <v>10</v>
      </c>
      <c r="T2336" s="83" t="s">
        <v>220</v>
      </c>
      <c r="U2336" s="83" t="s">
        <v>124</v>
      </c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14:55" ht="29.25" thickBot="1">
      <c r="N2337" s="3" t="s">
        <v>216</v>
      </c>
      <c r="O2337" s="83">
        <v>65</v>
      </c>
      <c r="P2337" s="86">
        <v>14322.29</v>
      </c>
      <c r="Q2337" s="84" t="s">
        <v>82</v>
      </c>
      <c r="R2337" s="84" t="s">
        <v>10</v>
      </c>
      <c r="S2337" s="84" t="s">
        <v>10</v>
      </c>
      <c r="T2337" s="83" t="s">
        <v>220</v>
      </c>
      <c r="U2337" s="83" t="s">
        <v>124</v>
      </c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14:55" ht="29.25" thickBot="1">
      <c r="N2338" s="3" t="s">
        <v>216</v>
      </c>
      <c r="O2338" s="83">
        <v>66</v>
      </c>
      <c r="P2338" s="86">
        <v>14322.29</v>
      </c>
      <c r="Q2338" s="84" t="s">
        <v>82</v>
      </c>
      <c r="R2338" s="84" t="s">
        <v>10</v>
      </c>
      <c r="S2338" s="84" t="s">
        <v>10</v>
      </c>
      <c r="T2338" s="83" t="s">
        <v>220</v>
      </c>
      <c r="U2338" s="83" t="s">
        <v>124</v>
      </c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14:55" ht="29.25" thickBot="1">
      <c r="N2339" s="3" t="s">
        <v>216</v>
      </c>
      <c r="O2339" s="83">
        <v>67</v>
      </c>
      <c r="P2339" s="86">
        <v>14322.29</v>
      </c>
      <c r="Q2339" s="84" t="s">
        <v>82</v>
      </c>
      <c r="R2339" s="84" t="s">
        <v>10</v>
      </c>
      <c r="S2339" s="84" t="s">
        <v>10</v>
      </c>
      <c r="T2339" s="83" t="s">
        <v>220</v>
      </c>
      <c r="U2339" s="83" t="s">
        <v>124</v>
      </c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14:55" ht="29.25" thickBot="1">
      <c r="N2340" s="3" t="s">
        <v>216</v>
      </c>
      <c r="O2340" s="83">
        <v>68</v>
      </c>
      <c r="P2340" s="86">
        <v>14322.29</v>
      </c>
      <c r="Q2340" s="84" t="s">
        <v>82</v>
      </c>
      <c r="R2340" s="84" t="s">
        <v>10</v>
      </c>
      <c r="S2340" s="84" t="s">
        <v>10</v>
      </c>
      <c r="T2340" s="83" t="s">
        <v>220</v>
      </c>
      <c r="U2340" s="83" t="s">
        <v>124</v>
      </c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14:55" ht="29.25" thickBot="1">
      <c r="N2341" s="3" t="s">
        <v>216</v>
      </c>
      <c r="O2341" s="83">
        <v>69</v>
      </c>
      <c r="P2341" s="86">
        <v>14322.29</v>
      </c>
      <c r="Q2341" s="84" t="s">
        <v>82</v>
      </c>
      <c r="R2341" s="84" t="s">
        <v>10</v>
      </c>
      <c r="S2341" s="84" t="s">
        <v>10</v>
      </c>
      <c r="T2341" s="83" t="s">
        <v>220</v>
      </c>
      <c r="U2341" s="83" t="s">
        <v>124</v>
      </c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14:55" ht="29.25" thickBot="1">
      <c r="N2342" s="3" t="s">
        <v>216</v>
      </c>
      <c r="O2342" s="83">
        <v>70</v>
      </c>
      <c r="P2342" s="86">
        <v>14322.29</v>
      </c>
      <c r="Q2342" s="84" t="s">
        <v>82</v>
      </c>
      <c r="R2342" s="84" t="s">
        <v>10</v>
      </c>
      <c r="S2342" s="84" t="s">
        <v>10</v>
      </c>
      <c r="T2342" s="83" t="s">
        <v>220</v>
      </c>
      <c r="U2342" s="83" t="s">
        <v>124</v>
      </c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14:55" ht="29.25" thickBot="1">
      <c r="N2343" s="3" t="s">
        <v>216</v>
      </c>
      <c r="O2343" s="83">
        <v>71</v>
      </c>
      <c r="P2343" s="86">
        <v>14322.29</v>
      </c>
      <c r="Q2343" s="84" t="s">
        <v>82</v>
      </c>
      <c r="R2343" s="84" t="s">
        <v>10</v>
      </c>
      <c r="S2343" s="84" t="s">
        <v>10</v>
      </c>
      <c r="T2343" s="83" t="s">
        <v>220</v>
      </c>
      <c r="U2343" s="83" t="s">
        <v>124</v>
      </c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14:55" ht="29.25" thickBot="1">
      <c r="N2344" s="3" t="s">
        <v>216</v>
      </c>
      <c r="O2344" s="83">
        <v>72</v>
      </c>
      <c r="P2344" s="86">
        <v>14322.29</v>
      </c>
      <c r="Q2344" s="84" t="s">
        <v>82</v>
      </c>
      <c r="R2344" s="84" t="s">
        <v>10</v>
      </c>
      <c r="S2344" s="84" t="s">
        <v>10</v>
      </c>
      <c r="T2344" s="83" t="s">
        <v>220</v>
      </c>
      <c r="U2344" s="83" t="s">
        <v>124</v>
      </c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14:55" ht="29.25" thickBot="1">
      <c r="N2345" s="3" t="s">
        <v>216</v>
      </c>
      <c r="O2345" s="83">
        <v>73</v>
      </c>
      <c r="P2345" s="86">
        <v>14322.29</v>
      </c>
      <c r="Q2345" s="84" t="s">
        <v>82</v>
      </c>
      <c r="R2345" s="84" t="s">
        <v>10</v>
      </c>
      <c r="S2345" s="84" t="s">
        <v>10</v>
      </c>
      <c r="T2345" s="83" t="s">
        <v>220</v>
      </c>
      <c r="U2345" s="83" t="s">
        <v>124</v>
      </c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14:55" ht="29.25" thickBot="1">
      <c r="N2346" s="3" t="s">
        <v>216</v>
      </c>
      <c r="O2346" s="83">
        <v>74</v>
      </c>
      <c r="P2346" s="86">
        <v>14322.29</v>
      </c>
      <c r="Q2346" s="84" t="s">
        <v>82</v>
      </c>
      <c r="R2346" s="84" t="s">
        <v>10</v>
      </c>
      <c r="S2346" s="84" t="s">
        <v>10</v>
      </c>
      <c r="T2346" s="83" t="s">
        <v>220</v>
      </c>
      <c r="U2346" s="83" t="s">
        <v>124</v>
      </c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14:55" ht="29.25" thickBot="1">
      <c r="N2347" s="3" t="s">
        <v>216</v>
      </c>
      <c r="O2347" s="83">
        <v>75</v>
      </c>
      <c r="P2347" s="86">
        <v>14322.29</v>
      </c>
      <c r="Q2347" s="84" t="s">
        <v>82</v>
      </c>
      <c r="R2347" s="84" t="s">
        <v>10</v>
      </c>
      <c r="S2347" s="84" t="s">
        <v>10</v>
      </c>
      <c r="T2347" s="83" t="s">
        <v>220</v>
      </c>
      <c r="U2347" s="83" t="s">
        <v>124</v>
      </c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14:55" ht="29.25" thickBot="1">
      <c r="N2348" s="3" t="s">
        <v>216</v>
      </c>
      <c r="O2348" s="83">
        <v>76</v>
      </c>
      <c r="P2348" s="86">
        <v>14322.29</v>
      </c>
      <c r="Q2348" s="84" t="s">
        <v>82</v>
      </c>
      <c r="R2348" s="84" t="s">
        <v>10</v>
      </c>
      <c r="S2348" s="84" t="s">
        <v>10</v>
      </c>
      <c r="T2348" s="83" t="s">
        <v>220</v>
      </c>
      <c r="U2348" s="83" t="s">
        <v>124</v>
      </c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14:55" ht="29.25" thickBot="1">
      <c r="N2349" s="3" t="s">
        <v>216</v>
      </c>
      <c r="O2349" s="83">
        <v>77</v>
      </c>
      <c r="P2349" s="86">
        <v>14322.29</v>
      </c>
      <c r="Q2349" s="84" t="s">
        <v>82</v>
      </c>
      <c r="R2349" s="84" t="s">
        <v>10</v>
      </c>
      <c r="S2349" s="84" t="s">
        <v>10</v>
      </c>
      <c r="T2349" s="83" t="s">
        <v>220</v>
      </c>
      <c r="U2349" s="83" t="s">
        <v>124</v>
      </c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14:55" ht="29.25" thickBot="1">
      <c r="N2350" s="3" t="s">
        <v>216</v>
      </c>
      <c r="O2350" s="83">
        <v>78</v>
      </c>
      <c r="P2350" s="86">
        <v>14322.29</v>
      </c>
      <c r="Q2350" s="84" t="s">
        <v>82</v>
      </c>
      <c r="R2350" s="84" t="s">
        <v>10</v>
      </c>
      <c r="S2350" s="84" t="s">
        <v>10</v>
      </c>
      <c r="T2350" s="83" t="s">
        <v>220</v>
      </c>
      <c r="U2350" s="83" t="s">
        <v>124</v>
      </c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14:55" ht="29.25" thickBot="1">
      <c r="N2351" s="3" t="s">
        <v>216</v>
      </c>
      <c r="O2351" s="83">
        <v>79</v>
      </c>
      <c r="P2351" s="86">
        <v>14322.29</v>
      </c>
      <c r="Q2351" s="84" t="s">
        <v>82</v>
      </c>
      <c r="R2351" s="84" t="s">
        <v>10</v>
      </c>
      <c r="S2351" s="84" t="s">
        <v>10</v>
      </c>
      <c r="T2351" s="83" t="s">
        <v>220</v>
      </c>
      <c r="U2351" s="83" t="s">
        <v>124</v>
      </c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14:55" ht="29.25" thickBot="1">
      <c r="N2352" s="3" t="s">
        <v>216</v>
      </c>
      <c r="O2352" s="83">
        <v>80</v>
      </c>
      <c r="P2352" s="86">
        <v>14322.29</v>
      </c>
      <c r="Q2352" s="84" t="s">
        <v>82</v>
      </c>
      <c r="R2352" s="84" t="s">
        <v>10</v>
      </c>
      <c r="S2352" s="84" t="s">
        <v>10</v>
      </c>
      <c r="T2352" s="83" t="s">
        <v>220</v>
      </c>
      <c r="U2352" s="83" t="s">
        <v>124</v>
      </c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14:55" ht="29.25" thickBot="1">
      <c r="N2353" s="3" t="s">
        <v>216</v>
      </c>
      <c r="O2353" s="83">
        <v>81</v>
      </c>
      <c r="P2353" s="86">
        <v>14322.29</v>
      </c>
      <c r="Q2353" s="84" t="s">
        <v>82</v>
      </c>
      <c r="R2353" s="84" t="s">
        <v>10</v>
      </c>
      <c r="S2353" s="84" t="s">
        <v>10</v>
      </c>
      <c r="T2353" s="83" t="s">
        <v>220</v>
      </c>
      <c r="U2353" s="83" t="s">
        <v>124</v>
      </c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14:55" ht="29.25" thickBot="1">
      <c r="N2354" s="3" t="s">
        <v>216</v>
      </c>
      <c r="O2354" s="83">
        <v>82</v>
      </c>
      <c r="P2354" s="86">
        <v>14322.29</v>
      </c>
      <c r="Q2354" s="84" t="s">
        <v>82</v>
      </c>
      <c r="R2354" s="84" t="s">
        <v>10</v>
      </c>
      <c r="S2354" s="84" t="s">
        <v>10</v>
      </c>
      <c r="T2354" s="83" t="s">
        <v>220</v>
      </c>
      <c r="U2354" s="83" t="s">
        <v>124</v>
      </c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14:55" ht="29.25" thickBot="1">
      <c r="N2355" s="3" t="s">
        <v>216</v>
      </c>
      <c r="O2355" s="83">
        <v>83</v>
      </c>
      <c r="P2355" s="86">
        <v>14322.29</v>
      </c>
      <c r="Q2355" s="84" t="s">
        <v>82</v>
      </c>
      <c r="R2355" s="84" t="s">
        <v>10</v>
      </c>
      <c r="S2355" s="84" t="s">
        <v>10</v>
      </c>
      <c r="T2355" s="83" t="s">
        <v>220</v>
      </c>
      <c r="U2355" s="83" t="s">
        <v>124</v>
      </c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14:55" ht="29.25" thickBot="1">
      <c r="N2356" s="3" t="s">
        <v>216</v>
      </c>
      <c r="O2356" s="83">
        <v>84</v>
      </c>
      <c r="P2356" s="86">
        <v>14322.29</v>
      </c>
      <c r="Q2356" s="84" t="s">
        <v>82</v>
      </c>
      <c r="R2356" s="84" t="s">
        <v>10</v>
      </c>
      <c r="S2356" s="84" t="s">
        <v>10</v>
      </c>
      <c r="T2356" s="83" t="s">
        <v>220</v>
      </c>
      <c r="U2356" s="83" t="s">
        <v>124</v>
      </c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14:55" ht="29.25" thickBot="1">
      <c r="N2357" s="3" t="s">
        <v>216</v>
      </c>
      <c r="O2357" s="83">
        <v>85</v>
      </c>
      <c r="P2357" s="86">
        <v>14322.29</v>
      </c>
      <c r="Q2357" s="84" t="s">
        <v>82</v>
      </c>
      <c r="R2357" s="84" t="s">
        <v>10</v>
      </c>
      <c r="S2357" s="84" t="s">
        <v>10</v>
      </c>
      <c r="T2357" s="83" t="s">
        <v>220</v>
      </c>
      <c r="U2357" s="83" t="s">
        <v>124</v>
      </c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14:55" ht="29.25" thickBot="1">
      <c r="N2358" s="3" t="s">
        <v>216</v>
      </c>
      <c r="O2358" s="83">
        <v>86</v>
      </c>
      <c r="P2358" s="86">
        <v>14322.29</v>
      </c>
      <c r="Q2358" s="84" t="s">
        <v>82</v>
      </c>
      <c r="R2358" s="84" t="s">
        <v>10</v>
      </c>
      <c r="S2358" s="84" t="s">
        <v>10</v>
      </c>
      <c r="T2358" s="83" t="s">
        <v>220</v>
      </c>
      <c r="U2358" s="83" t="s">
        <v>124</v>
      </c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14:55" ht="29.25" thickBot="1">
      <c r="N2359" s="3" t="s">
        <v>216</v>
      </c>
      <c r="O2359" s="83">
        <v>87</v>
      </c>
      <c r="P2359" s="86">
        <v>14322.29</v>
      </c>
      <c r="Q2359" s="84" t="s">
        <v>82</v>
      </c>
      <c r="R2359" s="84" t="s">
        <v>10</v>
      </c>
      <c r="S2359" s="84" t="s">
        <v>10</v>
      </c>
      <c r="T2359" s="83" t="s">
        <v>220</v>
      </c>
      <c r="U2359" s="83" t="s">
        <v>124</v>
      </c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14:55" ht="29.25" thickBot="1">
      <c r="N2360" s="3" t="s">
        <v>216</v>
      </c>
      <c r="O2360" s="83">
        <v>88</v>
      </c>
      <c r="P2360" s="86">
        <v>14322.29</v>
      </c>
      <c r="Q2360" s="84" t="s">
        <v>82</v>
      </c>
      <c r="R2360" s="84" t="s">
        <v>10</v>
      </c>
      <c r="S2360" s="84" t="s">
        <v>10</v>
      </c>
      <c r="T2360" s="83" t="s">
        <v>220</v>
      </c>
      <c r="U2360" s="83" t="s">
        <v>124</v>
      </c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14:55" ht="29.25" thickBot="1">
      <c r="N2361" s="3" t="s">
        <v>216</v>
      </c>
      <c r="O2361" s="83">
        <v>89</v>
      </c>
      <c r="P2361" s="86">
        <v>14322.29</v>
      </c>
      <c r="Q2361" s="84" t="s">
        <v>82</v>
      </c>
      <c r="R2361" s="84" t="s">
        <v>10</v>
      </c>
      <c r="S2361" s="84" t="s">
        <v>10</v>
      </c>
      <c r="T2361" s="83" t="s">
        <v>220</v>
      </c>
      <c r="U2361" s="83" t="s">
        <v>124</v>
      </c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14:55" ht="29.25" thickBot="1">
      <c r="N2362" s="3" t="s">
        <v>216</v>
      </c>
      <c r="O2362" s="83">
        <v>90</v>
      </c>
      <c r="P2362" s="86">
        <v>14322.29</v>
      </c>
      <c r="Q2362" s="84" t="s">
        <v>82</v>
      </c>
      <c r="R2362" s="84" t="s">
        <v>10</v>
      </c>
      <c r="S2362" s="84" t="s">
        <v>10</v>
      </c>
      <c r="T2362" s="83" t="s">
        <v>220</v>
      </c>
      <c r="U2362" s="83" t="s">
        <v>124</v>
      </c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14:55" ht="29.25" thickBot="1">
      <c r="N2363" s="3" t="s">
        <v>216</v>
      </c>
      <c r="O2363" s="83">
        <v>91</v>
      </c>
      <c r="P2363" s="86">
        <v>10262.91</v>
      </c>
      <c r="Q2363" s="84" t="s">
        <v>82</v>
      </c>
      <c r="R2363" s="84" t="s">
        <v>10</v>
      </c>
      <c r="S2363" s="84" t="s">
        <v>10</v>
      </c>
      <c r="T2363" s="83" t="s">
        <v>220</v>
      </c>
      <c r="U2363" s="83" t="s">
        <v>124</v>
      </c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14:55" ht="29.25" thickBot="1">
      <c r="N2364" s="3" t="s">
        <v>216</v>
      </c>
      <c r="O2364" s="83">
        <v>91</v>
      </c>
      <c r="P2364" s="86">
        <v>4059.38</v>
      </c>
      <c r="Q2364" s="84" t="s">
        <v>82</v>
      </c>
      <c r="R2364" s="84" t="s">
        <v>10</v>
      </c>
      <c r="S2364" s="84" t="s">
        <v>83</v>
      </c>
      <c r="T2364" s="83" t="s">
        <v>220</v>
      </c>
      <c r="U2364" s="83" t="s">
        <v>124</v>
      </c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14:55" ht="29.25" thickBot="1">
      <c r="N2365" s="3" t="s">
        <v>216</v>
      </c>
      <c r="O2365" s="83">
        <v>92</v>
      </c>
      <c r="P2365" s="86">
        <v>14322.29</v>
      </c>
      <c r="Q2365" s="84" t="s">
        <v>82</v>
      </c>
      <c r="R2365" s="84" t="s">
        <v>10</v>
      </c>
      <c r="S2365" s="84" t="s">
        <v>83</v>
      </c>
      <c r="T2365" s="83" t="s">
        <v>220</v>
      </c>
      <c r="U2365" s="83" t="s">
        <v>124</v>
      </c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14:55" ht="29.25" thickBot="1">
      <c r="N2366" s="3" t="s">
        <v>216</v>
      </c>
      <c r="O2366" s="83">
        <v>93</v>
      </c>
      <c r="P2366" s="86">
        <v>14322.29</v>
      </c>
      <c r="Q2366" s="84" t="s">
        <v>82</v>
      </c>
      <c r="R2366" s="84" t="s">
        <v>10</v>
      </c>
      <c r="S2366" s="84" t="s">
        <v>83</v>
      </c>
      <c r="T2366" s="83" t="s">
        <v>220</v>
      </c>
      <c r="U2366" s="83" t="s">
        <v>124</v>
      </c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14:55" ht="29.25" thickBot="1">
      <c r="N2367" s="3" t="s">
        <v>216</v>
      </c>
      <c r="O2367" s="83">
        <v>94</v>
      </c>
      <c r="P2367" s="86">
        <v>14322.29</v>
      </c>
      <c r="Q2367" s="84" t="s">
        <v>82</v>
      </c>
      <c r="R2367" s="84" t="s">
        <v>10</v>
      </c>
      <c r="S2367" s="84" t="s">
        <v>83</v>
      </c>
      <c r="T2367" s="83" t="s">
        <v>220</v>
      </c>
      <c r="U2367" s="83" t="s">
        <v>124</v>
      </c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14:55" ht="29.25" thickBot="1">
      <c r="N2368" s="3" t="s">
        <v>216</v>
      </c>
      <c r="O2368" s="83">
        <v>95</v>
      </c>
      <c r="P2368" s="87">
        <v>818.23</v>
      </c>
      <c r="Q2368" s="84" t="s">
        <v>82</v>
      </c>
      <c r="R2368" s="84" t="s">
        <v>10</v>
      </c>
      <c r="S2368" s="84" t="s">
        <v>83</v>
      </c>
      <c r="T2368" s="83" t="s">
        <v>220</v>
      </c>
      <c r="U2368" s="83" t="s">
        <v>124</v>
      </c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14:55" ht="29.25" thickBot="1">
      <c r="N2369" s="3" t="s">
        <v>216</v>
      </c>
      <c r="O2369" s="83">
        <v>95</v>
      </c>
      <c r="P2369" s="86">
        <v>13504.06</v>
      </c>
      <c r="Q2369" s="84" t="s">
        <v>82</v>
      </c>
      <c r="R2369" s="84" t="s">
        <v>10</v>
      </c>
      <c r="S2369" s="84" t="s">
        <v>10</v>
      </c>
      <c r="T2369" s="83" t="s">
        <v>221</v>
      </c>
      <c r="U2369" s="83" t="s">
        <v>124</v>
      </c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14:55" ht="29.25" thickBot="1">
      <c r="N2370" s="3" t="s">
        <v>216</v>
      </c>
      <c r="O2370" s="83">
        <v>96</v>
      </c>
      <c r="P2370" s="86">
        <v>14322.29</v>
      </c>
      <c r="Q2370" s="84" t="s">
        <v>82</v>
      </c>
      <c r="R2370" s="84" t="s">
        <v>10</v>
      </c>
      <c r="S2370" s="84" t="s">
        <v>10</v>
      </c>
      <c r="T2370" s="83" t="s">
        <v>221</v>
      </c>
      <c r="U2370" s="83" t="s">
        <v>124</v>
      </c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14:55" ht="29.25" thickBot="1">
      <c r="N2371" s="3" t="s">
        <v>216</v>
      </c>
      <c r="O2371" s="83">
        <v>97</v>
      </c>
      <c r="P2371" s="86">
        <v>14322.29</v>
      </c>
      <c r="Q2371" s="84" t="s">
        <v>82</v>
      </c>
      <c r="R2371" s="84" t="s">
        <v>10</v>
      </c>
      <c r="S2371" s="84" t="s">
        <v>10</v>
      </c>
      <c r="T2371" s="83" t="s">
        <v>221</v>
      </c>
      <c r="U2371" s="83" t="s">
        <v>124</v>
      </c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14:55" ht="29.25" thickBot="1">
      <c r="N2372" s="3" t="s">
        <v>216</v>
      </c>
      <c r="O2372" s="83">
        <v>98</v>
      </c>
      <c r="P2372" s="86">
        <v>14322.29</v>
      </c>
      <c r="Q2372" s="84" t="s">
        <v>82</v>
      </c>
      <c r="R2372" s="84" t="s">
        <v>10</v>
      </c>
      <c r="S2372" s="84" t="s">
        <v>10</v>
      </c>
      <c r="T2372" s="83" t="s">
        <v>221</v>
      </c>
      <c r="U2372" s="83" t="s">
        <v>124</v>
      </c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14:55" ht="29.25" thickBot="1">
      <c r="N2373" s="3" t="s">
        <v>216</v>
      </c>
      <c r="O2373" s="83">
        <v>99</v>
      </c>
      <c r="P2373" s="86">
        <v>14322.29</v>
      </c>
      <c r="Q2373" s="84" t="s">
        <v>82</v>
      </c>
      <c r="R2373" s="84" t="s">
        <v>10</v>
      </c>
      <c r="S2373" s="84" t="s">
        <v>10</v>
      </c>
      <c r="T2373" s="83" t="s">
        <v>221</v>
      </c>
      <c r="U2373" s="83" t="s">
        <v>124</v>
      </c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14:55" ht="29.25" thickBot="1">
      <c r="N2374" s="3" t="s">
        <v>216</v>
      </c>
      <c r="O2374" s="83">
        <v>100</v>
      </c>
      <c r="P2374" s="86">
        <v>14322.29</v>
      </c>
      <c r="Q2374" s="84" t="s">
        <v>82</v>
      </c>
      <c r="R2374" s="84" t="s">
        <v>10</v>
      </c>
      <c r="S2374" s="84" t="s">
        <v>10</v>
      </c>
      <c r="T2374" s="83" t="s">
        <v>221</v>
      </c>
      <c r="U2374" s="83" t="s">
        <v>124</v>
      </c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14:55" ht="29.25" thickBot="1">
      <c r="N2375" s="3" t="s">
        <v>216</v>
      </c>
      <c r="O2375" s="83">
        <v>101</v>
      </c>
      <c r="P2375" s="86">
        <v>14322.29</v>
      </c>
      <c r="Q2375" s="84" t="s">
        <v>82</v>
      </c>
      <c r="R2375" s="84" t="s">
        <v>10</v>
      </c>
      <c r="S2375" s="84" t="s">
        <v>10</v>
      </c>
      <c r="T2375" s="83" t="s">
        <v>221</v>
      </c>
      <c r="U2375" s="83" t="s">
        <v>124</v>
      </c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14:55" ht="29.25" thickBot="1">
      <c r="N2376" s="3" t="s">
        <v>216</v>
      </c>
      <c r="O2376" s="83">
        <v>102</v>
      </c>
      <c r="P2376" s="86">
        <v>14322.29</v>
      </c>
      <c r="Q2376" s="84" t="s">
        <v>82</v>
      </c>
      <c r="R2376" s="84" t="s">
        <v>10</v>
      </c>
      <c r="S2376" s="84" t="s">
        <v>10</v>
      </c>
      <c r="T2376" s="83" t="s">
        <v>221</v>
      </c>
      <c r="U2376" s="83" t="s">
        <v>124</v>
      </c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14:55" ht="29.25" thickBot="1">
      <c r="N2377" s="3" t="s">
        <v>216</v>
      </c>
      <c r="O2377" s="83">
        <v>103</v>
      </c>
      <c r="P2377" s="86">
        <v>14322.29</v>
      </c>
      <c r="Q2377" s="84" t="s">
        <v>82</v>
      </c>
      <c r="R2377" s="84" t="s">
        <v>10</v>
      </c>
      <c r="S2377" s="84" t="s">
        <v>10</v>
      </c>
      <c r="T2377" s="83" t="s">
        <v>221</v>
      </c>
      <c r="U2377" s="83" t="s">
        <v>124</v>
      </c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14:55" ht="29.25" thickBot="1">
      <c r="N2378" s="3" t="s">
        <v>216</v>
      </c>
      <c r="O2378" s="83">
        <v>104</v>
      </c>
      <c r="P2378" s="86">
        <v>6507.1</v>
      </c>
      <c r="Q2378" s="84" t="s">
        <v>82</v>
      </c>
      <c r="R2378" s="84" t="s">
        <v>10</v>
      </c>
      <c r="S2378" s="84" t="s">
        <v>10</v>
      </c>
      <c r="T2378" s="83" t="s">
        <v>221</v>
      </c>
      <c r="U2378" s="83" t="s">
        <v>124</v>
      </c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14:55" ht="29.25" thickBot="1">
      <c r="N2379" s="3" t="s">
        <v>216</v>
      </c>
      <c r="O2379" s="83">
        <v>104</v>
      </c>
      <c r="P2379" s="86">
        <v>7815.19</v>
      </c>
      <c r="Q2379" s="84" t="s">
        <v>82</v>
      </c>
      <c r="R2379" s="84" t="s">
        <v>10</v>
      </c>
      <c r="S2379" s="84" t="s">
        <v>83</v>
      </c>
      <c r="T2379" s="83" t="s">
        <v>221</v>
      </c>
      <c r="U2379" s="83" t="s">
        <v>124</v>
      </c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14:55" ht="29.25" thickBot="1">
      <c r="N2380" s="3" t="s">
        <v>216</v>
      </c>
      <c r="O2380" s="83">
        <v>105</v>
      </c>
      <c r="P2380" s="86">
        <v>5643.76</v>
      </c>
      <c r="Q2380" s="84" t="s">
        <v>82</v>
      </c>
      <c r="R2380" s="84" t="s">
        <v>10</v>
      </c>
      <c r="S2380" s="84" t="s">
        <v>83</v>
      </c>
      <c r="T2380" s="83" t="s">
        <v>221</v>
      </c>
      <c r="U2380" s="83" t="s">
        <v>124</v>
      </c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14:55" ht="29.25" thickBot="1">
      <c r="N2381" s="3" t="s">
        <v>216</v>
      </c>
      <c r="O2381" s="83">
        <v>105</v>
      </c>
      <c r="P2381" s="86">
        <v>8678.5300000000007</v>
      </c>
      <c r="Q2381" s="84" t="s">
        <v>82</v>
      </c>
      <c r="R2381" s="84" t="s">
        <v>10</v>
      </c>
      <c r="S2381" s="84" t="s">
        <v>10</v>
      </c>
      <c r="T2381" s="83" t="s">
        <v>222</v>
      </c>
      <c r="U2381" s="83" t="s">
        <v>124</v>
      </c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14:55" ht="29.25" thickBot="1">
      <c r="N2382" s="3" t="s">
        <v>216</v>
      </c>
      <c r="O2382" s="83">
        <v>106</v>
      </c>
      <c r="P2382" s="86">
        <v>14322.29</v>
      </c>
      <c r="Q2382" s="84" t="s">
        <v>82</v>
      </c>
      <c r="R2382" s="84" t="s">
        <v>10</v>
      </c>
      <c r="S2382" s="84" t="s">
        <v>10</v>
      </c>
      <c r="T2382" s="83" t="s">
        <v>222</v>
      </c>
      <c r="U2382" s="83" t="s">
        <v>124</v>
      </c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14:55" ht="29.25" thickBot="1">
      <c r="N2383" s="3" t="s">
        <v>216</v>
      </c>
      <c r="O2383" s="83">
        <v>107</v>
      </c>
      <c r="P2383" s="86">
        <v>14322.29</v>
      </c>
      <c r="Q2383" s="84" t="s">
        <v>82</v>
      </c>
      <c r="R2383" s="84" t="s">
        <v>10</v>
      </c>
      <c r="S2383" s="84" t="s">
        <v>10</v>
      </c>
      <c r="T2383" s="83" t="s">
        <v>222</v>
      </c>
      <c r="U2383" s="83" t="s">
        <v>124</v>
      </c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14:55" ht="29.25" thickBot="1">
      <c r="N2384" s="3" t="s">
        <v>216</v>
      </c>
      <c r="O2384" s="83">
        <v>108</v>
      </c>
      <c r="P2384" s="86">
        <v>14322.29</v>
      </c>
      <c r="Q2384" s="84" t="s">
        <v>82</v>
      </c>
      <c r="R2384" s="84" t="s">
        <v>10</v>
      </c>
      <c r="S2384" s="84" t="s">
        <v>10</v>
      </c>
      <c r="T2384" s="83" t="s">
        <v>222</v>
      </c>
      <c r="U2384" s="83" t="s">
        <v>124</v>
      </c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14:55" ht="29.25" thickBot="1">
      <c r="N2385" s="3" t="s">
        <v>216</v>
      </c>
      <c r="O2385" s="83">
        <v>109</v>
      </c>
      <c r="P2385" s="87">
        <v>340.02</v>
      </c>
      <c r="Q2385" s="84" t="s">
        <v>82</v>
      </c>
      <c r="R2385" s="84" t="s">
        <v>10</v>
      </c>
      <c r="S2385" s="84" t="s">
        <v>10</v>
      </c>
      <c r="T2385" s="83" t="s">
        <v>222</v>
      </c>
      <c r="U2385" s="83" t="s">
        <v>124</v>
      </c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14:55" ht="29.25" thickBot="1">
      <c r="N2386" s="3" t="s">
        <v>216</v>
      </c>
      <c r="O2386" s="83">
        <v>109</v>
      </c>
      <c r="P2386" s="86">
        <v>5198.54</v>
      </c>
      <c r="Q2386" s="84" t="s">
        <v>82</v>
      </c>
      <c r="R2386" s="84" t="s">
        <v>10</v>
      </c>
      <c r="S2386" s="84" t="s">
        <v>83</v>
      </c>
      <c r="T2386" s="83" t="s">
        <v>222</v>
      </c>
      <c r="U2386" s="83" t="s">
        <v>124</v>
      </c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14:55" ht="29.25" thickBot="1">
      <c r="N2387" s="3" t="s">
        <v>216</v>
      </c>
      <c r="O2387" s="83">
        <v>109</v>
      </c>
      <c r="P2387" s="86">
        <v>8783.73</v>
      </c>
      <c r="Q2387" s="84" t="s">
        <v>82</v>
      </c>
      <c r="R2387" s="84" t="s">
        <v>10</v>
      </c>
      <c r="S2387" s="84" t="s">
        <v>10</v>
      </c>
      <c r="T2387" s="83" t="s">
        <v>223</v>
      </c>
      <c r="U2387" s="83" t="s">
        <v>124</v>
      </c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14:55" ht="29.25" thickBot="1">
      <c r="N2388" s="3" t="s">
        <v>216</v>
      </c>
      <c r="O2388" s="83">
        <v>110</v>
      </c>
      <c r="P2388" s="86">
        <v>14322.29</v>
      </c>
      <c r="Q2388" s="84" t="s">
        <v>82</v>
      </c>
      <c r="R2388" s="84" t="s">
        <v>10</v>
      </c>
      <c r="S2388" s="84" t="s">
        <v>10</v>
      </c>
      <c r="T2388" s="83" t="s">
        <v>223</v>
      </c>
      <c r="U2388" s="83" t="s">
        <v>124</v>
      </c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14:55" ht="29.25" thickBot="1">
      <c r="N2389" s="3" t="s">
        <v>216</v>
      </c>
      <c r="O2389" s="83">
        <v>111</v>
      </c>
      <c r="P2389" s="86">
        <v>14322.29</v>
      </c>
      <c r="Q2389" s="84" t="s">
        <v>82</v>
      </c>
      <c r="R2389" s="84" t="s">
        <v>10</v>
      </c>
      <c r="S2389" s="84" t="s">
        <v>10</v>
      </c>
      <c r="T2389" s="83" t="s">
        <v>223</v>
      </c>
      <c r="U2389" s="83" t="s">
        <v>124</v>
      </c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14:55" ht="29.25" thickBot="1">
      <c r="N2390" s="3" t="s">
        <v>216</v>
      </c>
      <c r="O2390" s="83">
        <v>112</v>
      </c>
      <c r="P2390" s="86">
        <v>14322.29</v>
      </c>
      <c r="Q2390" s="84" t="s">
        <v>82</v>
      </c>
      <c r="R2390" s="84" t="s">
        <v>10</v>
      </c>
      <c r="S2390" s="84" t="s">
        <v>10</v>
      </c>
      <c r="T2390" s="83" t="s">
        <v>223</v>
      </c>
      <c r="U2390" s="83" t="s">
        <v>124</v>
      </c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14:55" ht="29.25" thickBot="1">
      <c r="N2391" s="3" t="s">
        <v>216</v>
      </c>
      <c r="O2391" s="83">
        <v>113</v>
      </c>
      <c r="P2391" s="86">
        <v>14322.29</v>
      </c>
      <c r="Q2391" s="84" t="s">
        <v>82</v>
      </c>
      <c r="R2391" s="84" t="s">
        <v>10</v>
      </c>
      <c r="S2391" s="84" t="s">
        <v>10</v>
      </c>
      <c r="T2391" s="83" t="s">
        <v>223</v>
      </c>
      <c r="U2391" s="83" t="s">
        <v>124</v>
      </c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14:55" ht="29.25" thickBot="1">
      <c r="N2392" s="3" t="s">
        <v>216</v>
      </c>
      <c r="O2392" s="83">
        <v>114</v>
      </c>
      <c r="P2392" s="86">
        <v>14322.29</v>
      </c>
      <c r="Q2392" s="84" t="s">
        <v>82</v>
      </c>
      <c r="R2392" s="84" t="s">
        <v>10</v>
      </c>
      <c r="S2392" s="84" t="s">
        <v>10</v>
      </c>
      <c r="T2392" s="83" t="s">
        <v>223</v>
      </c>
      <c r="U2392" s="83" t="s">
        <v>124</v>
      </c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14:55" ht="29.25" thickBot="1">
      <c r="N2393" s="3" t="s">
        <v>216</v>
      </c>
      <c r="O2393" s="83">
        <v>115</v>
      </c>
      <c r="P2393" s="86">
        <v>14322.29</v>
      </c>
      <c r="Q2393" s="84" t="s">
        <v>82</v>
      </c>
      <c r="R2393" s="84" t="s">
        <v>10</v>
      </c>
      <c r="S2393" s="84" t="s">
        <v>10</v>
      </c>
      <c r="T2393" s="83" t="s">
        <v>223</v>
      </c>
      <c r="U2393" s="83" t="s">
        <v>124</v>
      </c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14:55" ht="29.25" thickBot="1">
      <c r="N2394" s="3" t="s">
        <v>216</v>
      </c>
      <c r="O2394" s="83">
        <v>116</v>
      </c>
      <c r="P2394" s="86">
        <v>14322.29</v>
      </c>
      <c r="Q2394" s="84" t="s">
        <v>82</v>
      </c>
      <c r="R2394" s="84" t="s">
        <v>10</v>
      </c>
      <c r="S2394" s="84" t="s">
        <v>10</v>
      </c>
      <c r="T2394" s="83" t="s">
        <v>223</v>
      </c>
      <c r="U2394" s="83" t="s">
        <v>124</v>
      </c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14:55" ht="29.25" thickBot="1">
      <c r="N2395" s="3" t="s">
        <v>216</v>
      </c>
      <c r="O2395" s="83">
        <v>117</v>
      </c>
      <c r="P2395" s="86">
        <v>14322.29</v>
      </c>
      <c r="Q2395" s="84" t="s">
        <v>82</v>
      </c>
      <c r="R2395" s="84" t="s">
        <v>10</v>
      </c>
      <c r="S2395" s="84" t="s">
        <v>10</v>
      </c>
      <c r="T2395" s="83" t="s">
        <v>223</v>
      </c>
      <c r="U2395" s="83" t="s">
        <v>124</v>
      </c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14:55" ht="29.25" thickBot="1">
      <c r="N2396" s="3" t="s">
        <v>216</v>
      </c>
      <c r="O2396" s="83">
        <v>118</v>
      </c>
      <c r="P2396" s="86">
        <v>14322.29</v>
      </c>
      <c r="Q2396" s="84" t="s">
        <v>82</v>
      </c>
      <c r="R2396" s="84" t="s">
        <v>10</v>
      </c>
      <c r="S2396" s="84" t="s">
        <v>10</v>
      </c>
      <c r="T2396" s="83" t="s">
        <v>223</v>
      </c>
      <c r="U2396" s="83" t="s">
        <v>124</v>
      </c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14:55" ht="29.25" thickBot="1">
      <c r="N2397" s="3" t="s">
        <v>216</v>
      </c>
      <c r="O2397" s="83">
        <v>119</v>
      </c>
      <c r="P2397" s="86">
        <v>14322.29</v>
      </c>
      <c r="Q2397" s="84" t="s">
        <v>82</v>
      </c>
      <c r="R2397" s="84" t="s">
        <v>10</v>
      </c>
      <c r="S2397" s="84" t="s">
        <v>10</v>
      </c>
      <c r="T2397" s="83" t="s">
        <v>223</v>
      </c>
      <c r="U2397" s="83" t="s">
        <v>124</v>
      </c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14:55" ht="29.25" thickBot="1">
      <c r="N2398" s="3" t="s">
        <v>216</v>
      </c>
      <c r="O2398" s="83">
        <v>120</v>
      </c>
      <c r="P2398" s="86">
        <v>3644.6</v>
      </c>
      <c r="Q2398" s="84" t="s">
        <v>82</v>
      </c>
      <c r="R2398" s="84" t="s">
        <v>10</v>
      </c>
      <c r="S2398" s="84" t="s">
        <v>10</v>
      </c>
      <c r="T2398" s="83" t="s">
        <v>223</v>
      </c>
      <c r="U2398" s="83" t="s">
        <v>124</v>
      </c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14:55" ht="29.25" thickBot="1">
      <c r="N2399" s="3" t="s">
        <v>216</v>
      </c>
      <c r="O2399" s="83">
        <v>120</v>
      </c>
      <c r="P2399" s="86">
        <v>10677.67</v>
      </c>
      <c r="Q2399" s="84" t="s">
        <v>82</v>
      </c>
      <c r="R2399" s="84" t="s">
        <v>10</v>
      </c>
      <c r="S2399" s="84" t="s">
        <v>83</v>
      </c>
      <c r="T2399" s="83" t="s">
        <v>223</v>
      </c>
      <c r="U2399" s="83" t="s">
        <v>124</v>
      </c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14:55" ht="46.5" thickBot="1">
      <c r="N2400" s="3" t="s">
        <v>224</v>
      </c>
      <c r="O2400" s="77" t="s">
        <v>17</v>
      </c>
      <c r="P2400"/>
      <c r="Q2400"/>
      <c r="R2400"/>
      <c r="S2400"/>
      <c r="T2400"/>
      <c r="U2400"/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14:55" ht="15.75" thickBot="1">
      <c r="N2401" s="3" t="s">
        <v>224</v>
      </c>
      <c r="O2401" s="88" t="s">
        <v>13</v>
      </c>
      <c r="P2401" s="88" t="s">
        <v>14</v>
      </c>
      <c r="Q2401" s="88" t="s">
        <v>3</v>
      </c>
      <c r="R2401" s="88" t="s">
        <v>4</v>
      </c>
      <c r="S2401" s="88" t="s">
        <v>5</v>
      </c>
      <c r="T2401" s="88" t="s">
        <v>15</v>
      </c>
      <c r="U2401" s="88" t="s">
        <v>16</v>
      </c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14:55" ht="29.25" thickBot="1">
      <c r="N2402" s="3" t="s">
        <v>224</v>
      </c>
      <c r="O2402" s="78">
        <v>1</v>
      </c>
      <c r="P2402" s="81">
        <v>1636.27</v>
      </c>
      <c r="Q2402" s="79" t="s">
        <v>102</v>
      </c>
      <c r="R2402" s="79" t="s">
        <v>10</v>
      </c>
      <c r="S2402" s="79" t="s">
        <v>10</v>
      </c>
      <c r="T2402" s="78" t="s">
        <v>206</v>
      </c>
      <c r="U2402" s="78" t="s">
        <v>124</v>
      </c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14:55" ht="29.25" thickBot="1">
      <c r="N2403" s="3" t="s">
        <v>224</v>
      </c>
      <c r="O2403" s="83">
        <v>1</v>
      </c>
      <c r="P2403" s="87">
        <v>218.97</v>
      </c>
      <c r="Q2403" s="84" t="s">
        <v>107</v>
      </c>
      <c r="R2403" s="84" t="s">
        <v>10</v>
      </c>
      <c r="S2403" s="84" t="s">
        <v>10</v>
      </c>
      <c r="T2403" s="83" t="s">
        <v>206</v>
      </c>
      <c r="U2403" s="83" t="s">
        <v>124</v>
      </c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14:55" ht="29.25" thickBot="1">
      <c r="N2404" s="3" t="s">
        <v>224</v>
      </c>
      <c r="O2404" s="83">
        <v>1</v>
      </c>
      <c r="P2404" s="86">
        <v>2371.11</v>
      </c>
      <c r="Q2404" s="84" t="s">
        <v>11</v>
      </c>
      <c r="R2404" s="84" t="s">
        <v>10</v>
      </c>
      <c r="S2404" s="84" t="s">
        <v>10</v>
      </c>
      <c r="T2404" s="83" t="s">
        <v>226</v>
      </c>
      <c r="U2404" s="83" t="s">
        <v>124</v>
      </c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>O365001</v>
      </c>
      <c r="AU2404" s="11">
        <f t="shared" si="822"/>
        <v>1</v>
      </c>
      <c r="AV2404" s="11">
        <f t="shared" si="823"/>
        <v>2371.11</v>
      </c>
      <c r="AW2404" s="11" t="str">
        <f t="shared" si="824"/>
        <v>2011/10</v>
      </c>
      <c r="AX2404" s="11" t="str">
        <f t="shared" si="825"/>
        <v>2011/10 Contribuciones Seg. Social</v>
      </c>
      <c r="AY2404" s="11">
        <f t="shared" si="806"/>
        <v>3665.27</v>
      </c>
      <c r="AZ2404" s="11">
        <f t="shared" si="826"/>
        <v>0.64691277859475571</v>
      </c>
      <c r="BA2404" s="11" t="str">
        <f t="shared" si="808"/>
        <v>O365001 1</v>
      </c>
      <c r="BB2404" s="11">
        <f>IFERROR(IF(AW2404="","",VLOOKUP(AW2404,SUSS!R:S,2,FALSE)),AY2404*SUSS!$M$2)</f>
        <v>439.83240000000001</v>
      </c>
      <c r="BC2404" s="11">
        <f t="shared" si="807"/>
        <v>284.53320000000002</v>
      </c>
    </row>
    <row r="2405" spans="14:55" ht="29.25" thickBot="1">
      <c r="N2405" s="3" t="s">
        <v>224</v>
      </c>
      <c r="O2405" s="83">
        <v>1</v>
      </c>
      <c r="P2405" s="86">
        <v>1002.48</v>
      </c>
      <c r="Q2405" s="84" t="s">
        <v>106</v>
      </c>
      <c r="R2405" s="84" t="s">
        <v>10</v>
      </c>
      <c r="S2405" s="84" t="s">
        <v>10</v>
      </c>
      <c r="T2405" s="83" t="s">
        <v>227</v>
      </c>
      <c r="U2405" s="83" t="s">
        <v>124</v>
      </c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14:55" ht="29.25" thickBot="1">
      <c r="N2406" s="3" t="s">
        <v>224</v>
      </c>
      <c r="O2406" s="83">
        <v>1</v>
      </c>
      <c r="P2406" s="86">
        <v>5272.07</v>
      </c>
      <c r="Q2406" s="84" t="s">
        <v>82</v>
      </c>
      <c r="R2406" s="84" t="s">
        <v>10</v>
      </c>
      <c r="S2406" s="84" t="s">
        <v>10</v>
      </c>
      <c r="T2406" s="83" t="s">
        <v>133</v>
      </c>
      <c r="U2406" s="83" t="s">
        <v>124</v>
      </c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14:55" ht="29.25" thickBot="1">
      <c r="N2407" s="3" t="s">
        <v>224</v>
      </c>
      <c r="O2407" s="83">
        <v>2</v>
      </c>
      <c r="P2407" s="86">
        <v>1636.27</v>
      </c>
      <c r="Q2407" s="84" t="s">
        <v>102</v>
      </c>
      <c r="R2407" s="84" t="s">
        <v>10</v>
      </c>
      <c r="S2407" s="84" t="s">
        <v>10</v>
      </c>
      <c r="T2407" s="83" t="s">
        <v>206</v>
      </c>
      <c r="U2407" s="83" t="s">
        <v>124</v>
      </c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14:55" ht="29.25" thickBot="1">
      <c r="N2408" s="3" t="s">
        <v>224</v>
      </c>
      <c r="O2408" s="83">
        <v>2</v>
      </c>
      <c r="P2408" s="87">
        <v>218.97</v>
      </c>
      <c r="Q2408" s="84" t="s">
        <v>107</v>
      </c>
      <c r="R2408" s="84" t="s">
        <v>10</v>
      </c>
      <c r="S2408" s="84" t="s">
        <v>10</v>
      </c>
      <c r="T2408" s="83" t="s">
        <v>206</v>
      </c>
      <c r="U2408" s="83" t="s">
        <v>124</v>
      </c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14:55" ht="29.25" thickBot="1">
      <c r="N2409" s="3" t="s">
        <v>224</v>
      </c>
      <c r="O2409" s="83">
        <v>2</v>
      </c>
      <c r="P2409" s="86">
        <v>1294.1600000000001</v>
      </c>
      <c r="Q2409" s="84" t="s">
        <v>11</v>
      </c>
      <c r="R2409" s="84" t="s">
        <v>10</v>
      </c>
      <c r="S2409" s="84" t="s">
        <v>10</v>
      </c>
      <c r="T2409" s="83" t="s">
        <v>226</v>
      </c>
      <c r="U2409" s="83" t="s">
        <v>124</v>
      </c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>O365001</v>
      </c>
      <c r="AU2409" s="11">
        <f t="shared" si="822"/>
        <v>2</v>
      </c>
      <c r="AV2409" s="11">
        <f t="shared" si="823"/>
        <v>1294.1600000000001</v>
      </c>
      <c r="AW2409" s="11" t="str">
        <f t="shared" si="824"/>
        <v>2011/10</v>
      </c>
      <c r="AX2409" s="11" t="str">
        <f t="shared" si="825"/>
        <v>2011/10 Contribuciones Seg. Social</v>
      </c>
      <c r="AY2409" s="11">
        <f t="shared" si="806"/>
        <v>3665.27</v>
      </c>
      <c r="AZ2409" s="11">
        <f t="shared" si="826"/>
        <v>0.3530872214052444</v>
      </c>
      <c r="BA2409" s="11" t="str">
        <f t="shared" si="808"/>
        <v>O365001 2</v>
      </c>
      <c r="BB2409" s="11">
        <f>IFERROR(IF(AW2409="","",VLOOKUP(AW2409,SUSS!R:S,2,FALSE)),AY2409*SUSS!$M$2)</f>
        <v>439.83240000000001</v>
      </c>
      <c r="BC2409" s="11">
        <f t="shared" si="807"/>
        <v>155.29920000000001</v>
      </c>
    </row>
    <row r="2410" spans="14:55" ht="29.25" thickBot="1">
      <c r="N2410" s="3" t="s">
        <v>224</v>
      </c>
      <c r="O2410" s="83">
        <v>2</v>
      </c>
      <c r="P2410" s="86">
        <v>1076.95</v>
      </c>
      <c r="Q2410" s="84" t="s">
        <v>11</v>
      </c>
      <c r="R2410" s="84" t="s">
        <v>10</v>
      </c>
      <c r="S2410" s="84" t="s">
        <v>83</v>
      </c>
      <c r="T2410" s="83" t="s">
        <v>226</v>
      </c>
      <c r="U2410" s="83" t="s">
        <v>124</v>
      </c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>O365001</v>
      </c>
      <c r="AU2410" s="11">
        <f t="shared" si="822"/>
        <v>2</v>
      </c>
      <c r="AV2410" s="11">
        <f t="shared" si="823"/>
        <v>1076.95</v>
      </c>
      <c r="AW2410" s="11" t="str">
        <f t="shared" si="824"/>
        <v>2011/10</v>
      </c>
      <c r="AX2410" s="11" t="str">
        <f t="shared" si="825"/>
        <v>2011/10 Contribuciones Seg. Social</v>
      </c>
      <c r="AY2410" s="11">
        <f t="shared" si="806"/>
        <v>3665.27</v>
      </c>
      <c r="AZ2410" s="11">
        <f t="shared" si="826"/>
        <v>0.29382555718951131</v>
      </c>
      <c r="BA2410" s="11" t="str">
        <f t="shared" si="808"/>
        <v>O365001 2</v>
      </c>
      <c r="BB2410" s="11">
        <f>IFERROR(IF(AW2410="","",VLOOKUP(AW2410,SUSS!R:S,2,FALSE)),AY2410*SUSS!$M$2)</f>
        <v>439.83240000000001</v>
      </c>
      <c r="BC2410" s="11">
        <f t="shared" si="807"/>
        <v>129.23400000000001</v>
      </c>
    </row>
    <row r="2411" spans="14:55" ht="29.25" thickBot="1">
      <c r="N2411" s="3" t="s">
        <v>224</v>
      </c>
      <c r="O2411" s="83">
        <v>2</v>
      </c>
      <c r="P2411" s="86">
        <v>1002.48</v>
      </c>
      <c r="Q2411" s="84" t="s">
        <v>106</v>
      </c>
      <c r="R2411" s="84" t="s">
        <v>10</v>
      </c>
      <c r="S2411" s="84" t="s">
        <v>10</v>
      </c>
      <c r="T2411" s="83" t="s">
        <v>227</v>
      </c>
      <c r="U2411" s="83" t="s">
        <v>124</v>
      </c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14:55" ht="29.25" thickBot="1">
      <c r="N2412" s="3" t="s">
        <v>224</v>
      </c>
      <c r="O2412" s="83">
        <v>2</v>
      </c>
      <c r="P2412" s="86">
        <v>5272.07</v>
      </c>
      <c r="Q2412" s="84" t="s">
        <v>82</v>
      </c>
      <c r="R2412" s="84" t="s">
        <v>10</v>
      </c>
      <c r="S2412" s="84" t="s">
        <v>10</v>
      </c>
      <c r="T2412" s="83" t="s">
        <v>133</v>
      </c>
      <c r="U2412" s="83" t="s">
        <v>124</v>
      </c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14:55" ht="29.25" thickBot="1">
      <c r="N2413" s="3" t="s">
        <v>224</v>
      </c>
      <c r="O2413" s="83">
        <v>3</v>
      </c>
      <c r="P2413" s="86">
        <v>1636.27</v>
      </c>
      <c r="Q2413" s="84" t="s">
        <v>102</v>
      </c>
      <c r="R2413" s="84" t="s">
        <v>10</v>
      </c>
      <c r="S2413" s="84" t="s">
        <v>10</v>
      </c>
      <c r="T2413" s="83" t="s">
        <v>206</v>
      </c>
      <c r="U2413" s="83" t="s">
        <v>124</v>
      </c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14:55" ht="29.25" thickBot="1">
      <c r="N2414" s="3" t="s">
        <v>224</v>
      </c>
      <c r="O2414" s="83">
        <v>3</v>
      </c>
      <c r="P2414" s="87">
        <v>218.97</v>
      </c>
      <c r="Q2414" s="84" t="s">
        <v>107</v>
      </c>
      <c r="R2414" s="84" t="s">
        <v>10</v>
      </c>
      <c r="S2414" s="84" t="s">
        <v>10</v>
      </c>
      <c r="T2414" s="83" t="s">
        <v>206</v>
      </c>
      <c r="U2414" s="83" t="s">
        <v>124</v>
      </c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14:55" ht="29.25" thickBot="1">
      <c r="N2415" s="3" t="s">
        <v>224</v>
      </c>
      <c r="O2415" s="83">
        <v>3</v>
      </c>
      <c r="P2415" s="86">
        <v>1672</v>
      </c>
      <c r="Q2415" s="84" t="s">
        <v>11</v>
      </c>
      <c r="R2415" s="84" t="s">
        <v>10</v>
      </c>
      <c r="S2415" s="84" t="s">
        <v>83</v>
      </c>
      <c r="T2415" s="83" t="s">
        <v>226</v>
      </c>
      <c r="U2415" s="83" t="s">
        <v>124</v>
      </c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>O365001</v>
      </c>
      <c r="AU2415" s="11">
        <f t="shared" si="822"/>
        <v>3</v>
      </c>
      <c r="AV2415" s="11">
        <f t="shared" si="823"/>
        <v>1672</v>
      </c>
      <c r="AW2415" s="11" t="str">
        <f t="shared" si="824"/>
        <v>2011/10</v>
      </c>
      <c r="AX2415" s="11" t="str">
        <f t="shared" si="825"/>
        <v>2011/10 Contribuciones Seg. Social</v>
      </c>
      <c r="AY2415" s="11">
        <f t="shared" si="806"/>
        <v>3665.27</v>
      </c>
      <c r="AZ2415" s="11">
        <f t="shared" si="826"/>
        <v>0.45617376073249721</v>
      </c>
      <c r="BA2415" s="11" t="str">
        <f t="shared" si="808"/>
        <v>O365001 3</v>
      </c>
      <c r="BB2415" s="11">
        <f>IFERROR(IF(AW2415="","",VLOOKUP(AW2415,SUSS!R:S,2,FALSE)),AY2415*SUSS!$M$2)</f>
        <v>439.83240000000001</v>
      </c>
      <c r="BC2415" s="11">
        <f t="shared" si="807"/>
        <v>200.64000000000001</v>
      </c>
    </row>
    <row r="2416" spans="14:55" ht="29.25" thickBot="1">
      <c r="N2416" s="3" t="s">
        <v>224</v>
      </c>
      <c r="O2416" s="83">
        <v>3</v>
      </c>
      <c r="P2416" s="87">
        <v>699.11</v>
      </c>
      <c r="Q2416" s="84" t="s">
        <v>11</v>
      </c>
      <c r="R2416" s="84" t="s">
        <v>10</v>
      </c>
      <c r="S2416" s="84" t="s">
        <v>10</v>
      </c>
      <c r="T2416" s="83" t="s">
        <v>228</v>
      </c>
      <c r="U2416" s="83" t="s">
        <v>124</v>
      </c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>O365001</v>
      </c>
      <c r="AU2416" s="11">
        <f t="shared" si="822"/>
        <v>3</v>
      </c>
      <c r="AV2416" s="11">
        <f t="shared" si="823"/>
        <v>699.11</v>
      </c>
      <c r="AW2416" s="11" t="str">
        <f t="shared" si="824"/>
        <v>2011/11</v>
      </c>
      <c r="AX2416" s="11" t="str">
        <f t="shared" si="825"/>
        <v>2011/11 Contribuciones Seg. Social</v>
      </c>
      <c r="AY2416" s="11">
        <f t="shared" si="806"/>
        <v>2495.87</v>
      </c>
      <c r="AZ2416" s="11">
        <f t="shared" si="826"/>
        <v>0.28010673632841454</v>
      </c>
      <c r="BA2416" s="11" t="str">
        <f t="shared" si="808"/>
        <v>O365001 3</v>
      </c>
      <c r="BB2416" s="11">
        <f>IFERROR(IF(AW2416="","",VLOOKUP(AW2416,SUSS!R:S,2,FALSE)),AY2416*SUSS!$M$2)</f>
        <v>299.50439999999998</v>
      </c>
      <c r="BC2416" s="11">
        <f t="shared" si="807"/>
        <v>83.893199999999993</v>
      </c>
    </row>
    <row r="2417" spans="14:55" ht="29.25" thickBot="1">
      <c r="N2417" s="3" t="s">
        <v>224</v>
      </c>
      <c r="O2417" s="83">
        <v>3</v>
      </c>
      <c r="P2417" s="86">
        <v>1002.48</v>
      </c>
      <c r="Q2417" s="84" t="s">
        <v>106</v>
      </c>
      <c r="R2417" s="84" t="s">
        <v>10</v>
      </c>
      <c r="S2417" s="84" t="s">
        <v>10</v>
      </c>
      <c r="T2417" s="83" t="s">
        <v>227</v>
      </c>
      <c r="U2417" s="83" t="s">
        <v>124</v>
      </c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14:55" ht="29.25" thickBot="1">
      <c r="N2418" s="3" t="s">
        <v>224</v>
      </c>
      <c r="O2418" s="83">
        <v>3</v>
      </c>
      <c r="P2418" s="86">
        <v>3319.97</v>
      </c>
      <c r="Q2418" s="84" t="s">
        <v>82</v>
      </c>
      <c r="R2418" s="84" t="s">
        <v>10</v>
      </c>
      <c r="S2418" s="84" t="s">
        <v>10</v>
      </c>
      <c r="T2418" s="83" t="s">
        <v>133</v>
      </c>
      <c r="U2418" s="83" t="s">
        <v>124</v>
      </c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14:55" ht="29.25" thickBot="1">
      <c r="N2419" s="3" t="s">
        <v>224</v>
      </c>
      <c r="O2419" s="83">
        <v>3</v>
      </c>
      <c r="P2419" s="86">
        <v>1952.1</v>
      </c>
      <c r="Q2419" s="84" t="s">
        <v>82</v>
      </c>
      <c r="R2419" s="84" t="s">
        <v>10</v>
      </c>
      <c r="S2419" s="84" t="s">
        <v>83</v>
      </c>
      <c r="T2419" s="83" t="s">
        <v>133</v>
      </c>
      <c r="U2419" s="83" t="s">
        <v>124</v>
      </c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14:55" ht="29.25" thickBot="1">
      <c r="N2420" s="3" t="s">
        <v>224</v>
      </c>
      <c r="O2420" s="83">
        <v>4</v>
      </c>
      <c r="P2420" s="86">
        <v>1636.27</v>
      </c>
      <c r="Q2420" s="84" t="s">
        <v>102</v>
      </c>
      <c r="R2420" s="84" t="s">
        <v>10</v>
      </c>
      <c r="S2420" s="84" t="s">
        <v>10</v>
      </c>
      <c r="T2420" s="83" t="s">
        <v>206</v>
      </c>
      <c r="U2420" s="83" t="s">
        <v>124</v>
      </c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14:55" ht="29.25" thickBot="1">
      <c r="N2421" s="3" t="s">
        <v>224</v>
      </c>
      <c r="O2421" s="83">
        <v>4</v>
      </c>
      <c r="P2421" s="87">
        <v>218.97</v>
      </c>
      <c r="Q2421" s="84" t="s">
        <v>107</v>
      </c>
      <c r="R2421" s="84" t="s">
        <v>10</v>
      </c>
      <c r="S2421" s="84" t="s">
        <v>10</v>
      </c>
      <c r="T2421" s="83" t="s">
        <v>206</v>
      </c>
      <c r="U2421" s="83" t="s">
        <v>124</v>
      </c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14:55" ht="29.25" thickBot="1">
      <c r="N2422" s="3" t="s">
        <v>224</v>
      </c>
      <c r="O2422" s="83">
        <v>4</v>
      </c>
      <c r="P2422" s="86">
        <v>1796.76</v>
      </c>
      <c r="Q2422" s="84" t="s">
        <v>11</v>
      </c>
      <c r="R2422" s="84" t="s">
        <v>10</v>
      </c>
      <c r="S2422" s="84" t="s">
        <v>10</v>
      </c>
      <c r="T2422" s="83" t="s">
        <v>228</v>
      </c>
      <c r="U2422" s="83" t="s">
        <v>124</v>
      </c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>O365001</v>
      </c>
      <c r="AU2422" s="11">
        <f t="shared" si="822"/>
        <v>4</v>
      </c>
      <c r="AV2422" s="11">
        <f t="shared" si="823"/>
        <v>1796.76</v>
      </c>
      <c r="AW2422" s="11" t="str">
        <f t="shared" si="824"/>
        <v>2011/11</v>
      </c>
      <c r="AX2422" s="11" t="str">
        <f t="shared" si="825"/>
        <v>2011/11 Contribuciones Seg. Social</v>
      </c>
      <c r="AY2422" s="11">
        <f t="shared" si="806"/>
        <v>2495.87</v>
      </c>
      <c r="AZ2422" s="11">
        <f t="shared" si="826"/>
        <v>0.71989326367158546</v>
      </c>
      <c r="BA2422" s="11" t="str">
        <f t="shared" si="808"/>
        <v>O365001 4</v>
      </c>
      <c r="BB2422" s="11">
        <f>IFERROR(IF(AW2422="","",VLOOKUP(AW2422,SUSS!R:S,2,FALSE)),AY2422*SUSS!$M$2)</f>
        <v>299.50439999999998</v>
      </c>
      <c r="BC2422" s="11">
        <f t="shared" si="807"/>
        <v>215.6112</v>
      </c>
    </row>
    <row r="2423" spans="14:55" ht="29.25" thickBot="1">
      <c r="N2423" s="3" t="s">
        <v>224</v>
      </c>
      <c r="O2423" s="83">
        <v>4</v>
      </c>
      <c r="P2423" s="87">
        <v>574.35</v>
      </c>
      <c r="Q2423" s="84" t="s">
        <v>11</v>
      </c>
      <c r="R2423" s="84" t="s">
        <v>10</v>
      </c>
      <c r="S2423" s="84" t="s">
        <v>83</v>
      </c>
      <c r="T2423" s="83" t="s">
        <v>228</v>
      </c>
      <c r="U2423" s="83" t="s">
        <v>124</v>
      </c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>O365001</v>
      </c>
      <c r="AU2423" s="11">
        <f t="shared" si="822"/>
        <v>4</v>
      </c>
      <c r="AV2423" s="11">
        <f t="shared" si="823"/>
        <v>574.35</v>
      </c>
      <c r="AW2423" s="11" t="str">
        <f t="shared" si="824"/>
        <v>2011/11</v>
      </c>
      <c r="AX2423" s="11" t="str">
        <f t="shared" si="825"/>
        <v>2011/11 Contribuciones Seg. Social</v>
      </c>
      <c r="AY2423" s="11">
        <f t="shared" si="806"/>
        <v>2495.87</v>
      </c>
      <c r="AZ2423" s="11">
        <f t="shared" si="826"/>
        <v>0.23012015850184506</v>
      </c>
      <c r="BA2423" s="11" t="str">
        <f t="shared" si="808"/>
        <v>O365001 4</v>
      </c>
      <c r="BB2423" s="11">
        <f>IFERROR(IF(AW2423="","",VLOOKUP(AW2423,SUSS!R:S,2,FALSE)),AY2423*SUSS!$M$2)</f>
        <v>299.50439999999998</v>
      </c>
      <c r="BC2423" s="11">
        <f t="shared" si="807"/>
        <v>68.921999999999997</v>
      </c>
    </row>
    <row r="2424" spans="14:55" ht="29.25" thickBot="1">
      <c r="N2424" s="3" t="s">
        <v>224</v>
      </c>
      <c r="O2424" s="83">
        <v>4</v>
      </c>
      <c r="P2424" s="86">
        <v>1002.48</v>
      </c>
      <c r="Q2424" s="84" t="s">
        <v>106</v>
      </c>
      <c r="R2424" s="84" t="s">
        <v>10</v>
      </c>
      <c r="S2424" s="84" t="s">
        <v>10</v>
      </c>
      <c r="T2424" s="83" t="s">
        <v>227</v>
      </c>
      <c r="U2424" s="83" t="s">
        <v>124</v>
      </c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14:55" ht="29.25" thickBot="1">
      <c r="N2425" s="3" t="s">
        <v>224</v>
      </c>
      <c r="O2425" s="83">
        <v>4</v>
      </c>
      <c r="P2425" s="86">
        <v>5272.07</v>
      </c>
      <c r="Q2425" s="84" t="s">
        <v>82</v>
      </c>
      <c r="R2425" s="84" t="s">
        <v>10</v>
      </c>
      <c r="S2425" s="84" t="s">
        <v>83</v>
      </c>
      <c r="T2425" s="83" t="s">
        <v>133</v>
      </c>
      <c r="U2425" s="83" t="s">
        <v>124</v>
      </c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14:55" ht="29.25" thickBot="1">
      <c r="N2426" s="3" t="s">
        <v>224</v>
      </c>
      <c r="O2426" s="83">
        <v>5</v>
      </c>
      <c r="P2426" s="86">
        <v>1636.27</v>
      </c>
      <c r="Q2426" s="84" t="s">
        <v>102</v>
      </c>
      <c r="R2426" s="84" t="s">
        <v>10</v>
      </c>
      <c r="S2426" s="84" t="s">
        <v>10</v>
      </c>
      <c r="T2426" s="83" t="s">
        <v>206</v>
      </c>
      <c r="U2426" s="83" t="s">
        <v>124</v>
      </c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14:55" ht="29.25" thickBot="1">
      <c r="N2427" s="3" t="s">
        <v>224</v>
      </c>
      <c r="O2427" s="83">
        <v>5</v>
      </c>
      <c r="P2427" s="87">
        <v>218.97</v>
      </c>
      <c r="Q2427" s="84" t="s">
        <v>107</v>
      </c>
      <c r="R2427" s="84" t="s">
        <v>10</v>
      </c>
      <c r="S2427" s="84" t="s">
        <v>10</v>
      </c>
      <c r="T2427" s="83" t="s">
        <v>206</v>
      </c>
      <c r="U2427" s="83" t="s">
        <v>124</v>
      </c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14:55" ht="29.25" thickBot="1">
      <c r="N2428" s="3" t="s">
        <v>224</v>
      </c>
      <c r="O2428" s="83">
        <v>5</v>
      </c>
      <c r="P2428" s="86">
        <v>1297.55</v>
      </c>
      <c r="Q2428" s="84" t="s">
        <v>11</v>
      </c>
      <c r="R2428" s="84" t="s">
        <v>10</v>
      </c>
      <c r="S2428" s="84" t="s">
        <v>83</v>
      </c>
      <c r="T2428" s="83" t="s">
        <v>228</v>
      </c>
      <c r="U2428" s="83" t="s">
        <v>124</v>
      </c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>O365001</v>
      </c>
      <c r="AU2428" s="11">
        <f t="shared" si="822"/>
        <v>5</v>
      </c>
      <c r="AV2428" s="11">
        <f t="shared" si="823"/>
        <v>1297.55</v>
      </c>
      <c r="AW2428" s="11" t="str">
        <f t="shared" si="824"/>
        <v>2011/11</v>
      </c>
      <c r="AX2428" s="11" t="str">
        <f t="shared" si="825"/>
        <v>2011/11 Contribuciones Seg. Social</v>
      </c>
      <c r="AY2428" s="11">
        <f t="shared" si="806"/>
        <v>2495.87</v>
      </c>
      <c r="AZ2428" s="11">
        <f t="shared" si="826"/>
        <v>0.51987883984342131</v>
      </c>
      <c r="BA2428" s="11" t="str">
        <f t="shared" si="808"/>
        <v>O365001 5</v>
      </c>
      <c r="BB2428" s="11">
        <f>IFERROR(IF(AW2428="","",VLOOKUP(AW2428,SUSS!R:S,2,FALSE)),AY2428*SUSS!$M$2)</f>
        <v>299.50439999999998</v>
      </c>
      <c r="BC2428" s="11">
        <f t="shared" si="807"/>
        <v>155.70599999999999</v>
      </c>
    </row>
    <row r="2429" spans="14:55" ht="29.25" thickBot="1">
      <c r="N2429" s="3" t="s">
        <v>224</v>
      </c>
      <c r="O2429" s="83">
        <v>5</v>
      </c>
      <c r="P2429" s="86">
        <v>1073.56</v>
      </c>
      <c r="Q2429" s="84" t="s">
        <v>11</v>
      </c>
      <c r="R2429" s="84" t="s">
        <v>10</v>
      </c>
      <c r="S2429" s="84" t="s">
        <v>10</v>
      </c>
      <c r="T2429" s="83" t="s">
        <v>229</v>
      </c>
      <c r="U2429" s="83" t="s">
        <v>124</v>
      </c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>O365001</v>
      </c>
      <c r="AU2429" s="11">
        <f t="shared" si="822"/>
        <v>5</v>
      </c>
      <c r="AV2429" s="11">
        <f t="shared" si="823"/>
        <v>1073.56</v>
      </c>
      <c r="AW2429" s="11" t="str">
        <f t="shared" si="824"/>
        <v>2012/2</v>
      </c>
      <c r="AX2429" s="11" t="str">
        <f t="shared" si="825"/>
        <v>2012/2 Contribuciones Seg. Social</v>
      </c>
      <c r="AY2429" s="11">
        <f t="shared" si="806"/>
        <v>0</v>
      </c>
      <c r="AZ2429" s="11" t="e">
        <f t="shared" si="826"/>
        <v>#DIV/0!</v>
      </c>
      <c r="BA2429" s="11" t="str">
        <f t="shared" si="808"/>
        <v>O365001 5</v>
      </c>
      <c r="BB2429" s="11">
        <f>IFERROR(IF(AW2429="","",VLOOKUP(AW2429,SUSS!R:S,2,FALSE)),AY2429*SUSS!$M$2)</f>
        <v>0</v>
      </c>
      <c r="BC2429" s="11" t="str">
        <f t="shared" si="807"/>
        <v>VER</v>
      </c>
    </row>
    <row r="2430" spans="14:55" ht="29.25" thickBot="1">
      <c r="N2430" s="3" t="s">
        <v>224</v>
      </c>
      <c r="O2430" s="83">
        <v>5</v>
      </c>
      <c r="P2430" s="86">
        <v>1002.48</v>
      </c>
      <c r="Q2430" s="84" t="s">
        <v>106</v>
      </c>
      <c r="R2430" s="84" t="s">
        <v>10</v>
      </c>
      <c r="S2430" s="84" t="s">
        <v>10</v>
      </c>
      <c r="T2430" s="83" t="s">
        <v>227</v>
      </c>
      <c r="U2430" s="83" t="s">
        <v>124</v>
      </c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14:55" ht="29.25" thickBot="1">
      <c r="N2431" s="3" t="s">
        <v>224</v>
      </c>
      <c r="O2431" s="83">
        <v>5</v>
      </c>
      <c r="P2431" s="86">
        <v>3173.91</v>
      </c>
      <c r="Q2431" s="84" t="s">
        <v>82</v>
      </c>
      <c r="R2431" s="84" t="s">
        <v>10</v>
      </c>
      <c r="S2431" s="84" t="s">
        <v>83</v>
      </c>
      <c r="T2431" s="83" t="s">
        <v>133</v>
      </c>
      <c r="U2431" s="83" t="s">
        <v>124</v>
      </c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14:55" ht="29.25" thickBot="1">
      <c r="N2432" s="3" t="s">
        <v>224</v>
      </c>
      <c r="O2432" s="83">
        <v>5</v>
      </c>
      <c r="P2432" s="86">
        <v>2098.16</v>
      </c>
      <c r="Q2432" s="84" t="s">
        <v>82</v>
      </c>
      <c r="R2432" s="84" t="s">
        <v>10</v>
      </c>
      <c r="S2432" s="84" t="s">
        <v>10</v>
      </c>
      <c r="T2432" s="83" t="s">
        <v>131</v>
      </c>
      <c r="U2432" s="83" t="s">
        <v>124</v>
      </c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14:55" ht="29.25" thickBot="1">
      <c r="N2433" s="3" t="s">
        <v>224</v>
      </c>
      <c r="O2433" s="83">
        <v>6</v>
      </c>
      <c r="P2433" s="86">
        <v>1636.27</v>
      </c>
      <c r="Q2433" s="84" t="s">
        <v>102</v>
      </c>
      <c r="R2433" s="84" t="s">
        <v>10</v>
      </c>
      <c r="S2433" s="84" t="s">
        <v>10</v>
      </c>
      <c r="T2433" s="83" t="s">
        <v>206</v>
      </c>
      <c r="U2433" s="83" t="s">
        <v>124</v>
      </c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14:55" ht="29.25" thickBot="1">
      <c r="N2434" s="3" t="s">
        <v>224</v>
      </c>
      <c r="O2434" s="83">
        <v>6</v>
      </c>
      <c r="P2434" s="87">
        <v>218.97</v>
      </c>
      <c r="Q2434" s="84" t="s">
        <v>107</v>
      </c>
      <c r="R2434" s="84" t="s">
        <v>10</v>
      </c>
      <c r="S2434" s="84" t="s">
        <v>10</v>
      </c>
      <c r="T2434" s="83" t="s">
        <v>206</v>
      </c>
      <c r="U2434" s="83" t="s">
        <v>124</v>
      </c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14:55" ht="29.25" thickBot="1">
      <c r="N2435" s="3" t="s">
        <v>224</v>
      </c>
      <c r="O2435" s="83">
        <v>6</v>
      </c>
      <c r="P2435" s="86">
        <v>2371.11</v>
      </c>
      <c r="Q2435" s="84" t="s">
        <v>11</v>
      </c>
      <c r="R2435" s="84" t="s">
        <v>10</v>
      </c>
      <c r="S2435" s="84" t="s">
        <v>10</v>
      </c>
      <c r="T2435" s="83" t="s">
        <v>229</v>
      </c>
      <c r="U2435" s="83" t="s">
        <v>124</v>
      </c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>O365001</v>
      </c>
      <c r="AU2435" s="11">
        <f t="shared" si="822"/>
        <v>6</v>
      </c>
      <c r="AV2435" s="11">
        <f t="shared" si="823"/>
        <v>2371.11</v>
      </c>
      <c r="AW2435" s="11" t="str">
        <f t="shared" si="824"/>
        <v>2012/2</v>
      </c>
      <c r="AX2435" s="11" t="str">
        <f t="shared" si="825"/>
        <v>2012/2 Contribuciones Seg. Social</v>
      </c>
      <c r="AY2435" s="11">
        <f t="shared" si="806"/>
        <v>0</v>
      </c>
      <c r="AZ2435" s="11" t="e">
        <f t="shared" si="826"/>
        <v>#DIV/0!</v>
      </c>
      <c r="BA2435" s="11" t="str">
        <f t="shared" si="808"/>
        <v>O365001 6</v>
      </c>
      <c r="BB2435" s="11">
        <f>IFERROR(IF(AW2435="","",VLOOKUP(AW2435,SUSS!R:S,2,FALSE)),AY2435*SUSS!$M$2)</f>
        <v>0</v>
      </c>
      <c r="BC2435" s="11" t="str">
        <f t="shared" si="807"/>
        <v>VER</v>
      </c>
    </row>
    <row r="2436" spans="14:55" ht="29.25" thickBot="1">
      <c r="N2436" s="3" t="s">
        <v>224</v>
      </c>
      <c r="O2436" s="83">
        <v>6</v>
      </c>
      <c r="P2436" s="86">
        <v>1002.48</v>
      </c>
      <c r="Q2436" s="84" t="s">
        <v>106</v>
      </c>
      <c r="R2436" s="84" t="s">
        <v>10</v>
      </c>
      <c r="S2436" s="84" t="s">
        <v>10</v>
      </c>
      <c r="T2436" s="83" t="s">
        <v>227</v>
      </c>
      <c r="U2436" s="83" t="s">
        <v>124</v>
      </c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14:55" ht="29.25" thickBot="1">
      <c r="N2437" s="3" t="s">
        <v>224</v>
      </c>
      <c r="O2437" s="83">
        <v>6</v>
      </c>
      <c r="P2437" s="86">
        <v>5272.07</v>
      </c>
      <c r="Q2437" s="84" t="s">
        <v>82</v>
      </c>
      <c r="R2437" s="84" t="s">
        <v>10</v>
      </c>
      <c r="S2437" s="84" t="s">
        <v>10</v>
      </c>
      <c r="T2437" s="83" t="s">
        <v>131</v>
      </c>
      <c r="U2437" s="83" t="s">
        <v>124</v>
      </c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14:55" ht="29.25" thickBot="1">
      <c r="N2438" s="3" t="s">
        <v>224</v>
      </c>
      <c r="O2438" s="83">
        <v>7</v>
      </c>
      <c r="P2438" s="86">
        <v>1636.27</v>
      </c>
      <c r="Q2438" s="84" t="s">
        <v>102</v>
      </c>
      <c r="R2438" s="84" t="s">
        <v>10</v>
      </c>
      <c r="S2438" s="84" t="s">
        <v>10</v>
      </c>
      <c r="T2438" s="83" t="s">
        <v>206</v>
      </c>
      <c r="U2438" s="83" t="s">
        <v>124</v>
      </c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14:55" ht="29.25" thickBot="1">
      <c r="N2439" s="3" t="s">
        <v>224</v>
      </c>
      <c r="O2439" s="83">
        <v>7</v>
      </c>
      <c r="P2439" s="87">
        <v>218.97</v>
      </c>
      <c r="Q2439" s="84" t="s">
        <v>107</v>
      </c>
      <c r="R2439" s="84" t="s">
        <v>10</v>
      </c>
      <c r="S2439" s="84" t="s">
        <v>10</v>
      </c>
      <c r="T2439" s="83" t="s">
        <v>206</v>
      </c>
      <c r="U2439" s="83" t="s">
        <v>124</v>
      </c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14:55" ht="29.25" thickBot="1">
      <c r="N2440" s="3" t="s">
        <v>224</v>
      </c>
      <c r="O2440" s="83">
        <v>7</v>
      </c>
      <c r="P2440" s="86">
        <v>2371.11</v>
      </c>
      <c r="Q2440" s="84" t="s">
        <v>11</v>
      </c>
      <c r="R2440" s="84" t="s">
        <v>10</v>
      </c>
      <c r="S2440" s="84" t="s">
        <v>10</v>
      </c>
      <c r="T2440" s="83" t="s">
        <v>229</v>
      </c>
      <c r="U2440" s="83" t="s">
        <v>124</v>
      </c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>O365001</v>
      </c>
      <c r="AU2440" s="11">
        <f t="shared" si="822"/>
        <v>7</v>
      </c>
      <c r="AV2440" s="11">
        <f t="shared" si="823"/>
        <v>2371.11</v>
      </c>
      <c r="AW2440" s="11" t="str">
        <f t="shared" si="824"/>
        <v>2012/2</v>
      </c>
      <c r="AX2440" s="11" t="str">
        <f t="shared" si="825"/>
        <v>2012/2 Contribuciones Seg. Social</v>
      </c>
      <c r="AY2440" s="11">
        <f t="shared" si="827"/>
        <v>0</v>
      </c>
      <c r="AZ2440" s="11" t="e">
        <f t="shared" si="826"/>
        <v>#DIV/0!</v>
      </c>
      <c r="BA2440" s="11" t="str">
        <f t="shared" ref="BA2440:BA2503" si="829">AT2440&amp;" "&amp;AU2440</f>
        <v>O365001 7</v>
      </c>
      <c r="BB2440" s="11">
        <f>IFERROR(IF(AW2440="","",VLOOKUP(AW2440,SUSS!R:S,2,FALSE)),AY2440*SUSS!$M$2)</f>
        <v>0</v>
      </c>
      <c r="BC2440" s="11" t="str">
        <f t="shared" si="828"/>
        <v>VER</v>
      </c>
    </row>
    <row r="2441" spans="14:55" ht="29.25" thickBot="1">
      <c r="N2441" s="3" t="s">
        <v>224</v>
      </c>
      <c r="O2441" s="83">
        <v>7</v>
      </c>
      <c r="P2441" s="86">
        <v>1002.48</v>
      </c>
      <c r="Q2441" s="84" t="s">
        <v>106</v>
      </c>
      <c r="R2441" s="84" t="s">
        <v>10</v>
      </c>
      <c r="S2441" s="84" t="s">
        <v>10</v>
      </c>
      <c r="T2441" s="83" t="s">
        <v>227</v>
      </c>
      <c r="U2441" s="83" t="s">
        <v>124</v>
      </c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14:55" ht="29.25" thickBot="1">
      <c r="N2442" s="3" t="s">
        <v>224</v>
      </c>
      <c r="O2442" s="83">
        <v>7</v>
      </c>
      <c r="P2442" s="86">
        <v>5272.07</v>
      </c>
      <c r="Q2442" s="84" t="s">
        <v>82</v>
      </c>
      <c r="R2442" s="84" t="s">
        <v>10</v>
      </c>
      <c r="S2442" s="84" t="s">
        <v>10</v>
      </c>
      <c r="T2442" s="83" t="s">
        <v>131</v>
      </c>
      <c r="U2442" s="83" t="s">
        <v>124</v>
      </c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14:55" ht="29.25" thickBot="1">
      <c r="N2443" s="3" t="s">
        <v>224</v>
      </c>
      <c r="O2443" s="83">
        <v>8</v>
      </c>
      <c r="P2443" s="86">
        <v>1636.27</v>
      </c>
      <c r="Q2443" s="84" t="s">
        <v>102</v>
      </c>
      <c r="R2443" s="84" t="s">
        <v>10</v>
      </c>
      <c r="S2443" s="84" t="s">
        <v>10</v>
      </c>
      <c r="T2443" s="83" t="s">
        <v>206</v>
      </c>
      <c r="U2443" s="83" t="s">
        <v>124</v>
      </c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14:55" ht="29.25" thickBot="1">
      <c r="N2444" s="3" t="s">
        <v>224</v>
      </c>
      <c r="O2444" s="83">
        <v>8</v>
      </c>
      <c r="P2444" s="87">
        <v>142.55000000000001</v>
      </c>
      <c r="Q2444" s="84" t="s">
        <v>107</v>
      </c>
      <c r="R2444" s="84" t="s">
        <v>10</v>
      </c>
      <c r="S2444" s="84" t="s">
        <v>83</v>
      </c>
      <c r="T2444" s="83" t="s">
        <v>206</v>
      </c>
      <c r="U2444" s="83" t="s">
        <v>124</v>
      </c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14:55" ht="29.25" thickBot="1">
      <c r="N2445" s="3" t="s">
        <v>224</v>
      </c>
      <c r="O2445" s="83">
        <v>8</v>
      </c>
      <c r="P2445" s="87">
        <v>76.42</v>
      </c>
      <c r="Q2445" s="84" t="s">
        <v>107</v>
      </c>
      <c r="R2445" s="84" t="s">
        <v>10</v>
      </c>
      <c r="S2445" s="84" t="s">
        <v>10</v>
      </c>
      <c r="T2445" s="83" t="s">
        <v>206</v>
      </c>
      <c r="U2445" s="83" t="s">
        <v>124</v>
      </c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14:55" ht="29.25" thickBot="1">
      <c r="N2446" s="3" t="s">
        <v>224</v>
      </c>
      <c r="O2446" s="83">
        <v>8</v>
      </c>
      <c r="P2446" s="86">
        <v>2371.11</v>
      </c>
      <c r="Q2446" s="84" t="s">
        <v>11</v>
      </c>
      <c r="R2446" s="84" t="s">
        <v>10</v>
      </c>
      <c r="S2446" s="84" t="s">
        <v>10</v>
      </c>
      <c r="T2446" s="83" t="s">
        <v>229</v>
      </c>
      <c r="U2446" s="83" t="s">
        <v>124</v>
      </c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>O365001</v>
      </c>
      <c r="AU2446" s="11">
        <f t="shared" si="822"/>
        <v>8</v>
      </c>
      <c r="AV2446" s="11">
        <f t="shared" si="823"/>
        <v>2371.11</v>
      </c>
      <c r="AW2446" s="11" t="str">
        <f t="shared" si="824"/>
        <v>2012/2</v>
      </c>
      <c r="AX2446" s="11" t="str">
        <f t="shared" si="825"/>
        <v>2012/2 Contribuciones Seg. Social</v>
      </c>
      <c r="AY2446" s="11">
        <f t="shared" si="827"/>
        <v>0</v>
      </c>
      <c r="AZ2446" s="11" t="e">
        <f t="shared" si="826"/>
        <v>#DIV/0!</v>
      </c>
      <c r="BA2446" s="11" t="str">
        <f t="shared" si="829"/>
        <v>O365001 8</v>
      </c>
      <c r="BB2446" s="11">
        <f>IFERROR(IF(AW2446="","",VLOOKUP(AW2446,SUSS!R:S,2,FALSE)),AY2446*SUSS!$M$2)</f>
        <v>0</v>
      </c>
      <c r="BC2446" s="11" t="str">
        <f t="shared" si="828"/>
        <v>VER</v>
      </c>
    </row>
    <row r="2447" spans="14:55" ht="29.25" thickBot="1">
      <c r="N2447" s="3" t="s">
        <v>224</v>
      </c>
      <c r="O2447" s="83">
        <v>8</v>
      </c>
      <c r="P2447" s="86">
        <v>1002.48</v>
      </c>
      <c r="Q2447" s="84" t="s">
        <v>106</v>
      </c>
      <c r="R2447" s="84" t="s">
        <v>10</v>
      </c>
      <c r="S2447" s="84" t="s">
        <v>10</v>
      </c>
      <c r="T2447" s="83" t="s">
        <v>227</v>
      </c>
      <c r="U2447" s="83" t="s">
        <v>124</v>
      </c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14:55" ht="29.25" thickBot="1">
      <c r="N2448" s="3" t="s">
        <v>224</v>
      </c>
      <c r="O2448" s="83">
        <v>8</v>
      </c>
      <c r="P2448" s="86">
        <v>5272.07</v>
      </c>
      <c r="Q2448" s="84" t="s">
        <v>82</v>
      </c>
      <c r="R2448" s="84" t="s">
        <v>10</v>
      </c>
      <c r="S2448" s="84" t="s">
        <v>10</v>
      </c>
      <c r="T2448" s="83" t="s">
        <v>131</v>
      </c>
      <c r="U2448" s="83" t="s">
        <v>124</v>
      </c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14:55" ht="29.25" thickBot="1">
      <c r="N2449" s="3" t="s">
        <v>224</v>
      </c>
      <c r="O2449" s="83">
        <v>9</v>
      </c>
      <c r="P2449" s="86">
        <v>1636.27</v>
      </c>
      <c r="Q2449" s="84" t="s">
        <v>102</v>
      </c>
      <c r="R2449" s="84" t="s">
        <v>10</v>
      </c>
      <c r="S2449" s="84" t="s">
        <v>10</v>
      </c>
      <c r="T2449" s="83" t="s">
        <v>206</v>
      </c>
      <c r="U2449" s="83" t="s">
        <v>124</v>
      </c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14:55" ht="29.25" thickBot="1">
      <c r="N2450" s="3" t="s">
        <v>224</v>
      </c>
      <c r="O2450" s="83">
        <v>9</v>
      </c>
      <c r="P2450" s="87">
        <v>218.97</v>
      </c>
      <c r="Q2450" s="84" t="s">
        <v>107</v>
      </c>
      <c r="R2450" s="84" t="s">
        <v>10</v>
      </c>
      <c r="S2450" s="84" t="s">
        <v>83</v>
      </c>
      <c r="T2450" s="83" t="s">
        <v>206</v>
      </c>
      <c r="U2450" s="83" t="s">
        <v>124</v>
      </c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14:55" ht="29.25" thickBot="1">
      <c r="N2451" s="3" t="s">
        <v>224</v>
      </c>
      <c r="O2451" s="83">
        <v>9</v>
      </c>
      <c r="P2451" s="86">
        <v>2371.11</v>
      </c>
      <c r="Q2451" s="84" t="s">
        <v>11</v>
      </c>
      <c r="R2451" s="84" t="s">
        <v>10</v>
      </c>
      <c r="S2451" s="84" t="s">
        <v>10</v>
      </c>
      <c r="T2451" s="83" t="s">
        <v>229</v>
      </c>
      <c r="U2451" s="83" t="s">
        <v>124</v>
      </c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>O365001</v>
      </c>
      <c r="AU2451" s="11">
        <f t="shared" si="822"/>
        <v>9</v>
      </c>
      <c r="AV2451" s="11">
        <f t="shared" si="823"/>
        <v>2371.11</v>
      </c>
      <c r="AW2451" s="11" t="str">
        <f t="shared" si="824"/>
        <v>2012/2</v>
      </c>
      <c r="AX2451" s="11" t="str">
        <f t="shared" si="825"/>
        <v>2012/2 Contribuciones Seg. Social</v>
      </c>
      <c r="AY2451" s="11">
        <f t="shared" si="827"/>
        <v>0</v>
      </c>
      <c r="AZ2451" s="11" t="e">
        <f t="shared" si="826"/>
        <v>#DIV/0!</v>
      </c>
      <c r="BA2451" s="11" t="str">
        <f t="shared" si="829"/>
        <v>O365001 9</v>
      </c>
      <c r="BB2451" s="11">
        <f>IFERROR(IF(AW2451="","",VLOOKUP(AW2451,SUSS!R:S,2,FALSE)),AY2451*SUSS!$M$2)</f>
        <v>0</v>
      </c>
      <c r="BC2451" s="11" t="str">
        <f t="shared" si="828"/>
        <v>VER</v>
      </c>
    </row>
    <row r="2452" spans="14:55" ht="29.25" thickBot="1">
      <c r="N2452" s="3" t="s">
        <v>224</v>
      </c>
      <c r="O2452" s="83">
        <v>9</v>
      </c>
      <c r="P2452" s="86">
        <v>1002.48</v>
      </c>
      <c r="Q2452" s="84" t="s">
        <v>106</v>
      </c>
      <c r="R2452" s="84" t="s">
        <v>10</v>
      </c>
      <c r="S2452" s="84" t="s">
        <v>10</v>
      </c>
      <c r="T2452" s="83" t="s">
        <v>227</v>
      </c>
      <c r="U2452" s="83" t="s">
        <v>124</v>
      </c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14:55" ht="29.25" thickBot="1">
      <c r="N2453" s="3" t="s">
        <v>224</v>
      </c>
      <c r="O2453" s="83">
        <v>9</v>
      </c>
      <c r="P2453" s="86">
        <v>5272.07</v>
      </c>
      <c r="Q2453" s="84" t="s">
        <v>82</v>
      </c>
      <c r="R2453" s="84" t="s">
        <v>10</v>
      </c>
      <c r="S2453" s="84" t="s">
        <v>10</v>
      </c>
      <c r="T2453" s="83" t="s">
        <v>131</v>
      </c>
      <c r="U2453" s="83" t="s">
        <v>124</v>
      </c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14:55" ht="29.25" thickBot="1">
      <c r="N2454" s="3" t="s">
        <v>224</v>
      </c>
      <c r="O2454" s="83">
        <v>10</v>
      </c>
      <c r="P2454" s="86">
        <v>1636.27</v>
      </c>
      <c r="Q2454" s="84" t="s">
        <v>102</v>
      </c>
      <c r="R2454" s="84" t="s">
        <v>10</v>
      </c>
      <c r="S2454" s="84" t="s">
        <v>10</v>
      </c>
      <c r="T2454" s="83" t="s">
        <v>206</v>
      </c>
      <c r="U2454" s="83" t="s">
        <v>124</v>
      </c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14:55" ht="29.25" thickBot="1">
      <c r="N2455" s="3" t="s">
        <v>224</v>
      </c>
      <c r="O2455" s="83">
        <v>10</v>
      </c>
      <c r="P2455" s="87">
        <v>218.97</v>
      </c>
      <c r="Q2455" s="84" t="s">
        <v>107</v>
      </c>
      <c r="R2455" s="84" t="s">
        <v>10</v>
      </c>
      <c r="S2455" s="84" t="s">
        <v>83</v>
      </c>
      <c r="T2455" s="83" t="s">
        <v>206</v>
      </c>
      <c r="U2455" s="83" t="s">
        <v>124</v>
      </c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14:55" ht="29.25" thickBot="1">
      <c r="N2456" s="3" t="s">
        <v>224</v>
      </c>
      <c r="O2456" s="83">
        <v>10</v>
      </c>
      <c r="P2456" s="86">
        <v>2371.11</v>
      </c>
      <c r="Q2456" s="84" t="s">
        <v>11</v>
      </c>
      <c r="R2456" s="84" t="s">
        <v>10</v>
      </c>
      <c r="S2456" s="84" t="s">
        <v>10</v>
      </c>
      <c r="T2456" s="83" t="s">
        <v>229</v>
      </c>
      <c r="U2456" s="83" t="s">
        <v>124</v>
      </c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>O365001</v>
      </c>
      <c r="AU2456" s="11">
        <f t="shared" si="822"/>
        <v>10</v>
      </c>
      <c r="AV2456" s="11">
        <f t="shared" si="823"/>
        <v>2371.11</v>
      </c>
      <c r="AW2456" s="11" t="str">
        <f t="shared" si="824"/>
        <v>2012/2</v>
      </c>
      <c r="AX2456" s="11" t="str">
        <f t="shared" si="825"/>
        <v>2012/2 Contribuciones Seg. Social</v>
      </c>
      <c r="AY2456" s="11">
        <f t="shared" si="827"/>
        <v>0</v>
      </c>
      <c r="AZ2456" s="11" t="e">
        <f t="shared" si="826"/>
        <v>#DIV/0!</v>
      </c>
      <c r="BA2456" s="11" t="str">
        <f t="shared" si="829"/>
        <v>O365001 10</v>
      </c>
      <c r="BB2456" s="11">
        <f>IFERROR(IF(AW2456="","",VLOOKUP(AW2456,SUSS!R:S,2,FALSE)),AY2456*SUSS!$M$2)</f>
        <v>0</v>
      </c>
      <c r="BC2456" s="11" t="str">
        <f t="shared" si="828"/>
        <v>VER</v>
      </c>
    </row>
    <row r="2457" spans="14:55" ht="29.25" thickBot="1">
      <c r="N2457" s="3" t="s">
        <v>224</v>
      </c>
      <c r="O2457" s="83">
        <v>10</v>
      </c>
      <c r="P2457" s="86">
        <v>1002.48</v>
      </c>
      <c r="Q2457" s="84" t="s">
        <v>106</v>
      </c>
      <c r="R2457" s="84" t="s">
        <v>10</v>
      </c>
      <c r="S2457" s="84" t="s">
        <v>10</v>
      </c>
      <c r="T2457" s="83" t="s">
        <v>227</v>
      </c>
      <c r="U2457" s="83" t="s">
        <v>124</v>
      </c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14:55" ht="29.25" thickBot="1">
      <c r="N2458" s="3" t="s">
        <v>224</v>
      </c>
      <c r="O2458" s="83">
        <v>10</v>
      </c>
      <c r="P2458" s="86">
        <v>5272.07</v>
      </c>
      <c r="Q2458" s="84" t="s">
        <v>82</v>
      </c>
      <c r="R2458" s="84" t="s">
        <v>10</v>
      </c>
      <c r="S2458" s="84" t="s">
        <v>10</v>
      </c>
      <c r="T2458" s="83" t="s">
        <v>131</v>
      </c>
      <c r="U2458" s="83" t="s">
        <v>124</v>
      </c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14:55" ht="29.25" thickBot="1">
      <c r="N2459" s="3" t="s">
        <v>224</v>
      </c>
      <c r="O2459" s="83">
        <v>11</v>
      </c>
      <c r="P2459" s="86">
        <v>1636.27</v>
      </c>
      <c r="Q2459" s="84" t="s">
        <v>102</v>
      </c>
      <c r="R2459" s="84" t="s">
        <v>10</v>
      </c>
      <c r="S2459" s="84" t="s">
        <v>10</v>
      </c>
      <c r="T2459" s="83" t="s">
        <v>206</v>
      </c>
      <c r="U2459" s="83" t="s">
        <v>124</v>
      </c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14:55" ht="29.25" thickBot="1">
      <c r="N2460" s="3" t="s">
        <v>224</v>
      </c>
      <c r="O2460" s="83">
        <v>11</v>
      </c>
      <c r="P2460" s="87">
        <v>218.97</v>
      </c>
      <c r="Q2460" s="84" t="s">
        <v>107</v>
      </c>
      <c r="R2460" s="84" t="s">
        <v>10</v>
      </c>
      <c r="S2460" s="84" t="s">
        <v>83</v>
      </c>
      <c r="T2460" s="83" t="s">
        <v>206</v>
      </c>
      <c r="U2460" s="83" t="s">
        <v>124</v>
      </c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14:55" ht="29.25" thickBot="1">
      <c r="N2461" s="3" t="s">
        <v>224</v>
      </c>
      <c r="O2461" s="83">
        <v>11</v>
      </c>
      <c r="P2461" s="86">
        <v>2371.11</v>
      </c>
      <c r="Q2461" s="84" t="s">
        <v>11</v>
      </c>
      <c r="R2461" s="84" t="s">
        <v>10</v>
      </c>
      <c r="S2461" s="84" t="s">
        <v>10</v>
      </c>
      <c r="T2461" s="83" t="s">
        <v>229</v>
      </c>
      <c r="U2461" s="83" t="s">
        <v>124</v>
      </c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>O365001</v>
      </c>
      <c r="AU2461" s="11">
        <f t="shared" si="822"/>
        <v>11</v>
      </c>
      <c r="AV2461" s="11">
        <f t="shared" si="823"/>
        <v>2371.11</v>
      </c>
      <c r="AW2461" s="11" t="str">
        <f t="shared" si="824"/>
        <v>2012/2</v>
      </c>
      <c r="AX2461" s="11" t="str">
        <f t="shared" si="825"/>
        <v>2012/2 Contribuciones Seg. Social</v>
      </c>
      <c r="AY2461" s="11">
        <f t="shared" si="827"/>
        <v>0</v>
      </c>
      <c r="AZ2461" s="11" t="e">
        <f t="shared" si="826"/>
        <v>#DIV/0!</v>
      </c>
      <c r="BA2461" s="11" t="str">
        <f t="shared" si="829"/>
        <v>O365001 11</v>
      </c>
      <c r="BB2461" s="11">
        <f>IFERROR(IF(AW2461="","",VLOOKUP(AW2461,SUSS!R:S,2,FALSE)),AY2461*SUSS!$M$2)</f>
        <v>0</v>
      </c>
      <c r="BC2461" s="11" t="str">
        <f t="shared" si="828"/>
        <v>VER</v>
      </c>
    </row>
    <row r="2462" spans="14:55" ht="29.25" thickBot="1">
      <c r="N2462" s="3" t="s">
        <v>224</v>
      </c>
      <c r="O2462" s="83">
        <v>11</v>
      </c>
      <c r="P2462" s="86">
        <v>1002.48</v>
      </c>
      <c r="Q2462" s="84" t="s">
        <v>106</v>
      </c>
      <c r="R2462" s="84" t="s">
        <v>10</v>
      </c>
      <c r="S2462" s="84" t="s">
        <v>10</v>
      </c>
      <c r="T2462" s="83" t="s">
        <v>227</v>
      </c>
      <c r="U2462" s="83" t="s">
        <v>124</v>
      </c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14:55" ht="29.25" thickBot="1">
      <c r="N2463" s="3" t="s">
        <v>224</v>
      </c>
      <c r="O2463" s="83">
        <v>11</v>
      </c>
      <c r="P2463" s="86">
        <v>5272.07</v>
      </c>
      <c r="Q2463" s="84" t="s">
        <v>82</v>
      </c>
      <c r="R2463" s="84" t="s">
        <v>10</v>
      </c>
      <c r="S2463" s="84" t="s">
        <v>10</v>
      </c>
      <c r="T2463" s="83" t="s">
        <v>131</v>
      </c>
      <c r="U2463" s="83" t="s">
        <v>124</v>
      </c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14:55" ht="29.25" thickBot="1">
      <c r="N2464" s="3" t="s">
        <v>224</v>
      </c>
      <c r="O2464" s="83">
        <v>12</v>
      </c>
      <c r="P2464" s="86">
        <v>1636.27</v>
      </c>
      <c r="Q2464" s="84" t="s">
        <v>102</v>
      </c>
      <c r="R2464" s="84" t="s">
        <v>10</v>
      </c>
      <c r="S2464" s="84" t="s">
        <v>10</v>
      </c>
      <c r="T2464" s="83" t="s">
        <v>206</v>
      </c>
      <c r="U2464" s="83" t="s">
        <v>124</v>
      </c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14:55" ht="29.25" thickBot="1">
      <c r="N2465" s="3" t="s">
        <v>224</v>
      </c>
      <c r="O2465" s="83">
        <v>12</v>
      </c>
      <c r="P2465" s="87">
        <v>218.97</v>
      </c>
      <c r="Q2465" s="84" t="s">
        <v>107</v>
      </c>
      <c r="R2465" s="84" t="s">
        <v>10</v>
      </c>
      <c r="S2465" s="84" t="s">
        <v>83</v>
      </c>
      <c r="T2465" s="83" t="s">
        <v>206</v>
      </c>
      <c r="U2465" s="83" t="s">
        <v>124</v>
      </c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14:55" ht="29.25" thickBot="1">
      <c r="N2466" s="3" t="s">
        <v>224</v>
      </c>
      <c r="O2466" s="83">
        <v>12</v>
      </c>
      <c r="P2466" s="86">
        <v>2371.11</v>
      </c>
      <c r="Q2466" s="84" t="s">
        <v>11</v>
      </c>
      <c r="R2466" s="84" t="s">
        <v>10</v>
      </c>
      <c r="S2466" s="84" t="s">
        <v>10</v>
      </c>
      <c r="T2466" s="83" t="s">
        <v>229</v>
      </c>
      <c r="U2466" s="83" t="s">
        <v>124</v>
      </c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>O365001</v>
      </c>
      <c r="AU2466" s="11">
        <f t="shared" si="843"/>
        <v>12</v>
      </c>
      <c r="AV2466" s="11">
        <f t="shared" si="844"/>
        <v>2371.11</v>
      </c>
      <c r="AW2466" s="11" t="str">
        <f t="shared" si="845"/>
        <v>2012/2</v>
      </c>
      <c r="AX2466" s="11" t="str">
        <f t="shared" si="846"/>
        <v>2012/2 Contribuciones Seg. Social</v>
      </c>
      <c r="AY2466" s="11">
        <f t="shared" si="827"/>
        <v>0</v>
      </c>
      <c r="AZ2466" s="11" t="e">
        <f t="shared" si="847"/>
        <v>#DIV/0!</v>
      </c>
      <c r="BA2466" s="11" t="str">
        <f t="shared" si="829"/>
        <v>O365001 12</v>
      </c>
      <c r="BB2466" s="11">
        <f>IFERROR(IF(AW2466="","",VLOOKUP(AW2466,SUSS!R:S,2,FALSE)),AY2466*SUSS!$M$2)</f>
        <v>0</v>
      </c>
      <c r="BC2466" s="11" t="str">
        <f t="shared" si="828"/>
        <v>VER</v>
      </c>
    </row>
    <row r="2467" spans="14:55" ht="29.25" thickBot="1">
      <c r="N2467" s="3" t="s">
        <v>224</v>
      </c>
      <c r="O2467" s="83">
        <v>12</v>
      </c>
      <c r="P2467" s="86">
        <v>1002.48</v>
      </c>
      <c r="Q2467" s="84" t="s">
        <v>106</v>
      </c>
      <c r="R2467" s="84" t="s">
        <v>10</v>
      </c>
      <c r="S2467" s="84" t="s">
        <v>10</v>
      </c>
      <c r="T2467" s="83" t="s">
        <v>227</v>
      </c>
      <c r="U2467" s="83" t="s">
        <v>124</v>
      </c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14:55" ht="29.25" thickBot="1">
      <c r="N2468" s="3" t="s">
        <v>224</v>
      </c>
      <c r="O2468" s="83">
        <v>12</v>
      </c>
      <c r="P2468" s="86">
        <v>5272.07</v>
      </c>
      <c r="Q2468" s="84" t="s">
        <v>82</v>
      </c>
      <c r="R2468" s="84" t="s">
        <v>10</v>
      </c>
      <c r="S2468" s="84" t="s">
        <v>10</v>
      </c>
      <c r="T2468" s="83" t="s">
        <v>131</v>
      </c>
      <c r="U2468" s="83" t="s">
        <v>124</v>
      </c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14:55" ht="29.25" thickBot="1">
      <c r="N2469" s="3" t="s">
        <v>224</v>
      </c>
      <c r="O2469" s="83">
        <v>13</v>
      </c>
      <c r="P2469" s="86">
        <v>1636.27</v>
      </c>
      <c r="Q2469" s="84" t="s">
        <v>102</v>
      </c>
      <c r="R2469" s="84" t="s">
        <v>10</v>
      </c>
      <c r="S2469" s="84" t="s">
        <v>10</v>
      </c>
      <c r="T2469" s="83" t="s">
        <v>206</v>
      </c>
      <c r="U2469" s="83" t="s">
        <v>124</v>
      </c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14:55" ht="29.25" thickBot="1">
      <c r="N2470" s="3" t="s">
        <v>224</v>
      </c>
      <c r="O2470" s="83">
        <v>13</v>
      </c>
      <c r="P2470" s="87">
        <v>188.48</v>
      </c>
      <c r="Q2470" s="84" t="s">
        <v>107</v>
      </c>
      <c r="R2470" s="84" t="s">
        <v>10</v>
      </c>
      <c r="S2470" s="84" t="s">
        <v>83</v>
      </c>
      <c r="T2470" s="83" t="s">
        <v>206</v>
      </c>
      <c r="U2470" s="83" t="s">
        <v>124</v>
      </c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14:55" ht="29.25" thickBot="1">
      <c r="N2471" s="3" t="s">
        <v>224</v>
      </c>
      <c r="O2471" s="83">
        <v>13</v>
      </c>
      <c r="P2471" s="87">
        <v>30.49</v>
      </c>
      <c r="Q2471" s="84" t="s">
        <v>107</v>
      </c>
      <c r="R2471" s="84" t="s">
        <v>10</v>
      </c>
      <c r="S2471" s="84" t="s">
        <v>10</v>
      </c>
      <c r="T2471" s="83" t="s">
        <v>111</v>
      </c>
      <c r="U2471" s="83" t="s">
        <v>124</v>
      </c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14:55" ht="29.25" thickBot="1">
      <c r="N2472" s="3" t="s">
        <v>224</v>
      </c>
      <c r="O2472" s="83">
        <v>13</v>
      </c>
      <c r="P2472" s="86">
        <v>2371.11</v>
      </c>
      <c r="Q2472" s="84" t="s">
        <v>11</v>
      </c>
      <c r="R2472" s="84" t="s">
        <v>10</v>
      </c>
      <c r="S2472" s="84" t="s">
        <v>10</v>
      </c>
      <c r="T2472" s="83" t="s">
        <v>229</v>
      </c>
      <c r="U2472" s="83" t="s">
        <v>124</v>
      </c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>O365001</v>
      </c>
      <c r="AU2472" s="11">
        <f t="shared" si="843"/>
        <v>13</v>
      </c>
      <c r="AV2472" s="11">
        <f t="shared" si="844"/>
        <v>2371.11</v>
      </c>
      <c r="AW2472" s="11" t="str">
        <f t="shared" si="845"/>
        <v>2012/2</v>
      </c>
      <c r="AX2472" s="11" t="str">
        <f t="shared" si="846"/>
        <v>2012/2 Contribuciones Seg. Social</v>
      </c>
      <c r="AY2472" s="11">
        <f t="shared" si="827"/>
        <v>0</v>
      </c>
      <c r="AZ2472" s="11" t="e">
        <f t="shared" si="847"/>
        <v>#DIV/0!</v>
      </c>
      <c r="BA2472" s="11" t="str">
        <f t="shared" si="829"/>
        <v>O365001 13</v>
      </c>
      <c r="BB2472" s="11">
        <f>IFERROR(IF(AW2472="","",VLOOKUP(AW2472,SUSS!R:S,2,FALSE)),AY2472*SUSS!$M$2)</f>
        <v>0</v>
      </c>
      <c r="BC2472" s="11" t="str">
        <f t="shared" si="828"/>
        <v>VER</v>
      </c>
    </row>
    <row r="2473" spans="14:55" ht="29.25" thickBot="1">
      <c r="N2473" s="3" t="s">
        <v>224</v>
      </c>
      <c r="O2473" s="83">
        <v>13</v>
      </c>
      <c r="P2473" s="86">
        <v>1002.48</v>
      </c>
      <c r="Q2473" s="84" t="s">
        <v>106</v>
      </c>
      <c r="R2473" s="84" t="s">
        <v>10</v>
      </c>
      <c r="S2473" s="84" t="s">
        <v>10</v>
      </c>
      <c r="T2473" s="83" t="s">
        <v>227</v>
      </c>
      <c r="U2473" s="83" t="s">
        <v>124</v>
      </c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14:55" ht="29.25" thickBot="1">
      <c r="N2474" s="3" t="s">
        <v>224</v>
      </c>
      <c r="O2474" s="83">
        <v>13</v>
      </c>
      <c r="P2474" s="86">
        <v>5272.07</v>
      </c>
      <c r="Q2474" s="84" t="s">
        <v>82</v>
      </c>
      <c r="R2474" s="84" t="s">
        <v>10</v>
      </c>
      <c r="S2474" s="84" t="s">
        <v>10</v>
      </c>
      <c r="T2474" s="83" t="s">
        <v>131</v>
      </c>
      <c r="U2474" s="83" t="s">
        <v>124</v>
      </c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14:55" ht="29.25" thickBot="1">
      <c r="N2475" s="3" t="s">
        <v>224</v>
      </c>
      <c r="O2475" s="83">
        <v>14</v>
      </c>
      <c r="P2475" s="86">
        <v>1636.27</v>
      </c>
      <c r="Q2475" s="84" t="s">
        <v>102</v>
      </c>
      <c r="R2475" s="84" t="s">
        <v>10</v>
      </c>
      <c r="S2475" s="84" t="s">
        <v>10</v>
      </c>
      <c r="T2475" s="83" t="s">
        <v>206</v>
      </c>
      <c r="U2475" s="83" t="s">
        <v>124</v>
      </c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14:55" ht="29.25" thickBot="1">
      <c r="N2476" s="3" t="s">
        <v>224</v>
      </c>
      <c r="O2476" s="83">
        <v>14</v>
      </c>
      <c r="P2476" s="87">
        <v>218.97</v>
      </c>
      <c r="Q2476" s="84" t="s">
        <v>107</v>
      </c>
      <c r="R2476" s="84" t="s">
        <v>10</v>
      </c>
      <c r="S2476" s="84" t="s">
        <v>10</v>
      </c>
      <c r="T2476" s="83" t="s">
        <v>111</v>
      </c>
      <c r="U2476" s="83" t="s">
        <v>124</v>
      </c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14:55" ht="29.25" thickBot="1">
      <c r="N2477" s="3" t="s">
        <v>224</v>
      </c>
      <c r="O2477" s="83">
        <v>14</v>
      </c>
      <c r="P2477" s="86">
        <v>1422.95</v>
      </c>
      <c r="Q2477" s="84" t="s">
        <v>11</v>
      </c>
      <c r="R2477" s="84" t="s">
        <v>10</v>
      </c>
      <c r="S2477" s="84" t="s">
        <v>10</v>
      </c>
      <c r="T2477" s="83" t="s">
        <v>229</v>
      </c>
      <c r="U2477" s="83" t="s">
        <v>124</v>
      </c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>O365001</v>
      </c>
      <c r="AU2477" s="11">
        <f t="shared" si="843"/>
        <v>14</v>
      </c>
      <c r="AV2477" s="11">
        <f t="shared" si="844"/>
        <v>1422.95</v>
      </c>
      <c r="AW2477" s="11" t="str">
        <f t="shared" si="845"/>
        <v>2012/2</v>
      </c>
      <c r="AX2477" s="11" t="str">
        <f t="shared" si="846"/>
        <v>2012/2 Contribuciones Seg. Social</v>
      </c>
      <c r="AY2477" s="11">
        <f t="shared" si="827"/>
        <v>0</v>
      </c>
      <c r="AZ2477" s="11" t="e">
        <f t="shared" si="847"/>
        <v>#DIV/0!</v>
      </c>
      <c r="BA2477" s="11" t="str">
        <f t="shared" si="829"/>
        <v>O365001 14</v>
      </c>
      <c r="BB2477" s="11">
        <f>IFERROR(IF(AW2477="","",VLOOKUP(AW2477,SUSS!R:S,2,FALSE)),AY2477*SUSS!$M$2)</f>
        <v>0</v>
      </c>
      <c r="BC2477" s="11" t="str">
        <f t="shared" si="828"/>
        <v>VER</v>
      </c>
    </row>
    <row r="2478" spans="14:55" ht="29.25" thickBot="1">
      <c r="N2478" s="3" t="s">
        <v>224</v>
      </c>
      <c r="O2478" s="83">
        <v>14</v>
      </c>
      <c r="P2478" s="87">
        <v>948.16</v>
      </c>
      <c r="Q2478" s="84" t="s">
        <v>11</v>
      </c>
      <c r="R2478" s="84" t="s">
        <v>10</v>
      </c>
      <c r="S2478" s="84" t="s">
        <v>83</v>
      </c>
      <c r="T2478" s="83" t="s">
        <v>229</v>
      </c>
      <c r="U2478" s="83" t="s">
        <v>124</v>
      </c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>O365001</v>
      </c>
      <c r="AU2478" s="11">
        <f t="shared" si="843"/>
        <v>14</v>
      </c>
      <c r="AV2478" s="11">
        <f t="shared" si="844"/>
        <v>948.16</v>
      </c>
      <c r="AW2478" s="11" t="str">
        <f t="shared" si="845"/>
        <v>2012/2</v>
      </c>
      <c r="AX2478" s="11" t="str">
        <f t="shared" si="846"/>
        <v>2012/2 Contribuciones Seg. Social</v>
      </c>
      <c r="AY2478" s="11">
        <f t="shared" si="827"/>
        <v>0</v>
      </c>
      <c r="AZ2478" s="11" t="e">
        <f t="shared" si="847"/>
        <v>#DIV/0!</v>
      </c>
      <c r="BA2478" s="11" t="str">
        <f t="shared" si="829"/>
        <v>O365001 14</v>
      </c>
      <c r="BB2478" s="11">
        <f>IFERROR(IF(AW2478="","",VLOOKUP(AW2478,SUSS!R:S,2,FALSE)),AY2478*SUSS!$M$2)</f>
        <v>0</v>
      </c>
      <c r="BC2478" s="11" t="str">
        <f t="shared" si="828"/>
        <v>VER</v>
      </c>
    </row>
    <row r="2479" spans="14:55" ht="29.25" thickBot="1">
      <c r="N2479" s="3" t="s">
        <v>224</v>
      </c>
      <c r="O2479" s="83">
        <v>14</v>
      </c>
      <c r="P2479" s="86">
        <v>1002.48</v>
      </c>
      <c r="Q2479" s="84" t="s">
        <v>106</v>
      </c>
      <c r="R2479" s="84" t="s">
        <v>10</v>
      </c>
      <c r="S2479" s="84" t="s">
        <v>10</v>
      </c>
      <c r="T2479" s="83" t="s">
        <v>227</v>
      </c>
      <c r="U2479" s="83" t="s">
        <v>124</v>
      </c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14:55" ht="29.25" thickBot="1">
      <c r="N2480" s="3" t="s">
        <v>224</v>
      </c>
      <c r="O2480" s="83">
        <v>14</v>
      </c>
      <c r="P2480" s="86">
        <v>5272.07</v>
      </c>
      <c r="Q2480" s="84" t="s">
        <v>82</v>
      </c>
      <c r="R2480" s="84" t="s">
        <v>10</v>
      </c>
      <c r="S2480" s="84" t="s">
        <v>10</v>
      </c>
      <c r="T2480" s="83" t="s">
        <v>131</v>
      </c>
      <c r="U2480" s="83" t="s">
        <v>124</v>
      </c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14:55" ht="29.25" thickBot="1">
      <c r="N2481" s="3" t="s">
        <v>224</v>
      </c>
      <c r="O2481" s="83">
        <v>15</v>
      </c>
      <c r="P2481" s="86">
        <v>1636.27</v>
      </c>
      <c r="Q2481" s="84" t="s">
        <v>102</v>
      </c>
      <c r="R2481" s="84" t="s">
        <v>10</v>
      </c>
      <c r="S2481" s="84" t="s">
        <v>10</v>
      </c>
      <c r="T2481" s="83" t="s">
        <v>206</v>
      </c>
      <c r="U2481" s="83" t="s">
        <v>124</v>
      </c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14:55" ht="29.25" thickBot="1">
      <c r="N2482" s="3" t="s">
        <v>224</v>
      </c>
      <c r="O2482" s="83">
        <v>15</v>
      </c>
      <c r="P2482" s="87">
        <v>218.97</v>
      </c>
      <c r="Q2482" s="84" t="s">
        <v>107</v>
      </c>
      <c r="R2482" s="84" t="s">
        <v>10</v>
      </c>
      <c r="S2482" s="84" t="s">
        <v>10</v>
      </c>
      <c r="T2482" s="83" t="s">
        <v>111</v>
      </c>
      <c r="U2482" s="83" t="s">
        <v>124</v>
      </c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14:55" ht="29.25" thickBot="1">
      <c r="N2483" s="3" t="s">
        <v>224</v>
      </c>
      <c r="O2483" s="83">
        <v>15</v>
      </c>
      <c r="P2483" s="86">
        <v>2371.11</v>
      </c>
      <c r="Q2483" s="84" t="s">
        <v>11</v>
      </c>
      <c r="R2483" s="84" t="s">
        <v>10</v>
      </c>
      <c r="S2483" s="84" t="s">
        <v>83</v>
      </c>
      <c r="T2483" s="83" t="s">
        <v>229</v>
      </c>
      <c r="U2483" s="83" t="s">
        <v>124</v>
      </c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>O365001</v>
      </c>
      <c r="AU2483" s="11">
        <f t="shared" si="843"/>
        <v>15</v>
      </c>
      <c r="AV2483" s="11">
        <f t="shared" si="844"/>
        <v>2371.11</v>
      </c>
      <c r="AW2483" s="11" t="str">
        <f t="shared" si="845"/>
        <v>2012/2</v>
      </c>
      <c r="AX2483" s="11" t="str">
        <f t="shared" si="846"/>
        <v>2012/2 Contribuciones Seg. Social</v>
      </c>
      <c r="AY2483" s="11">
        <f t="shared" si="827"/>
        <v>0</v>
      </c>
      <c r="AZ2483" s="11" t="e">
        <f t="shared" si="847"/>
        <v>#DIV/0!</v>
      </c>
      <c r="BA2483" s="11" t="str">
        <f t="shared" si="829"/>
        <v>O365001 15</v>
      </c>
      <c r="BB2483" s="11">
        <f>IFERROR(IF(AW2483="","",VLOOKUP(AW2483,SUSS!R:S,2,FALSE)),AY2483*SUSS!$M$2)</f>
        <v>0</v>
      </c>
      <c r="BC2483" s="11" t="str">
        <f t="shared" si="828"/>
        <v>VER</v>
      </c>
    </row>
    <row r="2484" spans="14:55" ht="29.25" thickBot="1">
      <c r="N2484" s="3" t="s">
        <v>224</v>
      </c>
      <c r="O2484" s="83">
        <v>15</v>
      </c>
      <c r="P2484" s="86">
        <v>1002.48</v>
      </c>
      <c r="Q2484" s="84" t="s">
        <v>106</v>
      </c>
      <c r="R2484" s="84" t="s">
        <v>10</v>
      </c>
      <c r="S2484" s="84" t="s">
        <v>10</v>
      </c>
      <c r="T2484" s="83" t="s">
        <v>227</v>
      </c>
      <c r="U2484" s="83" t="s">
        <v>124</v>
      </c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14:55" ht="29.25" thickBot="1">
      <c r="N2485" s="3" t="s">
        <v>224</v>
      </c>
      <c r="O2485" s="83">
        <v>15</v>
      </c>
      <c r="P2485" s="86">
        <v>5272.07</v>
      </c>
      <c r="Q2485" s="84" t="s">
        <v>82</v>
      </c>
      <c r="R2485" s="84" t="s">
        <v>10</v>
      </c>
      <c r="S2485" s="84" t="s">
        <v>10</v>
      </c>
      <c r="T2485" s="83" t="s">
        <v>131</v>
      </c>
      <c r="U2485" s="83" t="s">
        <v>124</v>
      </c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14:55" ht="29.25" thickBot="1">
      <c r="N2486" s="3" t="s">
        <v>224</v>
      </c>
      <c r="O2486" s="83">
        <v>16</v>
      </c>
      <c r="P2486" s="86">
        <v>1636.27</v>
      </c>
      <c r="Q2486" s="84" t="s">
        <v>102</v>
      </c>
      <c r="R2486" s="84" t="s">
        <v>10</v>
      </c>
      <c r="S2486" s="84" t="s">
        <v>10</v>
      </c>
      <c r="T2486" s="83" t="s">
        <v>206</v>
      </c>
      <c r="U2486" s="83" t="s">
        <v>124</v>
      </c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14:55" ht="29.25" thickBot="1">
      <c r="N2487" s="3" t="s">
        <v>224</v>
      </c>
      <c r="O2487" s="83">
        <v>16</v>
      </c>
      <c r="P2487" s="87">
        <v>218.97</v>
      </c>
      <c r="Q2487" s="84" t="s">
        <v>107</v>
      </c>
      <c r="R2487" s="84" t="s">
        <v>10</v>
      </c>
      <c r="S2487" s="84" t="s">
        <v>10</v>
      </c>
      <c r="T2487" s="83" t="s">
        <v>111</v>
      </c>
      <c r="U2487" s="83" t="s">
        <v>124</v>
      </c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14:55" ht="29.25" thickBot="1">
      <c r="N2488" s="3" t="s">
        <v>224</v>
      </c>
      <c r="O2488" s="83">
        <v>16</v>
      </c>
      <c r="P2488" s="86">
        <v>2371.11</v>
      </c>
      <c r="Q2488" s="84" t="s">
        <v>11</v>
      </c>
      <c r="R2488" s="84" t="s">
        <v>10</v>
      </c>
      <c r="S2488" s="84" t="s">
        <v>83</v>
      </c>
      <c r="T2488" s="83" t="s">
        <v>229</v>
      </c>
      <c r="U2488" s="83" t="s">
        <v>124</v>
      </c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>O365001</v>
      </c>
      <c r="AU2488" s="11">
        <f t="shared" si="843"/>
        <v>16</v>
      </c>
      <c r="AV2488" s="11">
        <f t="shared" si="844"/>
        <v>2371.11</v>
      </c>
      <c r="AW2488" s="11" t="str">
        <f t="shared" si="845"/>
        <v>2012/2</v>
      </c>
      <c r="AX2488" s="11" t="str">
        <f t="shared" si="846"/>
        <v>2012/2 Contribuciones Seg. Social</v>
      </c>
      <c r="AY2488" s="11">
        <f t="shared" si="827"/>
        <v>0</v>
      </c>
      <c r="AZ2488" s="11" t="e">
        <f t="shared" si="847"/>
        <v>#DIV/0!</v>
      </c>
      <c r="BA2488" s="11" t="str">
        <f t="shared" si="829"/>
        <v>O365001 16</v>
      </c>
      <c r="BB2488" s="11">
        <f>IFERROR(IF(AW2488="","",VLOOKUP(AW2488,SUSS!R:S,2,FALSE)),AY2488*SUSS!$M$2)</f>
        <v>0</v>
      </c>
      <c r="BC2488" s="11" t="str">
        <f t="shared" si="828"/>
        <v>VER</v>
      </c>
    </row>
    <row r="2489" spans="14:55" ht="29.25" thickBot="1">
      <c r="N2489" s="3" t="s">
        <v>224</v>
      </c>
      <c r="O2489" s="83">
        <v>16</v>
      </c>
      <c r="P2489" s="86">
        <v>1002.48</v>
      </c>
      <c r="Q2489" s="84" t="s">
        <v>106</v>
      </c>
      <c r="R2489" s="84" t="s">
        <v>10</v>
      </c>
      <c r="S2489" s="84" t="s">
        <v>10</v>
      </c>
      <c r="T2489" s="83" t="s">
        <v>227</v>
      </c>
      <c r="U2489" s="83" t="s">
        <v>124</v>
      </c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14:55" ht="29.25" thickBot="1">
      <c r="N2490" s="3" t="s">
        <v>224</v>
      </c>
      <c r="O2490" s="83">
        <v>16</v>
      </c>
      <c r="P2490" s="86">
        <v>5272.07</v>
      </c>
      <c r="Q2490" s="84" t="s">
        <v>82</v>
      </c>
      <c r="R2490" s="84" t="s">
        <v>10</v>
      </c>
      <c r="S2490" s="84" t="s">
        <v>10</v>
      </c>
      <c r="T2490" s="83" t="s">
        <v>131</v>
      </c>
      <c r="U2490" s="83" t="s">
        <v>124</v>
      </c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14:55" ht="29.25" thickBot="1">
      <c r="N2491" s="3" t="s">
        <v>224</v>
      </c>
      <c r="O2491" s="83">
        <v>17</v>
      </c>
      <c r="P2491" s="86">
        <v>1636.27</v>
      </c>
      <c r="Q2491" s="84" t="s">
        <v>102</v>
      </c>
      <c r="R2491" s="84" t="s">
        <v>10</v>
      </c>
      <c r="S2491" s="84" t="s">
        <v>10</v>
      </c>
      <c r="T2491" s="83" t="s">
        <v>206</v>
      </c>
      <c r="U2491" s="83" t="s">
        <v>124</v>
      </c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14:55" ht="29.25" thickBot="1">
      <c r="N2492" s="3" t="s">
        <v>224</v>
      </c>
      <c r="O2492" s="83">
        <v>17</v>
      </c>
      <c r="P2492" s="87">
        <v>218.97</v>
      </c>
      <c r="Q2492" s="84" t="s">
        <v>107</v>
      </c>
      <c r="R2492" s="84" t="s">
        <v>10</v>
      </c>
      <c r="S2492" s="84" t="s">
        <v>10</v>
      </c>
      <c r="T2492" s="83" t="s">
        <v>111</v>
      </c>
      <c r="U2492" s="83" t="s">
        <v>124</v>
      </c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14:55" ht="29.25" thickBot="1">
      <c r="N2493" s="3" t="s">
        <v>224</v>
      </c>
      <c r="O2493" s="83">
        <v>17</v>
      </c>
      <c r="P2493" s="86">
        <v>2371.11</v>
      </c>
      <c r="Q2493" s="84" t="s">
        <v>11</v>
      </c>
      <c r="R2493" s="84" t="s">
        <v>10</v>
      </c>
      <c r="S2493" s="84" t="s">
        <v>83</v>
      </c>
      <c r="T2493" s="83" t="s">
        <v>229</v>
      </c>
      <c r="U2493" s="83" t="s">
        <v>124</v>
      </c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>O365001</v>
      </c>
      <c r="AU2493" s="11">
        <f t="shared" si="843"/>
        <v>17</v>
      </c>
      <c r="AV2493" s="11">
        <f t="shared" si="844"/>
        <v>2371.11</v>
      </c>
      <c r="AW2493" s="11" t="str">
        <f t="shared" si="845"/>
        <v>2012/2</v>
      </c>
      <c r="AX2493" s="11" t="str">
        <f t="shared" si="846"/>
        <v>2012/2 Contribuciones Seg. Social</v>
      </c>
      <c r="AY2493" s="11">
        <f t="shared" si="827"/>
        <v>0</v>
      </c>
      <c r="AZ2493" s="11" t="e">
        <f t="shared" si="847"/>
        <v>#DIV/0!</v>
      </c>
      <c r="BA2493" s="11" t="str">
        <f t="shared" si="829"/>
        <v>O365001 17</v>
      </c>
      <c r="BB2493" s="11">
        <f>IFERROR(IF(AW2493="","",VLOOKUP(AW2493,SUSS!R:S,2,FALSE)),AY2493*SUSS!$M$2)</f>
        <v>0</v>
      </c>
      <c r="BC2493" s="11" t="str">
        <f t="shared" si="828"/>
        <v>VER</v>
      </c>
    </row>
    <row r="2494" spans="14:55" ht="29.25" thickBot="1">
      <c r="N2494" s="3" t="s">
        <v>224</v>
      </c>
      <c r="O2494" s="83">
        <v>17</v>
      </c>
      <c r="P2494" s="86">
        <v>1002.48</v>
      </c>
      <c r="Q2494" s="84" t="s">
        <v>106</v>
      </c>
      <c r="R2494" s="84" t="s">
        <v>10</v>
      </c>
      <c r="S2494" s="84" t="s">
        <v>10</v>
      </c>
      <c r="T2494" s="83" t="s">
        <v>227</v>
      </c>
      <c r="U2494" s="83" t="s">
        <v>124</v>
      </c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14:55" ht="29.25" thickBot="1">
      <c r="N2495" s="3" t="s">
        <v>224</v>
      </c>
      <c r="O2495" s="83">
        <v>17</v>
      </c>
      <c r="P2495" s="86">
        <v>5272.07</v>
      </c>
      <c r="Q2495" s="84" t="s">
        <v>82</v>
      </c>
      <c r="R2495" s="84" t="s">
        <v>10</v>
      </c>
      <c r="S2495" s="84" t="s">
        <v>10</v>
      </c>
      <c r="T2495" s="83" t="s">
        <v>131</v>
      </c>
      <c r="U2495" s="83" t="s">
        <v>124</v>
      </c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14:55" ht="29.25" thickBot="1">
      <c r="N2496" s="3" t="s">
        <v>224</v>
      </c>
      <c r="O2496" s="83">
        <v>18</v>
      </c>
      <c r="P2496" s="86">
        <v>1636.27</v>
      </c>
      <c r="Q2496" s="84" t="s">
        <v>102</v>
      </c>
      <c r="R2496" s="84" t="s">
        <v>10</v>
      </c>
      <c r="S2496" s="84" t="s">
        <v>10</v>
      </c>
      <c r="T2496" s="83" t="s">
        <v>206</v>
      </c>
      <c r="U2496" s="83" t="s">
        <v>124</v>
      </c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14:55" ht="29.25" thickBot="1">
      <c r="N2497" s="3" t="s">
        <v>224</v>
      </c>
      <c r="O2497" s="83">
        <v>18</v>
      </c>
      <c r="P2497" s="87">
        <v>218.97</v>
      </c>
      <c r="Q2497" s="84" t="s">
        <v>107</v>
      </c>
      <c r="R2497" s="84" t="s">
        <v>10</v>
      </c>
      <c r="S2497" s="84" t="s">
        <v>10</v>
      </c>
      <c r="T2497" s="83" t="s">
        <v>111</v>
      </c>
      <c r="U2497" s="83" t="s">
        <v>124</v>
      </c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14:55" ht="29.25" thickBot="1">
      <c r="N2498" s="3" t="s">
        <v>224</v>
      </c>
      <c r="O2498" s="83">
        <v>18</v>
      </c>
      <c r="P2498" s="86">
        <v>2371.11</v>
      </c>
      <c r="Q2498" s="84" t="s">
        <v>11</v>
      </c>
      <c r="R2498" s="84" t="s">
        <v>10</v>
      </c>
      <c r="S2498" s="84" t="s">
        <v>83</v>
      </c>
      <c r="T2498" s="83" t="s">
        <v>229</v>
      </c>
      <c r="U2498" s="83" t="s">
        <v>124</v>
      </c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>O365001</v>
      </c>
      <c r="AU2498" s="11">
        <f t="shared" si="843"/>
        <v>18</v>
      </c>
      <c r="AV2498" s="11">
        <f t="shared" si="844"/>
        <v>2371.11</v>
      </c>
      <c r="AW2498" s="11" t="str">
        <f t="shared" si="845"/>
        <v>2012/2</v>
      </c>
      <c r="AX2498" s="11" t="str">
        <f t="shared" si="846"/>
        <v>2012/2 Contribuciones Seg. Social</v>
      </c>
      <c r="AY2498" s="11">
        <f t="shared" si="827"/>
        <v>0</v>
      </c>
      <c r="AZ2498" s="11" t="e">
        <f t="shared" si="847"/>
        <v>#DIV/0!</v>
      </c>
      <c r="BA2498" s="11" t="str">
        <f t="shared" si="829"/>
        <v>O365001 18</v>
      </c>
      <c r="BB2498" s="11">
        <f>IFERROR(IF(AW2498="","",VLOOKUP(AW2498,SUSS!R:S,2,FALSE)),AY2498*SUSS!$M$2)</f>
        <v>0</v>
      </c>
      <c r="BC2498" s="11" t="str">
        <f t="shared" si="828"/>
        <v>VER</v>
      </c>
    </row>
    <row r="2499" spans="14:55" ht="29.25" thickBot="1">
      <c r="N2499" s="3" t="s">
        <v>224</v>
      </c>
      <c r="O2499" s="83">
        <v>18</v>
      </c>
      <c r="P2499" s="86">
        <v>1002.48</v>
      </c>
      <c r="Q2499" s="84" t="s">
        <v>106</v>
      </c>
      <c r="R2499" s="84" t="s">
        <v>10</v>
      </c>
      <c r="S2499" s="84" t="s">
        <v>10</v>
      </c>
      <c r="T2499" s="83" t="s">
        <v>227</v>
      </c>
      <c r="U2499" s="83" t="s">
        <v>124</v>
      </c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14:55" ht="29.25" thickBot="1">
      <c r="N2500" s="3" t="s">
        <v>224</v>
      </c>
      <c r="O2500" s="83">
        <v>18</v>
      </c>
      <c r="P2500" s="86">
        <v>5272.07</v>
      </c>
      <c r="Q2500" s="84" t="s">
        <v>82</v>
      </c>
      <c r="R2500" s="84" t="s">
        <v>10</v>
      </c>
      <c r="S2500" s="84" t="s">
        <v>10</v>
      </c>
      <c r="T2500" s="83" t="s">
        <v>131</v>
      </c>
      <c r="U2500" s="83" t="s">
        <v>124</v>
      </c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14:55" ht="29.25" thickBot="1">
      <c r="N2501" s="3" t="s">
        <v>224</v>
      </c>
      <c r="O2501" s="83">
        <v>19</v>
      </c>
      <c r="P2501" s="86">
        <v>1636.27</v>
      </c>
      <c r="Q2501" s="84" t="s">
        <v>102</v>
      </c>
      <c r="R2501" s="84" t="s">
        <v>10</v>
      </c>
      <c r="S2501" s="84" t="s">
        <v>10</v>
      </c>
      <c r="T2501" s="83" t="s">
        <v>206</v>
      </c>
      <c r="U2501" s="83" t="s">
        <v>124</v>
      </c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14:55" ht="29.25" thickBot="1">
      <c r="N2502" s="3" t="s">
        <v>224</v>
      </c>
      <c r="O2502" s="83">
        <v>19</v>
      </c>
      <c r="P2502" s="87">
        <v>218.97</v>
      </c>
      <c r="Q2502" s="84" t="s">
        <v>107</v>
      </c>
      <c r="R2502" s="84" t="s">
        <v>10</v>
      </c>
      <c r="S2502" s="84" t="s">
        <v>10</v>
      </c>
      <c r="T2502" s="83" t="s">
        <v>111</v>
      </c>
      <c r="U2502" s="83" t="s">
        <v>124</v>
      </c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14:55" ht="29.25" thickBot="1">
      <c r="N2503" s="3" t="s">
        <v>224</v>
      </c>
      <c r="O2503" s="83">
        <v>19</v>
      </c>
      <c r="P2503" s="86">
        <v>2371.11</v>
      </c>
      <c r="Q2503" s="84" t="s">
        <v>11</v>
      </c>
      <c r="R2503" s="84" t="s">
        <v>10</v>
      </c>
      <c r="S2503" s="84" t="s">
        <v>83</v>
      </c>
      <c r="T2503" s="83" t="s">
        <v>229</v>
      </c>
      <c r="U2503" s="83" t="s">
        <v>124</v>
      </c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>O365001</v>
      </c>
      <c r="AU2503" s="11">
        <f t="shared" si="843"/>
        <v>19</v>
      </c>
      <c r="AV2503" s="11">
        <f t="shared" si="844"/>
        <v>2371.11</v>
      </c>
      <c r="AW2503" s="11" t="str">
        <f t="shared" si="845"/>
        <v>2012/2</v>
      </c>
      <c r="AX2503" s="11" t="str">
        <f t="shared" si="846"/>
        <v>2012/2 Contribuciones Seg. Social</v>
      </c>
      <c r="AY2503" s="11">
        <f t="shared" si="848"/>
        <v>0</v>
      </c>
      <c r="AZ2503" s="11" t="e">
        <f t="shared" si="847"/>
        <v>#DIV/0!</v>
      </c>
      <c r="BA2503" s="11" t="str">
        <f t="shared" si="829"/>
        <v>O365001 19</v>
      </c>
      <c r="BB2503" s="11">
        <f>IFERROR(IF(AW2503="","",VLOOKUP(AW2503,SUSS!R:S,2,FALSE)),AY2503*SUSS!$M$2)</f>
        <v>0</v>
      </c>
      <c r="BC2503" s="11" t="str">
        <f t="shared" si="849"/>
        <v>VER</v>
      </c>
    </row>
    <row r="2504" spans="14:55" ht="29.25" thickBot="1">
      <c r="N2504" s="3" t="s">
        <v>224</v>
      </c>
      <c r="O2504" s="83">
        <v>19</v>
      </c>
      <c r="P2504" s="86">
        <v>1002.48</v>
      </c>
      <c r="Q2504" s="84" t="s">
        <v>106</v>
      </c>
      <c r="R2504" s="84" t="s">
        <v>10</v>
      </c>
      <c r="S2504" s="84" t="s">
        <v>10</v>
      </c>
      <c r="T2504" s="83" t="s">
        <v>227</v>
      </c>
      <c r="U2504" s="83" t="s">
        <v>124</v>
      </c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14:55" ht="29.25" thickBot="1">
      <c r="N2505" s="3" t="s">
        <v>224</v>
      </c>
      <c r="O2505" s="83">
        <v>19</v>
      </c>
      <c r="P2505" s="86">
        <v>5272.07</v>
      </c>
      <c r="Q2505" s="84" t="s">
        <v>82</v>
      </c>
      <c r="R2505" s="84" t="s">
        <v>10</v>
      </c>
      <c r="S2505" s="84" t="s">
        <v>10</v>
      </c>
      <c r="T2505" s="83" t="s">
        <v>131</v>
      </c>
      <c r="U2505" s="83" t="s">
        <v>124</v>
      </c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14:55" ht="29.25" thickBot="1">
      <c r="N2506" s="3" t="s">
        <v>224</v>
      </c>
      <c r="O2506" s="83">
        <v>20</v>
      </c>
      <c r="P2506" s="86">
        <v>1636.27</v>
      </c>
      <c r="Q2506" s="84" t="s">
        <v>102</v>
      </c>
      <c r="R2506" s="84" t="s">
        <v>10</v>
      </c>
      <c r="S2506" s="84" t="s">
        <v>10</v>
      </c>
      <c r="T2506" s="83" t="s">
        <v>206</v>
      </c>
      <c r="U2506" s="83" t="s">
        <v>124</v>
      </c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14:55" ht="29.25" thickBot="1">
      <c r="N2507" s="3" t="s">
        <v>224</v>
      </c>
      <c r="O2507" s="83">
        <v>20</v>
      </c>
      <c r="P2507" s="87">
        <v>218.97</v>
      </c>
      <c r="Q2507" s="84" t="s">
        <v>107</v>
      </c>
      <c r="R2507" s="84" t="s">
        <v>10</v>
      </c>
      <c r="S2507" s="84" t="s">
        <v>10</v>
      </c>
      <c r="T2507" s="83" t="s">
        <v>111</v>
      </c>
      <c r="U2507" s="83" t="s">
        <v>124</v>
      </c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14:55" ht="29.25" thickBot="1">
      <c r="N2508" s="3" t="s">
        <v>224</v>
      </c>
      <c r="O2508" s="83">
        <v>20</v>
      </c>
      <c r="P2508" s="86">
        <v>2371.11</v>
      </c>
      <c r="Q2508" s="84" t="s">
        <v>11</v>
      </c>
      <c r="R2508" s="84" t="s">
        <v>10</v>
      </c>
      <c r="S2508" s="84" t="s">
        <v>83</v>
      </c>
      <c r="T2508" s="83" t="s">
        <v>229</v>
      </c>
      <c r="U2508" s="83" t="s">
        <v>124</v>
      </c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>O365001</v>
      </c>
      <c r="AU2508" s="11">
        <f t="shared" si="843"/>
        <v>20</v>
      </c>
      <c r="AV2508" s="11">
        <f t="shared" si="844"/>
        <v>2371.11</v>
      </c>
      <c r="AW2508" s="11" t="str">
        <f t="shared" si="845"/>
        <v>2012/2</v>
      </c>
      <c r="AX2508" s="11" t="str">
        <f t="shared" si="846"/>
        <v>2012/2 Contribuciones Seg. Social</v>
      </c>
      <c r="AY2508" s="11">
        <f t="shared" si="848"/>
        <v>0</v>
      </c>
      <c r="AZ2508" s="11" t="e">
        <f t="shared" si="847"/>
        <v>#DIV/0!</v>
      </c>
      <c r="BA2508" s="11" t="str">
        <f t="shared" si="850"/>
        <v>O365001 20</v>
      </c>
      <c r="BB2508" s="11">
        <f>IFERROR(IF(AW2508="","",VLOOKUP(AW2508,SUSS!R:S,2,FALSE)),AY2508*SUSS!$M$2)</f>
        <v>0</v>
      </c>
      <c r="BC2508" s="11" t="str">
        <f t="shared" si="849"/>
        <v>VER</v>
      </c>
    </row>
    <row r="2509" spans="14:55" ht="29.25" thickBot="1">
      <c r="N2509" s="3" t="s">
        <v>224</v>
      </c>
      <c r="O2509" s="83">
        <v>20</v>
      </c>
      <c r="P2509" s="86">
        <v>1002.48</v>
      </c>
      <c r="Q2509" s="84" t="s">
        <v>106</v>
      </c>
      <c r="R2509" s="84" t="s">
        <v>10</v>
      </c>
      <c r="S2509" s="84" t="s">
        <v>10</v>
      </c>
      <c r="T2509" s="83" t="s">
        <v>227</v>
      </c>
      <c r="U2509" s="83" t="s">
        <v>124</v>
      </c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14:55" ht="29.25" thickBot="1">
      <c r="N2510" s="3" t="s">
        <v>224</v>
      </c>
      <c r="O2510" s="83">
        <v>20</v>
      </c>
      <c r="P2510" s="86">
        <v>5272.07</v>
      </c>
      <c r="Q2510" s="84" t="s">
        <v>82</v>
      </c>
      <c r="R2510" s="84" t="s">
        <v>10</v>
      </c>
      <c r="S2510" s="84" t="s">
        <v>10</v>
      </c>
      <c r="T2510" s="83" t="s">
        <v>131</v>
      </c>
      <c r="U2510" s="83" t="s">
        <v>124</v>
      </c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14:55" ht="29.25" thickBot="1">
      <c r="N2511" s="3" t="s">
        <v>224</v>
      </c>
      <c r="O2511" s="83">
        <v>21</v>
      </c>
      <c r="P2511" s="86">
        <v>1636.27</v>
      </c>
      <c r="Q2511" s="84" t="s">
        <v>102</v>
      </c>
      <c r="R2511" s="84" t="s">
        <v>10</v>
      </c>
      <c r="S2511" s="84" t="s">
        <v>10</v>
      </c>
      <c r="T2511" s="83" t="s">
        <v>206</v>
      </c>
      <c r="U2511" s="83" t="s">
        <v>124</v>
      </c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14:55" ht="29.25" thickBot="1">
      <c r="N2512" s="3" t="s">
        <v>224</v>
      </c>
      <c r="O2512" s="83">
        <v>21</v>
      </c>
      <c r="P2512" s="87">
        <v>218.97</v>
      </c>
      <c r="Q2512" s="84" t="s">
        <v>107</v>
      </c>
      <c r="R2512" s="84" t="s">
        <v>10</v>
      </c>
      <c r="S2512" s="84" t="s">
        <v>10</v>
      </c>
      <c r="T2512" s="83" t="s">
        <v>111</v>
      </c>
      <c r="U2512" s="83" t="s">
        <v>124</v>
      </c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14:55" ht="29.25" thickBot="1">
      <c r="N2513" s="3" t="s">
        <v>224</v>
      </c>
      <c r="O2513" s="83">
        <v>21</v>
      </c>
      <c r="P2513" s="87">
        <v>924.22</v>
      </c>
      <c r="Q2513" s="84" t="s">
        <v>11</v>
      </c>
      <c r="R2513" s="84" t="s">
        <v>10</v>
      </c>
      <c r="S2513" s="84" t="s">
        <v>83</v>
      </c>
      <c r="T2513" s="83" t="s">
        <v>229</v>
      </c>
      <c r="U2513" s="83" t="s">
        <v>124</v>
      </c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>O365001</v>
      </c>
      <c r="AU2513" s="11">
        <f t="shared" si="843"/>
        <v>21</v>
      </c>
      <c r="AV2513" s="11">
        <f t="shared" si="844"/>
        <v>924.22</v>
      </c>
      <c r="AW2513" s="11" t="str">
        <f t="shared" si="845"/>
        <v>2012/2</v>
      </c>
      <c r="AX2513" s="11" t="str">
        <f t="shared" si="846"/>
        <v>2012/2 Contribuciones Seg. Social</v>
      </c>
      <c r="AY2513" s="11">
        <f t="shared" si="848"/>
        <v>0</v>
      </c>
      <c r="AZ2513" s="11" t="e">
        <f t="shared" si="847"/>
        <v>#DIV/0!</v>
      </c>
      <c r="BA2513" s="11" t="str">
        <f t="shared" si="850"/>
        <v>O365001 21</v>
      </c>
      <c r="BB2513" s="11">
        <f>IFERROR(IF(AW2513="","",VLOOKUP(AW2513,SUSS!R:S,2,FALSE)),AY2513*SUSS!$M$2)</f>
        <v>0</v>
      </c>
      <c r="BC2513" s="11" t="str">
        <f t="shared" si="849"/>
        <v>VER</v>
      </c>
    </row>
    <row r="2514" spans="14:55" ht="29.25" thickBot="1">
      <c r="N2514" s="3" t="s">
        <v>224</v>
      </c>
      <c r="O2514" s="83">
        <v>21</v>
      </c>
      <c r="P2514" s="86">
        <v>1446.89</v>
      </c>
      <c r="Q2514" s="84" t="s">
        <v>11</v>
      </c>
      <c r="R2514" s="84" t="s">
        <v>10</v>
      </c>
      <c r="S2514" s="84" t="s">
        <v>10</v>
      </c>
      <c r="T2514" s="83" t="s">
        <v>112</v>
      </c>
      <c r="U2514" s="83" t="s">
        <v>124</v>
      </c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>O365001</v>
      </c>
      <c r="AU2514" s="11">
        <f t="shared" si="843"/>
        <v>21</v>
      </c>
      <c r="AV2514" s="11">
        <f t="shared" si="844"/>
        <v>1446.89</v>
      </c>
      <c r="AW2514" s="11" t="str">
        <f t="shared" si="845"/>
        <v>2012/3</v>
      </c>
      <c r="AX2514" s="11" t="str">
        <f t="shared" si="846"/>
        <v>2012/3 Contribuciones Seg. Social</v>
      </c>
      <c r="AY2514" s="11">
        <f t="shared" si="848"/>
        <v>0</v>
      </c>
      <c r="AZ2514" s="11" t="e">
        <f t="shared" si="847"/>
        <v>#DIV/0!</v>
      </c>
      <c r="BA2514" s="11" t="str">
        <f t="shared" si="850"/>
        <v>O365001 21</v>
      </c>
      <c r="BB2514" s="11">
        <f>IFERROR(IF(AW2514="","",VLOOKUP(AW2514,SUSS!R:S,2,FALSE)),AY2514*SUSS!$M$2)</f>
        <v>0</v>
      </c>
      <c r="BC2514" s="11" t="str">
        <f t="shared" si="849"/>
        <v>VER</v>
      </c>
    </row>
    <row r="2515" spans="14:55" ht="29.25" thickBot="1">
      <c r="N2515" s="3" t="s">
        <v>224</v>
      </c>
      <c r="O2515" s="83">
        <v>21</v>
      </c>
      <c r="P2515" s="86">
        <v>1002.48</v>
      </c>
      <c r="Q2515" s="84" t="s">
        <v>106</v>
      </c>
      <c r="R2515" s="84" t="s">
        <v>10</v>
      </c>
      <c r="S2515" s="84" t="s">
        <v>10</v>
      </c>
      <c r="T2515" s="83" t="s">
        <v>227</v>
      </c>
      <c r="U2515" s="83" t="s">
        <v>124</v>
      </c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14:55" ht="29.25" thickBot="1">
      <c r="N2516" s="3" t="s">
        <v>224</v>
      </c>
      <c r="O2516" s="83">
        <v>21</v>
      </c>
      <c r="P2516" s="86">
        <v>5272.07</v>
      </c>
      <c r="Q2516" s="84" t="s">
        <v>82</v>
      </c>
      <c r="R2516" s="84" t="s">
        <v>10</v>
      </c>
      <c r="S2516" s="84" t="s">
        <v>10</v>
      </c>
      <c r="T2516" s="83" t="s">
        <v>131</v>
      </c>
      <c r="U2516" s="83" t="s">
        <v>124</v>
      </c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14:55" ht="29.25" thickBot="1">
      <c r="N2517" s="3" t="s">
        <v>224</v>
      </c>
      <c r="O2517" s="83">
        <v>22</v>
      </c>
      <c r="P2517" s="86">
        <v>1636.27</v>
      </c>
      <c r="Q2517" s="84" t="s">
        <v>102</v>
      </c>
      <c r="R2517" s="84" t="s">
        <v>10</v>
      </c>
      <c r="S2517" s="84" t="s">
        <v>10</v>
      </c>
      <c r="T2517" s="83" t="s">
        <v>206</v>
      </c>
      <c r="U2517" s="83" t="s">
        <v>124</v>
      </c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14:55" ht="29.25" thickBot="1">
      <c r="N2518" s="3" t="s">
        <v>224</v>
      </c>
      <c r="O2518" s="83">
        <v>22</v>
      </c>
      <c r="P2518" s="87">
        <v>218.97</v>
      </c>
      <c r="Q2518" s="84" t="s">
        <v>107</v>
      </c>
      <c r="R2518" s="84" t="s">
        <v>10</v>
      </c>
      <c r="S2518" s="84" t="s">
        <v>10</v>
      </c>
      <c r="T2518" s="83" t="s">
        <v>111</v>
      </c>
      <c r="U2518" s="83" t="s">
        <v>124</v>
      </c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14:55" ht="29.25" thickBot="1">
      <c r="N2519" s="3" t="s">
        <v>224</v>
      </c>
      <c r="O2519" s="83">
        <v>22</v>
      </c>
      <c r="P2519" s="86">
        <v>2371.11</v>
      </c>
      <c r="Q2519" s="84" t="s">
        <v>11</v>
      </c>
      <c r="R2519" s="84" t="s">
        <v>10</v>
      </c>
      <c r="S2519" s="84" t="s">
        <v>10</v>
      </c>
      <c r="T2519" s="83" t="s">
        <v>112</v>
      </c>
      <c r="U2519" s="83" t="s">
        <v>124</v>
      </c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>O365001</v>
      </c>
      <c r="AU2519" s="11">
        <f t="shared" si="843"/>
        <v>22</v>
      </c>
      <c r="AV2519" s="11">
        <f t="shared" si="844"/>
        <v>2371.11</v>
      </c>
      <c r="AW2519" s="11" t="str">
        <f t="shared" si="845"/>
        <v>2012/3</v>
      </c>
      <c r="AX2519" s="11" t="str">
        <f t="shared" si="846"/>
        <v>2012/3 Contribuciones Seg. Social</v>
      </c>
      <c r="AY2519" s="11">
        <f t="shared" si="848"/>
        <v>0</v>
      </c>
      <c r="AZ2519" s="11" t="e">
        <f t="shared" si="847"/>
        <v>#DIV/0!</v>
      </c>
      <c r="BA2519" s="11" t="str">
        <f t="shared" si="850"/>
        <v>O365001 22</v>
      </c>
      <c r="BB2519" s="11">
        <f>IFERROR(IF(AW2519="","",VLOOKUP(AW2519,SUSS!R:S,2,FALSE)),AY2519*SUSS!$M$2)</f>
        <v>0</v>
      </c>
      <c r="BC2519" s="11" t="str">
        <f t="shared" si="849"/>
        <v>VER</v>
      </c>
    </row>
    <row r="2520" spans="14:55" ht="29.25" thickBot="1">
      <c r="N2520" s="3" t="s">
        <v>224</v>
      </c>
      <c r="O2520" s="83">
        <v>22</v>
      </c>
      <c r="P2520" s="86">
        <v>1002.48</v>
      </c>
      <c r="Q2520" s="84" t="s">
        <v>106</v>
      </c>
      <c r="R2520" s="84" t="s">
        <v>10</v>
      </c>
      <c r="S2520" s="84" t="s">
        <v>10</v>
      </c>
      <c r="T2520" s="83" t="s">
        <v>227</v>
      </c>
      <c r="U2520" s="83" t="s">
        <v>124</v>
      </c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14:55" ht="29.25" thickBot="1">
      <c r="N2521" s="3" t="s">
        <v>224</v>
      </c>
      <c r="O2521" s="83">
        <v>22</v>
      </c>
      <c r="P2521" s="86">
        <v>5272.07</v>
      </c>
      <c r="Q2521" s="84" t="s">
        <v>82</v>
      </c>
      <c r="R2521" s="84" t="s">
        <v>10</v>
      </c>
      <c r="S2521" s="84" t="s">
        <v>10</v>
      </c>
      <c r="T2521" s="83" t="s">
        <v>131</v>
      </c>
      <c r="U2521" s="83" t="s">
        <v>124</v>
      </c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14:55" ht="29.25" thickBot="1">
      <c r="N2522" s="3" t="s">
        <v>224</v>
      </c>
      <c r="O2522" s="83">
        <v>23</v>
      </c>
      <c r="P2522" s="86">
        <v>1636.27</v>
      </c>
      <c r="Q2522" s="84" t="s">
        <v>102</v>
      </c>
      <c r="R2522" s="84" t="s">
        <v>10</v>
      </c>
      <c r="S2522" s="84" t="s">
        <v>10</v>
      </c>
      <c r="T2522" s="83" t="s">
        <v>206</v>
      </c>
      <c r="U2522" s="83" t="s">
        <v>124</v>
      </c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14:55" ht="29.25" thickBot="1">
      <c r="N2523" s="3" t="s">
        <v>224</v>
      </c>
      <c r="O2523" s="83">
        <v>23</v>
      </c>
      <c r="P2523" s="87">
        <v>218.97</v>
      </c>
      <c r="Q2523" s="84" t="s">
        <v>107</v>
      </c>
      <c r="R2523" s="84" t="s">
        <v>10</v>
      </c>
      <c r="S2523" s="84" t="s">
        <v>10</v>
      </c>
      <c r="T2523" s="83" t="s">
        <v>111</v>
      </c>
      <c r="U2523" s="83" t="s">
        <v>124</v>
      </c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14:55" ht="29.25" thickBot="1">
      <c r="N2524" s="3" t="s">
        <v>224</v>
      </c>
      <c r="O2524" s="83">
        <v>23</v>
      </c>
      <c r="P2524" s="86">
        <v>2371.11</v>
      </c>
      <c r="Q2524" s="84" t="s">
        <v>11</v>
      </c>
      <c r="R2524" s="84" t="s">
        <v>10</v>
      </c>
      <c r="S2524" s="84" t="s">
        <v>10</v>
      </c>
      <c r="T2524" s="83" t="s">
        <v>112</v>
      </c>
      <c r="U2524" s="83" t="s">
        <v>124</v>
      </c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>O365001</v>
      </c>
      <c r="AU2524" s="11">
        <f t="shared" si="843"/>
        <v>23</v>
      </c>
      <c r="AV2524" s="11">
        <f t="shared" si="844"/>
        <v>2371.11</v>
      </c>
      <c r="AW2524" s="11" t="str">
        <f t="shared" si="845"/>
        <v>2012/3</v>
      </c>
      <c r="AX2524" s="11" t="str">
        <f t="shared" si="846"/>
        <v>2012/3 Contribuciones Seg. Social</v>
      </c>
      <c r="AY2524" s="11">
        <f t="shared" si="848"/>
        <v>0</v>
      </c>
      <c r="AZ2524" s="11" t="e">
        <f t="shared" si="847"/>
        <v>#DIV/0!</v>
      </c>
      <c r="BA2524" s="11" t="str">
        <f t="shared" si="850"/>
        <v>O365001 23</v>
      </c>
      <c r="BB2524" s="11">
        <f>IFERROR(IF(AW2524="","",VLOOKUP(AW2524,SUSS!R:S,2,FALSE)),AY2524*SUSS!$M$2)</f>
        <v>0</v>
      </c>
      <c r="BC2524" s="11" t="str">
        <f t="shared" si="849"/>
        <v>VER</v>
      </c>
    </row>
    <row r="2525" spans="14:55" ht="29.25" thickBot="1">
      <c r="N2525" s="3" t="s">
        <v>224</v>
      </c>
      <c r="O2525" s="83">
        <v>23</v>
      </c>
      <c r="P2525" s="86">
        <v>1002.48</v>
      </c>
      <c r="Q2525" s="84" t="s">
        <v>106</v>
      </c>
      <c r="R2525" s="84" t="s">
        <v>10</v>
      </c>
      <c r="S2525" s="84" t="s">
        <v>10</v>
      </c>
      <c r="T2525" s="83" t="s">
        <v>227</v>
      </c>
      <c r="U2525" s="83" t="s">
        <v>124</v>
      </c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14:55" ht="29.25" thickBot="1">
      <c r="N2526" s="3" t="s">
        <v>224</v>
      </c>
      <c r="O2526" s="83">
        <v>23</v>
      </c>
      <c r="P2526" s="86">
        <v>5272.07</v>
      </c>
      <c r="Q2526" s="84" t="s">
        <v>82</v>
      </c>
      <c r="R2526" s="84" t="s">
        <v>10</v>
      </c>
      <c r="S2526" s="84" t="s">
        <v>10</v>
      </c>
      <c r="T2526" s="83" t="s">
        <v>131</v>
      </c>
      <c r="U2526" s="83" t="s">
        <v>124</v>
      </c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14:55" ht="29.25" thickBot="1">
      <c r="N2527" s="3" t="s">
        <v>224</v>
      </c>
      <c r="O2527" s="83">
        <v>24</v>
      </c>
      <c r="P2527" s="86">
        <v>1636.27</v>
      </c>
      <c r="Q2527" s="84" t="s">
        <v>102</v>
      </c>
      <c r="R2527" s="84" t="s">
        <v>10</v>
      </c>
      <c r="S2527" s="84" t="s">
        <v>10</v>
      </c>
      <c r="T2527" s="83" t="s">
        <v>206</v>
      </c>
      <c r="U2527" s="83" t="s">
        <v>124</v>
      </c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14:55" ht="29.25" thickBot="1">
      <c r="N2528" s="3" t="s">
        <v>224</v>
      </c>
      <c r="O2528" s="83">
        <v>24</v>
      </c>
      <c r="P2528" s="87">
        <v>218.97</v>
      </c>
      <c r="Q2528" s="84" t="s">
        <v>107</v>
      </c>
      <c r="R2528" s="84" t="s">
        <v>10</v>
      </c>
      <c r="S2528" s="84" t="s">
        <v>10</v>
      </c>
      <c r="T2528" s="83" t="s">
        <v>111</v>
      </c>
      <c r="U2528" s="83" t="s">
        <v>124</v>
      </c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14:55" ht="29.25" thickBot="1">
      <c r="N2529" s="3" t="s">
        <v>224</v>
      </c>
      <c r="O2529" s="83">
        <v>24</v>
      </c>
      <c r="P2529" s="86">
        <v>2371.11</v>
      </c>
      <c r="Q2529" s="84" t="s">
        <v>11</v>
      </c>
      <c r="R2529" s="84" t="s">
        <v>10</v>
      </c>
      <c r="S2529" s="84" t="s">
        <v>10</v>
      </c>
      <c r="T2529" s="83" t="s">
        <v>112</v>
      </c>
      <c r="U2529" s="83" t="s">
        <v>124</v>
      </c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>O365001</v>
      </c>
      <c r="AU2529" s="11">
        <f t="shared" si="864"/>
        <v>24</v>
      </c>
      <c r="AV2529" s="11">
        <f t="shared" si="865"/>
        <v>2371.11</v>
      </c>
      <c r="AW2529" s="11" t="str">
        <f t="shared" si="866"/>
        <v>2012/3</v>
      </c>
      <c r="AX2529" s="11" t="str">
        <f t="shared" si="867"/>
        <v>2012/3 Contribuciones Seg. Social</v>
      </c>
      <c r="AY2529" s="11">
        <f t="shared" si="848"/>
        <v>0</v>
      </c>
      <c r="AZ2529" s="11" t="e">
        <f t="shared" si="868"/>
        <v>#DIV/0!</v>
      </c>
      <c r="BA2529" s="11" t="str">
        <f t="shared" si="850"/>
        <v>O365001 24</v>
      </c>
      <c r="BB2529" s="11">
        <f>IFERROR(IF(AW2529="","",VLOOKUP(AW2529,SUSS!R:S,2,FALSE)),AY2529*SUSS!$M$2)</f>
        <v>0</v>
      </c>
      <c r="BC2529" s="11" t="str">
        <f t="shared" si="849"/>
        <v>VER</v>
      </c>
    </row>
    <row r="2530" spans="14:55" ht="29.25" thickBot="1">
      <c r="N2530" s="3" t="s">
        <v>224</v>
      </c>
      <c r="O2530" s="83">
        <v>24</v>
      </c>
      <c r="P2530" s="86">
        <v>1002.48</v>
      </c>
      <c r="Q2530" s="84" t="s">
        <v>106</v>
      </c>
      <c r="R2530" s="84" t="s">
        <v>10</v>
      </c>
      <c r="S2530" s="84" t="s">
        <v>10</v>
      </c>
      <c r="T2530" s="83" t="s">
        <v>227</v>
      </c>
      <c r="U2530" s="83" t="s">
        <v>124</v>
      </c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14:55" ht="29.25" thickBot="1">
      <c r="N2531" s="3" t="s">
        <v>224</v>
      </c>
      <c r="O2531" s="83">
        <v>24</v>
      </c>
      <c r="P2531" s="86">
        <v>5272.07</v>
      </c>
      <c r="Q2531" s="84" t="s">
        <v>82</v>
      </c>
      <c r="R2531" s="84" t="s">
        <v>10</v>
      </c>
      <c r="S2531" s="84" t="s">
        <v>10</v>
      </c>
      <c r="T2531" s="83" t="s">
        <v>131</v>
      </c>
      <c r="U2531" s="83" t="s">
        <v>124</v>
      </c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14:55" ht="29.25" thickBot="1">
      <c r="N2532" s="3" t="s">
        <v>224</v>
      </c>
      <c r="O2532" s="83">
        <v>25</v>
      </c>
      <c r="P2532" s="86">
        <v>1636.27</v>
      </c>
      <c r="Q2532" s="84" t="s">
        <v>102</v>
      </c>
      <c r="R2532" s="84" t="s">
        <v>10</v>
      </c>
      <c r="S2532" s="84" t="s">
        <v>10</v>
      </c>
      <c r="T2532" s="83" t="s">
        <v>206</v>
      </c>
      <c r="U2532" s="83" t="s">
        <v>124</v>
      </c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14:55" ht="29.25" thickBot="1">
      <c r="N2533" s="3" t="s">
        <v>224</v>
      </c>
      <c r="O2533" s="83">
        <v>25</v>
      </c>
      <c r="P2533" s="87">
        <v>218.97</v>
      </c>
      <c r="Q2533" s="84" t="s">
        <v>107</v>
      </c>
      <c r="R2533" s="84" t="s">
        <v>10</v>
      </c>
      <c r="S2533" s="84" t="s">
        <v>10</v>
      </c>
      <c r="T2533" s="83" t="s">
        <v>111</v>
      </c>
      <c r="U2533" s="83" t="s">
        <v>124</v>
      </c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14:55" ht="29.25" thickBot="1">
      <c r="N2534" s="3" t="s">
        <v>224</v>
      </c>
      <c r="O2534" s="83">
        <v>25</v>
      </c>
      <c r="P2534" s="86">
        <v>2371.11</v>
      </c>
      <c r="Q2534" s="84" t="s">
        <v>11</v>
      </c>
      <c r="R2534" s="84" t="s">
        <v>10</v>
      </c>
      <c r="S2534" s="84" t="s">
        <v>10</v>
      </c>
      <c r="T2534" s="83" t="s">
        <v>112</v>
      </c>
      <c r="U2534" s="83" t="s">
        <v>124</v>
      </c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>O365001</v>
      </c>
      <c r="AU2534" s="11">
        <f t="shared" si="864"/>
        <v>25</v>
      </c>
      <c r="AV2534" s="11">
        <f t="shared" si="865"/>
        <v>2371.11</v>
      </c>
      <c r="AW2534" s="11" t="str">
        <f t="shared" si="866"/>
        <v>2012/3</v>
      </c>
      <c r="AX2534" s="11" t="str">
        <f t="shared" si="867"/>
        <v>2012/3 Contribuciones Seg. Social</v>
      </c>
      <c r="AY2534" s="11">
        <f t="shared" si="848"/>
        <v>0</v>
      </c>
      <c r="AZ2534" s="11" t="e">
        <f t="shared" si="868"/>
        <v>#DIV/0!</v>
      </c>
      <c r="BA2534" s="11" t="str">
        <f t="shared" si="850"/>
        <v>O365001 25</v>
      </c>
      <c r="BB2534" s="11">
        <f>IFERROR(IF(AW2534="","",VLOOKUP(AW2534,SUSS!R:S,2,FALSE)),AY2534*SUSS!$M$2)</f>
        <v>0</v>
      </c>
      <c r="BC2534" s="11" t="str">
        <f t="shared" si="849"/>
        <v>VER</v>
      </c>
    </row>
    <row r="2535" spans="14:55" ht="29.25" thickBot="1">
      <c r="N2535" s="3" t="s">
        <v>224</v>
      </c>
      <c r="O2535" s="83">
        <v>25</v>
      </c>
      <c r="P2535" s="86">
        <v>1002.48</v>
      </c>
      <c r="Q2535" s="84" t="s">
        <v>106</v>
      </c>
      <c r="R2535" s="84" t="s">
        <v>10</v>
      </c>
      <c r="S2535" s="84" t="s">
        <v>10</v>
      </c>
      <c r="T2535" s="83" t="s">
        <v>227</v>
      </c>
      <c r="U2535" s="83" t="s">
        <v>124</v>
      </c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14:55" ht="29.25" thickBot="1">
      <c r="N2536" s="3" t="s">
        <v>224</v>
      </c>
      <c r="O2536" s="83">
        <v>25</v>
      </c>
      <c r="P2536" s="86">
        <v>1355.91</v>
      </c>
      <c r="Q2536" s="84" t="s">
        <v>82</v>
      </c>
      <c r="R2536" s="84" t="s">
        <v>10</v>
      </c>
      <c r="S2536" s="84" t="s">
        <v>10</v>
      </c>
      <c r="T2536" s="83" t="s">
        <v>131</v>
      </c>
      <c r="U2536" s="83" t="s">
        <v>124</v>
      </c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14:55" ht="29.25" thickBot="1">
      <c r="N2537" s="3" t="s">
        <v>224</v>
      </c>
      <c r="O2537" s="83">
        <v>25</v>
      </c>
      <c r="P2537" s="86">
        <v>3916.16</v>
      </c>
      <c r="Q2537" s="84" t="s">
        <v>82</v>
      </c>
      <c r="R2537" s="84" t="s">
        <v>10</v>
      </c>
      <c r="S2537" s="84" t="s">
        <v>83</v>
      </c>
      <c r="T2537" s="83" t="s">
        <v>131</v>
      </c>
      <c r="U2537" s="83" t="s">
        <v>124</v>
      </c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14:55" ht="29.25" thickBot="1">
      <c r="N2538" s="3" t="s">
        <v>224</v>
      </c>
      <c r="O2538" s="83">
        <v>26</v>
      </c>
      <c r="P2538" s="86">
        <v>1636.27</v>
      </c>
      <c r="Q2538" s="84" t="s">
        <v>102</v>
      </c>
      <c r="R2538" s="84" t="s">
        <v>10</v>
      </c>
      <c r="S2538" s="84" t="s">
        <v>10</v>
      </c>
      <c r="T2538" s="83" t="s">
        <v>206</v>
      </c>
      <c r="U2538" s="83" t="s">
        <v>124</v>
      </c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14:55" ht="29.25" thickBot="1">
      <c r="N2539" s="3" t="s">
        <v>224</v>
      </c>
      <c r="O2539" s="83">
        <v>26</v>
      </c>
      <c r="P2539" s="87">
        <v>218.97</v>
      </c>
      <c r="Q2539" s="84" t="s">
        <v>107</v>
      </c>
      <c r="R2539" s="84" t="s">
        <v>10</v>
      </c>
      <c r="S2539" s="84" t="s">
        <v>10</v>
      </c>
      <c r="T2539" s="83" t="s">
        <v>111</v>
      </c>
      <c r="U2539" s="83" t="s">
        <v>124</v>
      </c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14:55" ht="29.25" thickBot="1">
      <c r="N2540" s="3" t="s">
        <v>224</v>
      </c>
      <c r="O2540" s="83">
        <v>26</v>
      </c>
      <c r="P2540" s="86">
        <v>2371.11</v>
      </c>
      <c r="Q2540" s="84" t="s">
        <v>11</v>
      </c>
      <c r="R2540" s="84" t="s">
        <v>10</v>
      </c>
      <c r="S2540" s="84" t="s">
        <v>10</v>
      </c>
      <c r="T2540" s="83" t="s">
        <v>112</v>
      </c>
      <c r="U2540" s="83" t="s">
        <v>124</v>
      </c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>O365001</v>
      </c>
      <c r="AU2540" s="11">
        <f t="shared" si="864"/>
        <v>26</v>
      </c>
      <c r="AV2540" s="11">
        <f t="shared" si="865"/>
        <v>2371.11</v>
      </c>
      <c r="AW2540" s="11" t="str">
        <f t="shared" si="866"/>
        <v>2012/3</v>
      </c>
      <c r="AX2540" s="11" t="str">
        <f t="shared" si="867"/>
        <v>2012/3 Contribuciones Seg. Social</v>
      </c>
      <c r="AY2540" s="11">
        <f t="shared" si="848"/>
        <v>0</v>
      </c>
      <c r="AZ2540" s="11" t="e">
        <f t="shared" si="868"/>
        <v>#DIV/0!</v>
      </c>
      <c r="BA2540" s="11" t="str">
        <f t="shared" si="850"/>
        <v>O365001 26</v>
      </c>
      <c r="BB2540" s="11">
        <f>IFERROR(IF(AW2540="","",VLOOKUP(AW2540,SUSS!R:S,2,FALSE)),AY2540*SUSS!$M$2)</f>
        <v>0</v>
      </c>
      <c r="BC2540" s="11" t="str">
        <f t="shared" si="849"/>
        <v>VER</v>
      </c>
    </row>
    <row r="2541" spans="14:55" ht="29.25" thickBot="1">
      <c r="N2541" s="3" t="s">
        <v>224</v>
      </c>
      <c r="O2541" s="83">
        <v>26</v>
      </c>
      <c r="P2541" s="86">
        <v>1002.48</v>
      </c>
      <c r="Q2541" s="84" t="s">
        <v>106</v>
      </c>
      <c r="R2541" s="84" t="s">
        <v>10</v>
      </c>
      <c r="S2541" s="84" t="s">
        <v>10</v>
      </c>
      <c r="T2541" s="83" t="s">
        <v>227</v>
      </c>
      <c r="U2541" s="83" t="s">
        <v>124</v>
      </c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14:55" ht="29.25" thickBot="1">
      <c r="N2542" s="3" t="s">
        <v>224</v>
      </c>
      <c r="O2542" s="83">
        <v>26</v>
      </c>
      <c r="P2542" s="86">
        <v>5272.07</v>
      </c>
      <c r="Q2542" s="84" t="s">
        <v>82</v>
      </c>
      <c r="R2542" s="84" t="s">
        <v>10</v>
      </c>
      <c r="S2542" s="84" t="s">
        <v>83</v>
      </c>
      <c r="T2542" s="83" t="s">
        <v>131</v>
      </c>
      <c r="U2542" s="83" t="s">
        <v>124</v>
      </c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14:55" ht="29.25" thickBot="1">
      <c r="N2543" s="3" t="s">
        <v>224</v>
      </c>
      <c r="O2543" s="83">
        <v>27</v>
      </c>
      <c r="P2543" s="86">
        <v>1636.27</v>
      </c>
      <c r="Q2543" s="84" t="s">
        <v>102</v>
      </c>
      <c r="R2543" s="84" t="s">
        <v>10</v>
      </c>
      <c r="S2543" s="84" t="s">
        <v>10</v>
      </c>
      <c r="T2543" s="83" t="s">
        <v>206</v>
      </c>
      <c r="U2543" s="83" t="s">
        <v>124</v>
      </c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14:55" ht="29.25" thickBot="1">
      <c r="N2544" s="3" t="s">
        <v>224</v>
      </c>
      <c r="O2544" s="83">
        <v>27</v>
      </c>
      <c r="P2544" s="87">
        <v>218.97</v>
      </c>
      <c r="Q2544" s="84" t="s">
        <v>107</v>
      </c>
      <c r="R2544" s="84" t="s">
        <v>10</v>
      </c>
      <c r="S2544" s="84" t="s">
        <v>10</v>
      </c>
      <c r="T2544" s="83" t="s">
        <v>111</v>
      </c>
      <c r="U2544" s="83" t="s">
        <v>124</v>
      </c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14:55" ht="29.25" thickBot="1">
      <c r="N2545" s="3" t="s">
        <v>224</v>
      </c>
      <c r="O2545" s="83">
        <v>27</v>
      </c>
      <c r="P2545" s="86">
        <v>2371.11</v>
      </c>
      <c r="Q2545" s="84" t="s">
        <v>11</v>
      </c>
      <c r="R2545" s="84" t="s">
        <v>10</v>
      </c>
      <c r="S2545" s="84" t="s">
        <v>10</v>
      </c>
      <c r="T2545" s="83" t="s">
        <v>112</v>
      </c>
      <c r="U2545" s="83" t="s">
        <v>124</v>
      </c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>O365001</v>
      </c>
      <c r="AU2545" s="11">
        <f t="shared" si="864"/>
        <v>27</v>
      </c>
      <c r="AV2545" s="11">
        <f t="shared" si="865"/>
        <v>2371.11</v>
      </c>
      <c r="AW2545" s="11" t="str">
        <f t="shared" si="866"/>
        <v>2012/3</v>
      </c>
      <c r="AX2545" s="11" t="str">
        <f t="shared" si="867"/>
        <v>2012/3 Contribuciones Seg. Social</v>
      </c>
      <c r="AY2545" s="11">
        <f t="shared" si="848"/>
        <v>0</v>
      </c>
      <c r="AZ2545" s="11" t="e">
        <f t="shared" si="868"/>
        <v>#DIV/0!</v>
      </c>
      <c r="BA2545" s="11" t="str">
        <f t="shared" si="850"/>
        <v>O365001 27</v>
      </c>
      <c r="BB2545" s="11">
        <f>IFERROR(IF(AW2545="","",VLOOKUP(AW2545,SUSS!R:S,2,FALSE)),AY2545*SUSS!$M$2)</f>
        <v>0</v>
      </c>
      <c r="BC2545" s="11" t="str">
        <f t="shared" si="849"/>
        <v>VER</v>
      </c>
    </row>
    <row r="2546" spans="14:55" ht="29.25" thickBot="1">
      <c r="N2546" s="3" t="s">
        <v>224</v>
      </c>
      <c r="O2546" s="83">
        <v>27</v>
      </c>
      <c r="P2546" s="86">
        <v>1002.48</v>
      </c>
      <c r="Q2546" s="84" t="s">
        <v>106</v>
      </c>
      <c r="R2546" s="84" t="s">
        <v>10</v>
      </c>
      <c r="S2546" s="84" t="s">
        <v>10</v>
      </c>
      <c r="T2546" s="83" t="s">
        <v>227</v>
      </c>
      <c r="U2546" s="83" t="s">
        <v>124</v>
      </c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14:55" ht="29.25" thickBot="1">
      <c r="N2547" s="3" t="s">
        <v>224</v>
      </c>
      <c r="O2547" s="83">
        <v>27</v>
      </c>
      <c r="P2547" s="86">
        <v>5272.07</v>
      </c>
      <c r="Q2547" s="84" t="s">
        <v>82</v>
      </c>
      <c r="R2547" s="84" t="s">
        <v>10</v>
      </c>
      <c r="S2547" s="84" t="s">
        <v>83</v>
      </c>
      <c r="T2547" s="83" t="s">
        <v>131</v>
      </c>
      <c r="U2547" s="83" t="s">
        <v>124</v>
      </c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14:55" ht="29.25" thickBot="1">
      <c r="N2548" s="3" t="s">
        <v>224</v>
      </c>
      <c r="O2548" s="83">
        <v>28</v>
      </c>
      <c r="P2548" s="86">
        <v>1636.27</v>
      </c>
      <c r="Q2548" s="84" t="s">
        <v>102</v>
      </c>
      <c r="R2548" s="84" t="s">
        <v>10</v>
      </c>
      <c r="S2548" s="84" t="s">
        <v>10</v>
      </c>
      <c r="T2548" s="83" t="s">
        <v>206</v>
      </c>
      <c r="U2548" s="83" t="s">
        <v>124</v>
      </c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14:55" ht="29.25" thickBot="1">
      <c r="N2549" s="3" t="s">
        <v>224</v>
      </c>
      <c r="O2549" s="83">
        <v>28</v>
      </c>
      <c r="P2549" s="87">
        <v>218.97</v>
      </c>
      <c r="Q2549" s="84" t="s">
        <v>107</v>
      </c>
      <c r="R2549" s="84" t="s">
        <v>10</v>
      </c>
      <c r="S2549" s="84" t="s">
        <v>10</v>
      </c>
      <c r="T2549" s="83" t="s">
        <v>111</v>
      </c>
      <c r="U2549" s="83" t="s">
        <v>124</v>
      </c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14:55" ht="29.25" thickBot="1">
      <c r="N2550" s="3" t="s">
        <v>224</v>
      </c>
      <c r="O2550" s="83">
        <v>28</v>
      </c>
      <c r="P2550" s="86">
        <v>2371.11</v>
      </c>
      <c r="Q2550" s="84" t="s">
        <v>11</v>
      </c>
      <c r="R2550" s="84" t="s">
        <v>10</v>
      </c>
      <c r="S2550" s="84" t="s">
        <v>10</v>
      </c>
      <c r="T2550" s="83" t="s">
        <v>112</v>
      </c>
      <c r="U2550" s="83" t="s">
        <v>124</v>
      </c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>O365001</v>
      </c>
      <c r="AU2550" s="11">
        <f t="shared" si="864"/>
        <v>28</v>
      </c>
      <c r="AV2550" s="11">
        <f t="shared" si="865"/>
        <v>2371.11</v>
      </c>
      <c r="AW2550" s="11" t="str">
        <f t="shared" si="866"/>
        <v>2012/3</v>
      </c>
      <c r="AX2550" s="11" t="str">
        <f t="shared" si="867"/>
        <v>2012/3 Contribuciones Seg. Social</v>
      </c>
      <c r="AY2550" s="11">
        <f t="shared" si="848"/>
        <v>0</v>
      </c>
      <c r="AZ2550" s="11" t="e">
        <f t="shared" si="868"/>
        <v>#DIV/0!</v>
      </c>
      <c r="BA2550" s="11" t="str">
        <f t="shared" si="850"/>
        <v>O365001 28</v>
      </c>
      <c r="BB2550" s="11">
        <f>IFERROR(IF(AW2550="","",VLOOKUP(AW2550,SUSS!R:S,2,FALSE)),AY2550*SUSS!$M$2)</f>
        <v>0</v>
      </c>
      <c r="BC2550" s="11" t="str">
        <f t="shared" si="849"/>
        <v>VER</v>
      </c>
    </row>
    <row r="2551" spans="14:55" ht="29.25" thickBot="1">
      <c r="N2551" s="3" t="s">
        <v>224</v>
      </c>
      <c r="O2551" s="83">
        <v>28</v>
      </c>
      <c r="P2551" s="86">
        <v>1002.48</v>
      </c>
      <c r="Q2551" s="84" t="s">
        <v>106</v>
      </c>
      <c r="R2551" s="84" t="s">
        <v>10</v>
      </c>
      <c r="S2551" s="84" t="s">
        <v>10</v>
      </c>
      <c r="T2551" s="83" t="s">
        <v>227</v>
      </c>
      <c r="U2551" s="83" t="s">
        <v>124</v>
      </c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14:55" ht="29.25" thickBot="1">
      <c r="N2552" s="3" t="s">
        <v>224</v>
      </c>
      <c r="O2552" s="83">
        <v>28</v>
      </c>
      <c r="P2552" s="86">
        <v>5272.07</v>
      </c>
      <c r="Q2552" s="84" t="s">
        <v>82</v>
      </c>
      <c r="R2552" s="84" t="s">
        <v>10</v>
      </c>
      <c r="S2552" s="84" t="s">
        <v>83</v>
      </c>
      <c r="T2552" s="83" t="s">
        <v>131</v>
      </c>
      <c r="U2552" s="83" t="s">
        <v>124</v>
      </c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14:55" ht="29.25" thickBot="1">
      <c r="N2553" s="3" t="s">
        <v>224</v>
      </c>
      <c r="O2553" s="83">
        <v>29</v>
      </c>
      <c r="P2553" s="86">
        <v>1636.27</v>
      </c>
      <c r="Q2553" s="84" t="s">
        <v>102</v>
      </c>
      <c r="R2553" s="84" t="s">
        <v>10</v>
      </c>
      <c r="S2553" s="84" t="s">
        <v>10</v>
      </c>
      <c r="T2553" s="83" t="s">
        <v>206</v>
      </c>
      <c r="U2553" s="83" t="s">
        <v>124</v>
      </c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14:55" ht="29.25" thickBot="1">
      <c r="N2554" s="3" t="s">
        <v>224</v>
      </c>
      <c r="O2554" s="83">
        <v>29</v>
      </c>
      <c r="P2554" s="87">
        <v>218.97</v>
      </c>
      <c r="Q2554" s="84" t="s">
        <v>107</v>
      </c>
      <c r="R2554" s="84" t="s">
        <v>10</v>
      </c>
      <c r="S2554" s="84" t="s">
        <v>10</v>
      </c>
      <c r="T2554" s="83" t="s">
        <v>111</v>
      </c>
      <c r="U2554" s="83" t="s">
        <v>124</v>
      </c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14:55" ht="29.25" thickBot="1">
      <c r="N2555" s="3" t="s">
        <v>224</v>
      </c>
      <c r="O2555" s="83">
        <v>29</v>
      </c>
      <c r="P2555" s="86">
        <v>1094.7</v>
      </c>
      <c r="Q2555" s="84" t="s">
        <v>11</v>
      </c>
      <c r="R2555" s="84" t="s">
        <v>10</v>
      </c>
      <c r="S2555" s="84" t="s">
        <v>10</v>
      </c>
      <c r="T2555" s="83" t="s">
        <v>112</v>
      </c>
      <c r="U2555" s="83" t="s">
        <v>124</v>
      </c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>O365001</v>
      </c>
      <c r="AU2555" s="11">
        <f t="shared" si="864"/>
        <v>29</v>
      </c>
      <c r="AV2555" s="11">
        <f t="shared" si="865"/>
        <v>1094.7</v>
      </c>
      <c r="AW2555" s="11" t="str">
        <f t="shared" si="866"/>
        <v>2012/3</v>
      </c>
      <c r="AX2555" s="11" t="str">
        <f t="shared" si="867"/>
        <v>2012/3 Contribuciones Seg. Social</v>
      </c>
      <c r="AY2555" s="11">
        <f t="shared" si="848"/>
        <v>0</v>
      </c>
      <c r="AZ2555" s="11" t="e">
        <f t="shared" si="868"/>
        <v>#DIV/0!</v>
      </c>
      <c r="BA2555" s="11" t="str">
        <f t="shared" si="850"/>
        <v>O365001 29</v>
      </c>
      <c r="BB2555" s="11">
        <f>IFERROR(IF(AW2555="","",VLOOKUP(AW2555,SUSS!R:S,2,FALSE)),AY2555*SUSS!$M$2)</f>
        <v>0</v>
      </c>
      <c r="BC2555" s="11" t="str">
        <f t="shared" si="849"/>
        <v>VER</v>
      </c>
    </row>
    <row r="2556" spans="14:55" ht="29.25" thickBot="1">
      <c r="N2556" s="3" t="s">
        <v>224</v>
      </c>
      <c r="O2556" s="83">
        <v>29</v>
      </c>
      <c r="P2556" s="86">
        <v>1276.4100000000001</v>
      </c>
      <c r="Q2556" s="84" t="s">
        <v>11</v>
      </c>
      <c r="R2556" s="84" t="s">
        <v>10</v>
      </c>
      <c r="S2556" s="84" t="s">
        <v>83</v>
      </c>
      <c r="T2556" s="83" t="s">
        <v>112</v>
      </c>
      <c r="U2556" s="83" t="s">
        <v>124</v>
      </c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>O365001</v>
      </c>
      <c r="AU2556" s="11">
        <f t="shared" si="864"/>
        <v>29</v>
      </c>
      <c r="AV2556" s="11">
        <f t="shared" si="865"/>
        <v>1276.4100000000001</v>
      </c>
      <c r="AW2556" s="11" t="str">
        <f t="shared" si="866"/>
        <v>2012/3</v>
      </c>
      <c r="AX2556" s="11" t="str">
        <f t="shared" si="867"/>
        <v>2012/3 Contribuciones Seg. Social</v>
      </c>
      <c r="AY2556" s="11">
        <f t="shared" si="848"/>
        <v>0</v>
      </c>
      <c r="AZ2556" s="11" t="e">
        <f t="shared" si="868"/>
        <v>#DIV/0!</v>
      </c>
      <c r="BA2556" s="11" t="str">
        <f t="shared" si="850"/>
        <v>O365001 29</v>
      </c>
      <c r="BB2556" s="11">
        <f>IFERROR(IF(AW2556="","",VLOOKUP(AW2556,SUSS!R:S,2,FALSE)),AY2556*SUSS!$M$2)</f>
        <v>0</v>
      </c>
      <c r="BC2556" s="11" t="str">
        <f t="shared" si="849"/>
        <v>VER</v>
      </c>
    </row>
    <row r="2557" spans="14:55" ht="29.25" thickBot="1">
      <c r="N2557" s="3" t="s">
        <v>224</v>
      </c>
      <c r="O2557" s="83">
        <v>29</v>
      </c>
      <c r="P2557" s="86">
        <v>1002.48</v>
      </c>
      <c r="Q2557" s="84" t="s">
        <v>106</v>
      </c>
      <c r="R2557" s="84" t="s">
        <v>10</v>
      </c>
      <c r="S2557" s="84" t="s">
        <v>10</v>
      </c>
      <c r="T2557" s="83" t="s">
        <v>227</v>
      </c>
      <c r="U2557" s="83" t="s">
        <v>124</v>
      </c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14:55" ht="29.25" thickBot="1">
      <c r="N2558" s="3" t="s">
        <v>224</v>
      </c>
      <c r="O2558" s="83">
        <v>29</v>
      </c>
      <c r="P2558" s="86">
        <v>5272.07</v>
      </c>
      <c r="Q2558" s="84" t="s">
        <v>82</v>
      </c>
      <c r="R2558" s="84" t="s">
        <v>10</v>
      </c>
      <c r="S2558" s="84" t="s">
        <v>83</v>
      </c>
      <c r="T2558" s="83" t="s">
        <v>131</v>
      </c>
      <c r="U2558" s="83" t="s">
        <v>124</v>
      </c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14:55" ht="29.25" thickBot="1">
      <c r="N2559" s="3" t="s">
        <v>224</v>
      </c>
      <c r="O2559" s="83">
        <v>30</v>
      </c>
      <c r="P2559" s="86">
        <v>1636.27</v>
      </c>
      <c r="Q2559" s="84" t="s">
        <v>102</v>
      </c>
      <c r="R2559" s="84" t="s">
        <v>10</v>
      </c>
      <c r="S2559" s="84" t="s">
        <v>10</v>
      </c>
      <c r="T2559" s="83" t="s">
        <v>206</v>
      </c>
      <c r="U2559" s="83" t="s">
        <v>124</v>
      </c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14:55" ht="29.25" thickBot="1">
      <c r="N2560" s="3" t="s">
        <v>224</v>
      </c>
      <c r="O2560" s="83">
        <v>30</v>
      </c>
      <c r="P2560" s="87">
        <v>218.97</v>
      </c>
      <c r="Q2560" s="84" t="s">
        <v>107</v>
      </c>
      <c r="R2560" s="84" t="s">
        <v>10</v>
      </c>
      <c r="S2560" s="84" t="s">
        <v>10</v>
      </c>
      <c r="T2560" s="83" t="s">
        <v>111</v>
      </c>
      <c r="U2560" s="83" t="s">
        <v>124</v>
      </c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14:55" ht="29.25" thickBot="1">
      <c r="N2561" s="3" t="s">
        <v>224</v>
      </c>
      <c r="O2561" s="83">
        <v>30</v>
      </c>
      <c r="P2561" s="86">
        <v>2371.11</v>
      </c>
      <c r="Q2561" s="84" t="s">
        <v>11</v>
      </c>
      <c r="R2561" s="84" t="s">
        <v>10</v>
      </c>
      <c r="S2561" s="84" t="s">
        <v>83</v>
      </c>
      <c r="T2561" s="83" t="s">
        <v>112</v>
      </c>
      <c r="U2561" s="83" t="s">
        <v>124</v>
      </c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>O365001</v>
      </c>
      <c r="AU2561" s="11">
        <f t="shared" si="864"/>
        <v>30</v>
      </c>
      <c r="AV2561" s="11">
        <f t="shared" si="865"/>
        <v>2371.11</v>
      </c>
      <c r="AW2561" s="11" t="str">
        <f t="shared" si="866"/>
        <v>2012/3</v>
      </c>
      <c r="AX2561" s="11" t="str">
        <f t="shared" si="867"/>
        <v>2012/3 Contribuciones Seg. Social</v>
      </c>
      <c r="AY2561" s="11">
        <f t="shared" si="848"/>
        <v>0</v>
      </c>
      <c r="AZ2561" s="11" t="e">
        <f t="shared" si="868"/>
        <v>#DIV/0!</v>
      </c>
      <c r="BA2561" s="11" t="str">
        <f t="shared" si="850"/>
        <v>O365001 30</v>
      </c>
      <c r="BB2561" s="11">
        <f>IFERROR(IF(AW2561="","",VLOOKUP(AW2561,SUSS!R:S,2,FALSE)),AY2561*SUSS!$M$2)</f>
        <v>0</v>
      </c>
      <c r="BC2561" s="11" t="str">
        <f t="shared" si="849"/>
        <v>VER</v>
      </c>
    </row>
    <row r="2562" spans="14:55" ht="29.25" thickBot="1">
      <c r="N2562" s="3" t="s">
        <v>224</v>
      </c>
      <c r="O2562" s="83">
        <v>30</v>
      </c>
      <c r="P2562" s="87">
        <v>923.15</v>
      </c>
      <c r="Q2562" s="84" t="s">
        <v>106</v>
      </c>
      <c r="R2562" s="84" t="s">
        <v>10</v>
      </c>
      <c r="S2562" s="84" t="s">
        <v>83</v>
      </c>
      <c r="T2562" s="83" t="s">
        <v>227</v>
      </c>
      <c r="U2562" s="83" t="s">
        <v>124</v>
      </c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14:55" ht="29.25" thickBot="1">
      <c r="N2563" s="3" t="s">
        <v>224</v>
      </c>
      <c r="O2563" s="83">
        <v>30</v>
      </c>
      <c r="P2563" s="87">
        <v>79.33</v>
      </c>
      <c r="Q2563" s="84" t="s">
        <v>106</v>
      </c>
      <c r="R2563" s="84" t="s">
        <v>10</v>
      </c>
      <c r="S2563" s="84" t="s">
        <v>10</v>
      </c>
      <c r="T2563" s="83" t="s">
        <v>227</v>
      </c>
      <c r="U2563" s="83" t="s">
        <v>124</v>
      </c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14:55" ht="29.25" thickBot="1">
      <c r="N2564" s="3" t="s">
        <v>224</v>
      </c>
      <c r="O2564" s="83">
        <v>30</v>
      </c>
      <c r="P2564" s="86">
        <v>5272.07</v>
      </c>
      <c r="Q2564" s="84" t="s">
        <v>82</v>
      </c>
      <c r="R2564" s="84" t="s">
        <v>10</v>
      </c>
      <c r="S2564" s="84" t="s">
        <v>83</v>
      </c>
      <c r="T2564" s="83" t="s">
        <v>131</v>
      </c>
      <c r="U2564" s="83" t="s">
        <v>124</v>
      </c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14:55" ht="29.25" thickBot="1">
      <c r="N2565" s="3" t="s">
        <v>224</v>
      </c>
      <c r="O2565" s="83">
        <v>31</v>
      </c>
      <c r="P2565" s="86">
        <v>1636.27</v>
      </c>
      <c r="Q2565" s="84" t="s">
        <v>102</v>
      </c>
      <c r="R2565" s="84" t="s">
        <v>10</v>
      </c>
      <c r="S2565" s="84" t="s">
        <v>10</v>
      </c>
      <c r="T2565" s="83" t="s">
        <v>206</v>
      </c>
      <c r="U2565" s="83" t="s">
        <v>124</v>
      </c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14:55" ht="29.25" thickBot="1">
      <c r="N2566" s="3" t="s">
        <v>224</v>
      </c>
      <c r="O2566" s="83">
        <v>31</v>
      </c>
      <c r="P2566" s="87">
        <v>218.97</v>
      </c>
      <c r="Q2566" s="84" t="s">
        <v>107</v>
      </c>
      <c r="R2566" s="84" t="s">
        <v>10</v>
      </c>
      <c r="S2566" s="84" t="s">
        <v>10</v>
      </c>
      <c r="T2566" s="83" t="s">
        <v>111</v>
      </c>
      <c r="U2566" s="83" t="s">
        <v>124</v>
      </c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14:55" ht="29.25" thickBot="1">
      <c r="N2567" s="3" t="s">
        <v>224</v>
      </c>
      <c r="O2567" s="83">
        <v>31</v>
      </c>
      <c r="P2567" s="86">
        <v>2371.11</v>
      </c>
      <c r="Q2567" s="84" t="s">
        <v>11</v>
      </c>
      <c r="R2567" s="84" t="s">
        <v>10</v>
      </c>
      <c r="S2567" s="84" t="s">
        <v>83</v>
      </c>
      <c r="T2567" s="83" t="s">
        <v>112</v>
      </c>
      <c r="U2567" s="83" t="s">
        <v>124</v>
      </c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>O365001</v>
      </c>
      <c r="AU2567" s="11">
        <f t="shared" si="864"/>
        <v>31</v>
      </c>
      <c r="AV2567" s="11">
        <f t="shared" si="865"/>
        <v>2371.11</v>
      </c>
      <c r="AW2567" s="11" t="str">
        <f t="shared" si="866"/>
        <v>2012/3</v>
      </c>
      <c r="AX2567" s="11" t="str">
        <f t="shared" si="867"/>
        <v>2012/3 Contribuciones Seg. Social</v>
      </c>
      <c r="AY2567" s="11">
        <f t="shared" si="869"/>
        <v>0</v>
      </c>
      <c r="AZ2567" s="11" t="e">
        <f t="shared" si="868"/>
        <v>#DIV/0!</v>
      </c>
      <c r="BA2567" s="11" t="str">
        <f t="shared" si="850"/>
        <v>O365001 31</v>
      </c>
      <c r="BB2567" s="11">
        <f>IFERROR(IF(AW2567="","",VLOOKUP(AW2567,SUSS!R:S,2,FALSE)),AY2567*SUSS!$M$2)</f>
        <v>0</v>
      </c>
      <c r="BC2567" s="11" t="str">
        <f t="shared" si="870"/>
        <v>VER</v>
      </c>
    </row>
    <row r="2568" spans="14:55" ht="29.25" thickBot="1">
      <c r="N2568" s="3" t="s">
        <v>224</v>
      </c>
      <c r="O2568" s="83">
        <v>31</v>
      </c>
      <c r="P2568" s="86">
        <v>1002.48</v>
      </c>
      <c r="Q2568" s="84" t="s">
        <v>106</v>
      </c>
      <c r="R2568" s="84" t="s">
        <v>10</v>
      </c>
      <c r="S2568" s="84" t="s">
        <v>83</v>
      </c>
      <c r="T2568" s="83" t="s">
        <v>227</v>
      </c>
      <c r="U2568" s="83" t="s">
        <v>124</v>
      </c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14:55" ht="29.25" thickBot="1">
      <c r="N2569" s="3" t="s">
        <v>224</v>
      </c>
      <c r="O2569" s="83">
        <v>31</v>
      </c>
      <c r="P2569" s="86">
        <v>5272.07</v>
      </c>
      <c r="Q2569" s="84" t="s">
        <v>82</v>
      </c>
      <c r="R2569" s="84" t="s">
        <v>10</v>
      </c>
      <c r="S2569" s="84" t="s">
        <v>83</v>
      </c>
      <c r="T2569" s="83" t="s">
        <v>131</v>
      </c>
      <c r="U2569" s="83" t="s">
        <v>124</v>
      </c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14:55" ht="29.25" thickBot="1">
      <c r="N2570" s="3" t="s">
        <v>224</v>
      </c>
      <c r="O2570" s="83">
        <v>32</v>
      </c>
      <c r="P2570" s="86">
        <v>1636.27</v>
      </c>
      <c r="Q2570" s="84" t="s">
        <v>102</v>
      </c>
      <c r="R2570" s="84" t="s">
        <v>10</v>
      </c>
      <c r="S2570" s="84" t="s">
        <v>10</v>
      </c>
      <c r="T2570" s="83" t="s">
        <v>206</v>
      </c>
      <c r="U2570" s="83" t="s">
        <v>124</v>
      </c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14:55" ht="29.25" thickBot="1">
      <c r="N2571" s="3" t="s">
        <v>224</v>
      </c>
      <c r="O2571" s="83">
        <v>32</v>
      </c>
      <c r="P2571" s="87">
        <v>218.97</v>
      </c>
      <c r="Q2571" s="84" t="s">
        <v>107</v>
      </c>
      <c r="R2571" s="84" t="s">
        <v>10</v>
      </c>
      <c r="S2571" s="84" t="s">
        <v>10</v>
      </c>
      <c r="T2571" s="83" t="s">
        <v>111</v>
      </c>
      <c r="U2571" s="83" t="s">
        <v>124</v>
      </c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14:55" ht="29.25" thickBot="1">
      <c r="N2572" s="3" t="s">
        <v>224</v>
      </c>
      <c r="O2572" s="83">
        <v>32</v>
      </c>
      <c r="P2572" s="86">
        <v>2371.11</v>
      </c>
      <c r="Q2572" s="84" t="s">
        <v>11</v>
      </c>
      <c r="R2572" s="84" t="s">
        <v>10</v>
      </c>
      <c r="S2572" s="84" t="s">
        <v>83</v>
      </c>
      <c r="T2572" s="83" t="s">
        <v>112</v>
      </c>
      <c r="U2572" s="83" t="s">
        <v>124</v>
      </c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>O365001</v>
      </c>
      <c r="AU2572" s="11">
        <f t="shared" si="864"/>
        <v>32</v>
      </c>
      <c r="AV2572" s="11">
        <f t="shared" si="865"/>
        <v>2371.11</v>
      </c>
      <c r="AW2572" s="11" t="str">
        <f t="shared" si="866"/>
        <v>2012/3</v>
      </c>
      <c r="AX2572" s="11" t="str">
        <f t="shared" si="867"/>
        <v>2012/3 Contribuciones Seg. Social</v>
      </c>
      <c r="AY2572" s="11">
        <f t="shared" si="869"/>
        <v>0</v>
      </c>
      <c r="AZ2572" s="11" t="e">
        <f t="shared" si="868"/>
        <v>#DIV/0!</v>
      </c>
      <c r="BA2572" s="11" t="str">
        <f t="shared" si="871"/>
        <v>O365001 32</v>
      </c>
      <c r="BB2572" s="11">
        <f>IFERROR(IF(AW2572="","",VLOOKUP(AW2572,SUSS!R:S,2,FALSE)),AY2572*SUSS!$M$2)</f>
        <v>0</v>
      </c>
      <c r="BC2572" s="11" t="str">
        <f t="shared" si="870"/>
        <v>VER</v>
      </c>
    </row>
    <row r="2573" spans="14:55" ht="29.25" thickBot="1">
      <c r="N2573" s="3" t="s">
        <v>224</v>
      </c>
      <c r="O2573" s="83">
        <v>32</v>
      </c>
      <c r="P2573" s="86">
        <v>1002.48</v>
      </c>
      <c r="Q2573" s="84" t="s">
        <v>106</v>
      </c>
      <c r="R2573" s="84" t="s">
        <v>10</v>
      </c>
      <c r="S2573" s="84" t="s">
        <v>83</v>
      </c>
      <c r="T2573" s="83" t="s">
        <v>227</v>
      </c>
      <c r="U2573" s="83" t="s">
        <v>124</v>
      </c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14:55" ht="29.25" thickBot="1">
      <c r="N2574" s="3" t="s">
        <v>224</v>
      </c>
      <c r="O2574" s="83">
        <v>32</v>
      </c>
      <c r="P2574" s="86">
        <v>5272.07</v>
      </c>
      <c r="Q2574" s="84" t="s">
        <v>82</v>
      </c>
      <c r="R2574" s="84" t="s">
        <v>10</v>
      </c>
      <c r="S2574" s="84" t="s">
        <v>83</v>
      </c>
      <c r="T2574" s="83" t="s">
        <v>131</v>
      </c>
      <c r="U2574" s="83" t="s">
        <v>124</v>
      </c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14:55" ht="29.25" thickBot="1">
      <c r="N2575" s="3" t="s">
        <v>224</v>
      </c>
      <c r="O2575" s="83">
        <v>33</v>
      </c>
      <c r="P2575" s="86">
        <v>1636.27</v>
      </c>
      <c r="Q2575" s="84" t="s">
        <v>102</v>
      </c>
      <c r="R2575" s="84" t="s">
        <v>10</v>
      </c>
      <c r="S2575" s="84" t="s">
        <v>10</v>
      </c>
      <c r="T2575" s="83" t="s">
        <v>206</v>
      </c>
      <c r="U2575" s="83" t="s">
        <v>124</v>
      </c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14:55" ht="29.25" thickBot="1">
      <c r="N2576" s="3" t="s">
        <v>224</v>
      </c>
      <c r="O2576" s="83">
        <v>33</v>
      </c>
      <c r="P2576" s="87">
        <v>218.97</v>
      </c>
      <c r="Q2576" s="84" t="s">
        <v>107</v>
      </c>
      <c r="R2576" s="84" t="s">
        <v>10</v>
      </c>
      <c r="S2576" s="84" t="s">
        <v>10</v>
      </c>
      <c r="T2576" s="83" t="s">
        <v>111</v>
      </c>
      <c r="U2576" s="83" t="s">
        <v>124</v>
      </c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14:55" ht="29.25" thickBot="1">
      <c r="N2577" s="3" t="s">
        <v>224</v>
      </c>
      <c r="O2577" s="83">
        <v>33</v>
      </c>
      <c r="P2577" s="86">
        <v>2371.11</v>
      </c>
      <c r="Q2577" s="84" t="s">
        <v>11</v>
      </c>
      <c r="R2577" s="84" t="s">
        <v>10</v>
      </c>
      <c r="S2577" s="84" t="s">
        <v>83</v>
      </c>
      <c r="T2577" s="83" t="s">
        <v>112</v>
      </c>
      <c r="U2577" s="83" t="s">
        <v>124</v>
      </c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>O365001</v>
      </c>
      <c r="AU2577" s="11">
        <f t="shared" si="864"/>
        <v>33</v>
      </c>
      <c r="AV2577" s="11">
        <f t="shared" si="865"/>
        <v>2371.11</v>
      </c>
      <c r="AW2577" s="11" t="str">
        <f t="shared" si="866"/>
        <v>2012/3</v>
      </c>
      <c r="AX2577" s="11" t="str">
        <f t="shared" si="867"/>
        <v>2012/3 Contribuciones Seg. Social</v>
      </c>
      <c r="AY2577" s="11">
        <f t="shared" si="869"/>
        <v>0</v>
      </c>
      <c r="AZ2577" s="11" t="e">
        <f t="shared" si="868"/>
        <v>#DIV/0!</v>
      </c>
      <c r="BA2577" s="11" t="str">
        <f t="shared" si="871"/>
        <v>O365001 33</v>
      </c>
      <c r="BB2577" s="11">
        <f>IFERROR(IF(AW2577="","",VLOOKUP(AW2577,SUSS!R:S,2,FALSE)),AY2577*SUSS!$M$2)</f>
        <v>0</v>
      </c>
      <c r="BC2577" s="11" t="str">
        <f t="shared" si="870"/>
        <v>VER</v>
      </c>
    </row>
    <row r="2578" spans="14:55" ht="29.25" thickBot="1">
      <c r="N2578" s="3" t="s">
        <v>224</v>
      </c>
      <c r="O2578" s="83">
        <v>33</v>
      </c>
      <c r="P2578" s="86">
        <v>1002.48</v>
      </c>
      <c r="Q2578" s="84" t="s">
        <v>106</v>
      </c>
      <c r="R2578" s="84" t="s">
        <v>10</v>
      </c>
      <c r="S2578" s="84" t="s">
        <v>83</v>
      </c>
      <c r="T2578" s="83" t="s">
        <v>227</v>
      </c>
      <c r="U2578" s="83" t="s">
        <v>124</v>
      </c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14:55" ht="29.25" thickBot="1">
      <c r="N2579" s="3" t="s">
        <v>224</v>
      </c>
      <c r="O2579" s="83">
        <v>33</v>
      </c>
      <c r="P2579" s="86">
        <v>5272.07</v>
      </c>
      <c r="Q2579" s="84" t="s">
        <v>82</v>
      </c>
      <c r="R2579" s="84" t="s">
        <v>10</v>
      </c>
      <c r="S2579" s="84" t="s">
        <v>83</v>
      </c>
      <c r="T2579" s="83" t="s">
        <v>131</v>
      </c>
      <c r="U2579" s="83" t="s">
        <v>124</v>
      </c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14:55" ht="29.25" thickBot="1">
      <c r="N2580" s="3" t="s">
        <v>224</v>
      </c>
      <c r="O2580" s="83">
        <v>34</v>
      </c>
      <c r="P2580" s="86">
        <v>1636.27</v>
      </c>
      <c r="Q2580" s="84" t="s">
        <v>102</v>
      </c>
      <c r="R2580" s="84" t="s">
        <v>10</v>
      </c>
      <c r="S2580" s="84" t="s">
        <v>10</v>
      </c>
      <c r="T2580" s="83" t="s">
        <v>206</v>
      </c>
      <c r="U2580" s="83" t="s">
        <v>124</v>
      </c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14:55" ht="29.25" thickBot="1">
      <c r="N2581" s="3" t="s">
        <v>224</v>
      </c>
      <c r="O2581" s="83">
        <v>34</v>
      </c>
      <c r="P2581" s="87">
        <v>218.97</v>
      </c>
      <c r="Q2581" s="84" t="s">
        <v>107</v>
      </c>
      <c r="R2581" s="84" t="s">
        <v>10</v>
      </c>
      <c r="S2581" s="84" t="s">
        <v>10</v>
      </c>
      <c r="T2581" s="83" t="s">
        <v>111</v>
      </c>
      <c r="U2581" s="83" t="s">
        <v>124</v>
      </c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14:55" ht="29.25" thickBot="1">
      <c r="N2582" s="3" t="s">
        <v>224</v>
      </c>
      <c r="O2582" s="83">
        <v>34</v>
      </c>
      <c r="P2582" s="86">
        <v>2371.11</v>
      </c>
      <c r="Q2582" s="84" t="s">
        <v>11</v>
      </c>
      <c r="R2582" s="84" t="s">
        <v>10</v>
      </c>
      <c r="S2582" s="84" t="s">
        <v>83</v>
      </c>
      <c r="T2582" s="83" t="s">
        <v>112</v>
      </c>
      <c r="U2582" s="83" t="s">
        <v>124</v>
      </c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>O365001</v>
      </c>
      <c r="AU2582" s="11">
        <f t="shared" si="864"/>
        <v>34</v>
      </c>
      <c r="AV2582" s="11">
        <f t="shared" si="865"/>
        <v>2371.11</v>
      </c>
      <c r="AW2582" s="11" t="str">
        <f t="shared" si="866"/>
        <v>2012/3</v>
      </c>
      <c r="AX2582" s="11" t="str">
        <f t="shared" si="867"/>
        <v>2012/3 Contribuciones Seg. Social</v>
      </c>
      <c r="AY2582" s="11">
        <f t="shared" si="869"/>
        <v>0</v>
      </c>
      <c r="AZ2582" s="11" t="e">
        <f t="shared" si="868"/>
        <v>#DIV/0!</v>
      </c>
      <c r="BA2582" s="11" t="str">
        <f t="shared" si="871"/>
        <v>O365001 34</v>
      </c>
      <c r="BB2582" s="11">
        <f>IFERROR(IF(AW2582="","",VLOOKUP(AW2582,SUSS!R:S,2,FALSE)),AY2582*SUSS!$M$2)</f>
        <v>0</v>
      </c>
      <c r="BC2582" s="11" t="str">
        <f t="shared" si="870"/>
        <v>VER</v>
      </c>
    </row>
    <row r="2583" spans="14:55" ht="29.25" thickBot="1">
      <c r="N2583" s="3" t="s">
        <v>224</v>
      </c>
      <c r="O2583" s="83">
        <v>34</v>
      </c>
      <c r="P2583" s="86">
        <v>1002.48</v>
      </c>
      <c r="Q2583" s="84" t="s">
        <v>106</v>
      </c>
      <c r="R2583" s="84" t="s">
        <v>10</v>
      </c>
      <c r="S2583" s="84" t="s">
        <v>83</v>
      </c>
      <c r="T2583" s="83" t="s">
        <v>227</v>
      </c>
      <c r="U2583" s="83" t="s">
        <v>124</v>
      </c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14:55" ht="29.25" thickBot="1">
      <c r="N2584" s="3" t="s">
        <v>224</v>
      </c>
      <c r="O2584" s="83">
        <v>34</v>
      </c>
      <c r="P2584" s="86">
        <v>5272.07</v>
      </c>
      <c r="Q2584" s="84" t="s">
        <v>82</v>
      </c>
      <c r="R2584" s="84" t="s">
        <v>10</v>
      </c>
      <c r="S2584" s="84" t="s">
        <v>83</v>
      </c>
      <c r="T2584" s="83" t="s">
        <v>131</v>
      </c>
      <c r="U2584" s="83" t="s">
        <v>124</v>
      </c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14:55" ht="29.25" thickBot="1">
      <c r="N2585" s="3" t="s">
        <v>224</v>
      </c>
      <c r="O2585" s="83">
        <v>35</v>
      </c>
      <c r="P2585" s="86">
        <v>1636.27</v>
      </c>
      <c r="Q2585" s="84" t="s">
        <v>102</v>
      </c>
      <c r="R2585" s="84" t="s">
        <v>10</v>
      </c>
      <c r="S2585" s="84" t="s">
        <v>10</v>
      </c>
      <c r="T2585" s="83" t="s">
        <v>206</v>
      </c>
      <c r="U2585" s="83" t="s">
        <v>124</v>
      </c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14:55" ht="29.25" thickBot="1">
      <c r="N2586" s="3" t="s">
        <v>224</v>
      </c>
      <c r="O2586" s="83">
        <v>35</v>
      </c>
      <c r="P2586" s="87">
        <v>218.97</v>
      </c>
      <c r="Q2586" s="84" t="s">
        <v>107</v>
      </c>
      <c r="R2586" s="84" t="s">
        <v>10</v>
      </c>
      <c r="S2586" s="84" t="s">
        <v>10</v>
      </c>
      <c r="T2586" s="83" t="s">
        <v>111</v>
      </c>
      <c r="U2586" s="83" t="s">
        <v>124</v>
      </c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14:55" ht="29.25" thickBot="1">
      <c r="N2587" s="3" t="s">
        <v>224</v>
      </c>
      <c r="O2587" s="83">
        <v>35</v>
      </c>
      <c r="P2587" s="86">
        <v>1222.56</v>
      </c>
      <c r="Q2587" s="84" t="s">
        <v>11</v>
      </c>
      <c r="R2587" s="84" t="s">
        <v>10</v>
      </c>
      <c r="S2587" s="84" t="s">
        <v>83</v>
      </c>
      <c r="T2587" s="83" t="s">
        <v>112</v>
      </c>
      <c r="U2587" s="83" t="s">
        <v>124</v>
      </c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>O365001</v>
      </c>
      <c r="AU2587" s="11">
        <f t="shared" si="864"/>
        <v>35</v>
      </c>
      <c r="AV2587" s="11">
        <f t="shared" si="865"/>
        <v>1222.56</v>
      </c>
      <c r="AW2587" s="11" t="str">
        <f t="shared" si="866"/>
        <v>2012/3</v>
      </c>
      <c r="AX2587" s="11" t="str">
        <f t="shared" si="867"/>
        <v>2012/3 Contribuciones Seg. Social</v>
      </c>
      <c r="AY2587" s="11">
        <f t="shared" si="869"/>
        <v>0</v>
      </c>
      <c r="AZ2587" s="11" t="e">
        <f t="shared" si="868"/>
        <v>#DIV/0!</v>
      </c>
      <c r="BA2587" s="11" t="str">
        <f t="shared" si="871"/>
        <v>O365001 35</v>
      </c>
      <c r="BB2587" s="11">
        <f>IFERROR(IF(AW2587="","",VLOOKUP(AW2587,SUSS!R:S,2,FALSE)),AY2587*SUSS!$M$2)</f>
        <v>0</v>
      </c>
      <c r="BC2587" s="11" t="str">
        <f t="shared" si="870"/>
        <v>VER</v>
      </c>
    </row>
    <row r="2588" spans="14:55" ht="29.25" thickBot="1">
      <c r="N2588" s="3" t="s">
        <v>224</v>
      </c>
      <c r="O2588" s="83">
        <v>35</v>
      </c>
      <c r="P2588" s="86">
        <v>1148.55</v>
      </c>
      <c r="Q2588" s="84" t="s">
        <v>11</v>
      </c>
      <c r="R2588" s="84" t="s">
        <v>10</v>
      </c>
      <c r="S2588" s="84" t="s">
        <v>10</v>
      </c>
      <c r="T2588" s="83" t="s">
        <v>113</v>
      </c>
      <c r="U2588" s="83" t="s">
        <v>124</v>
      </c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>O365001</v>
      </c>
      <c r="AU2588" s="11">
        <f t="shared" si="864"/>
        <v>35</v>
      </c>
      <c r="AV2588" s="11">
        <f t="shared" si="865"/>
        <v>1148.55</v>
      </c>
      <c r="AW2588" s="11" t="str">
        <f t="shared" si="866"/>
        <v>2012/4</v>
      </c>
      <c r="AX2588" s="11" t="str">
        <f t="shared" si="867"/>
        <v>2012/4 Contribuciones Seg. Social</v>
      </c>
      <c r="AY2588" s="11">
        <f t="shared" si="869"/>
        <v>11761.89</v>
      </c>
      <c r="AZ2588" s="11">
        <f t="shared" si="868"/>
        <v>9.7650122556833974E-2</v>
      </c>
      <c r="BA2588" s="11" t="str">
        <f t="shared" si="871"/>
        <v>O365001 35</v>
      </c>
      <c r="BB2588" s="11">
        <f>IFERROR(IF(AW2588="","",VLOOKUP(AW2588,SUSS!R:S,2,FALSE)),AY2588*SUSS!$M$2)</f>
        <v>1411.4268</v>
      </c>
      <c r="BC2588" s="11">
        <f t="shared" si="870"/>
        <v>137.82599999999999</v>
      </c>
    </row>
    <row r="2589" spans="14:55" ht="29.25" thickBot="1">
      <c r="N2589" s="3" t="s">
        <v>224</v>
      </c>
      <c r="O2589" s="83">
        <v>35</v>
      </c>
      <c r="P2589" s="86">
        <v>1002.48</v>
      </c>
      <c r="Q2589" s="84" t="s">
        <v>106</v>
      </c>
      <c r="R2589" s="84" t="s">
        <v>10</v>
      </c>
      <c r="S2589" s="84" t="s">
        <v>83</v>
      </c>
      <c r="T2589" s="83" t="s">
        <v>227</v>
      </c>
      <c r="U2589" s="83" t="s">
        <v>124</v>
      </c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14:55" ht="29.25" thickBot="1">
      <c r="N2590" s="3" t="s">
        <v>224</v>
      </c>
      <c r="O2590" s="83">
        <v>35</v>
      </c>
      <c r="P2590" s="86">
        <v>5272.07</v>
      </c>
      <c r="Q2590" s="84" t="s">
        <v>82</v>
      </c>
      <c r="R2590" s="84" t="s">
        <v>10</v>
      </c>
      <c r="S2590" s="84" t="s">
        <v>83</v>
      </c>
      <c r="T2590" s="83" t="s">
        <v>131</v>
      </c>
      <c r="U2590" s="83" t="s">
        <v>124</v>
      </c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14:55" ht="29.25" thickBot="1">
      <c r="N2591" s="3" t="s">
        <v>224</v>
      </c>
      <c r="O2591" s="83">
        <v>36</v>
      </c>
      <c r="P2591" s="86">
        <v>1636.27</v>
      </c>
      <c r="Q2591" s="84" t="s">
        <v>102</v>
      </c>
      <c r="R2591" s="84" t="s">
        <v>10</v>
      </c>
      <c r="S2591" s="84" t="s">
        <v>10</v>
      </c>
      <c r="T2591" s="83" t="s">
        <v>206</v>
      </c>
      <c r="U2591" s="83" t="s">
        <v>124</v>
      </c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14:55" ht="29.25" thickBot="1">
      <c r="N2592" s="3" t="s">
        <v>224</v>
      </c>
      <c r="O2592" s="83">
        <v>36</v>
      </c>
      <c r="P2592" s="87">
        <v>218.97</v>
      </c>
      <c r="Q2592" s="84" t="s">
        <v>107</v>
      </c>
      <c r="R2592" s="84" t="s">
        <v>10</v>
      </c>
      <c r="S2592" s="84" t="s">
        <v>10</v>
      </c>
      <c r="T2592" s="83" t="s">
        <v>111</v>
      </c>
      <c r="U2592" s="83" t="s">
        <v>124</v>
      </c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14:55" ht="29.25" thickBot="1">
      <c r="N2593" s="3" t="s">
        <v>224</v>
      </c>
      <c r="O2593" s="83">
        <v>36</v>
      </c>
      <c r="P2593" s="86">
        <v>2371.11</v>
      </c>
      <c r="Q2593" s="84" t="s">
        <v>11</v>
      </c>
      <c r="R2593" s="84" t="s">
        <v>10</v>
      </c>
      <c r="S2593" s="84" t="s">
        <v>10</v>
      </c>
      <c r="T2593" s="83" t="s">
        <v>113</v>
      </c>
      <c r="U2593" s="83" t="s">
        <v>124</v>
      </c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>O365001</v>
      </c>
      <c r="AU2593" s="11">
        <f t="shared" si="885"/>
        <v>36</v>
      </c>
      <c r="AV2593" s="11">
        <f t="shared" si="886"/>
        <v>2371.11</v>
      </c>
      <c r="AW2593" s="11" t="str">
        <f t="shared" si="887"/>
        <v>2012/4</v>
      </c>
      <c r="AX2593" s="11" t="str">
        <f t="shared" si="888"/>
        <v>2012/4 Contribuciones Seg. Social</v>
      </c>
      <c r="AY2593" s="11">
        <f t="shared" si="869"/>
        <v>11761.89</v>
      </c>
      <c r="AZ2593" s="11">
        <f t="shared" si="889"/>
        <v>0.20159260118909464</v>
      </c>
      <c r="BA2593" s="11" t="str">
        <f t="shared" si="871"/>
        <v>O365001 36</v>
      </c>
      <c r="BB2593" s="11">
        <f>IFERROR(IF(AW2593="","",VLOOKUP(AW2593,SUSS!R:S,2,FALSE)),AY2593*SUSS!$M$2)</f>
        <v>1411.4268</v>
      </c>
      <c r="BC2593" s="11">
        <f t="shared" si="870"/>
        <v>284.53320000000002</v>
      </c>
    </row>
    <row r="2594" spans="14:55" ht="29.25" thickBot="1">
      <c r="N2594" s="3" t="s">
        <v>224</v>
      </c>
      <c r="O2594" s="83">
        <v>36</v>
      </c>
      <c r="P2594" s="86">
        <v>1002.48</v>
      </c>
      <c r="Q2594" s="84" t="s">
        <v>106</v>
      </c>
      <c r="R2594" s="84" t="s">
        <v>10</v>
      </c>
      <c r="S2594" s="84" t="s">
        <v>83</v>
      </c>
      <c r="T2594" s="83" t="s">
        <v>227</v>
      </c>
      <c r="U2594" s="83" t="s">
        <v>124</v>
      </c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14:55" ht="29.25" thickBot="1">
      <c r="N2595" s="3" t="s">
        <v>224</v>
      </c>
      <c r="O2595" s="83">
        <v>36</v>
      </c>
      <c r="P2595" s="86">
        <v>5272.07</v>
      </c>
      <c r="Q2595" s="84" t="s">
        <v>82</v>
      </c>
      <c r="R2595" s="84" t="s">
        <v>10</v>
      </c>
      <c r="S2595" s="84" t="s">
        <v>83</v>
      </c>
      <c r="T2595" s="83" t="s">
        <v>131</v>
      </c>
      <c r="U2595" s="83" t="s">
        <v>124</v>
      </c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14:55" ht="29.25" thickBot="1">
      <c r="N2596" s="3" t="s">
        <v>224</v>
      </c>
      <c r="O2596" s="83">
        <v>37</v>
      </c>
      <c r="P2596" s="86">
        <v>1636.27</v>
      </c>
      <c r="Q2596" s="84" t="s">
        <v>102</v>
      </c>
      <c r="R2596" s="84" t="s">
        <v>10</v>
      </c>
      <c r="S2596" s="84" t="s">
        <v>10</v>
      </c>
      <c r="T2596" s="83" t="s">
        <v>206</v>
      </c>
      <c r="U2596" s="83" t="s">
        <v>124</v>
      </c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14:55" ht="29.25" thickBot="1">
      <c r="N2597" s="3" t="s">
        <v>224</v>
      </c>
      <c r="O2597" s="83">
        <v>37</v>
      </c>
      <c r="P2597" s="87">
        <v>218.97</v>
      </c>
      <c r="Q2597" s="84" t="s">
        <v>107</v>
      </c>
      <c r="R2597" s="84" t="s">
        <v>10</v>
      </c>
      <c r="S2597" s="84" t="s">
        <v>10</v>
      </c>
      <c r="T2597" s="83" t="s">
        <v>111</v>
      </c>
      <c r="U2597" s="83" t="s">
        <v>124</v>
      </c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14:55" ht="29.25" thickBot="1">
      <c r="N2598" s="3" t="s">
        <v>224</v>
      </c>
      <c r="O2598" s="83">
        <v>37</v>
      </c>
      <c r="P2598" s="86">
        <v>2371.11</v>
      </c>
      <c r="Q2598" s="84" t="s">
        <v>11</v>
      </c>
      <c r="R2598" s="84" t="s">
        <v>10</v>
      </c>
      <c r="S2598" s="84" t="s">
        <v>10</v>
      </c>
      <c r="T2598" s="83" t="s">
        <v>113</v>
      </c>
      <c r="U2598" s="83" t="s">
        <v>124</v>
      </c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>O365001</v>
      </c>
      <c r="AU2598" s="11">
        <f t="shared" si="885"/>
        <v>37</v>
      </c>
      <c r="AV2598" s="11">
        <f t="shared" si="886"/>
        <v>2371.11</v>
      </c>
      <c r="AW2598" s="11" t="str">
        <f t="shared" si="887"/>
        <v>2012/4</v>
      </c>
      <c r="AX2598" s="11" t="str">
        <f t="shared" si="888"/>
        <v>2012/4 Contribuciones Seg. Social</v>
      </c>
      <c r="AY2598" s="11">
        <f t="shared" si="869"/>
        <v>11761.89</v>
      </c>
      <c r="AZ2598" s="11">
        <f t="shared" si="889"/>
        <v>0.20159260118909464</v>
      </c>
      <c r="BA2598" s="11" t="str">
        <f t="shared" si="871"/>
        <v>O365001 37</v>
      </c>
      <c r="BB2598" s="11">
        <f>IFERROR(IF(AW2598="","",VLOOKUP(AW2598,SUSS!R:S,2,FALSE)),AY2598*SUSS!$M$2)</f>
        <v>1411.4268</v>
      </c>
      <c r="BC2598" s="11">
        <f t="shared" si="870"/>
        <v>284.53320000000002</v>
      </c>
    </row>
    <row r="2599" spans="14:55" ht="29.25" thickBot="1">
      <c r="N2599" s="3" t="s">
        <v>224</v>
      </c>
      <c r="O2599" s="83">
        <v>37</v>
      </c>
      <c r="P2599" s="86">
        <v>1002.48</v>
      </c>
      <c r="Q2599" s="84" t="s">
        <v>106</v>
      </c>
      <c r="R2599" s="84" t="s">
        <v>10</v>
      </c>
      <c r="S2599" s="84" t="s">
        <v>83</v>
      </c>
      <c r="T2599" s="83" t="s">
        <v>227</v>
      </c>
      <c r="U2599" s="83" t="s">
        <v>124</v>
      </c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14:55" ht="29.25" thickBot="1">
      <c r="N2600" s="3" t="s">
        <v>224</v>
      </c>
      <c r="O2600" s="83">
        <v>37</v>
      </c>
      <c r="P2600" s="86">
        <v>5272.07</v>
      </c>
      <c r="Q2600" s="84" t="s">
        <v>82</v>
      </c>
      <c r="R2600" s="84" t="s">
        <v>10</v>
      </c>
      <c r="S2600" s="84" t="s">
        <v>83</v>
      </c>
      <c r="T2600" s="83" t="s">
        <v>131</v>
      </c>
      <c r="U2600" s="83" t="s">
        <v>124</v>
      </c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14:55" ht="29.25" thickBot="1">
      <c r="N2601" s="3" t="s">
        <v>224</v>
      </c>
      <c r="O2601" s="83">
        <v>38</v>
      </c>
      <c r="P2601" s="86">
        <v>1636.27</v>
      </c>
      <c r="Q2601" s="84" t="s">
        <v>102</v>
      </c>
      <c r="R2601" s="84" t="s">
        <v>10</v>
      </c>
      <c r="S2601" s="84" t="s">
        <v>10</v>
      </c>
      <c r="T2601" s="83" t="s">
        <v>206</v>
      </c>
      <c r="U2601" s="83" t="s">
        <v>124</v>
      </c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14:55" ht="29.25" thickBot="1">
      <c r="N2602" s="3" t="s">
        <v>224</v>
      </c>
      <c r="O2602" s="83">
        <v>38</v>
      </c>
      <c r="P2602" s="87">
        <v>218.97</v>
      </c>
      <c r="Q2602" s="84" t="s">
        <v>107</v>
      </c>
      <c r="R2602" s="84" t="s">
        <v>10</v>
      </c>
      <c r="S2602" s="84" t="s">
        <v>10</v>
      </c>
      <c r="T2602" s="83" t="s">
        <v>111</v>
      </c>
      <c r="U2602" s="83" t="s">
        <v>124</v>
      </c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14:55" ht="29.25" thickBot="1">
      <c r="N2603" s="3" t="s">
        <v>224</v>
      </c>
      <c r="O2603" s="83">
        <v>38</v>
      </c>
      <c r="P2603" s="86">
        <v>2371.11</v>
      </c>
      <c r="Q2603" s="84" t="s">
        <v>11</v>
      </c>
      <c r="R2603" s="84" t="s">
        <v>10</v>
      </c>
      <c r="S2603" s="84" t="s">
        <v>10</v>
      </c>
      <c r="T2603" s="83" t="s">
        <v>113</v>
      </c>
      <c r="U2603" s="83" t="s">
        <v>124</v>
      </c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>O365001</v>
      </c>
      <c r="AU2603" s="11">
        <f t="shared" si="885"/>
        <v>38</v>
      </c>
      <c r="AV2603" s="11">
        <f t="shared" si="886"/>
        <v>2371.11</v>
      </c>
      <c r="AW2603" s="11" t="str">
        <f t="shared" si="887"/>
        <v>2012/4</v>
      </c>
      <c r="AX2603" s="11" t="str">
        <f t="shared" si="888"/>
        <v>2012/4 Contribuciones Seg. Social</v>
      </c>
      <c r="AY2603" s="11">
        <f t="shared" si="869"/>
        <v>11761.89</v>
      </c>
      <c r="AZ2603" s="11">
        <f t="shared" si="889"/>
        <v>0.20159260118909464</v>
      </c>
      <c r="BA2603" s="11" t="str">
        <f t="shared" si="871"/>
        <v>O365001 38</v>
      </c>
      <c r="BB2603" s="11">
        <f>IFERROR(IF(AW2603="","",VLOOKUP(AW2603,SUSS!R:S,2,FALSE)),AY2603*SUSS!$M$2)</f>
        <v>1411.4268</v>
      </c>
      <c r="BC2603" s="11">
        <f t="shared" si="870"/>
        <v>284.53320000000002</v>
      </c>
    </row>
    <row r="2604" spans="14:55" ht="29.25" thickBot="1">
      <c r="N2604" s="3" t="s">
        <v>224</v>
      </c>
      <c r="O2604" s="83">
        <v>38</v>
      </c>
      <c r="P2604" s="86">
        <v>1002.48</v>
      </c>
      <c r="Q2604" s="84" t="s">
        <v>106</v>
      </c>
      <c r="R2604" s="84" t="s">
        <v>10</v>
      </c>
      <c r="S2604" s="84" t="s">
        <v>83</v>
      </c>
      <c r="T2604" s="83" t="s">
        <v>227</v>
      </c>
      <c r="U2604" s="83" t="s">
        <v>124</v>
      </c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14:55" ht="29.25" thickBot="1">
      <c r="N2605" s="3" t="s">
        <v>224</v>
      </c>
      <c r="O2605" s="83">
        <v>38</v>
      </c>
      <c r="P2605" s="86">
        <v>5272.07</v>
      </c>
      <c r="Q2605" s="84" t="s">
        <v>82</v>
      </c>
      <c r="R2605" s="84" t="s">
        <v>10</v>
      </c>
      <c r="S2605" s="84" t="s">
        <v>83</v>
      </c>
      <c r="T2605" s="83" t="s">
        <v>131</v>
      </c>
      <c r="U2605" s="83" t="s">
        <v>124</v>
      </c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14:55" ht="29.25" thickBot="1">
      <c r="N2606" s="3" t="s">
        <v>224</v>
      </c>
      <c r="O2606" s="83">
        <v>39</v>
      </c>
      <c r="P2606" s="86">
        <v>1636.27</v>
      </c>
      <c r="Q2606" s="84" t="s">
        <v>102</v>
      </c>
      <c r="R2606" s="84" t="s">
        <v>10</v>
      </c>
      <c r="S2606" s="84" t="s">
        <v>10</v>
      </c>
      <c r="T2606" s="83" t="s">
        <v>206</v>
      </c>
      <c r="U2606" s="83" t="s">
        <v>124</v>
      </c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14:55" ht="29.25" thickBot="1">
      <c r="N2607" s="3" t="s">
        <v>224</v>
      </c>
      <c r="O2607" s="83">
        <v>39</v>
      </c>
      <c r="P2607" s="87">
        <v>218.97</v>
      </c>
      <c r="Q2607" s="84" t="s">
        <v>107</v>
      </c>
      <c r="R2607" s="84" t="s">
        <v>10</v>
      </c>
      <c r="S2607" s="84" t="s">
        <v>10</v>
      </c>
      <c r="T2607" s="83" t="s">
        <v>111</v>
      </c>
      <c r="U2607" s="83" t="s">
        <v>124</v>
      </c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14:55" ht="29.25" thickBot="1">
      <c r="N2608" s="3" t="s">
        <v>224</v>
      </c>
      <c r="O2608" s="83">
        <v>39</v>
      </c>
      <c r="P2608" s="87">
        <v>932.12</v>
      </c>
      <c r="Q2608" s="84" t="s">
        <v>11</v>
      </c>
      <c r="R2608" s="84" t="s">
        <v>10</v>
      </c>
      <c r="S2608" s="84" t="s">
        <v>10</v>
      </c>
      <c r="T2608" s="83" t="s">
        <v>113</v>
      </c>
      <c r="U2608" s="83" t="s">
        <v>124</v>
      </c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>O365001</v>
      </c>
      <c r="AU2608" s="11">
        <f t="shared" si="885"/>
        <v>39</v>
      </c>
      <c r="AV2608" s="11">
        <f t="shared" si="886"/>
        <v>932.12</v>
      </c>
      <c r="AW2608" s="11" t="str">
        <f t="shared" si="887"/>
        <v>2012/4</v>
      </c>
      <c r="AX2608" s="11" t="str">
        <f t="shared" si="888"/>
        <v>2012/4 Contribuciones Seg. Social</v>
      </c>
      <c r="AY2608" s="11">
        <f t="shared" si="869"/>
        <v>11761.89</v>
      </c>
      <c r="AZ2608" s="11">
        <f t="shared" si="889"/>
        <v>7.9249168288429844E-2</v>
      </c>
      <c r="BA2608" s="11" t="str">
        <f t="shared" si="871"/>
        <v>O365001 39</v>
      </c>
      <c r="BB2608" s="11">
        <f>IFERROR(IF(AW2608="","",VLOOKUP(AW2608,SUSS!R:S,2,FALSE)),AY2608*SUSS!$M$2)</f>
        <v>1411.4268</v>
      </c>
      <c r="BC2608" s="11">
        <f t="shared" si="870"/>
        <v>111.85440000000001</v>
      </c>
    </row>
    <row r="2609" spans="14:55" ht="29.25" thickBot="1">
      <c r="N2609" s="3" t="s">
        <v>224</v>
      </c>
      <c r="O2609" s="83">
        <v>39</v>
      </c>
      <c r="P2609" s="86">
        <v>1438.99</v>
      </c>
      <c r="Q2609" s="84" t="s">
        <v>11</v>
      </c>
      <c r="R2609" s="84" t="s">
        <v>10</v>
      </c>
      <c r="S2609" s="84" t="s">
        <v>83</v>
      </c>
      <c r="T2609" s="83" t="s">
        <v>113</v>
      </c>
      <c r="U2609" s="83" t="s">
        <v>124</v>
      </c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>O365001</v>
      </c>
      <c r="AU2609" s="11">
        <f t="shared" si="885"/>
        <v>39</v>
      </c>
      <c r="AV2609" s="11">
        <f t="shared" si="886"/>
        <v>1438.99</v>
      </c>
      <c r="AW2609" s="11" t="str">
        <f t="shared" si="887"/>
        <v>2012/4</v>
      </c>
      <c r="AX2609" s="11" t="str">
        <f t="shared" si="888"/>
        <v>2012/4 Contribuciones Seg. Social</v>
      </c>
      <c r="AY2609" s="11">
        <f t="shared" si="869"/>
        <v>11761.89</v>
      </c>
      <c r="AZ2609" s="11">
        <f t="shared" si="889"/>
        <v>0.12234343290066478</v>
      </c>
      <c r="BA2609" s="11" t="str">
        <f t="shared" si="871"/>
        <v>O365001 39</v>
      </c>
      <c r="BB2609" s="11">
        <f>IFERROR(IF(AW2609="","",VLOOKUP(AW2609,SUSS!R:S,2,FALSE)),AY2609*SUSS!$M$2)</f>
        <v>1411.4268</v>
      </c>
      <c r="BC2609" s="11">
        <f t="shared" si="870"/>
        <v>172.6788</v>
      </c>
    </row>
    <row r="2610" spans="14:55" ht="29.25" thickBot="1">
      <c r="N2610" s="3" t="s">
        <v>224</v>
      </c>
      <c r="O2610" s="83">
        <v>39</v>
      </c>
      <c r="P2610" s="86">
        <v>1002.48</v>
      </c>
      <c r="Q2610" s="84" t="s">
        <v>106</v>
      </c>
      <c r="R2610" s="84" t="s">
        <v>10</v>
      </c>
      <c r="S2610" s="84" t="s">
        <v>83</v>
      </c>
      <c r="T2610" s="83" t="s">
        <v>227</v>
      </c>
      <c r="U2610" s="83" t="s">
        <v>124</v>
      </c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14:55" ht="29.25" thickBot="1">
      <c r="N2611" s="3" t="s">
        <v>224</v>
      </c>
      <c r="O2611" s="83">
        <v>39</v>
      </c>
      <c r="P2611" s="86">
        <v>5264.48</v>
      </c>
      <c r="Q2611" s="84" t="s">
        <v>82</v>
      </c>
      <c r="R2611" s="84" t="s">
        <v>10</v>
      </c>
      <c r="S2611" s="84" t="s">
        <v>83</v>
      </c>
      <c r="T2611" s="83" t="s">
        <v>131</v>
      </c>
      <c r="U2611" s="83" t="s">
        <v>124</v>
      </c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14:55" ht="29.25" thickBot="1">
      <c r="N2612" s="3" t="s">
        <v>224</v>
      </c>
      <c r="O2612" s="83">
        <v>39</v>
      </c>
      <c r="P2612" s="87">
        <v>7.59</v>
      </c>
      <c r="Q2612" s="84" t="s">
        <v>82</v>
      </c>
      <c r="R2612" s="84" t="s">
        <v>10</v>
      </c>
      <c r="S2612" s="84" t="s">
        <v>10</v>
      </c>
      <c r="T2612" s="83" t="s">
        <v>154</v>
      </c>
      <c r="U2612" s="83" t="s">
        <v>124</v>
      </c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14:55" ht="29.25" thickBot="1">
      <c r="N2613" s="3" t="s">
        <v>224</v>
      </c>
      <c r="O2613" s="83">
        <v>40</v>
      </c>
      <c r="P2613" s="86">
        <v>1636.27</v>
      </c>
      <c r="Q2613" s="84" t="s">
        <v>102</v>
      </c>
      <c r="R2613" s="84" t="s">
        <v>10</v>
      </c>
      <c r="S2613" s="84" t="s">
        <v>10</v>
      </c>
      <c r="T2613" s="83" t="s">
        <v>206</v>
      </c>
      <c r="U2613" s="83" t="s">
        <v>124</v>
      </c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14:55" ht="29.25" thickBot="1">
      <c r="N2614" s="3" t="s">
        <v>224</v>
      </c>
      <c r="O2614" s="83">
        <v>40</v>
      </c>
      <c r="P2614" s="87">
        <v>218.97</v>
      </c>
      <c r="Q2614" s="84" t="s">
        <v>107</v>
      </c>
      <c r="R2614" s="84" t="s">
        <v>10</v>
      </c>
      <c r="S2614" s="84" t="s">
        <v>10</v>
      </c>
      <c r="T2614" s="83" t="s">
        <v>111</v>
      </c>
      <c r="U2614" s="83" t="s">
        <v>124</v>
      </c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14:55" ht="29.25" thickBot="1">
      <c r="N2615" s="3" t="s">
        <v>224</v>
      </c>
      <c r="O2615" s="83">
        <v>40</v>
      </c>
      <c r="P2615" s="86">
        <v>2371.11</v>
      </c>
      <c r="Q2615" s="84" t="s">
        <v>11</v>
      </c>
      <c r="R2615" s="84" t="s">
        <v>10</v>
      </c>
      <c r="S2615" s="84" t="s">
        <v>83</v>
      </c>
      <c r="T2615" s="83" t="s">
        <v>113</v>
      </c>
      <c r="U2615" s="83" t="s">
        <v>124</v>
      </c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>O365001</v>
      </c>
      <c r="AU2615" s="11">
        <f t="shared" si="885"/>
        <v>40</v>
      </c>
      <c r="AV2615" s="11">
        <f t="shared" si="886"/>
        <v>2371.11</v>
      </c>
      <c r="AW2615" s="11" t="str">
        <f t="shared" si="887"/>
        <v>2012/4</v>
      </c>
      <c r="AX2615" s="11" t="str">
        <f t="shared" si="888"/>
        <v>2012/4 Contribuciones Seg. Social</v>
      </c>
      <c r="AY2615" s="11">
        <f t="shared" si="869"/>
        <v>11761.89</v>
      </c>
      <c r="AZ2615" s="11">
        <f t="shared" si="889"/>
        <v>0.20159260118909464</v>
      </c>
      <c r="BA2615" s="11" t="str">
        <f t="shared" si="871"/>
        <v>O365001 40</v>
      </c>
      <c r="BB2615" s="11">
        <f>IFERROR(IF(AW2615="","",VLOOKUP(AW2615,SUSS!R:S,2,FALSE)),AY2615*SUSS!$M$2)</f>
        <v>1411.4268</v>
      </c>
      <c r="BC2615" s="11">
        <f t="shared" si="870"/>
        <v>284.53320000000002</v>
      </c>
    </row>
    <row r="2616" spans="14:55" ht="29.25" thickBot="1">
      <c r="N2616" s="3" t="s">
        <v>224</v>
      </c>
      <c r="O2616" s="83">
        <v>40</v>
      </c>
      <c r="P2616" s="86">
        <v>1002.48</v>
      </c>
      <c r="Q2616" s="84" t="s">
        <v>106</v>
      </c>
      <c r="R2616" s="84" t="s">
        <v>10</v>
      </c>
      <c r="S2616" s="84" t="s">
        <v>83</v>
      </c>
      <c r="T2616" s="83" t="s">
        <v>227</v>
      </c>
      <c r="U2616" s="83" t="s">
        <v>124</v>
      </c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14:55" ht="29.25" thickBot="1">
      <c r="N2617" s="3" t="s">
        <v>224</v>
      </c>
      <c r="O2617" s="83">
        <v>40</v>
      </c>
      <c r="P2617" s="86">
        <v>5272.07</v>
      </c>
      <c r="Q2617" s="84" t="s">
        <v>82</v>
      </c>
      <c r="R2617" s="84" t="s">
        <v>10</v>
      </c>
      <c r="S2617" s="84" t="s">
        <v>10</v>
      </c>
      <c r="T2617" s="83" t="s">
        <v>154</v>
      </c>
      <c r="U2617" s="83" t="s">
        <v>124</v>
      </c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14:55" ht="29.25" thickBot="1">
      <c r="N2618" s="3" t="s">
        <v>224</v>
      </c>
      <c r="O2618" s="83">
        <v>41</v>
      </c>
      <c r="P2618" s="86">
        <v>1636.27</v>
      </c>
      <c r="Q2618" s="84" t="s">
        <v>102</v>
      </c>
      <c r="R2618" s="84" t="s">
        <v>10</v>
      </c>
      <c r="S2618" s="84" t="s">
        <v>10</v>
      </c>
      <c r="T2618" s="83" t="s">
        <v>206</v>
      </c>
      <c r="U2618" s="83" t="s">
        <v>124</v>
      </c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14:55" ht="29.25" thickBot="1">
      <c r="N2619" s="3" t="s">
        <v>224</v>
      </c>
      <c r="O2619" s="83">
        <v>41</v>
      </c>
      <c r="P2619" s="87">
        <v>218.97</v>
      </c>
      <c r="Q2619" s="84" t="s">
        <v>107</v>
      </c>
      <c r="R2619" s="84" t="s">
        <v>10</v>
      </c>
      <c r="S2619" s="84" t="s">
        <v>10</v>
      </c>
      <c r="T2619" s="83" t="s">
        <v>111</v>
      </c>
      <c r="U2619" s="83" t="s">
        <v>124</v>
      </c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14:55" ht="29.25" thickBot="1">
      <c r="N2620" s="3" t="s">
        <v>224</v>
      </c>
      <c r="O2620" s="83">
        <v>41</v>
      </c>
      <c r="P2620" s="86">
        <v>2371.11</v>
      </c>
      <c r="Q2620" s="84" t="s">
        <v>11</v>
      </c>
      <c r="R2620" s="84" t="s">
        <v>10</v>
      </c>
      <c r="S2620" s="84" t="s">
        <v>83</v>
      </c>
      <c r="T2620" s="83" t="s">
        <v>113</v>
      </c>
      <c r="U2620" s="83" t="s">
        <v>124</v>
      </c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>O365001</v>
      </c>
      <c r="AU2620" s="11">
        <f t="shared" si="885"/>
        <v>41</v>
      </c>
      <c r="AV2620" s="11">
        <f t="shared" si="886"/>
        <v>2371.11</v>
      </c>
      <c r="AW2620" s="11" t="str">
        <f t="shared" si="887"/>
        <v>2012/4</v>
      </c>
      <c r="AX2620" s="11" t="str">
        <f t="shared" si="888"/>
        <v>2012/4 Contribuciones Seg. Social</v>
      </c>
      <c r="AY2620" s="11">
        <f t="shared" si="869"/>
        <v>11761.89</v>
      </c>
      <c r="AZ2620" s="11">
        <f t="shared" si="889"/>
        <v>0.20159260118909464</v>
      </c>
      <c r="BA2620" s="11" t="str">
        <f t="shared" si="871"/>
        <v>O365001 41</v>
      </c>
      <c r="BB2620" s="11">
        <f>IFERROR(IF(AW2620="","",VLOOKUP(AW2620,SUSS!R:S,2,FALSE)),AY2620*SUSS!$M$2)</f>
        <v>1411.4268</v>
      </c>
      <c r="BC2620" s="11">
        <f t="shared" si="870"/>
        <v>284.53320000000002</v>
      </c>
    </row>
    <row r="2621" spans="14:55" ht="29.25" thickBot="1">
      <c r="N2621" s="3" t="s">
        <v>224</v>
      </c>
      <c r="O2621" s="83">
        <v>41</v>
      </c>
      <c r="P2621" s="86">
        <v>1002.48</v>
      </c>
      <c r="Q2621" s="84" t="s">
        <v>106</v>
      </c>
      <c r="R2621" s="84" t="s">
        <v>10</v>
      </c>
      <c r="S2621" s="84" t="s">
        <v>83</v>
      </c>
      <c r="T2621" s="83" t="s">
        <v>227</v>
      </c>
      <c r="U2621" s="83" t="s">
        <v>124</v>
      </c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14:55" ht="29.25" thickBot="1">
      <c r="N2622" s="3" t="s">
        <v>224</v>
      </c>
      <c r="O2622" s="83">
        <v>41</v>
      </c>
      <c r="P2622" s="86">
        <v>5272.07</v>
      </c>
      <c r="Q2622" s="84" t="s">
        <v>82</v>
      </c>
      <c r="R2622" s="84" t="s">
        <v>10</v>
      </c>
      <c r="S2622" s="84" t="s">
        <v>10</v>
      </c>
      <c r="T2622" s="83" t="s">
        <v>154</v>
      </c>
      <c r="U2622" s="83" t="s">
        <v>124</v>
      </c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14:55" ht="29.25" thickBot="1">
      <c r="N2623" s="3" t="s">
        <v>224</v>
      </c>
      <c r="O2623" s="83">
        <v>42</v>
      </c>
      <c r="P2623" s="86">
        <v>1636.27</v>
      </c>
      <c r="Q2623" s="84" t="s">
        <v>102</v>
      </c>
      <c r="R2623" s="84" t="s">
        <v>10</v>
      </c>
      <c r="S2623" s="84" t="s">
        <v>10</v>
      </c>
      <c r="T2623" s="83" t="s">
        <v>206</v>
      </c>
      <c r="U2623" s="83" t="s">
        <v>124</v>
      </c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14:55" ht="29.25" thickBot="1">
      <c r="N2624" s="3" t="s">
        <v>224</v>
      </c>
      <c r="O2624" s="83">
        <v>42</v>
      </c>
      <c r="P2624" s="87">
        <v>218.97</v>
      </c>
      <c r="Q2624" s="84" t="s">
        <v>107</v>
      </c>
      <c r="R2624" s="84" t="s">
        <v>10</v>
      </c>
      <c r="S2624" s="84" t="s">
        <v>10</v>
      </c>
      <c r="T2624" s="83" t="s">
        <v>111</v>
      </c>
      <c r="U2624" s="83" t="s">
        <v>124</v>
      </c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14:55" ht="29.25" thickBot="1">
      <c r="N2625" s="3" t="s">
        <v>224</v>
      </c>
      <c r="O2625" s="83">
        <v>42</v>
      </c>
      <c r="P2625" s="87">
        <v>714.29</v>
      </c>
      <c r="Q2625" s="84" t="s">
        <v>11</v>
      </c>
      <c r="R2625" s="84" t="s">
        <v>10</v>
      </c>
      <c r="S2625" s="84" t="s">
        <v>83</v>
      </c>
      <c r="T2625" s="83" t="s">
        <v>113</v>
      </c>
      <c r="U2625" s="83" t="s">
        <v>124</v>
      </c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>O365001</v>
      </c>
      <c r="AU2625" s="11">
        <f t="shared" si="885"/>
        <v>42</v>
      </c>
      <c r="AV2625" s="11">
        <f t="shared" si="886"/>
        <v>714.29</v>
      </c>
      <c r="AW2625" s="11" t="str">
        <f t="shared" si="887"/>
        <v>2012/4</v>
      </c>
      <c r="AX2625" s="11" t="str">
        <f t="shared" si="888"/>
        <v>2012/4 Contribuciones Seg. Social</v>
      </c>
      <c r="AY2625" s="11">
        <f t="shared" si="869"/>
        <v>11761.89</v>
      </c>
      <c r="AZ2625" s="11">
        <f t="shared" si="889"/>
        <v>6.0729185530556735E-2</v>
      </c>
      <c r="BA2625" s="11" t="str">
        <f t="shared" si="871"/>
        <v>O365001 42</v>
      </c>
      <c r="BB2625" s="11">
        <f>IFERROR(IF(AW2625="","",VLOOKUP(AW2625,SUSS!R:S,2,FALSE)),AY2625*SUSS!$M$2)</f>
        <v>1411.4268</v>
      </c>
      <c r="BC2625" s="11">
        <f t="shared" si="870"/>
        <v>85.714799999999997</v>
      </c>
    </row>
    <row r="2626" spans="14:55" ht="29.25" thickBot="1">
      <c r="N2626" s="3" t="s">
        <v>224</v>
      </c>
      <c r="O2626" s="83">
        <v>42</v>
      </c>
      <c r="P2626" s="86">
        <v>1002.48</v>
      </c>
      <c r="Q2626" s="84" t="s">
        <v>106</v>
      </c>
      <c r="R2626" s="84" t="s">
        <v>10</v>
      </c>
      <c r="S2626" s="84" t="s">
        <v>83</v>
      </c>
      <c r="T2626" s="83" t="s">
        <v>227</v>
      </c>
      <c r="U2626" s="83" t="s">
        <v>124</v>
      </c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14:55" ht="29.25" thickBot="1">
      <c r="N2627" s="3" t="s">
        <v>224</v>
      </c>
      <c r="O2627" s="83">
        <v>42</v>
      </c>
      <c r="P2627" s="86">
        <v>1656.82</v>
      </c>
      <c r="Q2627" s="84" t="s">
        <v>11</v>
      </c>
      <c r="R2627" s="84" t="s">
        <v>10</v>
      </c>
      <c r="S2627" s="84" t="s">
        <v>10</v>
      </c>
      <c r="T2627" s="83" t="s">
        <v>128</v>
      </c>
      <c r="U2627" s="83" t="s">
        <v>124</v>
      </c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>O365001</v>
      </c>
      <c r="AU2627" s="11">
        <f t="shared" si="885"/>
        <v>42</v>
      </c>
      <c r="AV2627" s="11">
        <f t="shared" si="886"/>
        <v>1656.82</v>
      </c>
      <c r="AW2627" s="11" t="str">
        <f t="shared" si="887"/>
        <v>2013/2</v>
      </c>
      <c r="AX2627" s="11" t="str">
        <f t="shared" si="888"/>
        <v>2013/2 Contribuciones Seg. Social</v>
      </c>
      <c r="AY2627" s="11">
        <f t="shared" si="869"/>
        <v>13159.94</v>
      </c>
      <c r="AZ2627" s="11">
        <f t="shared" si="889"/>
        <v>0.12589875029825362</v>
      </c>
      <c r="BA2627" s="11" t="str">
        <f t="shared" si="871"/>
        <v>O365001 42</v>
      </c>
      <c r="BB2627" s="11">
        <f>IFERROR(IF(AW2627="","",VLOOKUP(AW2627,SUSS!R:S,2,FALSE)),AY2627*SUSS!$M$2)</f>
        <v>1579.1928</v>
      </c>
      <c r="BC2627" s="11">
        <f t="shared" si="870"/>
        <v>198.81839999999997</v>
      </c>
    </row>
    <row r="2628" spans="14:55" ht="29.25" thickBot="1">
      <c r="N2628" s="3" t="s">
        <v>224</v>
      </c>
      <c r="O2628" s="83">
        <v>42</v>
      </c>
      <c r="P2628" s="86">
        <v>5272.07</v>
      </c>
      <c r="Q2628" s="84" t="s">
        <v>82</v>
      </c>
      <c r="R2628" s="84" t="s">
        <v>10</v>
      </c>
      <c r="S2628" s="84" t="s">
        <v>10</v>
      </c>
      <c r="T2628" s="83" t="s">
        <v>154</v>
      </c>
      <c r="U2628" s="83" t="s">
        <v>124</v>
      </c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14:55" ht="29.25" thickBot="1">
      <c r="N2629" s="3" t="s">
        <v>224</v>
      </c>
      <c r="O2629" s="83">
        <v>43</v>
      </c>
      <c r="P2629" s="86">
        <v>1636.27</v>
      </c>
      <c r="Q2629" s="84" t="s">
        <v>102</v>
      </c>
      <c r="R2629" s="84" t="s">
        <v>10</v>
      </c>
      <c r="S2629" s="84" t="s">
        <v>10</v>
      </c>
      <c r="T2629" s="83" t="s">
        <v>206</v>
      </c>
      <c r="U2629" s="83" t="s">
        <v>124</v>
      </c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14:55" ht="29.25" thickBot="1">
      <c r="N2630" s="3" t="s">
        <v>224</v>
      </c>
      <c r="O2630" s="83">
        <v>43</v>
      </c>
      <c r="P2630" s="87">
        <v>218.97</v>
      </c>
      <c r="Q2630" s="84" t="s">
        <v>107</v>
      </c>
      <c r="R2630" s="84" t="s">
        <v>10</v>
      </c>
      <c r="S2630" s="84" t="s">
        <v>10</v>
      </c>
      <c r="T2630" s="83" t="s">
        <v>111</v>
      </c>
      <c r="U2630" s="83" t="s">
        <v>124</v>
      </c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14:55" ht="29.25" thickBot="1">
      <c r="N2631" s="3" t="s">
        <v>224</v>
      </c>
      <c r="O2631" s="83">
        <v>43</v>
      </c>
      <c r="P2631" s="86">
        <v>1002.48</v>
      </c>
      <c r="Q2631" s="84" t="s">
        <v>106</v>
      </c>
      <c r="R2631" s="84" t="s">
        <v>10</v>
      </c>
      <c r="S2631" s="84" t="s">
        <v>83</v>
      </c>
      <c r="T2631" s="83" t="s">
        <v>227</v>
      </c>
      <c r="U2631" s="83" t="s">
        <v>124</v>
      </c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14:55" ht="29.25" thickBot="1">
      <c r="N2632" s="3" t="s">
        <v>224</v>
      </c>
      <c r="O2632" s="83">
        <v>43</v>
      </c>
      <c r="P2632" s="86">
        <v>2371.11</v>
      </c>
      <c r="Q2632" s="84" t="s">
        <v>11</v>
      </c>
      <c r="R2632" s="84" t="s">
        <v>10</v>
      </c>
      <c r="S2632" s="84" t="s">
        <v>10</v>
      </c>
      <c r="T2632" s="83" t="s">
        <v>128</v>
      </c>
      <c r="U2632" s="83" t="s">
        <v>124</v>
      </c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>O365001</v>
      </c>
      <c r="AU2632" s="11">
        <f t="shared" si="885"/>
        <v>43</v>
      </c>
      <c r="AV2632" s="11">
        <f t="shared" si="886"/>
        <v>2371.11</v>
      </c>
      <c r="AW2632" s="11" t="str">
        <f t="shared" si="887"/>
        <v>2013/2</v>
      </c>
      <c r="AX2632" s="11" t="str">
        <f t="shared" si="888"/>
        <v>2013/2 Contribuciones Seg. Social</v>
      </c>
      <c r="AY2632" s="11">
        <f t="shared" si="890"/>
        <v>13159.94</v>
      </c>
      <c r="AZ2632" s="11">
        <f t="shared" si="889"/>
        <v>0.18017635338762944</v>
      </c>
      <c r="BA2632" s="11" t="str">
        <f t="shared" ref="BA2632:BA2695" si="892">AT2632&amp;" "&amp;AU2632</f>
        <v>O365001 43</v>
      </c>
      <c r="BB2632" s="11">
        <f>IFERROR(IF(AW2632="","",VLOOKUP(AW2632,SUSS!R:S,2,FALSE)),AY2632*SUSS!$M$2)</f>
        <v>1579.1928</v>
      </c>
      <c r="BC2632" s="11">
        <f t="shared" si="891"/>
        <v>284.53320000000002</v>
      </c>
    </row>
    <row r="2633" spans="14:55" ht="29.25" thickBot="1">
      <c r="N2633" s="3" t="s">
        <v>224</v>
      </c>
      <c r="O2633" s="83">
        <v>43</v>
      </c>
      <c r="P2633" s="86">
        <v>5272.07</v>
      </c>
      <c r="Q2633" s="84" t="s">
        <v>82</v>
      </c>
      <c r="R2633" s="84" t="s">
        <v>10</v>
      </c>
      <c r="S2633" s="84" t="s">
        <v>10</v>
      </c>
      <c r="T2633" s="83" t="s">
        <v>154</v>
      </c>
      <c r="U2633" s="83" t="s">
        <v>124</v>
      </c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14:55" ht="29.25" thickBot="1">
      <c r="N2634" s="3" t="s">
        <v>224</v>
      </c>
      <c r="O2634" s="83">
        <v>44</v>
      </c>
      <c r="P2634" s="86">
        <v>1636.27</v>
      </c>
      <c r="Q2634" s="84" t="s">
        <v>102</v>
      </c>
      <c r="R2634" s="84" t="s">
        <v>10</v>
      </c>
      <c r="S2634" s="84" t="s">
        <v>10</v>
      </c>
      <c r="T2634" s="83" t="s">
        <v>206</v>
      </c>
      <c r="U2634" s="83" t="s">
        <v>124</v>
      </c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14:55" ht="29.25" thickBot="1">
      <c r="N2635" s="3" t="s">
        <v>224</v>
      </c>
      <c r="O2635" s="83">
        <v>44</v>
      </c>
      <c r="P2635" s="87">
        <v>218.97</v>
      </c>
      <c r="Q2635" s="84" t="s">
        <v>107</v>
      </c>
      <c r="R2635" s="84" t="s">
        <v>10</v>
      </c>
      <c r="S2635" s="84" t="s">
        <v>10</v>
      </c>
      <c r="T2635" s="83" t="s">
        <v>111</v>
      </c>
      <c r="U2635" s="83" t="s">
        <v>124</v>
      </c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14:55" ht="29.25" thickBot="1">
      <c r="N2636" s="3" t="s">
        <v>224</v>
      </c>
      <c r="O2636" s="83">
        <v>44</v>
      </c>
      <c r="P2636" s="86">
        <v>1002.48</v>
      </c>
      <c r="Q2636" s="84" t="s">
        <v>106</v>
      </c>
      <c r="R2636" s="84" t="s">
        <v>10</v>
      </c>
      <c r="S2636" s="84" t="s">
        <v>83</v>
      </c>
      <c r="T2636" s="83" t="s">
        <v>227</v>
      </c>
      <c r="U2636" s="83" t="s">
        <v>124</v>
      </c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14:55" ht="29.25" thickBot="1">
      <c r="N2637" s="3" t="s">
        <v>224</v>
      </c>
      <c r="O2637" s="83">
        <v>44</v>
      </c>
      <c r="P2637" s="86">
        <v>2371.11</v>
      </c>
      <c r="Q2637" s="84" t="s">
        <v>11</v>
      </c>
      <c r="R2637" s="84" t="s">
        <v>10</v>
      </c>
      <c r="S2637" s="84" t="s">
        <v>10</v>
      </c>
      <c r="T2637" s="83" t="s">
        <v>128</v>
      </c>
      <c r="U2637" s="83" t="s">
        <v>124</v>
      </c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>O365001</v>
      </c>
      <c r="AU2637" s="11">
        <f t="shared" si="885"/>
        <v>44</v>
      </c>
      <c r="AV2637" s="11">
        <f t="shared" si="886"/>
        <v>2371.11</v>
      </c>
      <c r="AW2637" s="11" t="str">
        <f t="shared" si="887"/>
        <v>2013/2</v>
      </c>
      <c r="AX2637" s="11" t="str">
        <f t="shared" si="888"/>
        <v>2013/2 Contribuciones Seg. Social</v>
      </c>
      <c r="AY2637" s="11">
        <f t="shared" si="890"/>
        <v>13159.94</v>
      </c>
      <c r="AZ2637" s="11">
        <f t="shared" si="889"/>
        <v>0.18017635338762944</v>
      </c>
      <c r="BA2637" s="11" t="str">
        <f t="shared" si="892"/>
        <v>O365001 44</v>
      </c>
      <c r="BB2637" s="11">
        <f>IFERROR(IF(AW2637="","",VLOOKUP(AW2637,SUSS!R:S,2,FALSE)),AY2637*SUSS!$M$2)</f>
        <v>1579.1928</v>
      </c>
      <c r="BC2637" s="11">
        <f t="shared" si="891"/>
        <v>284.53320000000002</v>
      </c>
    </row>
    <row r="2638" spans="14:55" ht="29.25" thickBot="1">
      <c r="N2638" s="3" t="s">
        <v>224</v>
      </c>
      <c r="O2638" s="83">
        <v>44</v>
      </c>
      <c r="P2638" s="86">
        <v>5272.07</v>
      </c>
      <c r="Q2638" s="84" t="s">
        <v>82</v>
      </c>
      <c r="R2638" s="84" t="s">
        <v>10</v>
      </c>
      <c r="S2638" s="84" t="s">
        <v>10</v>
      </c>
      <c r="T2638" s="83" t="s">
        <v>154</v>
      </c>
      <c r="U2638" s="83" t="s">
        <v>124</v>
      </c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14:55" ht="29.25" thickBot="1">
      <c r="N2639" s="3" t="s">
        <v>224</v>
      </c>
      <c r="O2639" s="83">
        <v>45</v>
      </c>
      <c r="P2639" s="86">
        <v>1636.27</v>
      </c>
      <c r="Q2639" s="84" t="s">
        <v>102</v>
      </c>
      <c r="R2639" s="84" t="s">
        <v>10</v>
      </c>
      <c r="S2639" s="84" t="s">
        <v>10</v>
      </c>
      <c r="T2639" s="83" t="s">
        <v>206</v>
      </c>
      <c r="U2639" s="83" t="s">
        <v>124</v>
      </c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14:55" ht="29.25" thickBot="1">
      <c r="N2640" s="3" t="s">
        <v>224</v>
      </c>
      <c r="O2640" s="83">
        <v>45</v>
      </c>
      <c r="P2640" s="87">
        <v>218.97</v>
      </c>
      <c r="Q2640" s="84" t="s">
        <v>107</v>
      </c>
      <c r="R2640" s="84" t="s">
        <v>10</v>
      </c>
      <c r="S2640" s="84" t="s">
        <v>10</v>
      </c>
      <c r="T2640" s="83" t="s">
        <v>111</v>
      </c>
      <c r="U2640" s="83" t="s">
        <v>124</v>
      </c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14:55" ht="29.25" thickBot="1">
      <c r="N2641" s="3" t="s">
        <v>224</v>
      </c>
      <c r="O2641" s="83">
        <v>45</v>
      </c>
      <c r="P2641" s="86">
        <v>1002.48</v>
      </c>
      <c r="Q2641" s="84" t="s">
        <v>106</v>
      </c>
      <c r="R2641" s="84" t="s">
        <v>10</v>
      </c>
      <c r="S2641" s="84" t="s">
        <v>83</v>
      </c>
      <c r="T2641" s="83" t="s">
        <v>227</v>
      </c>
      <c r="U2641" s="83" t="s">
        <v>124</v>
      </c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14:55" ht="29.25" thickBot="1">
      <c r="N2642" s="3" t="s">
        <v>224</v>
      </c>
      <c r="O2642" s="83">
        <v>45</v>
      </c>
      <c r="P2642" s="86">
        <v>2371.11</v>
      </c>
      <c r="Q2642" s="84" t="s">
        <v>11</v>
      </c>
      <c r="R2642" s="84" t="s">
        <v>10</v>
      </c>
      <c r="S2642" s="84" t="s">
        <v>10</v>
      </c>
      <c r="T2642" s="83" t="s">
        <v>128</v>
      </c>
      <c r="U2642" s="83" t="s">
        <v>124</v>
      </c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>O365001</v>
      </c>
      <c r="AU2642" s="11">
        <f t="shared" si="885"/>
        <v>45</v>
      </c>
      <c r="AV2642" s="11">
        <f t="shared" si="886"/>
        <v>2371.11</v>
      </c>
      <c r="AW2642" s="11" t="str">
        <f t="shared" si="887"/>
        <v>2013/2</v>
      </c>
      <c r="AX2642" s="11" t="str">
        <f t="shared" si="888"/>
        <v>2013/2 Contribuciones Seg. Social</v>
      </c>
      <c r="AY2642" s="11">
        <f t="shared" si="890"/>
        <v>13159.94</v>
      </c>
      <c r="AZ2642" s="11">
        <f t="shared" si="889"/>
        <v>0.18017635338762944</v>
      </c>
      <c r="BA2642" s="11" t="str">
        <f t="shared" si="892"/>
        <v>O365001 45</v>
      </c>
      <c r="BB2642" s="11">
        <f>IFERROR(IF(AW2642="","",VLOOKUP(AW2642,SUSS!R:S,2,FALSE)),AY2642*SUSS!$M$2)</f>
        <v>1579.1928</v>
      </c>
      <c r="BC2642" s="11">
        <f t="shared" si="891"/>
        <v>284.53320000000002</v>
      </c>
    </row>
    <row r="2643" spans="14:55" ht="29.25" thickBot="1">
      <c r="N2643" s="3" t="s">
        <v>224</v>
      </c>
      <c r="O2643" s="83">
        <v>45</v>
      </c>
      <c r="P2643" s="86">
        <v>3454.95</v>
      </c>
      <c r="Q2643" s="84" t="s">
        <v>82</v>
      </c>
      <c r="R2643" s="84" t="s">
        <v>10</v>
      </c>
      <c r="S2643" s="84" t="s">
        <v>10</v>
      </c>
      <c r="T2643" s="83" t="s">
        <v>154</v>
      </c>
      <c r="U2643" s="83" t="s">
        <v>124</v>
      </c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14:55" ht="29.25" thickBot="1">
      <c r="N2644" s="3" t="s">
        <v>224</v>
      </c>
      <c r="O2644" s="83">
        <v>45</v>
      </c>
      <c r="P2644" s="86">
        <v>1817.12</v>
      </c>
      <c r="Q2644" s="84" t="s">
        <v>82</v>
      </c>
      <c r="R2644" s="84" t="s">
        <v>10</v>
      </c>
      <c r="S2644" s="84" t="s">
        <v>83</v>
      </c>
      <c r="T2644" s="83" t="s">
        <v>154</v>
      </c>
      <c r="U2644" s="83" t="s">
        <v>124</v>
      </c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14:55" ht="29.25" thickBot="1">
      <c r="N2645" s="3" t="s">
        <v>224</v>
      </c>
      <c r="O2645" s="83">
        <v>46</v>
      </c>
      <c r="P2645" s="86">
        <v>1636.27</v>
      </c>
      <c r="Q2645" s="84" t="s">
        <v>102</v>
      </c>
      <c r="R2645" s="84" t="s">
        <v>10</v>
      </c>
      <c r="S2645" s="84" t="s">
        <v>10</v>
      </c>
      <c r="T2645" s="83" t="s">
        <v>206</v>
      </c>
      <c r="U2645" s="83" t="s">
        <v>124</v>
      </c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14:55" ht="29.25" thickBot="1">
      <c r="N2646" s="3" t="s">
        <v>224</v>
      </c>
      <c r="O2646" s="83">
        <v>46</v>
      </c>
      <c r="P2646" s="87">
        <v>218.97</v>
      </c>
      <c r="Q2646" s="84" t="s">
        <v>107</v>
      </c>
      <c r="R2646" s="84" t="s">
        <v>10</v>
      </c>
      <c r="S2646" s="84" t="s">
        <v>10</v>
      </c>
      <c r="T2646" s="83" t="s">
        <v>111</v>
      </c>
      <c r="U2646" s="83" t="s">
        <v>124</v>
      </c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14:55" ht="29.25" thickBot="1">
      <c r="N2647" s="3" t="s">
        <v>224</v>
      </c>
      <c r="O2647" s="83">
        <v>46</v>
      </c>
      <c r="P2647" s="86">
        <v>1002.48</v>
      </c>
      <c r="Q2647" s="84" t="s">
        <v>106</v>
      </c>
      <c r="R2647" s="84" t="s">
        <v>10</v>
      </c>
      <c r="S2647" s="84" t="s">
        <v>83</v>
      </c>
      <c r="T2647" s="83" t="s">
        <v>227</v>
      </c>
      <c r="U2647" s="83" t="s">
        <v>124</v>
      </c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14:55" ht="29.25" thickBot="1">
      <c r="N2648" s="3" t="s">
        <v>224</v>
      </c>
      <c r="O2648" s="83">
        <v>46</v>
      </c>
      <c r="P2648" s="86">
        <v>2371.11</v>
      </c>
      <c r="Q2648" s="84" t="s">
        <v>11</v>
      </c>
      <c r="R2648" s="84" t="s">
        <v>10</v>
      </c>
      <c r="S2648" s="84" t="s">
        <v>10</v>
      </c>
      <c r="T2648" s="83" t="s">
        <v>128</v>
      </c>
      <c r="U2648" s="83" t="s">
        <v>124</v>
      </c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>O365001</v>
      </c>
      <c r="AU2648" s="11">
        <f t="shared" si="885"/>
        <v>46</v>
      </c>
      <c r="AV2648" s="11">
        <f t="shared" si="886"/>
        <v>2371.11</v>
      </c>
      <c r="AW2648" s="11" t="str">
        <f t="shared" si="887"/>
        <v>2013/2</v>
      </c>
      <c r="AX2648" s="11" t="str">
        <f t="shared" si="888"/>
        <v>2013/2 Contribuciones Seg. Social</v>
      </c>
      <c r="AY2648" s="11">
        <f t="shared" si="890"/>
        <v>13159.94</v>
      </c>
      <c r="AZ2648" s="11">
        <f t="shared" si="889"/>
        <v>0.18017635338762944</v>
      </c>
      <c r="BA2648" s="11" t="str">
        <f t="shared" si="892"/>
        <v>O365001 46</v>
      </c>
      <c r="BB2648" s="11">
        <f>IFERROR(IF(AW2648="","",VLOOKUP(AW2648,SUSS!R:S,2,FALSE)),AY2648*SUSS!$M$2)</f>
        <v>1579.1928</v>
      </c>
      <c r="BC2648" s="11">
        <f t="shared" si="891"/>
        <v>284.53320000000002</v>
      </c>
    </row>
    <row r="2649" spans="14:55" ht="29.25" thickBot="1">
      <c r="N2649" s="3" t="s">
        <v>224</v>
      </c>
      <c r="O2649" s="83">
        <v>46</v>
      </c>
      <c r="P2649" s="86">
        <v>5272.07</v>
      </c>
      <c r="Q2649" s="84" t="s">
        <v>82</v>
      </c>
      <c r="R2649" s="84" t="s">
        <v>10</v>
      </c>
      <c r="S2649" s="84" t="s">
        <v>83</v>
      </c>
      <c r="T2649" s="83" t="s">
        <v>154</v>
      </c>
      <c r="U2649" s="83" t="s">
        <v>124</v>
      </c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14:55" ht="29.25" thickBot="1">
      <c r="N2650" s="3" t="s">
        <v>224</v>
      </c>
      <c r="O2650" s="83">
        <v>47</v>
      </c>
      <c r="P2650" s="86">
        <v>1636.27</v>
      </c>
      <c r="Q2650" s="84" t="s">
        <v>102</v>
      </c>
      <c r="R2650" s="84" t="s">
        <v>10</v>
      </c>
      <c r="S2650" s="84" t="s">
        <v>10</v>
      </c>
      <c r="T2650" s="83" t="s">
        <v>206</v>
      </c>
      <c r="U2650" s="83" t="s">
        <v>124</v>
      </c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14:55" ht="29.25" thickBot="1">
      <c r="N2651" s="3" t="s">
        <v>224</v>
      </c>
      <c r="O2651" s="83">
        <v>47</v>
      </c>
      <c r="P2651" s="87">
        <v>218.97</v>
      </c>
      <c r="Q2651" s="84" t="s">
        <v>107</v>
      </c>
      <c r="R2651" s="84" t="s">
        <v>10</v>
      </c>
      <c r="S2651" s="84" t="s">
        <v>10</v>
      </c>
      <c r="T2651" s="83" t="s">
        <v>111</v>
      </c>
      <c r="U2651" s="83" t="s">
        <v>124</v>
      </c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14:55" ht="29.25" thickBot="1">
      <c r="N2652" s="3" t="s">
        <v>224</v>
      </c>
      <c r="O2652" s="83">
        <v>47</v>
      </c>
      <c r="P2652" s="86">
        <v>1002.48</v>
      </c>
      <c r="Q2652" s="84" t="s">
        <v>106</v>
      </c>
      <c r="R2652" s="84" t="s">
        <v>10</v>
      </c>
      <c r="S2652" s="84" t="s">
        <v>83</v>
      </c>
      <c r="T2652" s="83" t="s">
        <v>227</v>
      </c>
      <c r="U2652" s="83" t="s">
        <v>124</v>
      </c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14:55" ht="29.25" thickBot="1">
      <c r="N2653" s="3" t="s">
        <v>224</v>
      </c>
      <c r="O2653" s="83">
        <v>47</v>
      </c>
      <c r="P2653" s="86">
        <v>2018.68</v>
      </c>
      <c r="Q2653" s="84" t="s">
        <v>11</v>
      </c>
      <c r="R2653" s="84" t="s">
        <v>10</v>
      </c>
      <c r="S2653" s="84" t="s">
        <v>10</v>
      </c>
      <c r="T2653" s="83" t="s">
        <v>128</v>
      </c>
      <c r="U2653" s="83" t="s">
        <v>124</v>
      </c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>O365001</v>
      </c>
      <c r="AU2653" s="11">
        <f t="shared" si="885"/>
        <v>47</v>
      </c>
      <c r="AV2653" s="11">
        <f t="shared" si="886"/>
        <v>2018.68</v>
      </c>
      <c r="AW2653" s="11" t="str">
        <f t="shared" si="887"/>
        <v>2013/2</v>
      </c>
      <c r="AX2653" s="11" t="str">
        <f t="shared" si="888"/>
        <v>2013/2 Contribuciones Seg. Social</v>
      </c>
      <c r="AY2653" s="11">
        <f t="shared" si="890"/>
        <v>13159.94</v>
      </c>
      <c r="AZ2653" s="11">
        <f t="shared" si="889"/>
        <v>0.15339583615122865</v>
      </c>
      <c r="BA2653" s="11" t="str">
        <f t="shared" si="892"/>
        <v>O365001 47</v>
      </c>
      <c r="BB2653" s="11">
        <f>IFERROR(IF(AW2653="","",VLOOKUP(AW2653,SUSS!R:S,2,FALSE)),AY2653*SUSS!$M$2)</f>
        <v>1579.1928</v>
      </c>
      <c r="BC2653" s="11">
        <f t="shared" si="891"/>
        <v>242.24160000000001</v>
      </c>
    </row>
    <row r="2654" spans="14:55" ht="29.25" thickBot="1">
      <c r="N2654" s="3" t="s">
        <v>224</v>
      </c>
      <c r="O2654" s="83">
        <v>47</v>
      </c>
      <c r="P2654" s="87">
        <v>352.43</v>
      </c>
      <c r="Q2654" s="84" t="s">
        <v>11</v>
      </c>
      <c r="R2654" s="84" t="s">
        <v>10</v>
      </c>
      <c r="S2654" s="84" t="s">
        <v>83</v>
      </c>
      <c r="T2654" s="83" t="s">
        <v>128</v>
      </c>
      <c r="U2654" s="83" t="s">
        <v>124</v>
      </c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>O365001</v>
      </c>
      <c r="AU2654" s="11">
        <f t="shared" ref="AU2654:AU2717" si="906">IF($Q2654=$AD$1,O2654,"")</f>
        <v>47</v>
      </c>
      <c r="AV2654" s="11">
        <f t="shared" ref="AV2654:AV2717" si="907">IF($Q2654=$AD$1,P2654,"")</f>
        <v>352.43</v>
      </c>
      <c r="AW2654" s="11" t="str">
        <f t="shared" ref="AW2654:AW2717" si="908">IF($Q2654=$AD$1,T2654,"")</f>
        <v>2013/2</v>
      </c>
      <c r="AX2654" s="11" t="str">
        <f t="shared" ref="AX2654:AX2717" si="909">IF(AW2654&lt;&gt;"",AW2654&amp;" "&amp;$AD$1,"")</f>
        <v>2013/2 Contribuciones Seg. Social</v>
      </c>
      <c r="AY2654" s="11">
        <f t="shared" si="890"/>
        <v>13159.94</v>
      </c>
      <c r="AZ2654" s="11">
        <f t="shared" ref="AZ2654:AZ2717" si="910">IF(AY2654="","",AV2654/AY2654)</f>
        <v>2.6780517236400774E-2</v>
      </c>
      <c r="BA2654" s="11" t="str">
        <f t="shared" si="892"/>
        <v>O365001 47</v>
      </c>
      <c r="BB2654" s="11">
        <f>IFERROR(IF(AW2654="","",VLOOKUP(AW2654,SUSS!R:S,2,FALSE)),AY2654*SUSS!$M$2)</f>
        <v>1579.1928</v>
      </c>
      <c r="BC2654" s="11">
        <f t="shared" si="891"/>
        <v>42.291600000000003</v>
      </c>
    </row>
    <row r="2655" spans="14:55" ht="29.25" thickBot="1">
      <c r="N2655" s="3" t="s">
        <v>224</v>
      </c>
      <c r="O2655" s="83">
        <v>47</v>
      </c>
      <c r="P2655" s="86">
        <v>5272.07</v>
      </c>
      <c r="Q2655" s="84" t="s">
        <v>82</v>
      </c>
      <c r="R2655" s="84" t="s">
        <v>10</v>
      </c>
      <c r="S2655" s="84" t="s">
        <v>83</v>
      </c>
      <c r="T2655" s="83" t="s">
        <v>154</v>
      </c>
      <c r="U2655" s="83" t="s">
        <v>124</v>
      </c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14:55" ht="29.25" thickBot="1">
      <c r="N2656" s="3" t="s">
        <v>224</v>
      </c>
      <c r="O2656" s="83">
        <v>48</v>
      </c>
      <c r="P2656" s="86">
        <v>1636.27</v>
      </c>
      <c r="Q2656" s="84" t="s">
        <v>102</v>
      </c>
      <c r="R2656" s="84" t="s">
        <v>10</v>
      </c>
      <c r="S2656" s="84" t="s">
        <v>10</v>
      </c>
      <c r="T2656" s="83" t="s">
        <v>206</v>
      </c>
      <c r="U2656" s="83" t="s">
        <v>124</v>
      </c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14:55" ht="29.25" thickBot="1">
      <c r="N2657" s="3" t="s">
        <v>224</v>
      </c>
      <c r="O2657" s="83">
        <v>48</v>
      </c>
      <c r="P2657" s="87">
        <v>218.97</v>
      </c>
      <c r="Q2657" s="84" t="s">
        <v>107</v>
      </c>
      <c r="R2657" s="84" t="s">
        <v>10</v>
      </c>
      <c r="S2657" s="84" t="s">
        <v>10</v>
      </c>
      <c r="T2657" s="83" t="s">
        <v>111</v>
      </c>
      <c r="U2657" s="83" t="s">
        <v>124</v>
      </c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14:55" ht="29.25" thickBot="1">
      <c r="N2658" s="3" t="s">
        <v>224</v>
      </c>
      <c r="O2658" s="83">
        <v>48</v>
      </c>
      <c r="P2658" s="86">
        <v>1002.48</v>
      </c>
      <c r="Q2658" s="84" t="s">
        <v>106</v>
      </c>
      <c r="R2658" s="84" t="s">
        <v>10</v>
      </c>
      <c r="S2658" s="84" t="s">
        <v>83</v>
      </c>
      <c r="T2658" s="83" t="s">
        <v>227</v>
      </c>
      <c r="U2658" s="83" t="s">
        <v>124</v>
      </c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14:55" ht="29.25" thickBot="1">
      <c r="N2659" s="3" t="s">
        <v>224</v>
      </c>
      <c r="O2659" s="83">
        <v>48</v>
      </c>
      <c r="P2659" s="86">
        <v>2371.11</v>
      </c>
      <c r="Q2659" s="84" t="s">
        <v>11</v>
      </c>
      <c r="R2659" s="84" t="s">
        <v>10</v>
      </c>
      <c r="S2659" s="84" t="s">
        <v>83</v>
      </c>
      <c r="T2659" s="83" t="s">
        <v>128</v>
      </c>
      <c r="U2659" s="83" t="s">
        <v>124</v>
      </c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>O365001</v>
      </c>
      <c r="AU2659" s="11">
        <f t="shared" si="906"/>
        <v>48</v>
      </c>
      <c r="AV2659" s="11">
        <f t="shared" si="907"/>
        <v>2371.11</v>
      </c>
      <c r="AW2659" s="11" t="str">
        <f t="shared" si="908"/>
        <v>2013/2</v>
      </c>
      <c r="AX2659" s="11" t="str">
        <f t="shared" si="909"/>
        <v>2013/2 Contribuciones Seg. Social</v>
      </c>
      <c r="AY2659" s="11">
        <f t="shared" si="890"/>
        <v>13159.94</v>
      </c>
      <c r="AZ2659" s="11">
        <f t="shared" si="910"/>
        <v>0.18017635338762944</v>
      </c>
      <c r="BA2659" s="11" t="str">
        <f t="shared" si="892"/>
        <v>O365001 48</v>
      </c>
      <c r="BB2659" s="11">
        <f>IFERROR(IF(AW2659="","",VLOOKUP(AW2659,SUSS!R:S,2,FALSE)),AY2659*SUSS!$M$2)</f>
        <v>1579.1928</v>
      </c>
      <c r="BC2659" s="11">
        <f t="shared" si="891"/>
        <v>284.53320000000002</v>
      </c>
    </row>
    <row r="2660" spans="14:55" ht="29.25" thickBot="1">
      <c r="N2660" s="3" t="s">
        <v>224</v>
      </c>
      <c r="O2660" s="83">
        <v>48</v>
      </c>
      <c r="P2660" s="86">
        <v>2550.19</v>
      </c>
      <c r="Q2660" s="84" t="s">
        <v>82</v>
      </c>
      <c r="R2660" s="84" t="s">
        <v>10</v>
      </c>
      <c r="S2660" s="84" t="s">
        <v>83</v>
      </c>
      <c r="T2660" s="83" t="s">
        <v>154</v>
      </c>
      <c r="U2660" s="83" t="s">
        <v>124</v>
      </c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14:55" ht="29.25" thickBot="1">
      <c r="N2661" s="3" t="s">
        <v>224</v>
      </c>
      <c r="O2661" s="83">
        <v>48</v>
      </c>
      <c r="P2661" s="86">
        <v>2721.88</v>
      </c>
      <c r="Q2661" s="84" t="s">
        <v>82</v>
      </c>
      <c r="R2661" s="84" t="s">
        <v>10</v>
      </c>
      <c r="S2661" s="84" t="s">
        <v>10</v>
      </c>
      <c r="T2661" s="83" t="s">
        <v>155</v>
      </c>
      <c r="U2661" s="83" t="s">
        <v>124</v>
      </c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14:55" ht="29.25" thickBot="1">
      <c r="N2662" s="3" t="s">
        <v>224</v>
      </c>
      <c r="O2662" s="83">
        <v>49</v>
      </c>
      <c r="P2662" s="86">
        <v>1636.27</v>
      </c>
      <c r="Q2662" s="84" t="s">
        <v>102</v>
      </c>
      <c r="R2662" s="84" t="s">
        <v>10</v>
      </c>
      <c r="S2662" s="84" t="s">
        <v>10</v>
      </c>
      <c r="T2662" s="83" t="s">
        <v>206</v>
      </c>
      <c r="U2662" s="83" t="s">
        <v>124</v>
      </c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14:55" ht="29.25" thickBot="1">
      <c r="N2663" s="3" t="s">
        <v>224</v>
      </c>
      <c r="O2663" s="83">
        <v>49</v>
      </c>
      <c r="P2663" s="87">
        <v>218.97</v>
      </c>
      <c r="Q2663" s="84" t="s">
        <v>107</v>
      </c>
      <c r="R2663" s="84" t="s">
        <v>10</v>
      </c>
      <c r="S2663" s="84" t="s">
        <v>10</v>
      </c>
      <c r="T2663" s="83" t="s">
        <v>111</v>
      </c>
      <c r="U2663" s="83" t="s">
        <v>124</v>
      </c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14:55" ht="29.25" thickBot="1">
      <c r="N2664" s="3" t="s">
        <v>224</v>
      </c>
      <c r="O2664" s="83">
        <v>49</v>
      </c>
      <c r="P2664" s="86">
        <v>1002.48</v>
      </c>
      <c r="Q2664" s="84" t="s">
        <v>106</v>
      </c>
      <c r="R2664" s="84" t="s">
        <v>10</v>
      </c>
      <c r="S2664" s="84" t="s">
        <v>83</v>
      </c>
      <c r="T2664" s="83" t="s">
        <v>227</v>
      </c>
      <c r="U2664" s="83" t="s">
        <v>124</v>
      </c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14:55" ht="29.25" thickBot="1">
      <c r="N2665" s="3" t="s">
        <v>224</v>
      </c>
      <c r="O2665" s="83">
        <v>49</v>
      </c>
      <c r="P2665" s="86">
        <v>2371.11</v>
      </c>
      <c r="Q2665" s="84" t="s">
        <v>11</v>
      </c>
      <c r="R2665" s="84" t="s">
        <v>10</v>
      </c>
      <c r="S2665" s="84" t="s">
        <v>83</v>
      </c>
      <c r="T2665" s="83" t="s">
        <v>128</v>
      </c>
      <c r="U2665" s="83" t="s">
        <v>124</v>
      </c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>O365001</v>
      </c>
      <c r="AU2665" s="11">
        <f t="shared" si="906"/>
        <v>49</v>
      </c>
      <c r="AV2665" s="11">
        <f t="shared" si="907"/>
        <v>2371.11</v>
      </c>
      <c r="AW2665" s="11" t="str">
        <f t="shared" si="908"/>
        <v>2013/2</v>
      </c>
      <c r="AX2665" s="11" t="str">
        <f t="shared" si="909"/>
        <v>2013/2 Contribuciones Seg. Social</v>
      </c>
      <c r="AY2665" s="11">
        <f t="shared" si="890"/>
        <v>13159.94</v>
      </c>
      <c r="AZ2665" s="11">
        <f t="shared" si="910"/>
        <v>0.18017635338762944</v>
      </c>
      <c r="BA2665" s="11" t="str">
        <f t="shared" si="892"/>
        <v>O365001 49</v>
      </c>
      <c r="BB2665" s="11">
        <f>IFERROR(IF(AW2665="","",VLOOKUP(AW2665,SUSS!R:S,2,FALSE)),AY2665*SUSS!$M$2)</f>
        <v>1579.1928</v>
      </c>
      <c r="BC2665" s="11">
        <f t="shared" si="891"/>
        <v>284.53320000000002</v>
      </c>
    </row>
    <row r="2666" spans="14:55" ht="29.25" thickBot="1">
      <c r="N2666" s="3" t="s">
        <v>224</v>
      </c>
      <c r="O2666" s="83">
        <v>49</v>
      </c>
      <c r="P2666" s="86">
        <v>5272.07</v>
      </c>
      <c r="Q2666" s="84" t="s">
        <v>82</v>
      </c>
      <c r="R2666" s="84" t="s">
        <v>10</v>
      </c>
      <c r="S2666" s="84" t="s">
        <v>10</v>
      </c>
      <c r="T2666" s="83" t="s">
        <v>155</v>
      </c>
      <c r="U2666" s="83" t="s">
        <v>124</v>
      </c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14:55" ht="29.25" thickBot="1">
      <c r="N2667" s="3" t="s">
        <v>224</v>
      </c>
      <c r="O2667" s="83">
        <v>50</v>
      </c>
      <c r="P2667" s="86">
        <v>1636.27</v>
      </c>
      <c r="Q2667" s="84" t="s">
        <v>102</v>
      </c>
      <c r="R2667" s="84" t="s">
        <v>10</v>
      </c>
      <c r="S2667" s="84" t="s">
        <v>10</v>
      </c>
      <c r="T2667" s="83" t="s">
        <v>206</v>
      </c>
      <c r="U2667" s="83" t="s">
        <v>124</v>
      </c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14:55" ht="29.25" thickBot="1">
      <c r="N2668" s="3" t="s">
        <v>224</v>
      </c>
      <c r="O2668" s="83">
        <v>50</v>
      </c>
      <c r="P2668" s="87">
        <v>218.97</v>
      </c>
      <c r="Q2668" s="84" t="s">
        <v>107</v>
      </c>
      <c r="R2668" s="84" t="s">
        <v>10</v>
      </c>
      <c r="S2668" s="84" t="s">
        <v>10</v>
      </c>
      <c r="T2668" s="83" t="s">
        <v>111</v>
      </c>
      <c r="U2668" s="83" t="s">
        <v>124</v>
      </c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14:55" ht="29.25" thickBot="1">
      <c r="N2669" s="3" t="s">
        <v>224</v>
      </c>
      <c r="O2669" s="83">
        <v>50</v>
      </c>
      <c r="P2669" s="86">
        <v>1002.48</v>
      </c>
      <c r="Q2669" s="84" t="s">
        <v>106</v>
      </c>
      <c r="R2669" s="84" t="s">
        <v>10</v>
      </c>
      <c r="S2669" s="84" t="s">
        <v>83</v>
      </c>
      <c r="T2669" s="83" t="s">
        <v>227</v>
      </c>
      <c r="U2669" s="83" t="s">
        <v>124</v>
      </c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14:55" ht="29.25" thickBot="1">
      <c r="N2670" s="3" t="s">
        <v>224</v>
      </c>
      <c r="O2670" s="83">
        <v>50</v>
      </c>
      <c r="P2670" s="86">
        <v>2371.11</v>
      </c>
      <c r="Q2670" s="84" t="s">
        <v>11</v>
      </c>
      <c r="R2670" s="84" t="s">
        <v>10</v>
      </c>
      <c r="S2670" s="84" t="s">
        <v>83</v>
      </c>
      <c r="T2670" s="83" t="s">
        <v>128</v>
      </c>
      <c r="U2670" s="83" t="s">
        <v>124</v>
      </c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>O365001</v>
      </c>
      <c r="AU2670" s="11">
        <f t="shared" si="906"/>
        <v>50</v>
      </c>
      <c r="AV2670" s="11">
        <f t="shared" si="907"/>
        <v>2371.11</v>
      </c>
      <c r="AW2670" s="11" t="str">
        <f t="shared" si="908"/>
        <v>2013/2</v>
      </c>
      <c r="AX2670" s="11" t="str">
        <f t="shared" si="909"/>
        <v>2013/2 Contribuciones Seg. Social</v>
      </c>
      <c r="AY2670" s="11">
        <f t="shared" si="890"/>
        <v>13159.94</v>
      </c>
      <c r="AZ2670" s="11">
        <f t="shared" si="910"/>
        <v>0.18017635338762944</v>
      </c>
      <c r="BA2670" s="11" t="str">
        <f t="shared" si="892"/>
        <v>O365001 50</v>
      </c>
      <c r="BB2670" s="11">
        <f>IFERROR(IF(AW2670="","",VLOOKUP(AW2670,SUSS!R:S,2,FALSE)),AY2670*SUSS!$M$2)</f>
        <v>1579.1928</v>
      </c>
      <c r="BC2670" s="11">
        <f t="shared" si="891"/>
        <v>284.53320000000002</v>
      </c>
    </row>
    <row r="2671" spans="14:55" ht="29.25" thickBot="1">
      <c r="N2671" s="3" t="s">
        <v>224</v>
      </c>
      <c r="O2671" s="83">
        <v>50</v>
      </c>
      <c r="P2671" s="86">
        <v>5272.07</v>
      </c>
      <c r="Q2671" s="84" t="s">
        <v>82</v>
      </c>
      <c r="R2671" s="84" t="s">
        <v>10</v>
      </c>
      <c r="S2671" s="84" t="s">
        <v>10</v>
      </c>
      <c r="T2671" s="83" t="s">
        <v>155</v>
      </c>
      <c r="U2671" s="83" t="s">
        <v>124</v>
      </c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14:55" ht="29.25" thickBot="1">
      <c r="N2672" s="3" t="s">
        <v>224</v>
      </c>
      <c r="O2672" s="83">
        <v>51</v>
      </c>
      <c r="P2672" s="86">
        <v>1636.27</v>
      </c>
      <c r="Q2672" s="84" t="s">
        <v>102</v>
      </c>
      <c r="R2672" s="84" t="s">
        <v>10</v>
      </c>
      <c r="S2672" s="84" t="s">
        <v>10</v>
      </c>
      <c r="T2672" s="83" t="s">
        <v>206</v>
      </c>
      <c r="U2672" s="83" t="s">
        <v>124</v>
      </c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14:55" ht="29.25" thickBot="1">
      <c r="N2673" s="3" t="s">
        <v>224</v>
      </c>
      <c r="O2673" s="83">
        <v>51</v>
      </c>
      <c r="P2673" s="87">
        <v>218.97</v>
      </c>
      <c r="Q2673" s="84" t="s">
        <v>107</v>
      </c>
      <c r="R2673" s="84" t="s">
        <v>10</v>
      </c>
      <c r="S2673" s="84" t="s">
        <v>10</v>
      </c>
      <c r="T2673" s="83" t="s">
        <v>111</v>
      </c>
      <c r="U2673" s="83" t="s">
        <v>124</v>
      </c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14:55" ht="29.25" thickBot="1">
      <c r="N2674" s="3" t="s">
        <v>224</v>
      </c>
      <c r="O2674" s="83">
        <v>51</v>
      </c>
      <c r="P2674" s="87">
        <v>890.69</v>
      </c>
      <c r="Q2674" s="84" t="s">
        <v>106</v>
      </c>
      <c r="R2674" s="84" t="s">
        <v>10</v>
      </c>
      <c r="S2674" s="84" t="s">
        <v>83</v>
      </c>
      <c r="T2674" s="83" t="s">
        <v>227</v>
      </c>
      <c r="U2674" s="83" t="s">
        <v>124</v>
      </c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14:55" ht="29.25" thickBot="1">
      <c r="N2675" s="3" t="s">
        <v>224</v>
      </c>
      <c r="O2675" s="83">
        <v>51</v>
      </c>
      <c r="P2675" s="86">
        <v>2371.11</v>
      </c>
      <c r="Q2675" s="84" t="s">
        <v>11</v>
      </c>
      <c r="R2675" s="84" t="s">
        <v>10</v>
      </c>
      <c r="S2675" s="84" t="s">
        <v>83</v>
      </c>
      <c r="T2675" s="83" t="s">
        <v>128</v>
      </c>
      <c r="U2675" s="83" t="s">
        <v>124</v>
      </c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>O365001</v>
      </c>
      <c r="AU2675" s="11">
        <f t="shared" si="906"/>
        <v>51</v>
      </c>
      <c r="AV2675" s="11">
        <f t="shared" si="907"/>
        <v>2371.11</v>
      </c>
      <c r="AW2675" s="11" t="str">
        <f t="shared" si="908"/>
        <v>2013/2</v>
      </c>
      <c r="AX2675" s="11" t="str">
        <f t="shared" si="909"/>
        <v>2013/2 Contribuciones Seg. Social</v>
      </c>
      <c r="AY2675" s="11">
        <f t="shared" si="890"/>
        <v>13159.94</v>
      </c>
      <c r="AZ2675" s="11">
        <f t="shared" si="910"/>
        <v>0.18017635338762944</v>
      </c>
      <c r="BA2675" s="11" t="str">
        <f t="shared" si="892"/>
        <v>O365001 51</v>
      </c>
      <c r="BB2675" s="11">
        <f>IFERROR(IF(AW2675="","",VLOOKUP(AW2675,SUSS!R:S,2,FALSE)),AY2675*SUSS!$M$2)</f>
        <v>1579.1928</v>
      </c>
      <c r="BC2675" s="11">
        <f t="shared" si="891"/>
        <v>284.53320000000002</v>
      </c>
    </row>
    <row r="2676" spans="14:55" ht="29.25" thickBot="1">
      <c r="N2676" s="3" t="s">
        <v>224</v>
      </c>
      <c r="O2676" s="83">
        <v>51</v>
      </c>
      <c r="P2676" s="86">
        <v>5272.07</v>
      </c>
      <c r="Q2676" s="84" t="s">
        <v>82</v>
      </c>
      <c r="R2676" s="84" t="s">
        <v>10</v>
      </c>
      <c r="S2676" s="84" t="s">
        <v>10</v>
      </c>
      <c r="T2676" s="83" t="s">
        <v>155</v>
      </c>
      <c r="U2676" s="83" t="s">
        <v>124</v>
      </c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14:55" ht="29.25" thickBot="1">
      <c r="N2677" s="3" t="s">
        <v>224</v>
      </c>
      <c r="O2677" s="83">
        <v>51</v>
      </c>
      <c r="P2677" s="87">
        <v>111.79</v>
      </c>
      <c r="Q2677" s="84" t="s">
        <v>106</v>
      </c>
      <c r="R2677" s="84" t="s">
        <v>10</v>
      </c>
      <c r="S2677" s="84" t="s">
        <v>10</v>
      </c>
      <c r="T2677" s="83" t="s">
        <v>230</v>
      </c>
      <c r="U2677" s="83" t="s">
        <v>124</v>
      </c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14:55" ht="29.25" thickBot="1">
      <c r="N2678" s="3" t="s">
        <v>224</v>
      </c>
      <c r="O2678" s="83">
        <v>52</v>
      </c>
      <c r="P2678" s="86">
        <v>1636.27</v>
      </c>
      <c r="Q2678" s="84" t="s">
        <v>102</v>
      </c>
      <c r="R2678" s="84" t="s">
        <v>10</v>
      </c>
      <c r="S2678" s="84" t="s">
        <v>10</v>
      </c>
      <c r="T2678" s="83" t="s">
        <v>206</v>
      </c>
      <c r="U2678" s="83" t="s">
        <v>124</v>
      </c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14:55" ht="29.25" thickBot="1">
      <c r="N2679" s="3" t="s">
        <v>224</v>
      </c>
      <c r="O2679" s="83">
        <v>52</v>
      </c>
      <c r="P2679" s="87">
        <v>218.97</v>
      </c>
      <c r="Q2679" s="84" t="s">
        <v>107</v>
      </c>
      <c r="R2679" s="84" t="s">
        <v>10</v>
      </c>
      <c r="S2679" s="84" t="s">
        <v>10</v>
      </c>
      <c r="T2679" s="83" t="s">
        <v>111</v>
      </c>
      <c r="U2679" s="83" t="s">
        <v>124</v>
      </c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14:55" ht="29.25" thickBot="1">
      <c r="N2680" s="3" t="s">
        <v>224</v>
      </c>
      <c r="O2680" s="83">
        <v>52</v>
      </c>
      <c r="P2680" s="87">
        <v>33.090000000000003</v>
      </c>
      <c r="Q2680" s="84" t="s">
        <v>11</v>
      </c>
      <c r="R2680" s="84" t="s">
        <v>10</v>
      </c>
      <c r="S2680" s="84" t="s">
        <v>83</v>
      </c>
      <c r="T2680" s="83" t="s">
        <v>128</v>
      </c>
      <c r="U2680" s="83" t="s">
        <v>124</v>
      </c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>O365001</v>
      </c>
      <c r="AU2680" s="11">
        <f t="shared" si="906"/>
        <v>52</v>
      </c>
      <c r="AV2680" s="11">
        <f t="shared" si="907"/>
        <v>33.090000000000003</v>
      </c>
      <c r="AW2680" s="11" t="str">
        <f t="shared" si="908"/>
        <v>2013/2</v>
      </c>
      <c r="AX2680" s="11" t="str">
        <f t="shared" si="909"/>
        <v>2013/2 Contribuciones Seg. Social</v>
      </c>
      <c r="AY2680" s="11">
        <f t="shared" si="890"/>
        <v>13159.94</v>
      </c>
      <c r="AZ2680" s="11">
        <f t="shared" si="910"/>
        <v>2.5144491540234986E-3</v>
      </c>
      <c r="BA2680" s="11" t="str">
        <f t="shared" si="892"/>
        <v>O365001 52</v>
      </c>
      <c r="BB2680" s="11">
        <f>IFERROR(IF(AW2680="","",VLOOKUP(AW2680,SUSS!R:S,2,FALSE)),AY2680*SUSS!$M$2)</f>
        <v>1579.1928</v>
      </c>
      <c r="BC2680" s="11">
        <f t="shared" si="891"/>
        <v>3.9708000000000001</v>
      </c>
    </row>
    <row r="2681" spans="14:55" ht="29.25" thickBot="1">
      <c r="N2681" s="3" t="s">
        <v>224</v>
      </c>
      <c r="O2681" s="83">
        <v>52</v>
      </c>
      <c r="P2681" s="86">
        <v>2338.02</v>
      </c>
      <c r="Q2681" s="84" t="s">
        <v>11</v>
      </c>
      <c r="R2681" s="84" t="s">
        <v>10</v>
      </c>
      <c r="S2681" s="84" t="s">
        <v>10</v>
      </c>
      <c r="T2681" s="83" t="s">
        <v>120</v>
      </c>
      <c r="U2681" s="83" t="s">
        <v>124</v>
      </c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>O365001</v>
      </c>
      <c r="AU2681" s="11">
        <f t="shared" si="906"/>
        <v>52</v>
      </c>
      <c r="AV2681" s="11">
        <f t="shared" si="907"/>
        <v>2338.02</v>
      </c>
      <c r="AW2681" s="11" t="str">
        <f t="shared" si="908"/>
        <v>2013/3</v>
      </c>
      <c r="AX2681" s="11" t="str">
        <f t="shared" si="909"/>
        <v>2013/3 Contribuciones Seg. Social</v>
      </c>
      <c r="AY2681" s="11">
        <f t="shared" si="890"/>
        <v>12986.84</v>
      </c>
      <c r="AZ2681" s="11">
        <f t="shared" si="910"/>
        <v>0.18002993799877415</v>
      </c>
      <c r="BA2681" s="11" t="str">
        <f t="shared" si="892"/>
        <v>O365001 52</v>
      </c>
      <c r="BB2681" s="11">
        <f>IFERROR(IF(AW2681="","",VLOOKUP(AW2681,SUSS!R:S,2,FALSE)),AY2681*SUSS!$M$2)</f>
        <v>1558.4207999999999</v>
      </c>
      <c r="BC2681" s="11">
        <f t="shared" si="891"/>
        <v>280.56239999999997</v>
      </c>
    </row>
    <row r="2682" spans="14:55" ht="29.25" thickBot="1">
      <c r="N2682" s="3" t="s">
        <v>224</v>
      </c>
      <c r="O2682" s="83">
        <v>52</v>
      </c>
      <c r="P2682" s="86">
        <v>5272.07</v>
      </c>
      <c r="Q2682" s="84" t="s">
        <v>82</v>
      </c>
      <c r="R2682" s="84" t="s">
        <v>10</v>
      </c>
      <c r="S2682" s="84" t="s">
        <v>10</v>
      </c>
      <c r="T2682" s="83" t="s">
        <v>155</v>
      </c>
      <c r="U2682" s="83" t="s">
        <v>124</v>
      </c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14:55" ht="29.25" thickBot="1">
      <c r="N2683" s="3" t="s">
        <v>224</v>
      </c>
      <c r="O2683" s="83">
        <v>52</v>
      </c>
      <c r="P2683" s="86">
        <v>1002.48</v>
      </c>
      <c r="Q2683" s="84" t="s">
        <v>106</v>
      </c>
      <c r="R2683" s="84" t="s">
        <v>10</v>
      </c>
      <c r="S2683" s="84" t="s">
        <v>10</v>
      </c>
      <c r="T2683" s="83" t="s">
        <v>230</v>
      </c>
      <c r="U2683" s="83" t="s">
        <v>124</v>
      </c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14:55" ht="29.25" thickBot="1">
      <c r="N2684" s="3" t="s">
        <v>224</v>
      </c>
      <c r="O2684" s="83">
        <v>53</v>
      </c>
      <c r="P2684" s="86">
        <v>1636.27</v>
      </c>
      <c r="Q2684" s="84" t="s">
        <v>102</v>
      </c>
      <c r="R2684" s="84" t="s">
        <v>10</v>
      </c>
      <c r="S2684" s="84" t="s">
        <v>10</v>
      </c>
      <c r="T2684" s="83" t="s">
        <v>206</v>
      </c>
      <c r="U2684" s="83" t="s">
        <v>124</v>
      </c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14:55" ht="29.25" thickBot="1">
      <c r="N2685" s="3" t="s">
        <v>224</v>
      </c>
      <c r="O2685" s="83">
        <v>53</v>
      </c>
      <c r="P2685" s="87">
        <v>218.97</v>
      </c>
      <c r="Q2685" s="84" t="s">
        <v>107</v>
      </c>
      <c r="R2685" s="84" t="s">
        <v>10</v>
      </c>
      <c r="S2685" s="84" t="s">
        <v>10</v>
      </c>
      <c r="T2685" s="83" t="s">
        <v>111</v>
      </c>
      <c r="U2685" s="83" t="s">
        <v>124</v>
      </c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14:55" ht="29.25" thickBot="1">
      <c r="N2686" s="3" t="s">
        <v>224</v>
      </c>
      <c r="O2686" s="83">
        <v>53</v>
      </c>
      <c r="P2686" s="86">
        <v>2371.11</v>
      </c>
      <c r="Q2686" s="84" t="s">
        <v>11</v>
      </c>
      <c r="R2686" s="84" t="s">
        <v>10</v>
      </c>
      <c r="S2686" s="84" t="s">
        <v>10</v>
      </c>
      <c r="T2686" s="83" t="s">
        <v>120</v>
      </c>
      <c r="U2686" s="83" t="s">
        <v>124</v>
      </c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>O365001</v>
      </c>
      <c r="AU2686" s="11">
        <f t="shared" si="906"/>
        <v>53</v>
      </c>
      <c r="AV2686" s="11">
        <f t="shared" si="907"/>
        <v>2371.11</v>
      </c>
      <c r="AW2686" s="11" t="str">
        <f t="shared" si="908"/>
        <v>2013/3</v>
      </c>
      <c r="AX2686" s="11" t="str">
        <f t="shared" si="909"/>
        <v>2013/3 Contribuciones Seg. Social</v>
      </c>
      <c r="AY2686" s="11">
        <f t="shared" si="890"/>
        <v>12986.84</v>
      </c>
      <c r="AZ2686" s="11">
        <f t="shared" si="910"/>
        <v>0.18257790193765383</v>
      </c>
      <c r="BA2686" s="11" t="str">
        <f t="shared" si="892"/>
        <v>O365001 53</v>
      </c>
      <c r="BB2686" s="11">
        <f>IFERROR(IF(AW2686="","",VLOOKUP(AW2686,SUSS!R:S,2,FALSE)),AY2686*SUSS!$M$2)</f>
        <v>1558.4207999999999</v>
      </c>
      <c r="BC2686" s="11">
        <f t="shared" si="891"/>
        <v>284.53320000000002</v>
      </c>
    </row>
    <row r="2687" spans="14:55" ht="29.25" thickBot="1">
      <c r="N2687" s="3" t="s">
        <v>224</v>
      </c>
      <c r="O2687" s="83">
        <v>53</v>
      </c>
      <c r="P2687" s="86">
        <v>3518.92</v>
      </c>
      <c r="Q2687" s="84" t="s">
        <v>82</v>
      </c>
      <c r="R2687" s="84" t="s">
        <v>10</v>
      </c>
      <c r="S2687" s="84" t="s">
        <v>10</v>
      </c>
      <c r="T2687" s="83" t="s">
        <v>155</v>
      </c>
      <c r="U2687" s="83" t="s">
        <v>124</v>
      </c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14:55" ht="29.25" thickBot="1">
      <c r="N2688" s="3" t="s">
        <v>224</v>
      </c>
      <c r="O2688" s="83">
        <v>53</v>
      </c>
      <c r="P2688" s="86">
        <v>1753.15</v>
      </c>
      <c r="Q2688" s="84" t="s">
        <v>82</v>
      </c>
      <c r="R2688" s="84" t="s">
        <v>10</v>
      </c>
      <c r="S2688" s="84" t="s">
        <v>83</v>
      </c>
      <c r="T2688" s="83" t="s">
        <v>155</v>
      </c>
      <c r="U2688" s="83" t="s">
        <v>124</v>
      </c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14:55" ht="29.25" thickBot="1">
      <c r="N2689" s="3" t="s">
        <v>224</v>
      </c>
      <c r="O2689" s="83">
        <v>53</v>
      </c>
      <c r="P2689" s="86">
        <v>1002.48</v>
      </c>
      <c r="Q2689" s="84" t="s">
        <v>106</v>
      </c>
      <c r="R2689" s="84" t="s">
        <v>10</v>
      </c>
      <c r="S2689" s="84" t="s">
        <v>10</v>
      </c>
      <c r="T2689" s="83" t="s">
        <v>230</v>
      </c>
      <c r="U2689" s="83" t="s">
        <v>124</v>
      </c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14:55" ht="29.25" thickBot="1">
      <c r="N2690" s="3" t="s">
        <v>224</v>
      </c>
      <c r="O2690" s="83">
        <v>54</v>
      </c>
      <c r="P2690" s="86">
        <v>1636.27</v>
      </c>
      <c r="Q2690" s="84" t="s">
        <v>102</v>
      </c>
      <c r="R2690" s="84" t="s">
        <v>10</v>
      </c>
      <c r="S2690" s="84" t="s">
        <v>10</v>
      </c>
      <c r="T2690" s="83" t="s">
        <v>206</v>
      </c>
      <c r="U2690" s="83" t="s">
        <v>124</v>
      </c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14:55" ht="29.25" thickBot="1">
      <c r="N2691" s="3" t="s">
        <v>224</v>
      </c>
      <c r="O2691" s="83">
        <v>54</v>
      </c>
      <c r="P2691" s="87">
        <v>218.97</v>
      </c>
      <c r="Q2691" s="84" t="s">
        <v>107</v>
      </c>
      <c r="R2691" s="84" t="s">
        <v>10</v>
      </c>
      <c r="S2691" s="84" t="s">
        <v>10</v>
      </c>
      <c r="T2691" s="83" t="s">
        <v>111</v>
      </c>
      <c r="U2691" s="83" t="s">
        <v>124</v>
      </c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14:55" ht="29.25" thickBot="1">
      <c r="N2692" s="3" t="s">
        <v>224</v>
      </c>
      <c r="O2692" s="83">
        <v>54</v>
      </c>
      <c r="P2692" s="86">
        <v>2371.11</v>
      </c>
      <c r="Q2692" s="84" t="s">
        <v>11</v>
      </c>
      <c r="R2692" s="84" t="s">
        <v>10</v>
      </c>
      <c r="S2692" s="84" t="s">
        <v>10</v>
      </c>
      <c r="T2692" s="83" t="s">
        <v>120</v>
      </c>
      <c r="U2692" s="83" t="s">
        <v>124</v>
      </c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>O365001</v>
      </c>
      <c r="AU2692" s="11">
        <f t="shared" si="906"/>
        <v>54</v>
      </c>
      <c r="AV2692" s="11">
        <f t="shared" si="907"/>
        <v>2371.11</v>
      </c>
      <c r="AW2692" s="11" t="str">
        <f t="shared" si="908"/>
        <v>2013/3</v>
      </c>
      <c r="AX2692" s="11" t="str">
        <f t="shared" si="909"/>
        <v>2013/3 Contribuciones Seg. Social</v>
      </c>
      <c r="AY2692" s="11">
        <f t="shared" ref="AY2692:AY2755" si="911">VLOOKUP(AX2692,AO:AP,2,FALSE)</f>
        <v>12986.84</v>
      </c>
      <c r="AZ2692" s="11">
        <f t="shared" si="910"/>
        <v>0.18257790193765383</v>
      </c>
      <c r="BA2692" s="11" t="str">
        <f t="shared" si="892"/>
        <v>O365001 54</v>
      </c>
      <c r="BB2692" s="11">
        <f>IFERROR(IF(AW2692="","",VLOOKUP(AW2692,SUSS!R:S,2,FALSE)),AY2692*SUSS!$M$2)</f>
        <v>1558.4207999999999</v>
      </c>
      <c r="BC2692" s="11">
        <f t="shared" si="891"/>
        <v>284.53320000000002</v>
      </c>
    </row>
    <row r="2693" spans="14:55" ht="29.25" thickBot="1">
      <c r="N2693" s="3" t="s">
        <v>224</v>
      </c>
      <c r="O2693" s="83">
        <v>54</v>
      </c>
      <c r="P2693" s="86">
        <v>5272.07</v>
      </c>
      <c r="Q2693" s="84" t="s">
        <v>82</v>
      </c>
      <c r="R2693" s="84" t="s">
        <v>10</v>
      </c>
      <c r="S2693" s="84" t="s">
        <v>83</v>
      </c>
      <c r="T2693" s="83" t="s">
        <v>155</v>
      </c>
      <c r="U2693" s="83" t="s">
        <v>124</v>
      </c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14:55" ht="29.25" thickBot="1">
      <c r="N2694" s="3" t="s">
        <v>224</v>
      </c>
      <c r="O2694" s="83">
        <v>54</v>
      </c>
      <c r="P2694" s="86">
        <v>1002.48</v>
      </c>
      <c r="Q2694" s="84" t="s">
        <v>106</v>
      </c>
      <c r="R2694" s="84" t="s">
        <v>10</v>
      </c>
      <c r="S2694" s="84" t="s">
        <v>10</v>
      </c>
      <c r="T2694" s="83" t="s">
        <v>230</v>
      </c>
      <c r="U2694" s="83" t="s">
        <v>124</v>
      </c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14:55" ht="29.25" thickBot="1">
      <c r="N2695" s="3" t="s">
        <v>224</v>
      </c>
      <c r="O2695" s="83">
        <v>55</v>
      </c>
      <c r="P2695" s="86">
        <v>1636.27</v>
      </c>
      <c r="Q2695" s="84" t="s">
        <v>102</v>
      </c>
      <c r="R2695" s="84" t="s">
        <v>10</v>
      </c>
      <c r="S2695" s="84" t="s">
        <v>10</v>
      </c>
      <c r="T2695" s="83" t="s">
        <v>206</v>
      </c>
      <c r="U2695" s="83" t="s">
        <v>124</v>
      </c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14:55" ht="29.25" thickBot="1">
      <c r="N2696" s="3" t="s">
        <v>224</v>
      </c>
      <c r="O2696" s="83">
        <v>55</v>
      </c>
      <c r="P2696" s="87">
        <v>218.97</v>
      </c>
      <c r="Q2696" s="84" t="s">
        <v>107</v>
      </c>
      <c r="R2696" s="84" t="s">
        <v>10</v>
      </c>
      <c r="S2696" s="84" t="s">
        <v>10</v>
      </c>
      <c r="T2696" s="83" t="s">
        <v>111</v>
      </c>
      <c r="U2696" s="83" t="s">
        <v>124</v>
      </c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14:55" ht="29.25" thickBot="1">
      <c r="N2697" s="3" t="s">
        <v>224</v>
      </c>
      <c r="O2697" s="83">
        <v>55</v>
      </c>
      <c r="P2697" s="86">
        <v>2371.11</v>
      </c>
      <c r="Q2697" s="84" t="s">
        <v>11</v>
      </c>
      <c r="R2697" s="84" t="s">
        <v>10</v>
      </c>
      <c r="S2697" s="84" t="s">
        <v>10</v>
      </c>
      <c r="T2697" s="83" t="s">
        <v>120</v>
      </c>
      <c r="U2697" s="83" t="s">
        <v>124</v>
      </c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>O365001</v>
      </c>
      <c r="AU2697" s="11">
        <f t="shared" si="906"/>
        <v>55</v>
      </c>
      <c r="AV2697" s="11">
        <f t="shared" si="907"/>
        <v>2371.11</v>
      </c>
      <c r="AW2697" s="11" t="str">
        <f t="shared" si="908"/>
        <v>2013/3</v>
      </c>
      <c r="AX2697" s="11" t="str">
        <f t="shared" si="909"/>
        <v>2013/3 Contribuciones Seg. Social</v>
      </c>
      <c r="AY2697" s="11">
        <f t="shared" si="911"/>
        <v>12986.84</v>
      </c>
      <c r="AZ2697" s="11">
        <f t="shared" si="910"/>
        <v>0.18257790193765383</v>
      </c>
      <c r="BA2697" s="11" t="str">
        <f t="shared" si="913"/>
        <v>O365001 55</v>
      </c>
      <c r="BB2697" s="11">
        <f>IFERROR(IF(AW2697="","",VLOOKUP(AW2697,SUSS!R:S,2,FALSE)),AY2697*SUSS!$M$2)</f>
        <v>1558.4207999999999</v>
      </c>
      <c r="BC2697" s="11">
        <f t="shared" si="912"/>
        <v>284.53320000000002</v>
      </c>
    </row>
    <row r="2698" spans="14:55" ht="29.25" thickBot="1">
      <c r="N2698" s="3" t="s">
        <v>224</v>
      </c>
      <c r="O2698" s="83">
        <v>55</v>
      </c>
      <c r="P2698" s="86">
        <v>5272.07</v>
      </c>
      <c r="Q2698" s="84" t="s">
        <v>82</v>
      </c>
      <c r="R2698" s="84" t="s">
        <v>10</v>
      </c>
      <c r="S2698" s="84" t="s">
        <v>83</v>
      </c>
      <c r="T2698" s="83" t="s">
        <v>155</v>
      </c>
      <c r="U2698" s="83" t="s">
        <v>124</v>
      </c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14:55" ht="29.25" thickBot="1">
      <c r="N2699" s="3" t="s">
        <v>224</v>
      </c>
      <c r="O2699" s="83">
        <v>55</v>
      </c>
      <c r="P2699" s="86">
        <v>1002.48</v>
      </c>
      <c r="Q2699" s="84" t="s">
        <v>106</v>
      </c>
      <c r="R2699" s="84" t="s">
        <v>10</v>
      </c>
      <c r="S2699" s="84" t="s">
        <v>10</v>
      </c>
      <c r="T2699" s="83" t="s">
        <v>230</v>
      </c>
      <c r="U2699" s="83" t="s">
        <v>124</v>
      </c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14:55" ht="29.25" thickBot="1">
      <c r="N2700" s="3" t="s">
        <v>224</v>
      </c>
      <c r="O2700" s="83">
        <v>56</v>
      </c>
      <c r="P2700" s="86">
        <v>1636.27</v>
      </c>
      <c r="Q2700" s="84" t="s">
        <v>102</v>
      </c>
      <c r="R2700" s="84" t="s">
        <v>10</v>
      </c>
      <c r="S2700" s="84" t="s">
        <v>10</v>
      </c>
      <c r="T2700" s="83" t="s">
        <v>206</v>
      </c>
      <c r="U2700" s="83" t="s">
        <v>124</v>
      </c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14:55" ht="29.25" thickBot="1">
      <c r="N2701" s="3" t="s">
        <v>224</v>
      </c>
      <c r="O2701" s="83">
        <v>56</v>
      </c>
      <c r="P2701" s="87">
        <v>218.97</v>
      </c>
      <c r="Q2701" s="84" t="s">
        <v>107</v>
      </c>
      <c r="R2701" s="84" t="s">
        <v>10</v>
      </c>
      <c r="S2701" s="84" t="s">
        <v>10</v>
      </c>
      <c r="T2701" s="83" t="s">
        <v>111</v>
      </c>
      <c r="U2701" s="83" t="s">
        <v>124</v>
      </c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14:55" ht="29.25" thickBot="1">
      <c r="N2702" s="3" t="s">
        <v>224</v>
      </c>
      <c r="O2702" s="83">
        <v>56</v>
      </c>
      <c r="P2702" s="86">
        <v>2371.11</v>
      </c>
      <c r="Q2702" s="84" t="s">
        <v>11</v>
      </c>
      <c r="R2702" s="84" t="s">
        <v>10</v>
      </c>
      <c r="S2702" s="84" t="s">
        <v>10</v>
      </c>
      <c r="T2702" s="83" t="s">
        <v>120</v>
      </c>
      <c r="U2702" s="83" t="s">
        <v>124</v>
      </c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>O365001</v>
      </c>
      <c r="AU2702" s="11">
        <f t="shared" si="906"/>
        <v>56</v>
      </c>
      <c r="AV2702" s="11">
        <f t="shared" si="907"/>
        <v>2371.11</v>
      </c>
      <c r="AW2702" s="11" t="str">
        <f t="shared" si="908"/>
        <v>2013/3</v>
      </c>
      <c r="AX2702" s="11" t="str">
        <f t="shared" si="909"/>
        <v>2013/3 Contribuciones Seg. Social</v>
      </c>
      <c r="AY2702" s="11">
        <f t="shared" si="911"/>
        <v>12986.84</v>
      </c>
      <c r="AZ2702" s="11">
        <f t="shared" si="910"/>
        <v>0.18257790193765383</v>
      </c>
      <c r="BA2702" s="11" t="str">
        <f t="shared" si="913"/>
        <v>O365001 56</v>
      </c>
      <c r="BB2702" s="11">
        <f>IFERROR(IF(AW2702="","",VLOOKUP(AW2702,SUSS!R:S,2,FALSE)),AY2702*SUSS!$M$2)</f>
        <v>1558.4207999999999</v>
      </c>
      <c r="BC2702" s="11">
        <f t="shared" si="912"/>
        <v>284.53320000000002</v>
      </c>
    </row>
    <row r="2703" spans="14:55" ht="29.25" thickBot="1">
      <c r="N2703" s="3" t="s">
        <v>224</v>
      </c>
      <c r="O2703" s="83">
        <v>56</v>
      </c>
      <c r="P2703" s="86">
        <v>1367.25</v>
      </c>
      <c r="Q2703" s="84" t="s">
        <v>82</v>
      </c>
      <c r="R2703" s="84" t="s">
        <v>10</v>
      </c>
      <c r="S2703" s="84" t="s">
        <v>83</v>
      </c>
      <c r="T2703" s="83" t="s">
        <v>155</v>
      </c>
      <c r="U2703" s="83" t="s">
        <v>124</v>
      </c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14:55" ht="29.25" thickBot="1">
      <c r="N2704" s="3" t="s">
        <v>224</v>
      </c>
      <c r="O2704" s="83">
        <v>56</v>
      </c>
      <c r="P2704" s="86">
        <v>3904.82</v>
      </c>
      <c r="Q2704" s="84" t="s">
        <v>82</v>
      </c>
      <c r="R2704" s="84" t="s">
        <v>10</v>
      </c>
      <c r="S2704" s="84" t="s">
        <v>10</v>
      </c>
      <c r="T2704" s="83" t="s">
        <v>156</v>
      </c>
      <c r="U2704" s="83" t="s">
        <v>124</v>
      </c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14:55" ht="29.25" thickBot="1">
      <c r="N2705" s="3" t="s">
        <v>224</v>
      </c>
      <c r="O2705" s="83">
        <v>56</v>
      </c>
      <c r="P2705" s="86">
        <v>1002.48</v>
      </c>
      <c r="Q2705" s="84" t="s">
        <v>106</v>
      </c>
      <c r="R2705" s="84" t="s">
        <v>10</v>
      </c>
      <c r="S2705" s="84" t="s">
        <v>10</v>
      </c>
      <c r="T2705" s="83" t="s">
        <v>230</v>
      </c>
      <c r="U2705" s="83" t="s">
        <v>124</v>
      </c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14:55" ht="29.25" thickBot="1">
      <c r="N2706" s="3" t="s">
        <v>224</v>
      </c>
      <c r="O2706" s="83">
        <v>57</v>
      </c>
      <c r="P2706" s="86">
        <v>1636.27</v>
      </c>
      <c r="Q2706" s="84" t="s">
        <v>102</v>
      </c>
      <c r="R2706" s="84" t="s">
        <v>10</v>
      </c>
      <c r="S2706" s="84" t="s">
        <v>10</v>
      </c>
      <c r="T2706" s="83" t="s">
        <v>206</v>
      </c>
      <c r="U2706" s="83" t="s">
        <v>124</v>
      </c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14:55" ht="29.25" thickBot="1">
      <c r="N2707" s="3" t="s">
        <v>224</v>
      </c>
      <c r="O2707" s="83">
        <v>57</v>
      </c>
      <c r="P2707" s="87">
        <v>218.97</v>
      </c>
      <c r="Q2707" s="84" t="s">
        <v>107</v>
      </c>
      <c r="R2707" s="84" t="s">
        <v>10</v>
      </c>
      <c r="S2707" s="84" t="s">
        <v>10</v>
      </c>
      <c r="T2707" s="83" t="s">
        <v>111</v>
      </c>
      <c r="U2707" s="83" t="s">
        <v>124</v>
      </c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14:55" ht="29.25" thickBot="1">
      <c r="N2708" s="3" t="s">
        <v>224</v>
      </c>
      <c r="O2708" s="83">
        <v>57</v>
      </c>
      <c r="P2708" s="86">
        <v>1164.3800000000001</v>
      </c>
      <c r="Q2708" s="84" t="s">
        <v>11</v>
      </c>
      <c r="R2708" s="84" t="s">
        <v>10</v>
      </c>
      <c r="S2708" s="84" t="s">
        <v>10</v>
      </c>
      <c r="T2708" s="83" t="s">
        <v>120</v>
      </c>
      <c r="U2708" s="83" t="s">
        <v>124</v>
      </c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>O365001</v>
      </c>
      <c r="AU2708" s="11">
        <f t="shared" si="906"/>
        <v>57</v>
      </c>
      <c r="AV2708" s="11">
        <f t="shared" si="907"/>
        <v>1164.3800000000001</v>
      </c>
      <c r="AW2708" s="11" t="str">
        <f t="shared" si="908"/>
        <v>2013/3</v>
      </c>
      <c r="AX2708" s="11" t="str">
        <f t="shared" si="909"/>
        <v>2013/3 Contribuciones Seg. Social</v>
      </c>
      <c r="AY2708" s="11">
        <f t="shared" si="911"/>
        <v>12986.84</v>
      </c>
      <c r="AZ2708" s="11">
        <f t="shared" si="910"/>
        <v>8.9658454250610628E-2</v>
      </c>
      <c r="BA2708" s="11" t="str">
        <f t="shared" si="913"/>
        <v>O365001 57</v>
      </c>
      <c r="BB2708" s="11">
        <f>IFERROR(IF(AW2708="","",VLOOKUP(AW2708,SUSS!R:S,2,FALSE)),AY2708*SUSS!$M$2)</f>
        <v>1558.4207999999999</v>
      </c>
      <c r="BC2708" s="11">
        <f t="shared" si="912"/>
        <v>139.72560000000001</v>
      </c>
    </row>
    <row r="2709" spans="14:55" ht="29.25" thickBot="1">
      <c r="N2709" s="3" t="s">
        <v>224</v>
      </c>
      <c r="O2709" s="83">
        <v>57</v>
      </c>
      <c r="P2709" s="86">
        <v>1206.73</v>
      </c>
      <c r="Q2709" s="84" t="s">
        <v>11</v>
      </c>
      <c r="R2709" s="84" t="s">
        <v>10</v>
      </c>
      <c r="S2709" s="84" t="s">
        <v>83</v>
      </c>
      <c r="T2709" s="83" t="s">
        <v>120</v>
      </c>
      <c r="U2709" s="83" t="s">
        <v>124</v>
      </c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>O365001</v>
      </c>
      <c r="AU2709" s="11">
        <f t="shared" si="906"/>
        <v>57</v>
      </c>
      <c r="AV2709" s="11">
        <f t="shared" si="907"/>
        <v>1206.73</v>
      </c>
      <c r="AW2709" s="11" t="str">
        <f t="shared" si="908"/>
        <v>2013/3</v>
      </c>
      <c r="AX2709" s="11" t="str">
        <f t="shared" si="909"/>
        <v>2013/3 Contribuciones Seg. Social</v>
      </c>
      <c r="AY2709" s="11">
        <f t="shared" si="911"/>
        <v>12986.84</v>
      </c>
      <c r="AZ2709" s="11">
        <f t="shared" si="910"/>
        <v>9.2919447687043188E-2</v>
      </c>
      <c r="BA2709" s="11" t="str">
        <f t="shared" si="913"/>
        <v>O365001 57</v>
      </c>
      <c r="BB2709" s="11">
        <f>IFERROR(IF(AW2709="","",VLOOKUP(AW2709,SUSS!R:S,2,FALSE)),AY2709*SUSS!$M$2)</f>
        <v>1558.4207999999999</v>
      </c>
      <c r="BC2709" s="11">
        <f t="shared" si="912"/>
        <v>144.80759999999998</v>
      </c>
    </row>
    <row r="2710" spans="14:55" ht="29.25" thickBot="1">
      <c r="N2710" s="3" t="s">
        <v>224</v>
      </c>
      <c r="O2710" s="83">
        <v>57</v>
      </c>
      <c r="P2710" s="86">
        <v>5272.07</v>
      </c>
      <c r="Q2710" s="84" t="s">
        <v>82</v>
      </c>
      <c r="R2710" s="84" t="s">
        <v>10</v>
      </c>
      <c r="S2710" s="84" t="s">
        <v>10</v>
      </c>
      <c r="T2710" s="83" t="s">
        <v>156</v>
      </c>
      <c r="U2710" s="83" t="s">
        <v>124</v>
      </c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14:55" ht="29.25" thickBot="1">
      <c r="N2711" s="3" t="s">
        <v>224</v>
      </c>
      <c r="O2711" s="83">
        <v>57</v>
      </c>
      <c r="P2711" s="86">
        <v>1002.48</v>
      </c>
      <c r="Q2711" s="84" t="s">
        <v>106</v>
      </c>
      <c r="R2711" s="84" t="s">
        <v>10</v>
      </c>
      <c r="S2711" s="84" t="s">
        <v>10</v>
      </c>
      <c r="T2711" s="83" t="s">
        <v>230</v>
      </c>
      <c r="U2711" s="83" t="s">
        <v>124</v>
      </c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14:55" ht="29.25" thickBot="1">
      <c r="N2712" s="3" t="s">
        <v>224</v>
      </c>
      <c r="O2712" s="83">
        <v>58</v>
      </c>
      <c r="P2712" s="86">
        <v>1636.27</v>
      </c>
      <c r="Q2712" s="84" t="s">
        <v>102</v>
      </c>
      <c r="R2712" s="84" t="s">
        <v>10</v>
      </c>
      <c r="S2712" s="84" t="s">
        <v>10</v>
      </c>
      <c r="T2712" s="83" t="s">
        <v>206</v>
      </c>
      <c r="U2712" s="83" t="s">
        <v>124</v>
      </c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14:55" ht="29.25" thickBot="1">
      <c r="N2713" s="3" t="s">
        <v>224</v>
      </c>
      <c r="O2713" s="83">
        <v>58</v>
      </c>
      <c r="P2713" s="87">
        <v>218.97</v>
      </c>
      <c r="Q2713" s="84" t="s">
        <v>107</v>
      </c>
      <c r="R2713" s="84" t="s">
        <v>10</v>
      </c>
      <c r="S2713" s="84" t="s">
        <v>10</v>
      </c>
      <c r="T2713" s="83" t="s">
        <v>111</v>
      </c>
      <c r="U2713" s="83" t="s">
        <v>124</v>
      </c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14:55" ht="29.25" thickBot="1">
      <c r="N2714" s="3" t="s">
        <v>224</v>
      </c>
      <c r="O2714" s="83">
        <v>58</v>
      </c>
      <c r="P2714" s="86">
        <v>2371.11</v>
      </c>
      <c r="Q2714" s="84" t="s">
        <v>11</v>
      </c>
      <c r="R2714" s="84" t="s">
        <v>10</v>
      </c>
      <c r="S2714" s="84" t="s">
        <v>83</v>
      </c>
      <c r="T2714" s="83" t="s">
        <v>120</v>
      </c>
      <c r="U2714" s="83" t="s">
        <v>124</v>
      </c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>O365001</v>
      </c>
      <c r="AU2714" s="11">
        <f t="shared" si="906"/>
        <v>58</v>
      </c>
      <c r="AV2714" s="11">
        <f t="shared" si="907"/>
        <v>2371.11</v>
      </c>
      <c r="AW2714" s="11" t="str">
        <f t="shared" si="908"/>
        <v>2013/3</v>
      </c>
      <c r="AX2714" s="11" t="str">
        <f t="shared" si="909"/>
        <v>2013/3 Contribuciones Seg. Social</v>
      </c>
      <c r="AY2714" s="11">
        <f t="shared" si="911"/>
        <v>12986.84</v>
      </c>
      <c r="AZ2714" s="11">
        <f t="shared" si="910"/>
        <v>0.18257790193765383</v>
      </c>
      <c r="BA2714" s="11" t="str">
        <f t="shared" si="913"/>
        <v>O365001 58</v>
      </c>
      <c r="BB2714" s="11">
        <f>IFERROR(IF(AW2714="","",VLOOKUP(AW2714,SUSS!R:S,2,FALSE)),AY2714*SUSS!$M$2)</f>
        <v>1558.4207999999999</v>
      </c>
      <c r="BC2714" s="11">
        <f t="shared" si="912"/>
        <v>284.53320000000002</v>
      </c>
    </row>
    <row r="2715" spans="14:55" ht="29.25" thickBot="1">
      <c r="N2715" s="3" t="s">
        <v>224</v>
      </c>
      <c r="O2715" s="83">
        <v>58</v>
      </c>
      <c r="P2715" s="86">
        <v>5272.07</v>
      </c>
      <c r="Q2715" s="84" t="s">
        <v>82</v>
      </c>
      <c r="R2715" s="84" t="s">
        <v>10</v>
      </c>
      <c r="S2715" s="84" t="s">
        <v>10</v>
      </c>
      <c r="T2715" s="83" t="s">
        <v>156</v>
      </c>
      <c r="U2715" s="83" t="s">
        <v>124</v>
      </c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14:55" ht="29.25" thickBot="1">
      <c r="N2716" s="3" t="s">
        <v>224</v>
      </c>
      <c r="O2716" s="83">
        <v>58</v>
      </c>
      <c r="P2716" s="86">
        <v>1002.48</v>
      </c>
      <c r="Q2716" s="84" t="s">
        <v>106</v>
      </c>
      <c r="R2716" s="84" t="s">
        <v>10</v>
      </c>
      <c r="S2716" s="84" t="s">
        <v>10</v>
      </c>
      <c r="T2716" s="83" t="s">
        <v>230</v>
      </c>
      <c r="U2716" s="83" t="s">
        <v>124</v>
      </c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14:55" ht="29.25" thickBot="1">
      <c r="N2717" s="3" t="s">
        <v>224</v>
      </c>
      <c r="O2717" s="83">
        <v>59</v>
      </c>
      <c r="P2717" s="86">
        <v>1636.27</v>
      </c>
      <c r="Q2717" s="84" t="s">
        <v>102</v>
      </c>
      <c r="R2717" s="84" t="s">
        <v>10</v>
      </c>
      <c r="S2717" s="84" t="s">
        <v>10</v>
      </c>
      <c r="T2717" s="83" t="s">
        <v>206</v>
      </c>
      <c r="U2717" s="83" t="s">
        <v>124</v>
      </c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14:55" ht="29.25" thickBot="1">
      <c r="N2718" s="3" t="s">
        <v>224</v>
      </c>
      <c r="O2718" s="83">
        <v>59</v>
      </c>
      <c r="P2718" s="87">
        <v>218.97</v>
      </c>
      <c r="Q2718" s="84" t="s">
        <v>107</v>
      </c>
      <c r="R2718" s="84" t="s">
        <v>10</v>
      </c>
      <c r="S2718" s="84" t="s">
        <v>10</v>
      </c>
      <c r="T2718" s="83" t="s">
        <v>111</v>
      </c>
      <c r="U2718" s="83" t="s">
        <v>124</v>
      </c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14:55" ht="29.25" thickBot="1">
      <c r="N2719" s="3" t="s">
        <v>224</v>
      </c>
      <c r="O2719" s="83">
        <v>59</v>
      </c>
      <c r="P2719" s="86">
        <v>2371.11</v>
      </c>
      <c r="Q2719" s="84" t="s">
        <v>11</v>
      </c>
      <c r="R2719" s="84" t="s">
        <v>10</v>
      </c>
      <c r="S2719" s="84" t="s">
        <v>83</v>
      </c>
      <c r="T2719" s="83" t="s">
        <v>120</v>
      </c>
      <c r="U2719" s="83" t="s">
        <v>124</v>
      </c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>O365001</v>
      </c>
      <c r="AU2719" s="11">
        <f t="shared" si="927"/>
        <v>59</v>
      </c>
      <c r="AV2719" s="11">
        <f t="shared" si="928"/>
        <v>2371.11</v>
      </c>
      <c r="AW2719" s="11" t="str">
        <f t="shared" si="929"/>
        <v>2013/3</v>
      </c>
      <c r="AX2719" s="11" t="str">
        <f t="shared" si="930"/>
        <v>2013/3 Contribuciones Seg. Social</v>
      </c>
      <c r="AY2719" s="11">
        <f t="shared" si="911"/>
        <v>12986.84</v>
      </c>
      <c r="AZ2719" s="11">
        <f t="shared" si="931"/>
        <v>0.18257790193765383</v>
      </c>
      <c r="BA2719" s="11" t="str">
        <f t="shared" si="913"/>
        <v>O365001 59</v>
      </c>
      <c r="BB2719" s="11">
        <f>IFERROR(IF(AW2719="","",VLOOKUP(AW2719,SUSS!R:S,2,FALSE)),AY2719*SUSS!$M$2)</f>
        <v>1558.4207999999999</v>
      </c>
      <c r="BC2719" s="11">
        <f t="shared" si="912"/>
        <v>284.53320000000002</v>
      </c>
    </row>
    <row r="2720" spans="14:55" ht="29.25" thickBot="1">
      <c r="N2720" s="3" t="s">
        <v>224</v>
      </c>
      <c r="O2720" s="83">
        <v>59</v>
      </c>
      <c r="P2720" s="86">
        <v>5272.07</v>
      </c>
      <c r="Q2720" s="84" t="s">
        <v>82</v>
      </c>
      <c r="R2720" s="84" t="s">
        <v>10</v>
      </c>
      <c r="S2720" s="84" t="s">
        <v>10</v>
      </c>
      <c r="T2720" s="83" t="s">
        <v>156</v>
      </c>
      <c r="U2720" s="83" t="s">
        <v>124</v>
      </c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14:55" ht="29.25" thickBot="1">
      <c r="N2721" s="3" t="s">
        <v>224</v>
      </c>
      <c r="O2721" s="83">
        <v>59</v>
      </c>
      <c r="P2721" s="86">
        <v>1002.48</v>
      </c>
      <c r="Q2721" s="84" t="s">
        <v>106</v>
      </c>
      <c r="R2721" s="84" t="s">
        <v>10</v>
      </c>
      <c r="S2721" s="84" t="s">
        <v>10</v>
      </c>
      <c r="T2721" s="83" t="s">
        <v>230</v>
      </c>
      <c r="U2721" s="83" t="s">
        <v>124</v>
      </c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14:55" ht="29.25" thickBot="1">
      <c r="N2722" s="3" t="s">
        <v>224</v>
      </c>
      <c r="O2722" s="83">
        <v>60</v>
      </c>
      <c r="P2722" s="86">
        <v>1636.27</v>
      </c>
      <c r="Q2722" s="84" t="s">
        <v>102</v>
      </c>
      <c r="R2722" s="84" t="s">
        <v>10</v>
      </c>
      <c r="S2722" s="84" t="s">
        <v>10</v>
      </c>
      <c r="T2722" s="83" t="s">
        <v>206</v>
      </c>
      <c r="U2722" s="83" t="s">
        <v>124</v>
      </c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14:55" ht="29.25" thickBot="1">
      <c r="N2723" s="3" t="s">
        <v>224</v>
      </c>
      <c r="O2723" s="83">
        <v>60</v>
      </c>
      <c r="P2723" s="87">
        <v>218.97</v>
      </c>
      <c r="Q2723" s="84" t="s">
        <v>107</v>
      </c>
      <c r="R2723" s="84" t="s">
        <v>10</v>
      </c>
      <c r="S2723" s="84" t="s">
        <v>10</v>
      </c>
      <c r="T2723" s="83" t="s">
        <v>111</v>
      </c>
      <c r="U2723" s="83" t="s">
        <v>124</v>
      </c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14:55" ht="29.25" thickBot="1">
      <c r="N2724" s="3" t="s">
        <v>224</v>
      </c>
      <c r="O2724" s="83">
        <v>60</v>
      </c>
      <c r="P2724" s="86">
        <v>2371.11</v>
      </c>
      <c r="Q2724" s="84" t="s">
        <v>11</v>
      </c>
      <c r="R2724" s="84" t="s">
        <v>10</v>
      </c>
      <c r="S2724" s="84" t="s">
        <v>83</v>
      </c>
      <c r="T2724" s="83" t="s">
        <v>120</v>
      </c>
      <c r="U2724" s="83" t="s">
        <v>124</v>
      </c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>O365001</v>
      </c>
      <c r="AU2724" s="11">
        <f t="shared" si="927"/>
        <v>60</v>
      </c>
      <c r="AV2724" s="11">
        <f t="shared" si="928"/>
        <v>2371.11</v>
      </c>
      <c r="AW2724" s="11" t="str">
        <f t="shared" si="929"/>
        <v>2013/3</v>
      </c>
      <c r="AX2724" s="11" t="str">
        <f t="shared" si="930"/>
        <v>2013/3 Contribuciones Seg. Social</v>
      </c>
      <c r="AY2724" s="11">
        <f t="shared" si="911"/>
        <v>12986.84</v>
      </c>
      <c r="AZ2724" s="11">
        <f t="shared" si="931"/>
        <v>0.18257790193765383</v>
      </c>
      <c r="BA2724" s="11" t="str">
        <f t="shared" si="913"/>
        <v>O365001 60</v>
      </c>
      <c r="BB2724" s="11">
        <f>IFERROR(IF(AW2724="","",VLOOKUP(AW2724,SUSS!R:S,2,FALSE)),AY2724*SUSS!$M$2)</f>
        <v>1558.4207999999999</v>
      </c>
      <c r="BC2724" s="11">
        <f t="shared" si="912"/>
        <v>284.53320000000002</v>
      </c>
    </row>
    <row r="2725" spans="14:55" ht="29.25" thickBot="1">
      <c r="N2725" s="3" t="s">
        <v>224</v>
      </c>
      <c r="O2725" s="83">
        <v>60</v>
      </c>
      <c r="P2725" s="86">
        <v>5272.07</v>
      </c>
      <c r="Q2725" s="84" t="s">
        <v>82</v>
      </c>
      <c r="R2725" s="84" t="s">
        <v>10</v>
      </c>
      <c r="S2725" s="84" t="s">
        <v>10</v>
      </c>
      <c r="T2725" s="83" t="s">
        <v>156</v>
      </c>
      <c r="U2725" s="83" t="s">
        <v>124</v>
      </c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14:55" ht="29.25" thickBot="1">
      <c r="N2726" s="3" t="s">
        <v>224</v>
      </c>
      <c r="O2726" s="83">
        <v>60</v>
      </c>
      <c r="P2726" s="86">
        <v>1002.48</v>
      </c>
      <c r="Q2726" s="84" t="s">
        <v>106</v>
      </c>
      <c r="R2726" s="84" t="s">
        <v>10</v>
      </c>
      <c r="S2726" s="84" t="s">
        <v>10</v>
      </c>
      <c r="T2726" s="83" t="s">
        <v>230</v>
      </c>
      <c r="U2726" s="83" t="s">
        <v>124</v>
      </c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14:55" ht="29.25" thickBot="1">
      <c r="N2727" s="3" t="s">
        <v>224</v>
      </c>
      <c r="O2727" s="83">
        <v>61</v>
      </c>
      <c r="P2727" s="86">
        <v>1636.27</v>
      </c>
      <c r="Q2727" s="84" t="s">
        <v>102</v>
      </c>
      <c r="R2727" s="84" t="s">
        <v>10</v>
      </c>
      <c r="S2727" s="84" t="s">
        <v>10</v>
      </c>
      <c r="T2727" s="83" t="s">
        <v>206</v>
      </c>
      <c r="U2727" s="83" t="s">
        <v>124</v>
      </c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14:55" ht="29.25" thickBot="1">
      <c r="N2728" s="3" t="s">
        <v>224</v>
      </c>
      <c r="O2728" s="83">
        <v>61</v>
      </c>
      <c r="P2728" s="87">
        <v>218.97</v>
      </c>
      <c r="Q2728" s="84" t="s">
        <v>107</v>
      </c>
      <c r="R2728" s="84" t="s">
        <v>10</v>
      </c>
      <c r="S2728" s="84" t="s">
        <v>10</v>
      </c>
      <c r="T2728" s="83" t="s">
        <v>111</v>
      </c>
      <c r="U2728" s="83" t="s">
        <v>124</v>
      </c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14:55" ht="29.25" thickBot="1">
      <c r="N2729" s="3" t="s">
        <v>224</v>
      </c>
      <c r="O2729" s="83">
        <v>61</v>
      </c>
      <c r="P2729" s="86">
        <v>1420.07</v>
      </c>
      <c r="Q2729" s="84" t="s">
        <v>11</v>
      </c>
      <c r="R2729" s="84" t="s">
        <v>10</v>
      </c>
      <c r="S2729" s="84" t="s">
        <v>83</v>
      </c>
      <c r="T2729" s="83" t="s">
        <v>120</v>
      </c>
      <c r="U2729" s="83" t="s">
        <v>124</v>
      </c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>O365001</v>
      </c>
      <c r="AU2729" s="11">
        <f t="shared" si="927"/>
        <v>61</v>
      </c>
      <c r="AV2729" s="11">
        <f t="shared" si="928"/>
        <v>1420.07</v>
      </c>
      <c r="AW2729" s="11" t="str">
        <f t="shared" si="929"/>
        <v>2013/3</v>
      </c>
      <c r="AX2729" s="11" t="str">
        <f t="shared" si="930"/>
        <v>2013/3 Contribuciones Seg. Social</v>
      </c>
      <c r="AY2729" s="11">
        <f t="shared" si="911"/>
        <v>12986.84</v>
      </c>
      <c r="AZ2729" s="11">
        <f t="shared" si="931"/>
        <v>0.10934684649999538</v>
      </c>
      <c r="BA2729" s="11" t="str">
        <f t="shared" si="913"/>
        <v>O365001 61</v>
      </c>
      <c r="BB2729" s="11">
        <f>IFERROR(IF(AW2729="","",VLOOKUP(AW2729,SUSS!R:S,2,FALSE)),AY2729*SUSS!$M$2)</f>
        <v>1558.4207999999999</v>
      </c>
      <c r="BC2729" s="11">
        <f t="shared" si="912"/>
        <v>170.40839999999997</v>
      </c>
    </row>
    <row r="2730" spans="14:55" ht="29.25" thickBot="1">
      <c r="N2730" s="3" t="s">
        <v>224</v>
      </c>
      <c r="O2730" s="83">
        <v>61</v>
      </c>
      <c r="P2730" s="87">
        <v>951.04</v>
      </c>
      <c r="Q2730" s="84" t="s">
        <v>11</v>
      </c>
      <c r="R2730" s="84" t="s">
        <v>10</v>
      </c>
      <c r="S2730" s="84" t="s">
        <v>10</v>
      </c>
      <c r="T2730" s="83" t="s">
        <v>133</v>
      </c>
      <c r="U2730" s="83" t="s">
        <v>124</v>
      </c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>O365001</v>
      </c>
      <c r="AU2730" s="11">
        <f t="shared" si="927"/>
        <v>61</v>
      </c>
      <c r="AV2730" s="11">
        <f t="shared" si="928"/>
        <v>951.04</v>
      </c>
      <c r="AW2730" s="11" t="str">
        <f t="shared" si="929"/>
        <v>2013/4</v>
      </c>
      <c r="AX2730" s="11" t="str">
        <f t="shared" si="930"/>
        <v>2013/4 Contribuciones Seg. Social</v>
      </c>
      <c r="AY2730" s="11">
        <f t="shared" si="911"/>
        <v>13041.8</v>
      </c>
      <c r="AZ2730" s="11">
        <f t="shared" si="931"/>
        <v>7.2922449355150368E-2</v>
      </c>
      <c r="BA2730" s="11" t="str">
        <f t="shared" si="913"/>
        <v>O365001 61</v>
      </c>
      <c r="BB2730" s="11">
        <f>IFERROR(IF(AW2730="","",VLOOKUP(AW2730,SUSS!R:S,2,FALSE)),AY2730*SUSS!$M$2)</f>
        <v>1565.0159999999998</v>
      </c>
      <c r="BC2730" s="11">
        <f t="shared" si="912"/>
        <v>114.12479999999999</v>
      </c>
    </row>
    <row r="2731" spans="14:55" ht="29.25" thickBot="1">
      <c r="N2731" s="3" t="s">
        <v>224</v>
      </c>
      <c r="O2731" s="83">
        <v>61</v>
      </c>
      <c r="P2731" s="86">
        <v>5272.07</v>
      </c>
      <c r="Q2731" s="84" t="s">
        <v>82</v>
      </c>
      <c r="R2731" s="84" t="s">
        <v>10</v>
      </c>
      <c r="S2731" s="84" t="s">
        <v>10</v>
      </c>
      <c r="T2731" s="83" t="s">
        <v>156</v>
      </c>
      <c r="U2731" s="83" t="s">
        <v>124</v>
      </c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14:55" ht="29.25" thickBot="1">
      <c r="N2732" s="3" t="s">
        <v>224</v>
      </c>
      <c r="O2732" s="83">
        <v>61</v>
      </c>
      <c r="P2732" s="86">
        <v>1002.48</v>
      </c>
      <c r="Q2732" s="84" t="s">
        <v>106</v>
      </c>
      <c r="R2732" s="84" t="s">
        <v>10</v>
      </c>
      <c r="S2732" s="84" t="s">
        <v>10</v>
      </c>
      <c r="T2732" s="83" t="s">
        <v>230</v>
      </c>
      <c r="U2732" s="83" t="s">
        <v>124</v>
      </c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14:55" ht="29.25" thickBot="1">
      <c r="N2733" s="3" t="s">
        <v>224</v>
      </c>
      <c r="O2733" s="83">
        <v>62</v>
      </c>
      <c r="P2733" s="86">
        <v>1636.27</v>
      </c>
      <c r="Q2733" s="84" t="s">
        <v>102</v>
      </c>
      <c r="R2733" s="84" t="s">
        <v>10</v>
      </c>
      <c r="S2733" s="84" t="s">
        <v>10</v>
      </c>
      <c r="T2733" s="83" t="s">
        <v>206</v>
      </c>
      <c r="U2733" s="83" t="s">
        <v>124</v>
      </c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14:55" ht="29.25" thickBot="1">
      <c r="N2734" s="3" t="s">
        <v>224</v>
      </c>
      <c r="O2734" s="83">
        <v>62</v>
      </c>
      <c r="P2734" s="87">
        <v>218.97</v>
      </c>
      <c r="Q2734" s="84" t="s">
        <v>107</v>
      </c>
      <c r="R2734" s="84" t="s">
        <v>10</v>
      </c>
      <c r="S2734" s="84" t="s">
        <v>10</v>
      </c>
      <c r="T2734" s="83" t="s">
        <v>111</v>
      </c>
      <c r="U2734" s="83" t="s">
        <v>124</v>
      </c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14:55" ht="29.25" thickBot="1">
      <c r="N2735" s="3" t="s">
        <v>224</v>
      </c>
      <c r="O2735" s="83">
        <v>62</v>
      </c>
      <c r="P2735" s="86">
        <v>2371.11</v>
      </c>
      <c r="Q2735" s="84" t="s">
        <v>11</v>
      </c>
      <c r="R2735" s="84" t="s">
        <v>10</v>
      </c>
      <c r="S2735" s="84" t="s">
        <v>10</v>
      </c>
      <c r="T2735" s="83" t="s">
        <v>133</v>
      </c>
      <c r="U2735" s="83" t="s">
        <v>124</v>
      </c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>O365001</v>
      </c>
      <c r="AU2735" s="11">
        <f t="shared" si="927"/>
        <v>62</v>
      </c>
      <c r="AV2735" s="11">
        <f t="shared" si="928"/>
        <v>2371.11</v>
      </c>
      <c r="AW2735" s="11" t="str">
        <f t="shared" si="929"/>
        <v>2013/4</v>
      </c>
      <c r="AX2735" s="11" t="str">
        <f t="shared" si="930"/>
        <v>2013/4 Contribuciones Seg. Social</v>
      </c>
      <c r="AY2735" s="11">
        <f t="shared" si="911"/>
        <v>13041.8</v>
      </c>
      <c r="AZ2735" s="11">
        <f t="shared" si="931"/>
        <v>0.18180849269272648</v>
      </c>
      <c r="BA2735" s="11" t="str">
        <f t="shared" si="913"/>
        <v>O365001 62</v>
      </c>
      <c r="BB2735" s="11">
        <f>IFERROR(IF(AW2735="","",VLOOKUP(AW2735,SUSS!R:S,2,FALSE)),AY2735*SUSS!$M$2)</f>
        <v>1565.0159999999998</v>
      </c>
      <c r="BC2735" s="11">
        <f t="shared" si="912"/>
        <v>284.53319999999997</v>
      </c>
    </row>
    <row r="2736" spans="14:55" ht="29.25" thickBot="1">
      <c r="N2736" s="3" t="s">
        <v>224</v>
      </c>
      <c r="O2736" s="83">
        <v>62</v>
      </c>
      <c r="P2736" s="86">
        <v>5272.07</v>
      </c>
      <c r="Q2736" s="84" t="s">
        <v>82</v>
      </c>
      <c r="R2736" s="84" t="s">
        <v>10</v>
      </c>
      <c r="S2736" s="84" t="s">
        <v>10</v>
      </c>
      <c r="T2736" s="83" t="s">
        <v>156</v>
      </c>
      <c r="U2736" s="83" t="s">
        <v>124</v>
      </c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14:55" ht="29.25" thickBot="1">
      <c r="N2737" s="3" t="s">
        <v>224</v>
      </c>
      <c r="O2737" s="83">
        <v>62</v>
      </c>
      <c r="P2737" s="86">
        <v>1002.48</v>
      </c>
      <c r="Q2737" s="84" t="s">
        <v>106</v>
      </c>
      <c r="R2737" s="84" t="s">
        <v>10</v>
      </c>
      <c r="S2737" s="84" t="s">
        <v>10</v>
      </c>
      <c r="T2737" s="83" t="s">
        <v>230</v>
      </c>
      <c r="U2737" s="83" t="s">
        <v>124</v>
      </c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14:55" ht="29.25" thickBot="1">
      <c r="N2738" s="3" t="s">
        <v>224</v>
      </c>
      <c r="O2738" s="83">
        <v>63</v>
      </c>
      <c r="P2738" s="86">
        <v>1636.27</v>
      </c>
      <c r="Q2738" s="84" t="s">
        <v>102</v>
      </c>
      <c r="R2738" s="84" t="s">
        <v>10</v>
      </c>
      <c r="S2738" s="84" t="s">
        <v>10</v>
      </c>
      <c r="T2738" s="83" t="s">
        <v>206</v>
      </c>
      <c r="U2738" s="83" t="s">
        <v>124</v>
      </c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14:55" ht="29.25" thickBot="1">
      <c r="N2739" s="3" t="s">
        <v>224</v>
      </c>
      <c r="O2739" s="83">
        <v>63</v>
      </c>
      <c r="P2739" s="87">
        <v>218.97</v>
      </c>
      <c r="Q2739" s="84" t="s">
        <v>107</v>
      </c>
      <c r="R2739" s="84" t="s">
        <v>10</v>
      </c>
      <c r="S2739" s="84" t="s">
        <v>10</v>
      </c>
      <c r="T2739" s="83" t="s">
        <v>111</v>
      </c>
      <c r="U2739" s="83" t="s">
        <v>124</v>
      </c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14:55" ht="29.25" thickBot="1">
      <c r="N2740" s="3" t="s">
        <v>224</v>
      </c>
      <c r="O2740" s="83">
        <v>63</v>
      </c>
      <c r="P2740" s="86">
        <v>2371.11</v>
      </c>
      <c r="Q2740" s="84" t="s">
        <v>11</v>
      </c>
      <c r="R2740" s="84" t="s">
        <v>10</v>
      </c>
      <c r="S2740" s="84" t="s">
        <v>10</v>
      </c>
      <c r="T2740" s="83" t="s">
        <v>133</v>
      </c>
      <c r="U2740" s="83" t="s">
        <v>124</v>
      </c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>O365001</v>
      </c>
      <c r="AU2740" s="11">
        <f t="shared" si="927"/>
        <v>63</v>
      </c>
      <c r="AV2740" s="11">
        <f t="shared" si="928"/>
        <v>2371.11</v>
      </c>
      <c r="AW2740" s="11" t="str">
        <f t="shared" si="929"/>
        <v>2013/4</v>
      </c>
      <c r="AX2740" s="11" t="str">
        <f t="shared" si="930"/>
        <v>2013/4 Contribuciones Seg. Social</v>
      </c>
      <c r="AY2740" s="11">
        <f t="shared" si="911"/>
        <v>13041.8</v>
      </c>
      <c r="AZ2740" s="11">
        <f t="shared" si="931"/>
        <v>0.18180849269272648</v>
      </c>
      <c r="BA2740" s="11" t="str">
        <f t="shared" si="913"/>
        <v>O365001 63</v>
      </c>
      <c r="BB2740" s="11">
        <f>IFERROR(IF(AW2740="","",VLOOKUP(AW2740,SUSS!R:S,2,FALSE)),AY2740*SUSS!$M$2)</f>
        <v>1565.0159999999998</v>
      </c>
      <c r="BC2740" s="11">
        <f t="shared" si="912"/>
        <v>284.53319999999997</v>
      </c>
    </row>
    <row r="2741" spans="14:55" ht="29.25" thickBot="1">
      <c r="N2741" s="3" t="s">
        <v>224</v>
      </c>
      <c r="O2741" s="83">
        <v>63</v>
      </c>
      <c r="P2741" s="86">
        <v>2932.84</v>
      </c>
      <c r="Q2741" s="84" t="s">
        <v>82</v>
      </c>
      <c r="R2741" s="84" t="s">
        <v>10</v>
      </c>
      <c r="S2741" s="84" t="s">
        <v>10</v>
      </c>
      <c r="T2741" s="83" t="s">
        <v>156</v>
      </c>
      <c r="U2741" s="83" t="s">
        <v>124</v>
      </c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14:55" ht="29.25" thickBot="1">
      <c r="N2742" s="3" t="s">
        <v>224</v>
      </c>
      <c r="O2742" s="83">
        <v>63</v>
      </c>
      <c r="P2742" s="86">
        <v>2339.23</v>
      </c>
      <c r="Q2742" s="84" t="s">
        <v>82</v>
      </c>
      <c r="R2742" s="84" t="s">
        <v>10</v>
      </c>
      <c r="S2742" s="84" t="s">
        <v>83</v>
      </c>
      <c r="T2742" s="83" t="s">
        <v>156</v>
      </c>
      <c r="U2742" s="83" t="s">
        <v>124</v>
      </c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14:55" ht="29.25" thickBot="1">
      <c r="N2743" s="3" t="s">
        <v>224</v>
      </c>
      <c r="O2743" s="83">
        <v>63</v>
      </c>
      <c r="P2743" s="86">
        <v>1002.48</v>
      </c>
      <c r="Q2743" s="84" t="s">
        <v>106</v>
      </c>
      <c r="R2743" s="84" t="s">
        <v>10</v>
      </c>
      <c r="S2743" s="84" t="s">
        <v>10</v>
      </c>
      <c r="T2743" s="83" t="s">
        <v>230</v>
      </c>
      <c r="U2743" s="83" t="s">
        <v>124</v>
      </c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14:55" ht="29.25" thickBot="1">
      <c r="N2744" s="3" t="s">
        <v>224</v>
      </c>
      <c r="O2744" s="83">
        <v>64</v>
      </c>
      <c r="P2744" s="86">
        <v>1636.27</v>
      </c>
      <c r="Q2744" s="84" t="s">
        <v>102</v>
      </c>
      <c r="R2744" s="84" t="s">
        <v>10</v>
      </c>
      <c r="S2744" s="84" t="s">
        <v>10</v>
      </c>
      <c r="T2744" s="83" t="s">
        <v>206</v>
      </c>
      <c r="U2744" s="83" t="s">
        <v>124</v>
      </c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14:55" ht="29.25" thickBot="1">
      <c r="N2745" s="3" t="s">
        <v>224</v>
      </c>
      <c r="O2745" s="83">
        <v>64</v>
      </c>
      <c r="P2745" s="87">
        <v>218.97</v>
      </c>
      <c r="Q2745" s="84" t="s">
        <v>107</v>
      </c>
      <c r="R2745" s="84" t="s">
        <v>10</v>
      </c>
      <c r="S2745" s="84" t="s">
        <v>10</v>
      </c>
      <c r="T2745" s="83" t="s">
        <v>111</v>
      </c>
      <c r="U2745" s="83" t="s">
        <v>124</v>
      </c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14:55" ht="29.25" thickBot="1">
      <c r="N2746" s="3" t="s">
        <v>224</v>
      </c>
      <c r="O2746" s="83">
        <v>64</v>
      </c>
      <c r="P2746" s="86">
        <v>2371.11</v>
      </c>
      <c r="Q2746" s="84" t="s">
        <v>11</v>
      </c>
      <c r="R2746" s="84" t="s">
        <v>10</v>
      </c>
      <c r="S2746" s="84" t="s">
        <v>10</v>
      </c>
      <c r="T2746" s="83" t="s">
        <v>133</v>
      </c>
      <c r="U2746" s="83" t="s">
        <v>124</v>
      </c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>O365001</v>
      </c>
      <c r="AU2746" s="11">
        <f t="shared" si="927"/>
        <v>64</v>
      </c>
      <c r="AV2746" s="11">
        <f t="shared" si="928"/>
        <v>2371.11</v>
      </c>
      <c r="AW2746" s="11" t="str">
        <f t="shared" si="929"/>
        <v>2013/4</v>
      </c>
      <c r="AX2746" s="11" t="str">
        <f t="shared" si="930"/>
        <v>2013/4 Contribuciones Seg. Social</v>
      </c>
      <c r="AY2746" s="11">
        <f t="shared" si="911"/>
        <v>13041.8</v>
      </c>
      <c r="AZ2746" s="11">
        <f t="shared" si="931"/>
        <v>0.18180849269272648</v>
      </c>
      <c r="BA2746" s="11" t="str">
        <f t="shared" si="913"/>
        <v>O365001 64</v>
      </c>
      <c r="BB2746" s="11">
        <f>IFERROR(IF(AW2746="","",VLOOKUP(AW2746,SUSS!R:S,2,FALSE)),AY2746*SUSS!$M$2)</f>
        <v>1565.0159999999998</v>
      </c>
      <c r="BC2746" s="11">
        <f t="shared" si="912"/>
        <v>284.53319999999997</v>
      </c>
    </row>
    <row r="2747" spans="14:55" ht="29.25" thickBot="1">
      <c r="N2747" s="3" t="s">
        <v>224</v>
      </c>
      <c r="O2747" s="83">
        <v>64</v>
      </c>
      <c r="P2747" s="86">
        <v>5272.07</v>
      </c>
      <c r="Q2747" s="84" t="s">
        <v>82</v>
      </c>
      <c r="R2747" s="84" t="s">
        <v>10</v>
      </c>
      <c r="S2747" s="84" t="s">
        <v>83</v>
      </c>
      <c r="T2747" s="83" t="s">
        <v>156</v>
      </c>
      <c r="U2747" s="83" t="s">
        <v>124</v>
      </c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14:55" ht="29.25" thickBot="1">
      <c r="N2748" s="3" t="s">
        <v>224</v>
      </c>
      <c r="O2748" s="83">
        <v>64</v>
      </c>
      <c r="P2748" s="86">
        <v>1002.48</v>
      </c>
      <c r="Q2748" s="84" t="s">
        <v>106</v>
      </c>
      <c r="R2748" s="84" t="s">
        <v>10</v>
      </c>
      <c r="S2748" s="84" t="s">
        <v>10</v>
      </c>
      <c r="T2748" s="83" t="s">
        <v>230</v>
      </c>
      <c r="U2748" s="83" t="s">
        <v>124</v>
      </c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14:55" ht="29.25" thickBot="1">
      <c r="N2749" s="3" t="s">
        <v>224</v>
      </c>
      <c r="O2749" s="83">
        <v>65</v>
      </c>
      <c r="P2749" s="86">
        <v>1636.27</v>
      </c>
      <c r="Q2749" s="84" t="s">
        <v>102</v>
      </c>
      <c r="R2749" s="84" t="s">
        <v>10</v>
      </c>
      <c r="S2749" s="84" t="s">
        <v>10</v>
      </c>
      <c r="T2749" s="83" t="s">
        <v>206</v>
      </c>
      <c r="U2749" s="83" t="s">
        <v>124</v>
      </c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14:55" ht="29.25" thickBot="1">
      <c r="N2750" s="3" t="s">
        <v>224</v>
      </c>
      <c r="O2750" s="83">
        <v>65</v>
      </c>
      <c r="P2750" s="87">
        <v>218.97</v>
      </c>
      <c r="Q2750" s="84" t="s">
        <v>107</v>
      </c>
      <c r="R2750" s="84" t="s">
        <v>10</v>
      </c>
      <c r="S2750" s="84" t="s">
        <v>10</v>
      </c>
      <c r="T2750" s="83" t="s">
        <v>111</v>
      </c>
      <c r="U2750" s="83" t="s">
        <v>124</v>
      </c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14:55" ht="29.25" thickBot="1">
      <c r="N2751" s="3" t="s">
        <v>224</v>
      </c>
      <c r="O2751" s="83">
        <v>65</v>
      </c>
      <c r="P2751" s="86">
        <v>2371.11</v>
      </c>
      <c r="Q2751" s="84" t="s">
        <v>11</v>
      </c>
      <c r="R2751" s="84" t="s">
        <v>10</v>
      </c>
      <c r="S2751" s="84" t="s">
        <v>10</v>
      </c>
      <c r="T2751" s="83" t="s">
        <v>133</v>
      </c>
      <c r="U2751" s="83" t="s">
        <v>124</v>
      </c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>O365001</v>
      </c>
      <c r="AU2751" s="11">
        <f t="shared" si="927"/>
        <v>65</v>
      </c>
      <c r="AV2751" s="11">
        <f t="shared" si="928"/>
        <v>2371.11</v>
      </c>
      <c r="AW2751" s="11" t="str">
        <f t="shared" si="929"/>
        <v>2013/4</v>
      </c>
      <c r="AX2751" s="11" t="str">
        <f t="shared" si="930"/>
        <v>2013/4 Contribuciones Seg. Social</v>
      </c>
      <c r="AY2751" s="11">
        <f t="shared" si="911"/>
        <v>13041.8</v>
      </c>
      <c r="AZ2751" s="11">
        <f t="shared" si="931"/>
        <v>0.18180849269272648</v>
      </c>
      <c r="BA2751" s="11" t="str">
        <f t="shared" si="913"/>
        <v>O365001 65</v>
      </c>
      <c r="BB2751" s="11">
        <f>IFERROR(IF(AW2751="","",VLOOKUP(AW2751,SUSS!R:S,2,FALSE)),AY2751*SUSS!$M$2)</f>
        <v>1565.0159999999998</v>
      </c>
      <c r="BC2751" s="11">
        <f t="shared" si="912"/>
        <v>284.53319999999997</v>
      </c>
    </row>
    <row r="2752" spans="14:55" ht="29.25" thickBot="1">
      <c r="N2752" s="3" t="s">
        <v>224</v>
      </c>
      <c r="O2752" s="83">
        <v>65</v>
      </c>
      <c r="P2752" s="86">
        <v>5272.07</v>
      </c>
      <c r="Q2752" s="84" t="s">
        <v>82</v>
      </c>
      <c r="R2752" s="84" t="s">
        <v>10</v>
      </c>
      <c r="S2752" s="84" t="s">
        <v>83</v>
      </c>
      <c r="T2752" s="83" t="s">
        <v>156</v>
      </c>
      <c r="U2752" s="83" t="s">
        <v>124</v>
      </c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14:55" ht="29.25" thickBot="1">
      <c r="N2753" s="3" t="s">
        <v>224</v>
      </c>
      <c r="O2753" s="83">
        <v>65</v>
      </c>
      <c r="P2753" s="86">
        <v>1002.48</v>
      </c>
      <c r="Q2753" s="84" t="s">
        <v>106</v>
      </c>
      <c r="R2753" s="84" t="s">
        <v>10</v>
      </c>
      <c r="S2753" s="84" t="s">
        <v>10</v>
      </c>
      <c r="T2753" s="83" t="s">
        <v>230</v>
      </c>
      <c r="U2753" s="83" t="s">
        <v>124</v>
      </c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14:55" ht="29.25" thickBot="1">
      <c r="N2754" s="3" t="s">
        <v>224</v>
      </c>
      <c r="O2754" s="83">
        <v>66</v>
      </c>
      <c r="P2754" s="86">
        <v>1636.27</v>
      </c>
      <c r="Q2754" s="84" t="s">
        <v>102</v>
      </c>
      <c r="R2754" s="84" t="s">
        <v>10</v>
      </c>
      <c r="S2754" s="84" t="s">
        <v>10</v>
      </c>
      <c r="T2754" s="83" t="s">
        <v>206</v>
      </c>
      <c r="U2754" s="83" t="s">
        <v>124</v>
      </c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14:55" ht="29.25" thickBot="1">
      <c r="N2755" s="3" t="s">
        <v>224</v>
      </c>
      <c r="O2755" s="83">
        <v>66</v>
      </c>
      <c r="P2755" s="87">
        <v>218.97</v>
      </c>
      <c r="Q2755" s="84" t="s">
        <v>107</v>
      </c>
      <c r="R2755" s="84" t="s">
        <v>10</v>
      </c>
      <c r="S2755" s="84" t="s">
        <v>10</v>
      </c>
      <c r="T2755" s="83" t="s">
        <v>111</v>
      </c>
      <c r="U2755" s="83" t="s">
        <v>124</v>
      </c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14:55" ht="29.25" thickBot="1">
      <c r="N2756" s="3" t="s">
        <v>224</v>
      </c>
      <c r="O2756" s="83">
        <v>66</v>
      </c>
      <c r="P2756" s="86">
        <v>2371.11</v>
      </c>
      <c r="Q2756" s="84" t="s">
        <v>11</v>
      </c>
      <c r="R2756" s="84" t="s">
        <v>10</v>
      </c>
      <c r="S2756" s="84" t="s">
        <v>10</v>
      </c>
      <c r="T2756" s="83" t="s">
        <v>133</v>
      </c>
      <c r="U2756" s="83" t="s">
        <v>124</v>
      </c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>O365001</v>
      </c>
      <c r="AU2756" s="11">
        <f t="shared" si="927"/>
        <v>66</v>
      </c>
      <c r="AV2756" s="11">
        <f t="shared" si="928"/>
        <v>2371.11</v>
      </c>
      <c r="AW2756" s="11" t="str">
        <f t="shared" si="929"/>
        <v>2013/4</v>
      </c>
      <c r="AX2756" s="11" t="str">
        <f t="shared" si="930"/>
        <v>2013/4 Contribuciones Seg. Social</v>
      </c>
      <c r="AY2756" s="11">
        <f t="shared" ref="AY2756:AY2819" si="932">VLOOKUP(AX2756,AO:AP,2,FALSE)</f>
        <v>13041.8</v>
      </c>
      <c r="AZ2756" s="11">
        <f t="shared" si="931"/>
        <v>0.18180849269272648</v>
      </c>
      <c r="BA2756" s="11" t="str">
        <f t="shared" si="913"/>
        <v>O365001 66</v>
      </c>
      <c r="BB2756" s="11">
        <f>IFERROR(IF(AW2756="","",VLOOKUP(AW2756,SUSS!R:S,2,FALSE)),AY2756*SUSS!$M$2)</f>
        <v>1565.0159999999998</v>
      </c>
      <c r="BC2756" s="11">
        <f t="shared" si="912"/>
        <v>284.53319999999997</v>
      </c>
    </row>
    <row r="2757" spans="14:55" ht="29.25" thickBot="1">
      <c r="N2757" s="3" t="s">
        <v>224</v>
      </c>
      <c r="O2757" s="83">
        <v>66</v>
      </c>
      <c r="P2757" s="86">
        <v>5272.07</v>
      </c>
      <c r="Q2757" s="84" t="s">
        <v>82</v>
      </c>
      <c r="R2757" s="84" t="s">
        <v>10</v>
      </c>
      <c r="S2757" s="84" t="s">
        <v>83</v>
      </c>
      <c r="T2757" s="83" t="s">
        <v>156</v>
      </c>
      <c r="U2757" s="83" t="s">
        <v>124</v>
      </c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14:55" ht="29.25" thickBot="1">
      <c r="N2758" s="3" t="s">
        <v>224</v>
      </c>
      <c r="O2758" s="83">
        <v>66</v>
      </c>
      <c r="P2758" s="86">
        <v>1002.48</v>
      </c>
      <c r="Q2758" s="84" t="s">
        <v>106</v>
      </c>
      <c r="R2758" s="84" t="s">
        <v>10</v>
      </c>
      <c r="S2758" s="84" t="s">
        <v>10</v>
      </c>
      <c r="T2758" s="83" t="s">
        <v>230</v>
      </c>
      <c r="U2758" s="83" t="s">
        <v>124</v>
      </c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14:55" ht="29.25" thickBot="1">
      <c r="N2759" s="3" t="s">
        <v>224</v>
      </c>
      <c r="O2759" s="83">
        <v>67</v>
      </c>
      <c r="P2759" s="86">
        <v>1636.27</v>
      </c>
      <c r="Q2759" s="84" t="s">
        <v>102</v>
      </c>
      <c r="R2759" s="84" t="s">
        <v>10</v>
      </c>
      <c r="S2759" s="84" t="s">
        <v>10</v>
      </c>
      <c r="T2759" s="83" t="s">
        <v>206</v>
      </c>
      <c r="U2759" s="83" t="s">
        <v>124</v>
      </c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14:55" ht="29.25" thickBot="1">
      <c r="N2760" s="3" t="s">
        <v>224</v>
      </c>
      <c r="O2760" s="83">
        <v>67</v>
      </c>
      <c r="P2760" s="87">
        <v>27.88</v>
      </c>
      <c r="Q2760" s="84" t="s">
        <v>107</v>
      </c>
      <c r="R2760" s="84" t="s">
        <v>10</v>
      </c>
      <c r="S2760" s="84" t="s">
        <v>83</v>
      </c>
      <c r="T2760" s="83" t="s">
        <v>111</v>
      </c>
      <c r="U2760" s="83" t="s">
        <v>124</v>
      </c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14:55" ht="29.25" thickBot="1">
      <c r="N2761" s="3" t="s">
        <v>224</v>
      </c>
      <c r="O2761" s="83">
        <v>67</v>
      </c>
      <c r="P2761" s="87">
        <v>191.09</v>
      </c>
      <c r="Q2761" s="84" t="s">
        <v>107</v>
      </c>
      <c r="R2761" s="84" t="s">
        <v>10</v>
      </c>
      <c r="S2761" s="84" t="s">
        <v>10</v>
      </c>
      <c r="T2761" s="83" t="s">
        <v>111</v>
      </c>
      <c r="U2761" s="83" t="s">
        <v>124</v>
      </c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14:55" ht="29.25" thickBot="1">
      <c r="N2762" s="3" t="s">
        <v>224</v>
      </c>
      <c r="O2762" s="83">
        <v>67</v>
      </c>
      <c r="P2762" s="87">
        <v>235.21</v>
      </c>
      <c r="Q2762" s="84" t="s">
        <v>11</v>
      </c>
      <c r="R2762" s="84" t="s">
        <v>10</v>
      </c>
      <c r="S2762" s="84" t="s">
        <v>10</v>
      </c>
      <c r="T2762" s="83" t="s">
        <v>133</v>
      </c>
      <c r="U2762" s="83" t="s">
        <v>124</v>
      </c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>O365001</v>
      </c>
      <c r="AU2762" s="11">
        <f t="shared" si="927"/>
        <v>67</v>
      </c>
      <c r="AV2762" s="11">
        <f t="shared" si="928"/>
        <v>235.21</v>
      </c>
      <c r="AW2762" s="11" t="str">
        <f t="shared" si="929"/>
        <v>2013/4</v>
      </c>
      <c r="AX2762" s="11" t="str">
        <f t="shared" si="930"/>
        <v>2013/4 Contribuciones Seg. Social</v>
      </c>
      <c r="AY2762" s="11">
        <f t="shared" si="932"/>
        <v>13041.8</v>
      </c>
      <c r="AZ2762" s="11">
        <f t="shared" si="931"/>
        <v>1.8035087181217317E-2</v>
      </c>
      <c r="BA2762" s="11" t="str">
        <f t="shared" si="934"/>
        <v>O365001 67</v>
      </c>
      <c r="BB2762" s="11">
        <f>IFERROR(IF(AW2762="","",VLOOKUP(AW2762,SUSS!R:S,2,FALSE)),AY2762*SUSS!$M$2)</f>
        <v>1565.0159999999998</v>
      </c>
      <c r="BC2762" s="11">
        <f t="shared" si="933"/>
        <v>28.225199999999997</v>
      </c>
    </row>
    <row r="2763" spans="14:55" ht="29.25" thickBot="1">
      <c r="N2763" s="3" t="s">
        <v>224</v>
      </c>
      <c r="O2763" s="83">
        <v>67</v>
      </c>
      <c r="P2763" s="86">
        <v>2135.9</v>
      </c>
      <c r="Q2763" s="84" t="s">
        <v>11</v>
      </c>
      <c r="R2763" s="84" t="s">
        <v>10</v>
      </c>
      <c r="S2763" s="84" t="s">
        <v>83</v>
      </c>
      <c r="T2763" s="83" t="s">
        <v>133</v>
      </c>
      <c r="U2763" s="83" t="s">
        <v>124</v>
      </c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>O365001</v>
      </c>
      <c r="AU2763" s="11">
        <f t="shared" si="927"/>
        <v>67</v>
      </c>
      <c r="AV2763" s="11">
        <f t="shared" si="928"/>
        <v>2135.9</v>
      </c>
      <c r="AW2763" s="11" t="str">
        <f t="shared" si="929"/>
        <v>2013/4</v>
      </c>
      <c r="AX2763" s="11" t="str">
        <f t="shared" si="930"/>
        <v>2013/4 Contribuciones Seg. Social</v>
      </c>
      <c r="AY2763" s="11">
        <f t="shared" si="932"/>
        <v>13041.8</v>
      </c>
      <c r="AZ2763" s="11">
        <f t="shared" si="931"/>
        <v>0.16377340551150915</v>
      </c>
      <c r="BA2763" s="11" t="str">
        <f t="shared" si="934"/>
        <v>O365001 67</v>
      </c>
      <c r="BB2763" s="11">
        <f>IFERROR(IF(AW2763="","",VLOOKUP(AW2763,SUSS!R:S,2,FALSE)),AY2763*SUSS!$M$2)</f>
        <v>1565.0159999999998</v>
      </c>
      <c r="BC2763" s="11">
        <f t="shared" si="933"/>
        <v>256.30799999999999</v>
      </c>
    </row>
    <row r="2764" spans="14:55" ht="29.25" thickBot="1">
      <c r="N2764" s="3" t="s">
        <v>224</v>
      </c>
      <c r="O2764" s="83">
        <v>67</v>
      </c>
      <c r="P2764" s="86">
        <v>1079.5999999999999</v>
      </c>
      <c r="Q2764" s="84" t="s">
        <v>82</v>
      </c>
      <c r="R2764" s="84" t="s">
        <v>10</v>
      </c>
      <c r="S2764" s="84" t="s">
        <v>83</v>
      </c>
      <c r="T2764" s="83" t="s">
        <v>156</v>
      </c>
      <c r="U2764" s="83" t="s">
        <v>124</v>
      </c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14:55" ht="29.25" thickBot="1">
      <c r="N2765" s="3" t="s">
        <v>224</v>
      </c>
      <c r="O2765" s="83">
        <v>67</v>
      </c>
      <c r="P2765" s="86">
        <v>4192.47</v>
      </c>
      <c r="Q2765" s="84" t="s">
        <v>82</v>
      </c>
      <c r="R2765" s="84" t="s">
        <v>10</v>
      </c>
      <c r="S2765" s="84" t="s">
        <v>10</v>
      </c>
      <c r="T2765" s="83" t="s">
        <v>157</v>
      </c>
      <c r="U2765" s="83" t="s">
        <v>124</v>
      </c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14:55" ht="29.25" thickBot="1">
      <c r="N2766" s="3" t="s">
        <v>224</v>
      </c>
      <c r="O2766" s="83">
        <v>67</v>
      </c>
      <c r="P2766" s="86">
        <v>1002.48</v>
      </c>
      <c r="Q2766" s="84" t="s">
        <v>106</v>
      </c>
      <c r="R2766" s="84" t="s">
        <v>10</v>
      </c>
      <c r="S2766" s="84" t="s">
        <v>10</v>
      </c>
      <c r="T2766" s="83" t="s">
        <v>230</v>
      </c>
      <c r="U2766" s="83" t="s">
        <v>124</v>
      </c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14:55" ht="29.25" thickBot="1">
      <c r="N2767" s="3" t="s">
        <v>224</v>
      </c>
      <c r="O2767" s="83">
        <v>68</v>
      </c>
      <c r="P2767" s="86">
        <v>1636.27</v>
      </c>
      <c r="Q2767" s="84" t="s">
        <v>102</v>
      </c>
      <c r="R2767" s="84" t="s">
        <v>10</v>
      </c>
      <c r="S2767" s="84" t="s">
        <v>10</v>
      </c>
      <c r="T2767" s="83" t="s">
        <v>206</v>
      </c>
      <c r="U2767" s="83" t="s">
        <v>124</v>
      </c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14:55" ht="29.25" thickBot="1">
      <c r="N2768" s="3" t="s">
        <v>224</v>
      </c>
      <c r="O2768" s="83">
        <v>68</v>
      </c>
      <c r="P2768" s="87">
        <v>218.97</v>
      </c>
      <c r="Q2768" s="84" t="s">
        <v>107</v>
      </c>
      <c r="R2768" s="84" t="s">
        <v>10</v>
      </c>
      <c r="S2768" s="84" t="s">
        <v>83</v>
      </c>
      <c r="T2768" s="83" t="s">
        <v>111</v>
      </c>
      <c r="U2768" s="83" t="s">
        <v>124</v>
      </c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14:55" ht="29.25" thickBot="1">
      <c r="N2769" s="3" t="s">
        <v>224</v>
      </c>
      <c r="O2769" s="83">
        <v>68</v>
      </c>
      <c r="P2769" s="86">
        <v>2371.11</v>
      </c>
      <c r="Q2769" s="84" t="s">
        <v>11</v>
      </c>
      <c r="R2769" s="84" t="s">
        <v>10</v>
      </c>
      <c r="S2769" s="84" t="s">
        <v>83</v>
      </c>
      <c r="T2769" s="83" t="s">
        <v>133</v>
      </c>
      <c r="U2769" s="83" t="s">
        <v>124</v>
      </c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>O365001</v>
      </c>
      <c r="AU2769" s="11">
        <f t="shared" si="927"/>
        <v>68</v>
      </c>
      <c r="AV2769" s="11">
        <f t="shared" si="928"/>
        <v>2371.11</v>
      </c>
      <c r="AW2769" s="11" t="str">
        <f t="shared" si="929"/>
        <v>2013/4</v>
      </c>
      <c r="AX2769" s="11" t="str">
        <f t="shared" si="930"/>
        <v>2013/4 Contribuciones Seg. Social</v>
      </c>
      <c r="AY2769" s="11">
        <f t="shared" si="932"/>
        <v>13041.8</v>
      </c>
      <c r="AZ2769" s="11">
        <f t="shared" si="931"/>
        <v>0.18180849269272648</v>
      </c>
      <c r="BA2769" s="11" t="str">
        <f t="shared" si="934"/>
        <v>O365001 68</v>
      </c>
      <c r="BB2769" s="11">
        <f>IFERROR(IF(AW2769="","",VLOOKUP(AW2769,SUSS!R:S,2,FALSE)),AY2769*SUSS!$M$2)</f>
        <v>1565.0159999999998</v>
      </c>
      <c r="BC2769" s="11">
        <f t="shared" si="933"/>
        <v>284.53319999999997</v>
      </c>
    </row>
    <row r="2770" spans="14:55" ht="29.25" thickBot="1">
      <c r="N2770" s="3" t="s">
        <v>224</v>
      </c>
      <c r="O2770" s="83">
        <v>68</v>
      </c>
      <c r="P2770" s="86">
        <v>5272.07</v>
      </c>
      <c r="Q2770" s="84" t="s">
        <v>82</v>
      </c>
      <c r="R2770" s="84" t="s">
        <v>10</v>
      </c>
      <c r="S2770" s="84" t="s">
        <v>10</v>
      </c>
      <c r="T2770" s="83" t="s">
        <v>157</v>
      </c>
      <c r="U2770" s="83" t="s">
        <v>124</v>
      </c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14:55" ht="29.25" thickBot="1">
      <c r="N2771" s="3" t="s">
        <v>224</v>
      </c>
      <c r="O2771" s="83">
        <v>68</v>
      </c>
      <c r="P2771" s="86">
        <v>1002.48</v>
      </c>
      <c r="Q2771" s="84" t="s">
        <v>106</v>
      </c>
      <c r="R2771" s="84" t="s">
        <v>10</v>
      </c>
      <c r="S2771" s="84" t="s">
        <v>10</v>
      </c>
      <c r="T2771" s="83" t="s">
        <v>230</v>
      </c>
      <c r="U2771" s="83" t="s">
        <v>124</v>
      </c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14:55" ht="29.25" thickBot="1">
      <c r="N2772" s="3" t="s">
        <v>224</v>
      </c>
      <c r="O2772" s="83">
        <v>69</v>
      </c>
      <c r="P2772" s="87">
        <v>706.64</v>
      </c>
      <c r="Q2772" s="84" t="s">
        <v>102</v>
      </c>
      <c r="R2772" s="84" t="s">
        <v>10</v>
      </c>
      <c r="S2772" s="84" t="s">
        <v>10</v>
      </c>
      <c r="T2772" s="83" t="s">
        <v>206</v>
      </c>
      <c r="U2772" s="83" t="s">
        <v>124</v>
      </c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14:55" ht="29.25" thickBot="1">
      <c r="N2773" s="3" t="s">
        <v>224</v>
      </c>
      <c r="O2773" s="83">
        <v>69</v>
      </c>
      <c r="P2773" s="87">
        <v>929.63</v>
      </c>
      <c r="Q2773" s="84" t="s">
        <v>102</v>
      </c>
      <c r="R2773" s="84" t="s">
        <v>10</v>
      </c>
      <c r="S2773" s="84" t="s">
        <v>83</v>
      </c>
      <c r="T2773" s="83" t="s">
        <v>206</v>
      </c>
      <c r="U2773" s="83" t="s">
        <v>124</v>
      </c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14:55" ht="29.25" thickBot="1">
      <c r="N2774" s="3" t="s">
        <v>224</v>
      </c>
      <c r="O2774" s="83">
        <v>69</v>
      </c>
      <c r="P2774" s="87">
        <v>218.97</v>
      </c>
      <c r="Q2774" s="84" t="s">
        <v>107</v>
      </c>
      <c r="R2774" s="84" t="s">
        <v>10</v>
      </c>
      <c r="S2774" s="84" t="s">
        <v>83</v>
      </c>
      <c r="T2774" s="83" t="s">
        <v>111</v>
      </c>
      <c r="U2774" s="83" t="s">
        <v>124</v>
      </c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14:55" ht="29.25" thickBot="1">
      <c r="N2775" s="3" t="s">
        <v>224</v>
      </c>
      <c r="O2775" s="83">
        <v>69</v>
      </c>
      <c r="P2775" s="86">
        <v>2371.11</v>
      </c>
      <c r="Q2775" s="84" t="s">
        <v>11</v>
      </c>
      <c r="R2775" s="84" t="s">
        <v>10</v>
      </c>
      <c r="S2775" s="84" t="s">
        <v>83</v>
      </c>
      <c r="T2775" s="83" t="s">
        <v>133</v>
      </c>
      <c r="U2775" s="83" t="s">
        <v>124</v>
      </c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>O365001</v>
      </c>
      <c r="AU2775" s="11">
        <f t="shared" si="927"/>
        <v>69</v>
      </c>
      <c r="AV2775" s="11">
        <f t="shared" si="928"/>
        <v>2371.11</v>
      </c>
      <c r="AW2775" s="11" t="str">
        <f t="shared" si="929"/>
        <v>2013/4</v>
      </c>
      <c r="AX2775" s="11" t="str">
        <f t="shared" si="930"/>
        <v>2013/4 Contribuciones Seg. Social</v>
      </c>
      <c r="AY2775" s="11">
        <f t="shared" si="932"/>
        <v>13041.8</v>
      </c>
      <c r="AZ2775" s="11">
        <f t="shared" si="931"/>
        <v>0.18180849269272648</v>
      </c>
      <c r="BA2775" s="11" t="str">
        <f t="shared" si="934"/>
        <v>O365001 69</v>
      </c>
      <c r="BB2775" s="11">
        <f>IFERROR(IF(AW2775="","",VLOOKUP(AW2775,SUSS!R:S,2,FALSE)),AY2775*SUSS!$M$2)</f>
        <v>1565.0159999999998</v>
      </c>
      <c r="BC2775" s="11">
        <f t="shared" si="933"/>
        <v>284.53319999999997</v>
      </c>
    </row>
    <row r="2776" spans="14:55" ht="29.25" thickBot="1">
      <c r="N2776" s="3" t="s">
        <v>224</v>
      </c>
      <c r="O2776" s="83">
        <v>69</v>
      </c>
      <c r="P2776" s="86">
        <v>5272.07</v>
      </c>
      <c r="Q2776" s="84" t="s">
        <v>82</v>
      </c>
      <c r="R2776" s="84" t="s">
        <v>10</v>
      </c>
      <c r="S2776" s="84" t="s">
        <v>10</v>
      </c>
      <c r="T2776" s="83" t="s">
        <v>157</v>
      </c>
      <c r="U2776" s="83" t="s">
        <v>124</v>
      </c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14:55" ht="29.25" thickBot="1">
      <c r="N2777" s="3" t="s">
        <v>224</v>
      </c>
      <c r="O2777" s="83">
        <v>69</v>
      </c>
      <c r="P2777" s="86">
        <v>1002.48</v>
      </c>
      <c r="Q2777" s="84" t="s">
        <v>106</v>
      </c>
      <c r="R2777" s="84" t="s">
        <v>10</v>
      </c>
      <c r="S2777" s="84" t="s">
        <v>10</v>
      </c>
      <c r="T2777" s="83" t="s">
        <v>230</v>
      </c>
      <c r="U2777" s="83" t="s">
        <v>124</v>
      </c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14:55" ht="29.25" thickBot="1">
      <c r="N2778" s="3" t="s">
        <v>224</v>
      </c>
      <c r="O2778" s="83">
        <v>70</v>
      </c>
      <c r="P2778" s="86">
        <v>1636.27</v>
      </c>
      <c r="Q2778" s="84" t="s">
        <v>102</v>
      </c>
      <c r="R2778" s="84" t="s">
        <v>10</v>
      </c>
      <c r="S2778" s="84" t="s">
        <v>83</v>
      </c>
      <c r="T2778" s="83" t="s">
        <v>206</v>
      </c>
      <c r="U2778" s="83" t="s">
        <v>124</v>
      </c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14:55" ht="29.25" thickBot="1">
      <c r="N2779" s="3" t="s">
        <v>224</v>
      </c>
      <c r="O2779" s="83">
        <v>70</v>
      </c>
      <c r="P2779" s="87">
        <v>218.97</v>
      </c>
      <c r="Q2779" s="84" t="s">
        <v>107</v>
      </c>
      <c r="R2779" s="84" t="s">
        <v>10</v>
      </c>
      <c r="S2779" s="84" t="s">
        <v>83</v>
      </c>
      <c r="T2779" s="83" t="s">
        <v>111</v>
      </c>
      <c r="U2779" s="83" t="s">
        <v>124</v>
      </c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14:55" ht="29.25" thickBot="1">
      <c r="N2780" s="3" t="s">
        <v>224</v>
      </c>
      <c r="O2780" s="83">
        <v>70</v>
      </c>
      <c r="P2780" s="86">
        <v>2371.11</v>
      </c>
      <c r="Q2780" s="84" t="s">
        <v>11</v>
      </c>
      <c r="R2780" s="84" t="s">
        <v>10</v>
      </c>
      <c r="S2780" s="84" t="s">
        <v>83</v>
      </c>
      <c r="T2780" s="83" t="s">
        <v>133</v>
      </c>
      <c r="U2780" s="83" t="s">
        <v>124</v>
      </c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>O365001</v>
      </c>
      <c r="AU2780" s="11">
        <f t="shared" si="927"/>
        <v>70</v>
      </c>
      <c r="AV2780" s="11">
        <f t="shared" si="928"/>
        <v>2371.11</v>
      </c>
      <c r="AW2780" s="11" t="str">
        <f t="shared" si="929"/>
        <v>2013/4</v>
      </c>
      <c r="AX2780" s="11" t="str">
        <f t="shared" si="930"/>
        <v>2013/4 Contribuciones Seg. Social</v>
      </c>
      <c r="AY2780" s="11">
        <f t="shared" si="932"/>
        <v>13041.8</v>
      </c>
      <c r="AZ2780" s="11">
        <f t="shared" si="931"/>
        <v>0.18180849269272648</v>
      </c>
      <c r="BA2780" s="11" t="str">
        <f t="shared" si="934"/>
        <v>O365001 70</v>
      </c>
      <c r="BB2780" s="11">
        <f>IFERROR(IF(AW2780="","",VLOOKUP(AW2780,SUSS!R:S,2,FALSE)),AY2780*SUSS!$M$2)</f>
        <v>1565.0159999999998</v>
      </c>
      <c r="BC2780" s="11">
        <f t="shared" si="933"/>
        <v>284.53319999999997</v>
      </c>
    </row>
    <row r="2781" spans="14:55" ht="29.25" thickBot="1">
      <c r="N2781" s="3" t="s">
        <v>224</v>
      </c>
      <c r="O2781" s="83">
        <v>70</v>
      </c>
      <c r="P2781" s="86">
        <v>5272.07</v>
      </c>
      <c r="Q2781" s="84" t="s">
        <v>82</v>
      </c>
      <c r="R2781" s="84" t="s">
        <v>10</v>
      </c>
      <c r="S2781" s="84" t="s">
        <v>10</v>
      </c>
      <c r="T2781" s="83" t="s">
        <v>157</v>
      </c>
      <c r="U2781" s="83" t="s">
        <v>124</v>
      </c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14:55" ht="29.25" thickBot="1">
      <c r="N2782" s="3" t="s">
        <v>224</v>
      </c>
      <c r="O2782" s="83">
        <v>70</v>
      </c>
      <c r="P2782" s="86">
        <v>1002.48</v>
      </c>
      <c r="Q2782" s="84" t="s">
        <v>106</v>
      </c>
      <c r="R2782" s="84" t="s">
        <v>10</v>
      </c>
      <c r="S2782" s="84" t="s">
        <v>10</v>
      </c>
      <c r="T2782" s="83" t="s">
        <v>230</v>
      </c>
      <c r="U2782" s="83" t="s">
        <v>124</v>
      </c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14:55" ht="29.25" thickBot="1">
      <c r="N2783" s="3" t="s">
        <v>224</v>
      </c>
      <c r="O2783" s="83">
        <v>71</v>
      </c>
      <c r="P2783" s="86">
        <v>1636.27</v>
      </c>
      <c r="Q2783" s="84" t="s">
        <v>102</v>
      </c>
      <c r="R2783" s="84" t="s">
        <v>10</v>
      </c>
      <c r="S2783" s="84" t="s">
        <v>83</v>
      </c>
      <c r="T2783" s="83" t="s">
        <v>206</v>
      </c>
      <c r="U2783" s="83" t="s">
        <v>124</v>
      </c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14:55" ht="29.25" thickBot="1">
      <c r="N2784" s="3" t="s">
        <v>224</v>
      </c>
      <c r="O2784" s="83">
        <v>71</v>
      </c>
      <c r="P2784" s="87">
        <v>218.97</v>
      </c>
      <c r="Q2784" s="84" t="s">
        <v>107</v>
      </c>
      <c r="R2784" s="84" t="s">
        <v>10</v>
      </c>
      <c r="S2784" s="84" t="s">
        <v>83</v>
      </c>
      <c r="T2784" s="83" t="s">
        <v>111</v>
      </c>
      <c r="U2784" s="83" t="s">
        <v>124</v>
      </c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14:55" ht="29.25" thickBot="1">
      <c r="N2785" s="3" t="s">
        <v>224</v>
      </c>
      <c r="O2785" s="83">
        <v>71</v>
      </c>
      <c r="P2785" s="87">
        <v>532.12</v>
      </c>
      <c r="Q2785" s="84" t="s">
        <v>11</v>
      </c>
      <c r="R2785" s="84" t="s">
        <v>10</v>
      </c>
      <c r="S2785" s="84" t="s">
        <v>83</v>
      </c>
      <c r="T2785" s="83" t="s">
        <v>133</v>
      </c>
      <c r="U2785" s="83" t="s">
        <v>124</v>
      </c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>O365001</v>
      </c>
      <c r="AU2785" s="11">
        <f t="shared" si="948"/>
        <v>71</v>
      </c>
      <c r="AV2785" s="11">
        <f t="shared" si="949"/>
        <v>532.12</v>
      </c>
      <c r="AW2785" s="11" t="str">
        <f t="shared" si="950"/>
        <v>2013/4</v>
      </c>
      <c r="AX2785" s="11" t="str">
        <f t="shared" si="951"/>
        <v>2013/4 Contribuciones Seg. Social</v>
      </c>
      <c r="AY2785" s="11">
        <f t="shared" si="932"/>
        <v>13041.8</v>
      </c>
      <c r="AZ2785" s="11">
        <f t="shared" si="952"/>
        <v>4.0801116410311464E-2</v>
      </c>
      <c r="BA2785" s="11" t="str">
        <f t="shared" si="934"/>
        <v>O365001 71</v>
      </c>
      <c r="BB2785" s="11">
        <f>IFERROR(IF(AW2785="","",VLOOKUP(AW2785,SUSS!R:S,2,FALSE)),AY2785*SUSS!$M$2)</f>
        <v>1565.0159999999998</v>
      </c>
      <c r="BC2785" s="11">
        <f t="shared" si="933"/>
        <v>63.854399999999998</v>
      </c>
    </row>
    <row r="2786" spans="14:55" ht="29.25" thickBot="1">
      <c r="N2786" s="3" t="s">
        <v>224</v>
      </c>
      <c r="O2786" s="83">
        <v>71</v>
      </c>
      <c r="P2786" s="86">
        <v>1838.99</v>
      </c>
      <c r="Q2786" s="84" t="s">
        <v>11</v>
      </c>
      <c r="R2786" s="84" t="s">
        <v>10</v>
      </c>
      <c r="S2786" s="84" t="s">
        <v>10</v>
      </c>
      <c r="T2786" s="83" t="s">
        <v>131</v>
      </c>
      <c r="U2786" s="83" t="s">
        <v>124</v>
      </c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>O365001</v>
      </c>
      <c r="AU2786" s="11">
        <f t="shared" si="948"/>
        <v>71</v>
      </c>
      <c r="AV2786" s="11">
        <f t="shared" si="949"/>
        <v>1838.99</v>
      </c>
      <c r="AW2786" s="11" t="str">
        <f t="shared" si="950"/>
        <v>2013/5</v>
      </c>
      <c r="AX2786" s="11" t="str">
        <f t="shared" si="951"/>
        <v>2013/5 Contribuciones Seg. Social</v>
      </c>
      <c r="AY2786" s="11">
        <f t="shared" si="932"/>
        <v>13906.57</v>
      </c>
      <c r="AZ2786" s="11">
        <f t="shared" si="952"/>
        <v>0.13223893454676458</v>
      </c>
      <c r="BA2786" s="11" t="str">
        <f t="shared" si="934"/>
        <v>O365001 71</v>
      </c>
      <c r="BB2786" s="11">
        <f>IFERROR(IF(AW2786="","",VLOOKUP(AW2786,SUSS!R:S,2,FALSE)),AY2786*SUSS!$M$2)</f>
        <v>1668.7883999999999</v>
      </c>
      <c r="BC2786" s="11">
        <f t="shared" si="933"/>
        <v>220.67879999999997</v>
      </c>
    </row>
    <row r="2787" spans="14:55" ht="29.25" thickBot="1">
      <c r="N2787" s="3" t="s">
        <v>224</v>
      </c>
      <c r="O2787" s="83">
        <v>71</v>
      </c>
      <c r="P2787" s="86">
        <v>5272.07</v>
      </c>
      <c r="Q2787" s="84" t="s">
        <v>82</v>
      </c>
      <c r="R2787" s="84" t="s">
        <v>10</v>
      </c>
      <c r="S2787" s="84" t="s">
        <v>10</v>
      </c>
      <c r="T2787" s="83" t="s">
        <v>157</v>
      </c>
      <c r="U2787" s="83" t="s">
        <v>124</v>
      </c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14:55" ht="29.25" thickBot="1">
      <c r="N2788" s="3" t="s">
        <v>224</v>
      </c>
      <c r="O2788" s="83">
        <v>71</v>
      </c>
      <c r="P2788" s="86">
        <v>1002.48</v>
      </c>
      <c r="Q2788" s="84" t="s">
        <v>106</v>
      </c>
      <c r="R2788" s="84" t="s">
        <v>10</v>
      </c>
      <c r="S2788" s="84" t="s">
        <v>10</v>
      </c>
      <c r="T2788" s="83" t="s">
        <v>230</v>
      </c>
      <c r="U2788" s="83" t="s">
        <v>124</v>
      </c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14:55" ht="29.25" thickBot="1">
      <c r="N2789" s="3" t="s">
        <v>224</v>
      </c>
      <c r="O2789" s="83">
        <v>72</v>
      </c>
      <c r="P2789" s="86">
        <v>1636.27</v>
      </c>
      <c r="Q2789" s="84" t="s">
        <v>102</v>
      </c>
      <c r="R2789" s="84" t="s">
        <v>10</v>
      </c>
      <c r="S2789" s="84" t="s">
        <v>83</v>
      </c>
      <c r="T2789" s="83" t="s">
        <v>206</v>
      </c>
      <c r="U2789" s="83" t="s">
        <v>124</v>
      </c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14:55" ht="29.25" thickBot="1">
      <c r="N2790" s="3" t="s">
        <v>224</v>
      </c>
      <c r="O2790" s="83">
        <v>72</v>
      </c>
      <c r="P2790" s="87">
        <v>218.97</v>
      </c>
      <c r="Q2790" s="84" t="s">
        <v>107</v>
      </c>
      <c r="R2790" s="84" t="s">
        <v>10</v>
      </c>
      <c r="S2790" s="84" t="s">
        <v>83</v>
      </c>
      <c r="T2790" s="83" t="s">
        <v>111</v>
      </c>
      <c r="U2790" s="83" t="s">
        <v>124</v>
      </c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14:55" ht="29.25" thickBot="1">
      <c r="N2791" s="3" t="s">
        <v>224</v>
      </c>
      <c r="O2791" s="83">
        <v>72</v>
      </c>
      <c r="P2791" s="86">
        <v>2371.11</v>
      </c>
      <c r="Q2791" s="84" t="s">
        <v>11</v>
      </c>
      <c r="R2791" s="84" t="s">
        <v>10</v>
      </c>
      <c r="S2791" s="84" t="s">
        <v>10</v>
      </c>
      <c r="T2791" s="83" t="s">
        <v>131</v>
      </c>
      <c r="U2791" s="83" t="s">
        <v>124</v>
      </c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>O365001</v>
      </c>
      <c r="AU2791" s="11">
        <f t="shared" si="948"/>
        <v>72</v>
      </c>
      <c r="AV2791" s="11">
        <f t="shared" si="949"/>
        <v>2371.11</v>
      </c>
      <c r="AW2791" s="11" t="str">
        <f t="shared" si="950"/>
        <v>2013/5</v>
      </c>
      <c r="AX2791" s="11" t="str">
        <f t="shared" si="951"/>
        <v>2013/5 Contribuciones Seg. Social</v>
      </c>
      <c r="AY2791" s="11">
        <f t="shared" si="932"/>
        <v>13906.57</v>
      </c>
      <c r="AZ2791" s="11">
        <f t="shared" si="952"/>
        <v>0.17050286303524162</v>
      </c>
      <c r="BA2791" s="11" t="str">
        <f t="shared" si="934"/>
        <v>O365001 72</v>
      </c>
      <c r="BB2791" s="11">
        <f>IFERROR(IF(AW2791="","",VLOOKUP(AW2791,SUSS!R:S,2,FALSE)),AY2791*SUSS!$M$2)</f>
        <v>1668.7883999999999</v>
      </c>
      <c r="BC2791" s="11">
        <f t="shared" si="933"/>
        <v>284.53319999999997</v>
      </c>
    </row>
    <row r="2792" spans="14:55" ht="29.25" thickBot="1">
      <c r="N2792" s="3" t="s">
        <v>224</v>
      </c>
      <c r="O2792" s="83">
        <v>72</v>
      </c>
      <c r="P2792" s="86">
        <v>5272.07</v>
      </c>
      <c r="Q2792" s="84" t="s">
        <v>82</v>
      </c>
      <c r="R2792" s="84" t="s">
        <v>10</v>
      </c>
      <c r="S2792" s="84" t="s">
        <v>10</v>
      </c>
      <c r="T2792" s="83" t="s">
        <v>157</v>
      </c>
      <c r="U2792" s="83" t="s">
        <v>124</v>
      </c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14:55" ht="29.25" thickBot="1">
      <c r="N2793" s="3" t="s">
        <v>224</v>
      </c>
      <c r="O2793" s="83">
        <v>72</v>
      </c>
      <c r="P2793" s="86">
        <v>1002.48</v>
      </c>
      <c r="Q2793" s="84" t="s">
        <v>106</v>
      </c>
      <c r="R2793" s="84" t="s">
        <v>10</v>
      </c>
      <c r="S2793" s="84" t="s">
        <v>10</v>
      </c>
      <c r="T2793" s="83" t="s">
        <v>230</v>
      </c>
      <c r="U2793" s="83" t="s">
        <v>124</v>
      </c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14:55" ht="29.25" thickBot="1">
      <c r="N2794" s="3" t="s">
        <v>224</v>
      </c>
      <c r="O2794" s="83">
        <v>73</v>
      </c>
      <c r="P2794" s="86">
        <v>1636.27</v>
      </c>
      <c r="Q2794" s="84" t="s">
        <v>102</v>
      </c>
      <c r="R2794" s="84" t="s">
        <v>10</v>
      </c>
      <c r="S2794" s="84" t="s">
        <v>83</v>
      </c>
      <c r="T2794" s="83" t="s">
        <v>206</v>
      </c>
      <c r="U2794" s="83" t="s">
        <v>124</v>
      </c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14:55" ht="29.25" thickBot="1">
      <c r="N2795" s="3" t="s">
        <v>224</v>
      </c>
      <c r="O2795" s="83">
        <v>73</v>
      </c>
      <c r="P2795" s="87">
        <v>218.97</v>
      </c>
      <c r="Q2795" s="84" t="s">
        <v>107</v>
      </c>
      <c r="R2795" s="84" t="s">
        <v>10</v>
      </c>
      <c r="S2795" s="84" t="s">
        <v>83</v>
      </c>
      <c r="T2795" s="83" t="s">
        <v>111</v>
      </c>
      <c r="U2795" s="83" t="s">
        <v>124</v>
      </c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14:55" ht="29.25" thickBot="1">
      <c r="N2796" s="3" t="s">
        <v>224</v>
      </c>
      <c r="O2796" s="83">
        <v>73</v>
      </c>
      <c r="P2796" s="86">
        <v>2371.11</v>
      </c>
      <c r="Q2796" s="84" t="s">
        <v>11</v>
      </c>
      <c r="R2796" s="84" t="s">
        <v>10</v>
      </c>
      <c r="S2796" s="84" t="s">
        <v>10</v>
      </c>
      <c r="T2796" s="83" t="s">
        <v>131</v>
      </c>
      <c r="U2796" s="83" t="s">
        <v>124</v>
      </c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>O365001</v>
      </c>
      <c r="AU2796" s="11">
        <f t="shared" si="948"/>
        <v>73</v>
      </c>
      <c r="AV2796" s="11">
        <f t="shared" si="949"/>
        <v>2371.11</v>
      </c>
      <c r="AW2796" s="11" t="str">
        <f t="shared" si="950"/>
        <v>2013/5</v>
      </c>
      <c r="AX2796" s="11" t="str">
        <f t="shared" si="951"/>
        <v>2013/5 Contribuciones Seg. Social</v>
      </c>
      <c r="AY2796" s="11">
        <f t="shared" si="932"/>
        <v>13906.57</v>
      </c>
      <c r="AZ2796" s="11">
        <f t="shared" si="952"/>
        <v>0.17050286303524162</v>
      </c>
      <c r="BA2796" s="11" t="str">
        <f t="shared" si="934"/>
        <v>O365001 73</v>
      </c>
      <c r="BB2796" s="11">
        <f>IFERROR(IF(AW2796="","",VLOOKUP(AW2796,SUSS!R:S,2,FALSE)),AY2796*SUSS!$M$2)</f>
        <v>1668.7883999999999</v>
      </c>
      <c r="BC2796" s="11">
        <f t="shared" si="933"/>
        <v>284.53319999999997</v>
      </c>
    </row>
    <row r="2797" spans="14:55" ht="29.25" thickBot="1">
      <c r="N2797" s="3" t="s">
        <v>224</v>
      </c>
      <c r="O2797" s="83">
        <v>73</v>
      </c>
      <c r="P2797" s="86">
        <v>1325.43</v>
      </c>
      <c r="Q2797" s="84" t="s">
        <v>82</v>
      </c>
      <c r="R2797" s="84" t="s">
        <v>10</v>
      </c>
      <c r="S2797" s="84" t="s">
        <v>10</v>
      </c>
      <c r="T2797" s="83" t="s">
        <v>157</v>
      </c>
      <c r="U2797" s="83" t="s">
        <v>124</v>
      </c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14:55" ht="29.25" thickBot="1">
      <c r="N2798" s="3" t="s">
        <v>224</v>
      </c>
      <c r="O2798" s="83">
        <v>73</v>
      </c>
      <c r="P2798" s="86">
        <v>3946.64</v>
      </c>
      <c r="Q2798" s="84" t="s">
        <v>82</v>
      </c>
      <c r="R2798" s="84" t="s">
        <v>10</v>
      </c>
      <c r="S2798" s="84" t="s">
        <v>83</v>
      </c>
      <c r="T2798" s="83" t="s">
        <v>157</v>
      </c>
      <c r="U2798" s="83" t="s">
        <v>124</v>
      </c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14:55" ht="29.25" thickBot="1">
      <c r="N2799" s="3" t="s">
        <v>224</v>
      </c>
      <c r="O2799" s="83">
        <v>73</v>
      </c>
      <c r="P2799" s="86">
        <v>1002.48</v>
      </c>
      <c r="Q2799" s="84" t="s">
        <v>106</v>
      </c>
      <c r="R2799" s="84" t="s">
        <v>10</v>
      </c>
      <c r="S2799" s="84" t="s">
        <v>10</v>
      </c>
      <c r="T2799" s="83" t="s">
        <v>230</v>
      </c>
      <c r="U2799" s="83" t="s">
        <v>124</v>
      </c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14:55" ht="29.25" thickBot="1">
      <c r="N2800" s="3" t="s">
        <v>224</v>
      </c>
      <c r="O2800" s="83">
        <v>74</v>
      </c>
      <c r="P2800" s="86">
        <v>1636.27</v>
      </c>
      <c r="Q2800" s="84" t="s">
        <v>102</v>
      </c>
      <c r="R2800" s="84" t="s">
        <v>10</v>
      </c>
      <c r="S2800" s="84" t="s">
        <v>83</v>
      </c>
      <c r="T2800" s="83" t="s">
        <v>206</v>
      </c>
      <c r="U2800" s="83" t="s">
        <v>124</v>
      </c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14:55" ht="29.25" thickBot="1">
      <c r="N2801" s="3" t="s">
        <v>224</v>
      </c>
      <c r="O2801" s="83">
        <v>74</v>
      </c>
      <c r="P2801" s="87">
        <v>218.97</v>
      </c>
      <c r="Q2801" s="84" t="s">
        <v>107</v>
      </c>
      <c r="R2801" s="84" t="s">
        <v>10</v>
      </c>
      <c r="S2801" s="84" t="s">
        <v>83</v>
      </c>
      <c r="T2801" s="83" t="s">
        <v>111</v>
      </c>
      <c r="U2801" s="83" t="s">
        <v>124</v>
      </c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14:55" ht="29.25" thickBot="1">
      <c r="N2802" s="3" t="s">
        <v>224</v>
      </c>
      <c r="O2802" s="83">
        <v>74</v>
      </c>
      <c r="P2802" s="86">
        <v>2371.11</v>
      </c>
      <c r="Q2802" s="84" t="s">
        <v>11</v>
      </c>
      <c r="R2802" s="84" t="s">
        <v>10</v>
      </c>
      <c r="S2802" s="84" t="s">
        <v>10</v>
      </c>
      <c r="T2802" s="83" t="s">
        <v>131</v>
      </c>
      <c r="U2802" s="83" t="s">
        <v>124</v>
      </c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>O365001</v>
      </c>
      <c r="AU2802" s="11">
        <f t="shared" si="948"/>
        <v>74</v>
      </c>
      <c r="AV2802" s="11">
        <f t="shared" si="949"/>
        <v>2371.11</v>
      </c>
      <c r="AW2802" s="11" t="str">
        <f t="shared" si="950"/>
        <v>2013/5</v>
      </c>
      <c r="AX2802" s="11" t="str">
        <f t="shared" si="951"/>
        <v>2013/5 Contribuciones Seg. Social</v>
      </c>
      <c r="AY2802" s="11">
        <f t="shared" si="932"/>
        <v>13906.57</v>
      </c>
      <c r="AZ2802" s="11">
        <f t="shared" si="952"/>
        <v>0.17050286303524162</v>
      </c>
      <c r="BA2802" s="11" t="str">
        <f t="shared" si="934"/>
        <v>O365001 74</v>
      </c>
      <c r="BB2802" s="11">
        <f>IFERROR(IF(AW2802="","",VLOOKUP(AW2802,SUSS!R:S,2,FALSE)),AY2802*SUSS!$M$2)</f>
        <v>1668.7883999999999</v>
      </c>
      <c r="BC2802" s="11">
        <f t="shared" si="933"/>
        <v>284.53319999999997</v>
      </c>
    </row>
    <row r="2803" spans="14:55" ht="29.25" thickBot="1">
      <c r="N2803" s="3" t="s">
        <v>224</v>
      </c>
      <c r="O2803" s="83">
        <v>74</v>
      </c>
      <c r="P2803" s="86">
        <v>5272.07</v>
      </c>
      <c r="Q2803" s="84" t="s">
        <v>82</v>
      </c>
      <c r="R2803" s="84" t="s">
        <v>10</v>
      </c>
      <c r="S2803" s="84" t="s">
        <v>83</v>
      </c>
      <c r="T2803" s="83" t="s">
        <v>157</v>
      </c>
      <c r="U2803" s="83" t="s">
        <v>124</v>
      </c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14:55" ht="29.25" thickBot="1">
      <c r="N2804" s="3" t="s">
        <v>224</v>
      </c>
      <c r="O2804" s="83">
        <v>74</v>
      </c>
      <c r="P2804" s="86">
        <v>1002.48</v>
      </c>
      <c r="Q2804" s="84" t="s">
        <v>106</v>
      </c>
      <c r="R2804" s="84" t="s">
        <v>10</v>
      </c>
      <c r="S2804" s="84" t="s">
        <v>10</v>
      </c>
      <c r="T2804" s="83" t="s">
        <v>230</v>
      </c>
      <c r="U2804" s="83" t="s">
        <v>124</v>
      </c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14:55" ht="29.25" thickBot="1">
      <c r="N2805" s="3" t="s">
        <v>224</v>
      </c>
      <c r="O2805" s="83">
        <v>75</v>
      </c>
      <c r="P2805" s="86">
        <v>1636.27</v>
      </c>
      <c r="Q2805" s="84" t="s">
        <v>102</v>
      </c>
      <c r="R2805" s="84" t="s">
        <v>10</v>
      </c>
      <c r="S2805" s="84" t="s">
        <v>83</v>
      </c>
      <c r="T2805" s="83" t="s">
        <v>206</v>
      </c>
      <c r="U2805" s="83" t="s">
        <v>124</v>
      </c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14:55" ht="29.25" thickBot="1">
      <c r="N2806" s="3" t="s">
        <v>224</v>
      </c>
      <c r="O2806" s="83">
        <v>75</v>
      </c>
      <c r="P2806" s="87">
        <v>218.97</v>
      </c>
      <c r="Q2806" s="84" t="s">
        <v>107</v>
      </c>
      <c r="R2806" s="84" t="s">
        <v>10</v>
      </c>
      <c r="S2806" s="84" t="s">
        <v>83</v>
      </c>
      <c r="T2806" s="83" t="s">
        <v>111</v>
      </c>
      <c r="U2806" s="83" t="s">
        <v>124</v>
      </c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14:55" ht="29.25" thickBot="1">
      <c r="N2807" s="3" t="s">
        <v>224</v>
      </c>
      <c r="O2807" s="83">
        <v>75</v>
      </c>
      <c r="P2807" s="86">
        <v>2371.11</v>
      </c>
      <c r="Q2807" s="84" t="s">
        <v>11</v>
      </c>
      <c r="R2807" s="84" t="s">
        <v>10</v>
      </c>
      <c r="S2807" s="84" t="s">
        <v>10</v>
      </c>
      <c r="T2807" s="83" t="s">
        <v>131</v>
      </c>
      <c r="U2807" s="83" t="s">
        <v>124</v>
      </c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>O365001</v>
      </c>
      <c r="AU2807" s="11">
        <f t="shared" si="948"/>
        <v>75</v>
      </c>
      <c r="AV2807" s="11">
        <f t="shared" si="949"/>
        <v>2371.11</v>
      </c>
      <c r="AW2807" s="11" t="str">
        <f t="shared" si="950"/>
        <v>2013/5</v>
      </c>
      <c r="AX2807" s="11" t="str">
        <f t="shared" si="951"/>
        <v>2013/5 Contribuciones Seg. Social</v>
      </c>
      <c r="AY2807" s="11">
        <f t="shared" si="932"/>
        <v>13906.57</v>
      </c>
      <c r="AZ2807" s="11">
        <f t="shared" si="952"/>
        <v>0.17050286303524162</v>
      </c>
      <c r="BA2807" s="11" t="str">
        <f t="shared" si="934"/>
        <v>O365001 75</v>
      </c>
      <c r="BB2807" s="11">
        <f>IFERROR(IF(AW2807="","",VLOOKUP(AW2807,SUSS!R:S,2,FALSE)),AY2807*SUSS!$M$2)</f>
        <v>1668.7883999999999</v>
      </c>
      <c r="BC2807" s="11">
        <f t="shared" si="933"/>
        <v>284.53319999999997</v>
      </c>
    </row>
    <row r="2808" spans="14:55" ht="29.25" thickBot="1">
      <c r="N2808" s="3" t="s">
        <v>224</v>
      </c>
      <c r="O2808" s="83">
        <v>75</v>
      </c>
      <c r="P2808" s="86">
        <v>5272.07</v>
      </c>
      <c r="Q2808" s="84" t="s">
        <v>82</v>
      </c>
      <c r="R2808" s="84" t="s">
        <v>10</v>
      </c>
      <c r="S2808" s="84" t="s">
        <v>83</v>
      </c>
      <c r="T2808" s="83" t="s">
        <v>157</v>
      </c>
      <c r="U2808" s="83" t="s">
        <v>124</v>
      </c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14:55" ht="29.25" thickBot="1">
      <c r="N2809" s="3" t="s">
        <v>224</v>
      </c>
      <c r="O2809" s="83">
        <v>75</v>
      </c>
      <c r="P2809" s="86">
        <v>1002.48</v>
      </c>
      <c r="Q2809" s="84" t="s">
        <v>106</v>
      </c>
      <c r="R2809" s="84" t="s">
        <v>10</v>
      </c>
      <c r="S2809" s="84" t="s">
        <v>10</v>
      </c>
      <c r="T2809" s="83" t="s">
        <v>230</v>
      </c>
      <c r="U2809" s="83" t="s">
        <v>124</v>
      </c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14:55" ht="29.25" thickBot="1">
      <c r="N2810" s="3" t="s">
        <v>224</v>
      </c>
      <c r="O2810" s="83">
        <v>76</v>
      </c>
      <c r="P2810" s="86">
        <v>1636.27</v>
      </c>
      <c r="Q2810" s="84" t="s">
        <v>102</v>
      </c>
      <c r="R2810" s="84" t="s">
        <v>10</v>
      </c>
      <c r="S2810" s="84" t="s">
        <v>83</v>
      </c>
      <c r="T2810" s="83" t="s">
        <v>206</v>
      </c>
      <c r="U2810" s="83" t="s">
        <v>124</v>
      </c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14:55" ht="29.25" thickBot="1">
      <c r="N2811" s="3" t="s">
        <v>224</v>
      </c>
      <c r="O2811" s="83">
        <v>76</v>
      </c>
      <c r="P2811" s="87">
        <v>218.97</v>
      </c>
      <c r="Q2811" s="84" t="s">
        <v>107</v>
      </c>
      <c r="R2811" s="84" t="s">
        <v>10</v>
      </c>
      <c r="S2811" s="84" t="s">
        <v>83</v>
      </c>
      <c r="T2811" s="83" t="s">
        <v>111</v>
      </c>
      <c r="U2811" s="83" t="s">
        <v>124</v>
      </c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14:55" ht="29.25" thickBot="1">
      <c r="N2812" s="3" t="s">
        <v>224</v>
      </c>
      <c r="O2812" s="83">
        <v>76</v>
      </c>
      <c r="P2812" s="86">
        <v>2371.11</v>
      </c>
      <c r="Q2812" s="84" t="s">
        <v>11</v>
      </c>
      <c r="R2812" s="84" t="s">
        <v>10</v>
      </c>
      <c r="S2812" s="84" t="s">
        <v>10</v>
      </c>
      <c r="T2812" s="83" t="s">
        <v>131</v>
      </c>
      <c r="U2812" s="83" t="s">
        <v>124</v>
      </c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>O365001</v>
      </c>
      <c r="AU2812" s="11">
        <f t="shared" si="948"/>
        <v>76</v>
      </c>
      <c r="AV2812" s="11">
        <f t="shared" si="949"/>
        <v>2371.11</v>
      </c>
      <c r="AW2812" s="11" t="str">
        <f t="shared" si="950"/>
        <v>2013/5</v>
      </c>
      <c r="AX2812" s="11" t="str">
        <f t="shared" si="951"/>
        <v>2013/5 Contribuciones Seg. Social</v>
      </c>
      <c r="AY2812" s="11">
        <f t="shared" si="932"/>
        <v>13906.57</v>
      </c>
      <c r="AZ2812" s="11">
        <f t="shared" si="952"/>
        <v>0.17050286303524162</v>
      </c>
      <c r="BA2812" s="11" t="str">
        <f t="shared" si="934"/>
        <v>O365001 76</v>
      </c>
      <c r="BB2812" s="11">
        <f>IFERROR(IF(AW2812="","",VLOOKUP(AW2812,SUSS!R:S,2,FALSE)),AY2812*SUSS!$M$2)</f>
        <v>1668.7883999999999</v>
      </c>
      <c r="BC2812" s="11">
        <f t="shared" si="933"/>
        <v>284.53319999999997</v>
      </c>
    </row>
    <row r="2813" spans="14:55" ht="29.25" thickBot="1">
      <c r="N2813" s="3" t="s">
        <v>224</v>
      </c>
      <c r="O2813" s="83">
        <v>76</v>
      </c>
      <c r="P2813" s="86">
        <v>1448.35</v>
      </c>
      <c r="Q2813" s="84" t="s">
        <v>82</v>
      </c>
      <c r="R2813" s="84" t="s">
        <v>10</v>
      </c>
      <c r="S2813" s="84" t="s">
        <v>83</v>
      </c>
      <c r="T2813" s="83" t="s">
        <v>157</v>
      </c>
      <c r="U2813" s="83" t="s">
        <v>124</v>
      </c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14:55" ht="29.25" thickBot="1">
      <c r="N2814" s="3" t="s">
        <v>224</v>
      </c>
      <c r="O2814" s="83">
        <v>76</v>
      </c>
      <c r="P2814" s="86">
        <v>3823.72</v>
      </c>
      <c r="Q2814" s="84" t="s">
        <v>82</v>
      </c>
      <c r="R2814" s="84" t="s">
        <v>10</v>
      </c>
      <c r="S2814" s="84" t="s">
        <v>10</v>
      </c>
      <c r="T2814" s="83" t="s">
        <v>159</v>
      </c>
      <c r="U2814" s="83" t="s">
        <v>124</v>
      </c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14:55" ht="29.25" thickBot="1">
      <c r="N2815" s="3" t="s">
        <v>224</v>
      </c>
      <c r="O2815" s="83">
        <v>76</v>
      </c>
      <c r="P2815" s="86">
        <v>1002.48</v>
      </c>
      <c r="Q2815" s="84" t="s">
        <v>106</v>
      </c>
      <c r="R2815" s="84" t="s">
        <v>10</v>
      </c>
      <c r="S2815" s="84" t="s">
        <v>10</v>
      </c>
      <c r="T2815" s="83" t="s">
        <v>230</v>
      </c>
      <c r="U2815" s="83" t="s">
        <v>124</v>
      </c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14:55" ht="29.25" thickBot="1">
      <c r="N2816" s="3" t="s">
        <v>224</v>
      </c>
      <c r="O2816" s="83">
        <v>77</v>
      </c>
      <c r="P2816" s="86">
        <v>1636.27</v>
      </c>
      <c r="Q2816" s="84" t="s">
        <v>102</v>
      </c>
      <c r="R2816" s="84" t="s">
        <v>10</v>
      </c>
      <c r="S2816" s="84" t="s">
        <v>83</v>
      </c>
      <c r="T2816" s="83" t="s">
        <v>206</v>
      </c>
      <c r="U2816" s="83" t="s">
        <v>124</v>
      </c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14:55" ht="29.25" thickBot="1">
      <c r="N2817" s="3" t="s">
        <v>224</v>
      </c>
      <c r="O2817" s="83">
        <v>77</v>
      </c>
      <c r="P2817" s="87">
        <v>218.97</v>
      </c>
      <c r="Q2817" s="84" t="s">
        <v>107</v>
      </c>
      <c r="R2817" s="84" t="s">
        <v>10</v>
      </c>
      <c r="S2817" s="84" t="s">
        <v>83</v>
      </c>
      <c r="T2817" s="83" t="s">
        <v>111</v>
      </c>
      <c r="U2817" s="83" t="s">
        <v>124</v>
      </c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14:55" ht="29.25" thickBot="1">
      <c r="N2818" s="3" t="s">
        <v>224</v>
      </c>
      <c r="O2818" s="83">
        <v>77</v>
      </c>
      <c r="P2818" s="87">
        <v>212.03</v>
      </c>
      <c r="Q2818" s="84" t="s">
        <v>11</v>
      </c>
      <c r="R2818" s="84" t="s">
        <v>10</v>
      </c>
      <c r="S2818" s="84" t="s">
        <v>10</v>
      </c>
      <c r="T2818" s="83" t="s">
        <v>131</v>
      </c>
      <c r="U2818" s="83" t="s">
        <v>124</v>
      </c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>O365001</v>
      </c>
      <c r="AU2818" s="11">
        <f t="shared" si="948"/>
        <v>77</v>
      </c>
      <c r="AV2818" s="11">
        <f t="shared" si="949"/>
        <v>212.03</v>
      </c>
      <c r="AW2818" s="11" t="str">
        <f t="shared" si="950"/>
        <v>2013/5</v>
      </c>
      <c r="AX2818" s="11" t="str">
        <f t="shared" si="951"/>
        <v>2013/5 Contribuciones Seg. Social</v>
      </c>
      <c r="AY2818" s="11">
        <f t="shared" si="932"/>
        <v>13906.57</v>
      </c>
      <c r="AZ2818" s="11">
        <f t="shared" si="952"/>
        <v>1.5246750277027333E-2</v>
      </c>
      <c r="BA2818" s="11" t="str">
        <f t="shared" si="934"/>
        <v>O365001 77</v>
      </c>
      <c r="BB2818" s="11">
        <f>IFERROR(IF(AW2818="","",VLOOKUP(AW2818,SUSS!R:S,2,FALSE)),AY2818*SUSS!$M$2)</f>
        <v>1668.7883999999999</v>
      </c>
      <c r="BC2818" s="11">
        <f t="shared" si="933"/>
        <v>25.4436</v>
      </c>
    </row>
    <row r="2819" spans="14:55" ht="29.25" thickBot="1">
      <c r="N2819" s="3" t="s">
        <v>224</v>
      </c>
      <c r="O2819" s="83">
        <v>77</v>
      </c>
      <c r="P2819" s="86">
        <v>2159.08</v>
      </c>
      <c r="Q2819" s="84" t="s">
        <v>11</v>
      </c>
      <c r="R2819" s="84" t="s">
        <v>10</v>
      </c>
      <c r="S2819" s="84" t="s">
        <v>83</v>
      </c>
      <c r="T2819" s="83" t="s">
        <v>131</v>
      </c>
      <c r="U2819" s="83" t="s">
        <v>124</v>
      </c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>O365001</v>
      </c>
      <c r="AU2819" s="11">
        <f t="shared" si="948"/>
        <v>77</v>
      </c>
      <c r="AV2819" s="11">
        <f t="shared" si="949"/>
        <v>2159.08</v>
      </c>
      <c r="AW2819" s="11" t="str">
        <f t="shared" si="950"/>
        <v>2013/5</v>
      </c>
      <c r="AX2819" s="11" t="str">
        <f t="shared" si="951"/>
        <v>2013/5 Contribuciones Seg. Social</v>
      </c>
      <c r="AY2819" s="11">
        <f t="shared" si="932"/>
        <v>13906.57</v>
      </c>
      <c r="AZ2819" s="11">
        <f t="shared" si="952"/>
        <v>0.15525611275821427</v>
      </c>
      <c r="BA2819" s="11" t="str">
        <f t="shared" si="934"/>
        <v>O365001 77</v>
      </c>
      <c r="BB2819" s="11">
        <f>IFERROR(IF(AW2819="","",VLOOKUP(AW2819,SUSS!R:S,2,FALSE)),AY2819*SUSS!$M$2)</f>
        <v>1668.7883999999999</v>
      </c>
      <c r="BC2819" s="11">
        <f t="shared" si="933"/>
        <v>259.08959999999996</v>
      </c>
    </row>
    <row r="2820" spans="14:55" ht="29.25" thickBot="1">
      <c r="N2820" s="3" t="s">
        <v>224</v>
      </c>
      <c r="O2820" s="83">
        <v>77</v>
      </c>
      <c r="P2820" s="86">
        <v>5272.07</v>
      </c>
      <c r="Q2820" s="84" t="s">
        <v>82</v>
      </c>
      <c r="R2820" s="84" t="s">
        <v>10</v>
      </c>
      <c r="S2820" s="84" t="s">
        <v>10</v>
      </c>
      <c r="T2820" s="83" t="s">
        <v>159</v>
      </c>
      <c r="U2820" s="83" t="s">
        <v>124</v>
      </c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14:55" ht="29.25" thickBot="1">
      <c r="N2821" s="3" t="s">
        <v>224</v>
      </c>
      <c r="O2821" s="83">
        <v>77</v>
      </c>
      <c r="P2821" s="86">
        <v>1002.48</v>
      </c>
      <c r="Q2821" s="84" t="s">
        <v>106</v>
      </c>
      <c r="R2821" s="84" t="s">
        <v>10</v>
      </c>
      <c r="S2821" s="84" t="s">
        <v>10</v>
      </c>
      <c r="T2821" s="83" t="s">
        <v>230</v>
      </c>
      <c r="U2821" s="83" t="s">
        <v>124</v>
      </c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14:55" ht="29.25" thickBot="1">
      <c r="N2822" s="3" t="s">
        <v>224</v>
      </c>
      <c r="O2822" s="83">
        <v>78</v>
      </c>
      <c r="P2822" s="86">
        <v>1636.27</v>
      </c>
      <c r="Q2822" s="84" t="s">
        <v>102</v>
      </c>
      <c r="R2822" s="84" t="s">
        <v>10</v>
      </c>
      <c r="S2822" s="84" t="s">
        <v>83</v>
      </c>
      <c r="T2822" s="83" t="s">
        <v>206</v>
      </c>
      <c r="U2822" s="83" t="s">
        <v>124</v>
      </c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14:55" ht="29.25" thickBot="1">
      <c r="N2823" s="3" t="s">
        <v>224</v>
      </c>
      <c r="O2823" s="83">
        <v>78</v>
      </c>
      <c r="P2823" s="87">
        <v>218.97</v>
      </c>
      <c r="Q2823" s="84" t="s">
        <v>107</v>
      </c>
      <c r="R2823" s="84" t="s">
        <v>10</v>
      </c>
      <c r="S2823" s="84" t="s">
        <v>83</v>
      </c>
      <c r="T2823" s="83" t="s">
        <v>111</v>
      </c>
      <c r="U2823" s="83" t="s">
        <v>124</v>
      </c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14:55" ht="29.25" thickBot="1">
      <c r="N2824" s="3" t="s">
        <v>224</v>
      </c>
      <c r="O2824" s="83">
        <v>78</v>
      </c>
      <c r="P2824" s="86">
        <v>2371.11</v>
      </c>
      <c r="Q2824" s="84" t="s">
        <v>11</v>
      </c>
      <c r="R2824" s="84" t="s">
        <v>10</v>
      </c>
      <c r="S2824" s="84" t="s">
        <v>83</v>
      </c>
      <c r="T2824" s="83" t="s">
        <v>131</v>
      </c>
      <c r="U2824" s="83" t="s">
        <v>124</v>
      </c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>O365001</v>
      </c>
      <c r="AU2824" s="11">
        <f t="shared" si="948"/>
        <v>78</v>
      </c>
      <c r="AV2824" s="11">
        <f t="shared" si="949"/>
        <v>2371.11</v>
      </c>
      <c r="AW2824" s="11" t="str">
        <f t="shared" si="950"/>
        <v>2013/5</v>
      </c>
      <c r="AX2824" s="11" t="str">
        <f t="shared" si="951"/>
        <v>2013/5 Contribuciones Seg. Social</v>
      </c>
      <c r="AY2824" s="11">
        <f t="shared" si="953"/>
        <v>13906.57</v>
      </c>
      <c r="AZ2824" s="11">
        <f t="shared" si="952"/>
        <v>0.17050286303524162</v>
      </c>
      <c r="BA2824" s="11" t="str">
        <f t="shared" ref="BA2824:BA2887" si="955">AT2824&amp;" "&amp;AU2824</f>
        <v>O365001 78</v>
      </c>
      <c r="BB2824" s="11">
        <f>IFERROR(IF(AW2824="","",VLOOKUP(AW2824,SUSS!R:S,2,FALSE)),AY2824*SUSS!$M$2)</f>
        <v>1668.7883999999999</v>
      </c>
      <c r="BC2824" s="11">
        <f t="shared" si="954"/>
        <v>284.53319999999997</v>
      </c>
    </row>
    <row r="2825" spans="14:55" ht="29.25" thickBot="1">
      <c r="N2825" s="3" t="s">
        <v>224</v>
      </c>
      <c r="O2825" s="83">
        <v>78</v>
      </c>
      <c r="P2825" s="86">
        <v>5272.07</v>
      </c>
      <c r="Q2825" s="84" t="s">
        <v>82</v>
      </c>
      <c r="R2825" s="84" t="s">
        <v>10</v>
      </c>
      <c r="S2825" s="84" t="s">
        <v>10</v>
      </c>
      <c r="T2825" s="83" t="s">
        <v>159</v>
      </c>
      <c r="U2825" s="83" t="s">
        <v>124</v>
      </c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14:55" ht="29.25" thickBot="1">
      <c r="N2826" s="3" t="s">
        <v>224</v>
      </c>
      <c r="O2826" s="83">
        <v>78</v>
      </c>
      <c r="P2826" s="86">
        <v>1002.48</v>
      </c>
      <c r="Q2826" s="84" t="s">
        <v>106</v>
      </c>
      <c r="R2826" s="84" t="s">
        <v>10</v>
      </c>
      <c r="S2826" s="84" t="s">
        <v>10</v>
      </c>
      <c r="T2826" s="83" t="s">
        <v>230</v>
      </c>
      <c r="U2826" s="83" t="s">
        <v>124</v>
      </c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14:55" ht="29.25" thickBot="1">
      <c r="N2827" s="3" t="s">
        <v>224</v>
      </c>
      <c r="O2827" s="83">
        <v>79</v>
      </c>
      <c r="P2827" s="86">
        <v>1636.27</v>
      </c>
      <c r="Q2827" s="84" t="s">
        <v>102</v>
      </c>
      <c r="R2827" s="84" t="s">
        <v>10</v>
      </c>
      <c r="S2827" s="84" t="s">
        <v>83</v>
      </c>
      <c r="T2827" s="83" t="s">
        <v>206</v>
      </c>
      <c r="U2827" s="83" t="s">
        <v>124</v>
      </c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14:55" ht="29.25" thickBot="1">
      <c r="N2828" s="3" t="s">
        <v>224</v>
      </c>
      <c r="O2828" s="83">
        <v>79</v>
      </c>
      <c r="P2828" s="87">
        <v>218.97</v>
      </c>
      <c r="Q2828" s="84" t="s">
        <v>107</v>
      </c>
      <c r="R2828" s="84" t="s">
        <v>10</v>
      </c>
      <c r="S2828" s="84" t="s">
        <v>83</v>
      </c>
      <c r="T2828" s="83" t="s">
        <v>111</v>
      </c>
      <c r="U2828" s="83" t="s">
        <v>124</v>
      </c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14:55" ht="29.25" thickBot="1">
      <c r="N2829" s="3" t="s">
        <v>224</v>
      </c>
      <c r="O2829" s="83">
        <v>79</v>
      </c>
      <c r="P2829" s="86">
        <v>2371.11</v>
      </c>
      <c r="Q2829" s="84" t="s">
        <v>11</v>
      </c>
      <c r="R2829" s="84" t="s">
        <v>10</v>
      </c>
      <c r="S2829" s="84" t="s">
        <v>83</v>
      </c>
      <c r="T2829" s="83" t="s">
        <v>131</v>
      </c>
      <c r="U2829" s="83" t="s">
        <v>124</v>
      </c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>O365001</v>
      </c>
      <c r="AU2829" s="11">
        <f t="shared" si="948"/>
        <v>79</v>
      </c>
      <c r="AV2829" s="11">
        <f t="shared" si="949"/>
        <v>2371.11</v>
      </c>
      <c r="AW2829" s="11" t="str">
        <f t="shared" si="950"/>
        <v>2013/5</v>
      </c>
      <c r="AX2829" s="11" t="str">
        <f t="shared" si="951"/>
        <v>2013/5 Contribuciones Seg. Social</v>
      </c>
      <c r="AY2829" s="11">
        <f t="shared" si="953"/>
        <v>13906.57</v>
      </c>
      <c r="AZ2829" s="11">
        <f t="shared" si="952"/>
        <v>0.17050286303524162</v>
      </c>
      <c r="BA2829" s="11" t="str">
        <f t="shared" si="955"/>
        <v>O365001 79</v>
      </c>
      <c r="BB2829" s="11">
        <f>IFERROR(IF(AW2829="","",VLOOKUP(AW2829,SUSS!R:S,2,FALSE)),AY2829*SUSS!$M$2)</f>
        <v>1668.7883999999999</v>
      </c>
      <c r="BC2829" s="11">
        <f t="shared" si="954"/>
        <v>284.53319999999997</v>
      </c>
    </row>
    <row r="2830" spans="14:55" ht="29.25" thickBot="1">
      <c r="N2830" s="3" t="s">
        <v>224</v>
      </c>
      <c r="O2830" s="83">
        <v>79</v>
      </c>
      <c r="P2830" s="86">
        <v>5272.07</v>
      </c>
      <c r="Q2830" s="84" t="s">
        <v>82</v>
      </c>
      <c r="R2830" s="84" t="s">
        <v>10</v>
      </c>
      <c r="S2830" s="84" t="s">
        <v>10</v>
      </c>
      <c r="T2830" s="83" t="s">
        <v>159</v>
      </c>
      <c r="U2830" s="83" t="s">
        <v>124</v>
      </c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14:55" ht="29.25" thickBot="1">
      <c r="N2831" s="3" t="s">
        <v>224</v>
      </c>
      <c r="O2831" s="83">
        <v>79</v>
      </c>
      <c r="P2831" s="86">
        <v>1002.48</v>
      </c>
      <c r="Q2831" s="84" t="s">
        <v>106</v>
      </c>
      <c r="R2831" s="84" t="s">
        <v>10</v>
      </c>
      <c r="S2831" s="84" t="s">
        <v>10</v>
      </c>
      <c r="T2831" s="83" t="s">
        <v>230</v>
      </c>
      <c r="U2831" s="83" t="s">
        <v>124</v>
      </c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14:55" ht="29.25" thickBot="1">
      <c r="N2832" s="3" t="s">
        <v>224</v>
      </c>
      <c r="O2832" s="83">
        <v>80</v>
      </c>
      <c r="P2832" s="86">
        <v>1636.27</v>
      </c>
      <c r="Q2832" s="84" t="s">
        <v>102</v>
      </c>
      <c r="R2832" s="84" t="s">
        <v>10</v>
      </c>
      <c r="S2832" s="84" t="s">
        <v>83</v>
      </c>
      <c r="T2832" s="83" t="s">
        <v>206</v>
      </c>
      <c r="U2832" s="83" t="s">
        <v>124</v>
      </c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14:55" ht="29.25" thickBot="1">
      <c r="N2833" s="3" t="s">
        <v>224</v>
      </c>
      <c r="O2833" s="83">
        <v>80</v>
      </c>
      <c r="P2833" s="87">
        <v>218.97</v>
      </c>
      <c r="Q2833" s="84" t="s">
        <v>107</v>
      </c>
      <c r="R2833" s="84" t="s">
        <v>10</v>
      </c>
      <c r="S2833" s="84" t="s">
        <v>83</v>
      </c>
      <c r="T2833" s="83" t="s">
        <v>111</v>
      </c>
      <c r="U2833" s="83" t="s">
        <v>124</v>
      </c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14:55" ht="29.25" thickBot="1">
      <c r="N2834" s="3" t="s">
        <v>224</v>
      </c>
      <c r="O2834" s="83">
        <v>80</v>
      </c>
      <c r="P2834" s="86">
        <v>2371.11</v>
      </c>
      <c r="Q2834" s="84" t="s">
        <v>11</v>
      </c>
      <c r="R2834" s="84" t="s">
        <v>10</v>
      </c>
      <c r="S2834" s="84" t="s">
        <v>83</v>
      </c>
      <c r="T2834" s="83" t="s">
        <v>131</v>
      </c>
      <c r="U2834" s="83" t="s">
        <v>124</v>
      </c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>O365001</v>
      </c>
      <c r="AU2834" s="11">
        <f t="shared" si="948"/>
        <v>80</v>
      </c>
      <c r="AV2834" s="11">
        <f t="shared" si="949"/>
        <v>2371.11</v>
      </c>
      <c r="AW2834" s="11" t="str">
        <f t="shared" si="950"/>
        <v>2013/5</v>
      </c>
      <c r="AX2834" s="11" t="str">
        <f t="shared" si="951"/>
        <v>2013/5 Contribuciones Seg. Social</v>
      </c>
      <c r="AY2834" s="11">
        <f t="shared" si="953"/>
        <v>13906.57</v>
      </c>
      <c r="AZ2834" s="11">
        <f t="shared" si="952"/>
        <v>0.17050286303524162</v>
      </c>
      <c r="BA2834" s="11" t="str">
        <f t="shared" si="955"/>
        <v>O365001 80</v>
      </c>
      <c r="BB2834" s="11">
        <f>IFERROR(IF(AW2834="","",VLOOKUP(AW2834,SUSS!R:S,2,FALSE)),AY2834*SUSS!$M$2)</f>
        <v>1668.7883999999999</v>
      </c>
      <c r="BC2834" s="11">
        <f t="shared" si="954"/>
        <v>284.53319999999997</v>
      </c>
    </row>
    <row r="2835" spans="14:55" ht="29.25" thickBot="1">
      <c r="N2835" s="3" t="s">
        <v>224</v>
      </c>
      <c r="O2835" s="83">
        <v>80</v>
      </c>
      <c r="P2835" s="86">
        <v>1354.62</v>
      </c>
      <c r="Q2835" s="84" t="s">
        <v>82</v>
      </c>
      <c r="R2835" s="84" t="s">
        <v>10</v>
      </c>
      <c r="S2835" s="84" t="s">
        <v>10</v>
      </c>
      <c r="T2835" s="83" t="s">
        <v>159</v>
      </c>
      <c r="U2835" s="83" t="s">
        <v>124</v>
      </c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14:55" ht="29.25" thickBot="1">
      <c r="N2836" s="3" t="s">
        <v>224</v>
      </c>
      <c r="O2836" s="83">
        <v>80</v>
      </c>
      <c r="P2836" s="86">
        <v>3917.45</v>
      </c>
      <c r="Q2836" s="84" t="s">
        <v>82</v>
      </c>
      <c r="R2836" s="84" t="s">
        <v>10</v>
      </c>
      <c r="S2836" s="84" t="s">
        <v>83</v>
      </c>
      <c r="T2836" s="83" t="s">
        <v>159</v>
      </c>
      <c r="U2836" s="83" t="s">
        <v>124</v>
      </c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14:55" ht="29.25" thickBot="1">
      <c r="N2837" s="3" t="s">
        <v>224</v>
      </c>
      <c r="O2837" s="83">
        <v>80</v>
      </c>
      <c r="P2837" s="86">
        <v>1002.48</v>
      </c>
      <c r="Q2837" s="84" t="s">
        <v>106</v>
      </c>
      <c r="R2837" s="84" t="s">
        <v>10</v>
      </c>
      <c r="S2837" s="84" t="s">
        <v>10</v>
      </c>
      <c r="T2837" s="83" t="s">
        <v>230</v>
      </c>
      <c r="U2837" s="83" t="s">
        <v>124</v>
      </c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14:55" ht="29.25" thickBot="1">
      <c r="N2838" s="3" t="s">
        <v>224</v>
      </c>
      <c r="O2838" s="83">
        <v>81</v>
      </c>
      <c r="P2838" s="86">
        <v>1636.27</v>
      </c>
      <c r="Q2838" s="84" t="s">
        <v>102</v>
      </c>
      <c r="R2838" s="84" t="s">
        <v>10</v>
      </c>
      <c r="S2838" s="84" t="s">
        <v>83</v>
      </c>
      <c r="T2838" s="83" t="s">
        <v>206</v>
      </c>
      <c r="U2838" s="83" t="s">
        <v>124</v>
      </c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14:55" ht="29.25" thickBot="1">
      <c r="N2839" s="3" t="s">
        <v>224</v>
      </c>
      <c r="O2839" s="83">
        <v>81</v>
      </c>
      <c r="P2839" s="87">
        <v>218.97</v>
      </c>
      <c r="Q2839" s="84" t="s">
        <v>107</v>
      </c>
      <c r="R2839" s="84" t="s">
        <v>10</v>
      </c>
      <c r="S2839" s="84" t="s">
        <v>83</v>
      </c>
      <c r="T2839" s="83" t="s">
        <v>111</v>
      </c>
      <c r="U2839" s="83" t="s">
        <v>124</v>
      </c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14:55" ht="29.25" thickBot="1">
      <c r="N2840" s="3" t="s">
        <v>224</v>
      </c>
      <c r="O2840" s="83">
        <v>81</v>
      </c>
      <c r="P2840" s="86">
        <v>1157.52</v>
      </c>
      <c r="Q2840" s="84" t="s">
        <v>11</v>
      </c>
      <c r="R2840" s="84" t="s">
        <v>10</v>
      </c>
      <c r="S2840" s="84" t="s">
        <v>83</v>
      </c>
      <c r="T2840" s="83" t="s">
        <v>131</v>
      </c>
      <c r="U2840" s="83" t="s">
        <v>124</v>
      </c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>O365001</v>
      </c>
      <c r="AU2840" s="11">
        <f t="shared" si="948"/>
        <v>81</v>
      </c>
      <c r="AV2840" s="11">
        <f t="shared" si="949"/>
        <v>1157.52</v>
      </c>
      <c r="AW2840" s="11" t="str">
        <f t="shared" si="950"/>
        <v>2013/5</v>
      </c>
      <c r="AX2840" s="11" t="str">
        <f t="shared" si="951"/>
        <v>2013/5 Contribuciones Seg. Social</v>
      </c>
      <c r="AY2840" s="11">
        <f t="shared" si="953"/>
        <v>13906.57</v>
      </c>
      <c r="AZ2840" s="11">
        <f t="shared" si="952"/>
        <v>8.3235477907205008E-2</v>
      </c>
      <c r="BA2840" s="11" t="str">
        <f t="shared" si="955"/>
        <v>O365001 81</v>
      </c>
      <c r="BB2840" s="11">
        <f>IFERROR(IF(AW2840="","",VLOOKUP(AW2840,SUSS!R:S,2,FALSE)),AY2840*SUSS!$M$2)</f>
        <v>1668.7883999999999</v>
      </c>
      <c r="BC2840" s="11">
        <f t="shared" si="954"/>
        <v>138.90239999999997</v>
      </c>
    </row>
    <row r="2841" spans="14:55" ht="29.25" thickBot="1">
      <c r="N2841" s="3" t="s">
        <v>224</v>
      </c>
      <c r="O2841" s="83">
        <v>81</v>
      </c>
      <c r="P2841" s="86">
        <v>1213.5899999999999</v>
      </c>
      <c r="Q2841" s="84" t="s">
        <v>11</v>
      </c>
      <c r="R2841" s="84" t="s">
        <v>10</v>
      </c>
      <c r="S2841" s="84" t="s">
        <v>10</v>
      </c>
      <c r="T2841" s="83" t="s">
        <v>132</v>
      </c>
      <c r="U2841" s="83" t="s">
        <v>124</v>
      </c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>O365001</v>
      </c>
      <c r="AU2841" s="11">
        <f t="shared" si="948"/>
        <v>81</v>
      </c>
      <c r="AV2841" s="11">
        <f t="shared" si="949"/>
        <v>1213.5899999999999</v>
      </c>
      <c r="AW2841" s="11" t="str">
        <f t="shared" si="950"/>
        <v>2013/12</v>
      </c>
      <c r="AX2841" s="11" t="str">
        <f t="shared" si="951"/>
        <v>2013/12 Contribuciones Seg. Social</v>
      </c>
      <c r="AY2841" s="11">
        <f t="shared" si="953"/>
        <v>15776.88</v>
      </c>
      <c r="AZ2841" s="11">
        <f t="shared" si="952"/>
        <v>7.6922053029496326E-2</v>
      </c>
      <c r="BA2841" s="11" t="str">
        <f t="shared" si="955"/>
        <v>O365001 81</v>
      </c>
      <c r="BB2841" s="11">
        <f>IFERROR(IF(AW2841="","",VLOOKUP(AW2841,SUSS!R:S,2,FALSE)),AY2841*SUSS!$M$2)</f>
        <v>1893.2255999999998</v>
      </c>
      <c r="BC2841" s="11">
        <f t="shared" si="954"/>
        <v>145.63079999999999</v>
      </c>
    </row>
    <row r="2842" spans="14:55" ht="29.25" thickBot="1">
      <c r="N2842" s="3" t="s">
        <v>224</v>
      </c>
      <c r="O2842" s="83">
        <v>81</v>
      </c>
      <c r="P2842" s="86">
        <v>5272.07</v>
      </c>
      <c r="Q2842" s="84" t="s">
        <v>82</v>
      </c>
      <c r="R2842" s="84" t="s">
        <v>10</v>
      </c>
      <c r="S2842" s="84" t="s">
        <v>83</v>
      </c>
      <c r="T2842" s="83" t="s">
        <v>159</v>
      </c>
      <c r="U2842" s="83" t="s">
        <v>124</v>
      </c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14:55" ht="29.25" thickBot="1">
      <c r="N2843" s="3" t="s">
        <v>224</v>
      </c>
      <c r="O2843" s="83">
        <v>81</v>
      </c>
      <c r="P2843" s="86">
        <v>1002.48</v>
      </c>
      <c r="Q2843" s="84" t="s">
        <v>106</v>
      </c>
      <c r="R2843" s="84" t="s">
        <v>10</v>
      </c>
      <c r="S2843" s="84" t="s">
        <v>10</v>
      </c>
      <c r="T2843" s="83" t="s">
        <v>230</v>
      </c>
      <c r="U2843" s="83" t="s">
        <v>124</v>
      </c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14:55" ht="29.25" thickBot="1">
      <c r="N2844" s="3" t="s">
        <v>224</v>
      </c>
      <c r="O2844" s="83">
        <v>82</v>
      </c>
      <c r="P2844" s="86">
        <v>1636.27</v>
      </c>
      <c r="Q2844" s="84" t="s">
        <v>102</v>
      </c>
      <c r="R2844" s="84" t="s">
        <v>10</v>
      </c>
      <c r="S2844" s="84" t="s">
        <v>83</v>
      </c>
      <c r="T2844" s="83" t="s">
        <v>206</v>
      </c>
      <c r="U2844" s="83" t="s">
        <v>124</v>
      </c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14:55" ht="29.25" thickBot="1">
      <c r="N2845" s="3" t="s">
        <v>224</v>
      </c>
      <c r="O2845" s="83">
        <v>82</v>
      </c>
      <c r="P2845" s="87">
        <v>218.97</v>
      </c>
      <c r="Q2845" s="84" t="s">
        <v>107</v>
      </c>
      <c r="R2845" s="84" t="s">
        <v>10</v>
      </c>
      <c r="S2845" s="84" t="s">
        <v>83</v>
      </c>
      <c r="T2845" s="83" t="s">
        <v>111</v>
      </c>
      <c r="U2845" s="83" t="s">
        <v>124</v>
      </c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14:55" ht="29.25" thickBot="1">
      <c r="N2846" s="3" t="s">
        <v>224</v>
      </c>
      <c r="O2846" s="83">
        <v>82</v>
      </c>
      <c r="P2846" s="86">
        <v>2371.11</v>
      </c>
      <c r="Q2846" s="84" t="s">
        <v>11</v>
      </c>
      <c r="R2846" s="84" t="s">
        <v>10</v>
      </c>
      <c r="S2846" s="84" t="s">
        <v>10</v>
      </c>
      <c r="T2846" s="83" t="s">
        <v>132</v>
      </c>
      <c r="U2846" s="83" t="s">
        <v>124</v>
      </c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>O365001</v>
      </c>
      <c r="AU2846" s="11">
        <f t="shared" ref="AU2846:AU2909" si="969">IF($Q2846=$AD$1,O2846,"")</f>
        <v>82</v>
      </c>
      <c r="AV2846" s="11">
        <f t="shared" ref="AV2846:AV2909" si="970">IF($Q2846=$AD$1,P2846,"")</f>
        <v>2371.11</v>
      </c>
      <c r="AW2846" s="11" t="str">
        <f t="shared" ref="AW2846:AW2909" si="971">IF($Q2846=$AD$1,T2846,"")</f>
        <v>2013/12</v>
      </c>
      <c r="AX2846" s="11" t="str">
        <f t="shared" ref="AX2846:AX2909" si="972">IF(AW2846&lt;&gt;"",AW2846&amp;" "&amp;$AD$1,"")</f>
        <v>2013/12 Contribuciones Seg. Social</v>
      </c>
      <c r="AY2846" s="11">
        <f t="shared" si="953"/>
        <v>15776.88</v>
      </c>
      <c r="AZ2846" s="11">
        <f t="shared" ref="AZ2846:AZ2909" si="973">IF(AY2846="","",AV2846/AY2846)</f>
        <v>0.15029017144074114</v>
      </c>
      <c r="BA2846" s="11" t="str">
        <f t="shared" si="955"/>
        <v>O365001 82</v>
      </c>
      <c r="BB2846" s="11">
        <f>IFERROR(IF(AW2846="","",VLOOKUP(AW2846,SUSS!R:S,2,FALSE)),AY2846*SUSS!$M$2)</f>
        <v>1893.2255999999998</v>
      </c>
      <c r="BC2846" s="11">
        <f t="shared" si="954"/>
        <v>284.53319999999997</v>
      </c>
    </row>
    <row r="2847" spans="14:55" ht="29.25" thickBot="1">
      <c r="N2847" s="3" t="s">
        <v>224</v>
      </c>
      <c r="O2847" s="83">
        <v>82</v>
      </c>
      <c r="P2847" s="86">
        <v>1307.76</v>
      </c>
      <c r="Q2847" s="84" t="s">
        <v>82</v>
      </c>
      <c r="R2847" s="84" t="s">
        <v>10</v>
      </c>
      <c r="S2847" s="84" t="s">
        <v>83</v>
      </c>
      <c r="T2847" s="83" t="s">
        <v>159</v>
      </c>
      <c r="U2847" s="83" t="s">
        <v>124</v>
      </c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14:55" ht="29.25" thickBot="1">
      <c r="N2848" s="3" t="s">
        <v>224</v>
      </c>
      <c r="O2848" s="83">
        <v>82</v>
      </c>
      <c r="P2848" s="86">
        <v>3964.31</v>
      </c>
      <c r="Q2848" s="84" t="s">
        <v>82</v>
      </c>
      <c r="R2848" s="84" t="s">
        <v>10</v>
      </c>
      <c r="S2848" s="84" t="s">
        <v>10</v>
      </c>
      <c r="T2848" s="83" t="s">
        <v>161</v>
      </c>
      <c r="U2848" s="83" t="s">
        <v>124</v>
      </c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14:55" ht="29.25" thickBot="1">
      <c r="N2849" s="3" t="s">
        <v>224</v>
      </c>
      <c r="O2849" s="83">
        <v>82</v>
      </c>
      <c r="P2849" s="86">
        <v>1002.48</v>
      </c>
      <c r="Q2849" s="84" t="s">
        <v>106</v>
      </c>
      <c r="R2849" s="84" t="s">
        <v>10</v>
      </c>
      <c r="S2849" s="84" t="s">
        <v>10</v>
      </c>
      <c r="T2849" s="83" t="s">
        <v>230</v>
      </c>
      <c r="U2849" s="83" t="s">
        <v>124</v>
      </c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14:55" ht="29.25" thickBot="1">
      <c r="N2850" s="3" t="s">
        <v>224</v>
      </c>
      <c r="O2850" s="83">
        <v>83</v>
      </c>
      <c r="P2850" s="86">
        <v>1636.27</v>
      </c>
      <c r="Q2850" s="84" t="s">
        <v>102</v>
      </c>
      <c r="R2850" s="84" t="s">
        <v>10</v>
      </c>
      <c r="S2850" s="84" t="s">
        <v>83</v>
      </c>
      <c r="T2850" s="83" t="s">
        <v>206</v>
      </c>
      <c r="U2850" s="83" t="s">
        <v>124</v>
      </c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14:55" ht="29.25" thickBot="1">
      <c r="N2851" s="3" t="s">
        <v>224</v>
      </c>
      <c r="O2851" s="83">
        <v>83</v>
      </c>
      <c r="P2851" s="87">
        <v>218.97</v>
      </c>
      <c r="Q2851" s="84" t="s">
        <v>107</v>
      </c>
      <c r="R2851" s="84" t="s">
        <v>10</v>
      </c>
      <c r="S2851" s="84" t="s">
        <v>83</v>
      </c>
      <c r="T2851" s="83" t="s">
        <v>111</v>
      </c>
      <c r="U2851" s="83" t="s">
        <v>124</v>
      </c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14:55" ht="29.25" thickBot="1">
      <c r="N2852" s="3" t="s">
        <v>224</v>
      </c>
      <c r="O2852" s="83">
        <v>83</v>
      </c>
      <c r="P2852" s="86">
        <v>2371.11</v>
      </c>
      <c r="Q2852" s="84" t="s">
        <v>11</v>
      </c>
      <c r="R2852" s="84" t="s">
        <v>10</v>
      </c>
      <c r="S2852" s="84" t="s">
        <v>10</v>
      </c>
      <c r="T2852" s="83" t="s">
        <v>132</v>
      </c>
      <c r="U2852" s="83" t="s">
        <v>124</v>
      </c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>O365001</v>
      </c>
      <c r="AU2852" s="11">
        <f t="shared" si="969"/>
        <v>83</v>
      </c>
      <c r="AV2852" s="11">
        <f t="shared" si="970"/>
        <v>2371.11</v>
      </c>
      <c r="AW2852" s="11" t="str">
        <f t="shared" si="971"/>
        <v>2013/12</v>
      </c>
      <c r="AX2852" s="11" t="str">
        <f t="shared" si="972"/>
        <v>2013/12 Contribuciones Seg. Social</v>
      </c>
      <c r="AY2852" s="11">
        <f t="shared" si="953"/>
        <v>15776.88</v>
      </c>
      <c r="AZ2852" s="11">
        <f t="shared" si="973"/>
        <v>0.15029017144074114</v>
      </c>
      <c r="BA2852" s="11" t="str">
        <f t="shared" si="955"/>
        <v>O365001 83</v>
      </c>
      <c r="BB2852" s="11">
        <f>IFERROR(IF(AW2852="","",VLOOKUP(AW2852,SUSS!R:S,2,FALSE)),AY2852*SUSS!$M$2)</f>
        <v>1893.2255999999998</v>
      </c>
      <c r="BC2852" s="11">
        <f t="shared" si="954"/>
        <v>284.53319999999997</v>
      </c>
    </row>
    <row r="2853" spans="14:55" ht="29.25" thickBot="1">
      <c r="N2853" s="3" t="s">
        <v>224</v>
      </c>
      <c r="O2853" s="83">
        <v>83</v>
      </c>
      <c r="P2853" s="86">
        <v>5272.07</v>
      </c>
      <c r="Q2853" s="84" t="s">
        <v>82</v>
      </c>
      <c r="R2853" s="84" t="s">
        <v>10</v>
      </c>
      <c r="S2853" s="84" t="s">
        <v>10</v>
      </c>
      <c r="T2853" s="83" t="s">
        <v>161</v>
      </c>
      <c r="U2853" s="83" t="s">
        <v>124</v>
      </c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14:55" ht="29.25" thickBot="1">
      <c r="N2854" s="3" t="s">
        <v>224</v>
      </c>
      <c r="O2854" s="83">
        <v>83</v>
      </c>
      <c r="P2854" s="86">
        <v>1002.48</v>
      </c>
      <c r="Q2854" s="84" t="s">
        <v>106</v>
      </c>
      <c r="R2854" s="84" t="s">
        <v>10</v>
      </c>
      <c r="S2854" s="84" t="s">
        <v>10</v>
      </c>
      <c r="T2854" s="83" t="s">
        <v>230</v>
      </c>
      <c r="U2854" s="83" t="s">
        <v>124</v>
      </c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14:55" ht="29.25" thickBot="1">
      <c r="N2855" s="3" t="s">
        <v>224</v>
      </c>
      <c r="O2855" s="83">
        <v>84</v>
      </c>
      <c r="P2855" s="86">
        <v>1636.27</v>
      </c>
      <c r="Q2855" s="84" t="s">
        <v>102</v>
      </c>
      <c r="R2855" s="84" t="s">
        <v>10</v>
      </c>
      <c r="S2855" s="84" t="s">
        <v>83</v>
      </c>
      <c r="T2855" s="83" t="s">
        <v>206</v>
      </c>
      <c r="U2855" s="83" t="s">
        <v>124</v>
      </c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14:55" ht="29.25" thickBot="1">
      <c r="N2856" s="3" t="s">
        <v>224</v>
      </c>
      <c r="O2856" s="83">
        <v>84</v>
      </c>
      <c r="P2856" s="87">
        <v>218.97</v>
      </c>
      <c r="Q2856" s="84" t="s">
        <v>107</v>
      </c>
      <c r="R2856" s="84" t="s">
        <v>10</v>
      </c>
      <c r="S2856" s="84" t="s">
        <v>83</v>
      </c>
      <c r="T2856" s="83" t="s">
        <v>111</v>
      </c>
      <c r="U2856" s="83" t="s">
        <v>124</v>
      </c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14:55" ht="29.25" thickBot="1">
      <c r="N2857" s="3" t="s">
        <v>224</v>
      </c>
      <c r="O2857" s="83">
        <v>84</v>
      </c>
      <c r="P2857" s="86">
        <v>2371.11</v>
      </c>
      <c r="Q2857" s="84" t="s">
        <v>11</v>
      </c>
      <c r="R2857" s="84" t="s">
        <v>10</v>
      </c>
      <c r="S2857" s="84" t="s">
        <v>10</v>
      </c>
      <c r="T2857" s="83" t="s">
        <v>132</v>
      </c>
      <c r="U2857" s="83" t="s">
        <v>124</v>
      </c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>O365001</v>
      </c>
      <c r="AU2857" s="11">
        <f t="shared" si="969"/>
        <v>84</v>
      </c>
      <c r="AV2857" s="11">
        <f t="shared" si="970"/>
        <v>2371.11</v>
      </c>
      <c r="AW2857" s="11" t="str">
        <f t="shared" si="971"/>
        <v>2013/12</v>
      </c>
      <c r="AX2857" s="11" t="str">
        <f t="shared" si="972"/>
        <v>2013/12 Contribuciones Seg. Social</v>
      </c>
      <c r="AY2857" s="11">
        <f t="shared" si="953"/>
        <v>15776.88</v>
      </c>
      <c r="AZ2857" s="11">
        <f t="shared" si="973"/>
        <v>0.15029017144074114</v>
      </c>
      <c r="BA2857" s="11" t="str">
        <f t="shared" si="955"/>
        <v>O365001 84</v>
      </c>
      <c r="BB2857" s="11">
        <f>IFERROR(IF(AW2857="","",VLOOKUP(AW2857,SUSS!R:S,2,FALSE)),AY2857*SUSS!$M$2)</f>
        <v>1893.2255999999998</v>
      </c>
      <c r="BC2857" s="11">
        <f t="shared" si="954"/>
        <v>284.53319999999997</v>
      </c>
    </row>
    <row r="2858" spans="14:55" ht="29.25" thickBot="1">
      <c r="N2858" s="3" t="s">
        <v>224</v>
      </c>
      <c r="O2858" s="83">
        <v>84</v>
      </c>
      <c r="P2858" s="86">
        <v>5272.07</v>
      </c>
      <c r="Q2858" s="84" t="s">
        <v>82</v>
      </c>
      <c r="R2858" s="84" t="s">
        <v>10</v>
      </c>
      <c r="S2858" s="84" t="s">
        <v>10</v>
      </c>
      <c r="T2858" s="83" t="s">
        <v>161</v>
      </c>
      <c r="U2858" s="83" t="s">
        <v>124</v>
      </c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14:55" ht="29.25" thickBot="1">
      <c r="N2859" s="3" t="s">
        <v>224</v>
      </c>
      <c r="O2859" s="83">
        <v>84</v>
      </c>
      <c r="P2859" s="86">
        <v>1002.48</v>
      </c>
      <c r="Q2859" s="84" t="s">
        <v>106</v>
      </c>
      <c r="R2859" s="84" t="s">
        <v>10</v>
      </c>
      <c r="S2859" s="84" t="s">
        <v>10</v>
      </c>
      <c r="T2859" s="83" t="s">
        <v>230</v>
      </c>
      <c r="U2859" s="83" t="s">
        <v>124</v>
      </c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14:55" ht="29.25" thickBot="1">
      <c r="N2860" s="3" t="s">
        <v>224</v>
      </c>
      <c r="O2860" s="83">
        <v>85</v>
      </c>
      <c r="P2860" s="86">
        <v>1636.27</v>
      </c>
      <c r="Q2860" s="84" t="s">
        <v>102</v>
      </c>
      <c r="R2860" s="84" t="s">
        <v>10</v>
      </c>
      <c r="S2860" s="84" t="s">
        <v>83</v>
      </c>
      <c r="T2860" s="83" t="s">
        <v>206</v>
      </c>
      <c r="U2860" s="83" t="s">
        <v>124</v>
      </c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14:55" ht="29.25" thickBot="1">
      <c r="N2861" s="3" t="s">
        <v>224</v>
      </c>
      <c r="O2861" s="83">
        <v>85</v>
      </c>
      <c r="P2861" s="87">
        <v>218.97</v>
      </c>
      <c r="Q2861" s="84" t="s">
        <v>107</v>
      </c>
      <c r="R2861" s="84" t="s">
        <v>10</v>
      </c>
      <c r="S2861" s="84" t="s">
        <v>83</v>
      </c>
      <c r="T2861" s="83" t="s">
        <v>111</v>
      </c>
      <c r="U2861" s="83" t="s">
        <v>124</v>
      </c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14:55" ht="29.25" thickBot="1">
      <c r="N2862" s="3" t="s">
        <v>224</v>
      </c>
      <c r="O2862" s="83">
        <v>85</v>
      </c>
      <c r="P2862" s="86">
        <v>2371.11</v>
      </c>
      <c r="Q2862" s="84" t="s">
        <v>11</v>
      </c>
      <c r="R2862" s="84" t="s">
        <v>10</v>
      </c>
      <c r="S2862" s="84" t="s">
        <v>10</v>
      </c>
      <c r="T2862" s="83" t="s">
        <v>132</v>
      </c>
      <c r="U2862" s="83" t="s">
        <v>124</v>
      </c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>O365001</v>
      </c>
      <c r="AU2862" s="11">
        <f t="shared" si="969"/>
        <v>85</v>
      </c>
      <c r="AV2862" s="11">
        <f t="shared" si="970"/>
        <v>2371.11</v>
      </c>
      <c r="AW2862" s="11" t="str">
        <f t="shared" si="971"/>
        <v>2013/12</v>
      </c>
      <c r="AX2862" s="11" t="str">
        <f t="shared" si="972"/>
        <v>2013/12 Contribuciones Seg. Social</v>
      </c>
      <c r="AY2862" s="11">
        <f t="shared" si="953"/>
        <v>15776.88</v>
      </c>
      <c r="AZ2862" s="11">
        <f t="shared" si="973"/>
        <v>0.15029017144074114</v>
      </c>
      <c r="BA2862" s="11" t="str">
        <f t="shared" si="955"/>
        <v>O365001 85</v>
      </c>
      <c r="BB2862" s="11">
        <f>IFERROR(IF(AW2862="","",VLOOKUP(AW2862,SUSS!R:S,2,FALSE)),AY2862*SUSS!$M$2)</f>
        <v>1893.2255999999998</v>
      </c>
      <c r="BC2862" s="11">
        <f t="shared" si="954"/>
        <v>284.53319999999997</v>
      </c>
    </row>
    <row r="2863" spans="14:55" ht="29.25" thickBot="1">
      <c r="N2863" s="3" t="s">
        <v>224</v>
      </c>
      <c r="O2863" s="83">
        <v>85</v>
      </c>
      <c r="P2863" s="86">
        <v>5272.07</v>
      </c>
      <c r="Q2863" s="84" t="s">
        <v>82</v>
      </c>
      <c r="R2863" s="84" t="s">
        <v>10</v>
      </c>
      <c r="S2863" s="84" t="s">
        <v>10</v>
      </c>
      <c r="T2863" s="83" t="s">
        <v>161</v>
      </c>
      <c r="U2863" s="83" t="s">
        <v>124</v>
      </c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14:55" ht="29.25" thickBot="1">
      <c r="N2864" s="3" t="s">
        <v>224</v>
      </c>
      <c r="O2864" s="83">
        <v>85</v>
      </c>
      <c r="P2864" s="86">
        <v>1002.48</v>
      </c>
      <c r="Q2864" s="84" t="s">
        <v>106</v>
      </c>
      <c r="R2864" s="84" t="s">
        <v>10</v>
      </c>
      <c r="S2864" s="84" t="s">
        <v>10</v>
      </c>
      <c r="T2864" s="83" t="s">
        <v>230</v>
      </c>
      <c r="U2864" s="83" t="s">
        <v>124</v>
      </c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14:55" ht="29.25" thickBot="1">
      <c r="N2865" s="3" t="s">
        <v>224</v>
      </c>
      <c r="O2865" s="83">
        <v>86</v>
      </c>
      <c r="P2865" s="86">
        <v>1636.27</v>
      </c>
      <c r="Q2865" s="84" t="s">
        <v>102</v>
      </c>
      <c r="R2865" s="84" t="s">
        <v>10</v>
      </c>
      <c r="S2865" s="84" t="s">
        <v>83</v>
      </c>
      <c r="T2865" s="83" t="s">
        <v>206</v>
      </c>
      <c r="U2865" s="83" t="s">
        <v>124</v>
      </c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14:55" ht="29.25" thickBot="1">
      <c r="N2866" s="3" t="s">
        <v>224</v>
      </c>
      <c r="O2866" s="83">
        <v>86</v>
      </c>
      <c r="P2866" s="87">
        <v>218.97</v>
      </c>
      <c r="Q2866" s="84" t="s">
        <v>107</v>
      </c>
      <c r="R2866" s="84" t="s">
        <v>10</v>
      </c>
      <c r="S2866" s="84" t="s">
        <v>83</v>
      </c>
      <c r="T2866" s="83" t="s">
        <v>111</v>
      </c>
      <c r="U2866" s="83" t="s">
        <v>124</v>
      </c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14:55" ht="29.25" thickBot="1">
      <c r="N2867" s="3" t="s">
        <v>224</v>
      </c>
      <c r="O2867" s="83">
        <v>86</v>
      </c>
      <c r="P2867" s="86">
        <v>2371.11</v>
      </c>
      <c r="Q2867" s="84" t="s">
        <v>11</v>
      </c>
      <c r="R2867" s="84" t="s">
        <v>10</v>
      </c>
      <c r="S2867" s="84" t="s">
        <v>10</v>
      </c>
      <c r="T2867" s="83" t="s">
        <v>132</v>
      </c>
      <c r="U2867" s="83" t="s">
        <v>124</v>
      </c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>O365001</v>
      </c>
      <c r="AU2867" s="11">
        <f t="shared" si="969"/>
        <v>86</v>
      </c>
      <c r="AV2867" s="11">
        <f t="shared" si="970"/>
        <v>2371.11</v>
      </c>
      <c r="AW2867" s="11" t="str">
        <f t="shared" si="971"/>
        <v>2013/12</v>
      </c>
      <c r="AX2867" s="11" t="str">
        <f t="shared" si="972"/>
        <v>2013/12 Contribuciones Seg. Social</v>
      </c>
      <c r="AY2867" s="11">
        <f t="shared" si="953"/>
        <v>15776.88</v>
      </c>
      <c r="AZ2867" s="11">
        <f t="shared" si="973"/>
        <v>0.15029017144074114</v>
      </c>
      <c r="BA2867" s="11" t="str">
        <f t="shared" si="955"/>
        <v>O365001 86</v>
      </c>
      <c r="BB2867" s="11">
        <f>IFERROR(IF(AW2867="","",VLOOKUP(AW2867,SUSS!R:S,2,FALSE)),AY2867*SUSS!$M$2)</f>
        <v>1893.2255999999998</v>
      </c>
      <c r="BC2867" s="11">
        <f t="shared" si="954"/>
        <v>284.53319999999997</v>
      </c>
    </row>
    <row r="2868" spans="14:55" ht="29.25" thickBot="1">
      <c r="N2868" s="3" t="s">
        <v>224</v>
      </c>
      <c r="O2868" s="83">
        <v>86</v>
      </c>
      <c r="P2868" s="86">
        <v>5272.07</v>
      </c>
      <c r="Q2868" s="84" t="s">
        <v>82</v>
      </c>
      <c r="R2868" s="84" t="s">
        <v>10</v>
      </c>
      <c r="S2868" s="84" t="s">
        <v>10</v>
      </c>
      <c r="T2868" s="83" t="s">
        <v>161</v>
      </c>
      <c r="U2868" s="83" t="s">
        <v>124</v>
      </c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14:55" ht="29.25" thickBot="1">
      <c r="N2869" s="3" t="s">
        <v>224</v>
      </c>
      <c r="O2869" s="83">
        <v>86</v>
      </c>
      <c r="P2869" s="86">
        <v>1002.48</v>
      </c>
      <c r="Q2869" s="84" t="s">
        <v>106</v>
      </c>
      <c r="R2869" s="84" t="s">
        <v>10</v>
      </c>
      <c r="S2869" s="84" t="s">
        <v>10</v>
      </c>
      <c r="T2869" s="83" t="s">
        <v>230</v>
      </c>
      <c r="U2869" s="83" t="s">
        <v>124</v>
      </c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14:55" ht="29.25" thickBot="1">
      <c r="N2870" s="3" t="s">
        <v>224</v>
      </c>
      <c r="O2870" s="83">
        <v>87</v>
      </c>
      <c r="P2870" s="86">
        <v>1636.27</v>
      </c>
      <c r="Q2870" s="84" t="s">
        <v>102</v>
      </c>
      <c r="R2870" s="84" t="s">
        <v>10</v>
      </c>
      <c r="S2870" s="84" t="s">
        <v>83</v>
      </c>
      <c r="T2870" s="83" t="s">
        <v>206</v>
      </c>
      <c r="U2870" s="83" t="s">
        <v>124</v>
      </c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14:55" ht="29.25" thickBot="1">
      <c r="N2871" s="3" t="s">
        <v>224</v>
      </c>
      <c r="O2871" s="83">
        <v>87</v>
      </c>
      <c r="P2871" s="87">
        <v>218.97</v>
      </c>
      <c r="Q2871" s="84" t="s">
        <v>107</v>
      </c>
      <c r="R2871" s="84" t="s">
        <v>10</v>
      </c>
      <c r="S2871" s="84" t="s">
        <v>83</v>
      </c>
      <c r="T2871" s="83" t="s">
        <v>111</v>
      </c>
      <c r="U2871" s="83" t="s">
        <v>124</v>
      </c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14:55" ht="29.25" thickBot="1">
      <c r="N2872" s="3" t="s">
        <v>224</v>
      </c>
      <c r="O2872" s="83">
        <v>87</v>
      </c>
      <c r="P2872" s="86">
        <v>2371.11</v>
      </c>
      <c r="Q2872" s="84" t="s">
        <v>11</v>
      </c>
      <c r="R2872" s="84" t="s">
        <v>10</v>
      </c>
      <c r="S2872" s="84" t="s">
        <v>10</v>
      </c>
      <c r="T2872" s="83" t="s">
        <v>132</v>
      </c>
      <c r="U2872" s="83" t="s">
        <v>124</v>
      </c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>O365001</v>
      </c>
      <c r="AU2872" s="11">
        <f t="shared" si="969"/>
        <v>87</v>
      </c>
      <c r="AV2872" s="11">
        <f t="shared" si="970"/>
        <v>2371.11</v>
      </c>
      <c r="AW2872" s="11" t="str">
        <f t="shared" si="971"/>
        <v>2013/12</v>
      </c>
      <c r="AX2872" s="11" t="str">
        <f t="shared" si="972"/>
        <v>2013/12 Contribuciones Seg. Social</v>
      </c>
      <c r="AY2872" s="11">
        <f t="shared" si="953"/>
        <v>15776.88</v>
      </c>
      <c r="AZ2872" s="11">
        <f t="shared" si="973"/>
        <v>0.15029017144074114</v>
      </c>
      <c r="BA2872" s="11" t="str">
        <f t="shared" si="955"/>
        <v>O365001 87</v>
      </c>
      <c r="BB2872" s="11">
        <f>IFERROR(IF(AW2872="","",VLOOKUP(AW2872,SUSS!R:S,2,FALSE)),AY2872*SUSS!$M$2)</f>
        <v>1893.2255999999998</v>
      </c>
      <c r="BC2872" s="11">
        <f t="shared" si="954"/>
        <v>284.53319999999997</v>
      </c>
    </row>
    <row r="2873" spans="14:55" ht="29.25" thickBot="1">
      <c r="N2873" s="3" t="s">
        <v>224</v>
      </c>
      <c r="O2873" s="83">
        <v>87</v>
      </c>
      <c r="P2873" s="86">
        <v>4069.69</v>
      </c>
      <c r="Q2873" s="84" t="s">
        <v>82</v>
      </c>
      <c r="R2873" s="84" t="s">
        <v>10</v>
      </c>
      <c r="S2873" s="84" t="s">
        <v>10</v>
      </c>
      <c r="T2873" s="83" t="s">
        <v>161</v>
      </c>
      <c r="U2873" s="83" t="s">
        <v>124</v>
      </c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14:55" ht="29.25" thickBot="1">
      <c r="N2874" s="3" t="s">
        <v>224</v>
      </c>
      <c r="O2874" s="83">
        <v>87</v>
      </c>
      <c r="P2874" s="86">
        <v>1202.3800000000001</v>
      </c>
      <c r="Q2874" s="84" t="s">
        <v>82</v>
      </c>
      <c r="R2874" s="84" t="s">
        <v>10</v>
      </c>
      <c r="S2874" s="84" t="s">
        <v>83</v>
      </c>
      <c r="T2874" s="83" t="s">
        <v>161</v>
      </c>
      <c r="U2874" s="83" t="s">
        <v>124</v>
      </c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14:55" ht="29.25" thickBot="1">
      <c r="N2875" s="3" t="s">
        <v>224</v>
      </c>
      <c r="O2875" s="83">
        <v>87</v>
      </c>
      <c r="P2875" s="86">
        <v>1002.48</v>
      </c>
      <c r="Q2875" s="84" t="s">
        <v>106</v>
      </c>
      <c r="R2875" s="84" t="s">
        <v>10</v>
      </c>
      <c r="S2875" s="84" t="s">
        <v>10</v>
      </c>
      <c r="T2875" s="83" t="s">
        <v>230</v>
      </c>
      <c r="U2875" s="83" t="s">
        <v>124</v>
      </c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14:55" ht="29.25" thickBot="1">
      <c r="N2876" s="3" t="s">
        <v>224</v>
      </c>
      <c r="O2876" s="83">
        <v>88</v>
      </c>
      <c r="P2876" s="86">
        <v>1636.27</v>
      </c>
      <c r="Q2876" s="84" t="s">
        <v>102</v>
      </c>
      <c r="R2876" s="84" t="s">
        <v>10</v>
      </c>
      <c r="S2876" s="84" t="s">
        <v>83</v>
      </c>
      <c r="T2876" s="83" t="s">
        <v>206</v>
      </c>
      <c r="U2876" s="83" t="s">
        <v>124</v>
      </c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14:55" ht="29.25" thickBot="1">
      <c r="N2877" s="3" t="s">
        <v>224</v>
      </c>
      <c r="O2877" s="83">
        <v>88</v>
      </c>
      <c r="P2877" s="87">
        <v>218.97</v>
      </c>
      <c r="Q2877" s="84" t="s">
        <v>107</v>
      </c>
      <c r="R2877" s="84" t="s">
        <v>10</v>
      </c>
      <c r="S2877" s="84" t="s">
        <v>83</v>
      </c>
      <c r="T2877" s="83" t="s">
        <v>111</v>
      </c>
      <c r="U2877" s="83" t="s">
        <v>124</v>
      </c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14:55" ht="29.25" thickBot="1">
      <c r="N2878" s="3" t="s">
        <v>224</v>
      </c>
      <c r="O2878" s="83">
        <v>88</v>
      </c>
      <c r="P2878" s="87">
        <v>336.63</v>
      </c>
      <c r="Q2878" s="84" t="s">
        <v>11</v>
      </c>
      <c r="R2878" s="84" t="s">
        <v>10</v>
      </c>
      <c r="S2878" s="84" t="s">
        <v>10</v>
      </c>
      <c r="T2878" s="83" t="s">
        <v>132</v>
      </c>
      <c r="U2878" s="83" t="s">
        <v>124</v>
      </c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>O365001</v>
      </c>
      <c r="AU2878" s="11">
        <f t="shared" si="969"/>
        <v>88</v>
      </c>
      <c r="AV2878" s="11">
        <f t="shared" si="970"/>
        <v>336.63</v>
      </c>
      <c r="AW2878" s="11" t="str">
        <f t="shared" si="971"/>
        <v>2013/12</v>
      </c>
      <c r="AX2878" s="11" t="str">
        <f t="shared" si="972"/>
        <v>2013/12 Contribuciones Seg. Social</v>
      </c>
      <c r="AY2878" s="11">
        <f t="shared" si="953"/>
        <v>15776.88</v>
      </c>
      <c r="AZ2878" s="11">
        <f t="shared" si="973"/>
        <v>2.1336918326056865E-2</v>
      </c>
      <c r="BA2878" s="11" t="str">
        <f t="shared" si="955"/>
        <v>O365001 88</v>
      </c>
      <c r="BB2878" s="11">
        <f>IFERROR(IF(AW2878="","",VLOOKUP(AW2878,SUSS!R:S,2,FALSE)),AY2878*SUSS!$M$2)</f>
        <v>1893.2255999999998</v>
      </c>
      <c r="BC2878" s="11">
        <f t="shared" si="954"/>
        <v>40.395600000000002</v>
      </c>
    </row>
    <row r="2879" spans="14:55" ht="29.25" thickBot="1">
      <c r="N2879" s="3" t="s">
        <v>224</v>
      </c>
      <c r="O2879" s="83">
        <v>88</v>
      </c>
      <c r="P2879" s="86">
        <v>2034.48</v>
      </c>
      <c r="Q2879" s="84" t="s">
        <v>11</v>
      </c>
      <c r="R2879" s="84" t="s">
        <v>10</v>
      </c>
      <c r="S2879" s="84" t="s">
        <v>83</v>
      </c>
      <c r="T2879" s="83" t="s">
        <v>132</v>
      </c>
      <c r="U2879" s="83" t="s">
        <v>124</v>
      </c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>O365001</v>
      </c>
      <c r="AU2879" s="11">
        <f t="shared" si="969"/>
        <v>88</v>
      </c>
      <c r="AV2879" s="11">
        <f t="shared" si="970"/>
        <v>2034.48</v>
      </c>
      <c r="AW2879" s="11" t="str">
        <f t="shared" si="971"/>
        <v>2013/12</v>
      </c>
      <c r="AX2879" s="11" t="str">
        <f t="shared" si="972"/>
        <v>2013/12 Contribuciones Seg. Social</v>
      </c>
      <c r="AY2879" s="11">
        <f t="shared" si="953"/>
        <v>15776.88</v>
      </c>
      <c r="AZ2879" s="11">
        <f t="shared" si="973"/>
        <v>0.12895325311468428</v>
      </c>
      <c r="BA2879" s="11" t="str">
        <f t="shared" si="955"/>
        <v>O365001 88</v>
      </c>
      <c r="BB2879" s="11">
        <f>IFERROR(IF(AW2879="","",VLOOKUP(AW2879,SUSS!R:S,2,FALSE)),AY2879*SUSS!$M$2)</f>
        <v>1893.2255999999998</v>
      </c>
      <c r="BC2879" s="11">
        <f t="shared" si="954"/>
        <v>244.13759999999999</v>
      </c>
    </row>
    <row r="2880" spans="14:55" ht="29.25" thickBot="1">
      <c r="N2880" s="3" t="s">
        <v>224</v>
      </c>
      <c r="O2880" s="83">
        <v>88</v>
      </c>
      <c r="P2880" s="86">
        <v>5272.07</v>
      </c>
      <c r="Q2880" s="84" t="s">
        <v>82</v>
      </c>
      <c r="R2880" s="84" t="s">
        <v>10</v>
      </c>
      <c r="S2880" s="84" t="s">
        <v>83</v>
      </c>
      <c r="T2880" s="83" t="s">
        <v>161</v>
      </c>
      <c r="U2880" s="83" t="s">
        <v>124</v>
      </c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14:55" ht="29.25" thickBot="1">
      <c r="N2881" s="3" t="s">
        <v>224</v>
      </c>
      <c r="O2881" s="83">
        <v>88</v>
      </c>
      <c r="P2881" s="86">
        <v>1002.48</v>
      </c>
      <c r="Q2881" s="84" t="s">
        <v>106</v>
      </c>
      <c r="R2881" s="84" t="s">
        <v>10</v>
      </c>
      <c r="S2881" s="84" t="s">
        <v>10</v>
      </c>
      <c r="T2881" s="83" t="s">
        <v>230</v>
      </c>
      <c r="U2881" s="83" t="s">
        <v>124</v>
      </c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14:55" ht="29.25" thickBot="1">
      <c r="N2882" s="3" t="s">
        <v>224</v>
      </c>
      <c r="O2882" s="83">
        <v>89</v>
      </c>
      <c r="P2882" s="86">
        <v>1636.27</v>
      </c>
      <c r="Q2882" s="84" t="s">
        <v>102</v>
      </c>
      <c r="R2882" s="84" t="s">
        <v>10</v>
      </c>
      <c r="S2882" s="84" t="s">
        <v>83</v>
      </c>
      <c r="T2882" s="83" t="s">
        <v>206</v>
      </c>
      <c r="U2882" s="83" t="s">
        <v>124</v>
      </c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14:55" ht="29.25" thickBot="1">
      <c r="N2883" s="3" t="s">
        <v>224</v>
      </c>
      <c r="O2883" s="83">
        <v>89</v>
      </c>
      <c r="P2883" s="87">
        <v>218.97</v>
      </c>
      <c r="Q2883" s="84" t="s">
        <v>107</v>
      </c>
      <c r="R2883" s="84" t="s">
        <v>10</v>
      </c>
      <c r="S2883" s="84" t="s">
        <v>83</v>
      </c>
      <c r="T2883" s="83" t="s">
        <v>111</v>
      </c>
      <c r="U2883" s="83" t="s">
        <v>124</v>
      </c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14:55" ht="29.25" thickBot="1">
      <c r="N2884" s="3" t="s">
        <v>224</v>
      </c>
      <c r="O2884" s="83">
        <v>89</v>
      </c>
      <c r="P2884" s="86">
        <v>2371.11</v>
      </c>
      <c r="Q2884" s="84" t="s">
        <v>11</v>
      </c>
      <c r="R2884" s="84" t="s">
        <v>10</v>
      </c>
      <c r="S2884" s="84" t="s">
        <v>83</v>
      </c>
      <c r="T2884" s="83" t="s">
        <v>132</v>
      </c>
      <c r="U2884" s="83" t="s">
        <v>124</v>
      </c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>O365001</v>
      </c>
      <c r="AU2884" s="11">
        <f t="shared" si="969"/>
        <v>89</v>
      </c>
      <c r="AV2884" s="11">
        <f t="shared" si="970"/>
        <v>2371.11</v>
      </c>
      <c r="AW2884" s="11" t="str">
        <f t="shared" si="971"/>
        <v>2013/12</v>
      </c>
      <c r="AX2884" s="11" t="str">
        <f t="shared" si="972"/>
        <v>2013/12 Contribuciones Seg. Social</v>
      </c>
      <c r="AY2884" s="11">
        <f t="shared" ref="AY2884:AY2947" si="974">VLOOKUP(AX2884,AO:AP,2,FALSE)</f>
        <v>15776.88</v>
      </c>
      <c r="AZ2884" s="11">
        <f t="shared" si="973"/>
        <v>0.15029017144074114</v>
      </c>
      <c r="BA2884" s="11" t="str">
        <f t="shared" si="955"/>
        <v>O365001 89</v>
      </c>
      <c r="BB2884" s="11">
        <f>IFERROR(IF(AW2884="","",VLOOKUP(AW2884,SUSS!R:S,2,FALSE)),AY2884*SUSS!$M$2)</f>
        <v>1893.2255999999998</v>
      </c>
      <c r="BC2884" s="11">
        <f t="shared" si="954"/>
        <v>284.53319999999997</v>
      </c>
    </row>
    <row r="2885" spans="14:55" ht="29.25" thickBot="1">
      <c r="N2885" s="3" t="s">
        <v>224</v>
      </c>
      <c r="O2885" s="83">
        <v>89</v>
      </c>
      <c r="P2885" s="86">
        <v>5272.07</v>
      </c>
      <c r="Q2885" s="84" t="s">
        <v>82</v>
      </c>
      <c r="R2885" s="84" t="s">
        <v>10</v>
      </c>
      <c r="S2885" s="84" t="s">
        <v>83</v>
      </c>
      <c r="T2885" s="83" t="s">
        <v>161</v>
      </c>
      <c r="U2885" s="83" t="s">
        <v>124</v>
      </c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14:55" ht="29.25" thickBot="1">
      <c r="N2886" s="3" t="s">
        <v>224</v>
      </c>
      <c r="O2886" s="83">
        <v>89</v>
      </c>
      <c r="P2886" s="86">
        <v>1002.48</v>
      </c>
      <c r="Q2886" s="84" t="s">
        <v>106</v>
      </c>
      <c r="R2886" s="84" t="s">
        <v>10</v>
      </c>
      <c r="S2886" s="84" t="s">
        <v>10</v>
      </c>
      <c r="T2886" s="83" t="s">
        <v>230</v>
      </c>
      <c r="U2886" s="83" t="s">
        <v>124</v>
      </c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14:55" ht="29.25" thickBot="1">
      <c r="N2887" s="3" t="s">
        <v>224</v>
      </c>
      <c r="O2887" s="83">
        <v>90</v>
      </c>
      <c r="P2887" s="86">
        <v>1636.27</v>
      </c>
      <c r="Q2887" s="84" t="s">
        <v>102</v>
      </c>
      <c r="R2887" s="84" t="s">
        <v>10</v>
      </c>
      <c r="S2887" s="84" t="s">
        <v>83</v>
      </c>
      <c r="T2887" s="83" t="s">
        <v>206</v>
      </c>
      <c r="U2887" s="83" t="s">
        <v>124</v>
      </c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14:55" ht="29.25" thickBot="1">
      <c r="N2888" s="3" t="s">
        <v>224</v>
      </c>
      <c r="O2888" s="83">
        <v>90</v>
      </c>
      <c r="P2888" s="87">
        <v>218.97</v>
      </c>
      <c r="Q2888" s="84" t="s">
        <v>107</v>
      </c>
      <c r="R2888" s="84" t="s">
        <v>10</v>
      </c>
      <c r="S2888" s="84" t="s">
        <v>83</v>
      </c>
      <c r="T2888" s="83" t="s">
        <v>111</v>
      </c>
      <c r="U2888" s="83" t="s">
        <v>124</v>
      </c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14:55" ht="29.25" thickBot="1">
      <c r="N2889" s="3" t="s">
        <v>224</v>
      </c>
      <c r="O2889" s="83">
        <v>90</v>
      </c>
      <c r="P2889" s="86">
        <v>2371.11</v>
      </c>
      <c r="Q2889" s="84" t="s">
        <v>11</v>
      </c>
      <c r="R2889" s="84" t="s">
        <v>10</v>
      </c>
      <c r="S2889" s="84" t="s">
        <v>83</v>
      </c>
      <c r="T2889" s="83" t="s">
        <v>132</v>
      </c>
      <c r="U2889" s="83" t="s">
        <v>124</v>
      </c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>O365001</v>
      </c>
      <c r="AU2889" s="11">
        <f t="shared" si="969"/>
        <v>90</v>
      </c>
      <c r="AV2889" s="11">
        <f t="shared" si="970"/>
        <v>2371.11</v>
      </c>
      <c r="AW2889" s="11" t="str">
        <f t="shared" si="971"/>
        <v>2013/12</v>
      </c>
      <c r="AX2889" s="11" t="str">
        <f t="shared" si="972"/>
        <v>2013/12 Contribuciones Seg. Social</v>
      </c>
      <c r="AY2889" s="11">
        <f t="shared" si="974"/>
        <v>15776.88</v>
      </c>
      <c r="AZ2889" s="11">
        <f t="shared" si="973"/>
        <v>0.15029017144074114</v>
      </c>
      <c r="BA2889" s="11" t="str">
        <f t="shared" si="976"/>
        <v>O365001 90</v>
      </c>
      <c r="BB2889" s="11">
        <f>IFERROR(IF(AW2889="","",VLOOKUP(AW2889,SUSS!R:S,2,FALSE)),AY2889*SUSS!$M$2)</f>
        <v>1893.2255999999998</v>
      </c>
      <c r="BC2889" s="11">
        <f t="shared" si="975"/>
        <v>284.53319999999997</v>
      </c>
    </row>
    <row r="2890" spans="14:55" ht="29.25" thickBot="1">
      <c r="N2890" s="3" t="s">
        <v>224</v>
      </c>
      <c r="O2890" s="83">
        <v>90</v>
      </c>
      <c r="P2890" s="86">
        <v>2814.62</v>
      </c>
      <c r="Q2890" s="84" t="s">
        <v>82</v>
      </c>
      <c r="R2890" s="84" t="s">
        <v>10</v>
      </c>
      <c r="S2890" s="84" t="s">
        <v>83</v>
      </c>
      <c r="T2890" s="83" t="s">
        <v>161</v>
      </c>
      <c r="U2890" s="83" t="s">
        <v>124</v>
      </c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14:55" ht="29.25" thickBot="1">
      <c r="N2891" s="3" t="s">
        <v>224</v>
      </c>
      <c r="O2891" s="83">
        <v>90</v>
      </c>
      <c r="P2891" s="86">
        <v>2457.4499999999998</v>
      </c>
      <c r="Q2891" s="84" t="s">
        <v>82</v>
      </c>
      <c r="R2891" s="84" t="s">
        <v>10</v>
      </c>
      <c r="S2891" s="84" t="s">
        <v>10</v>
      </c>
      <c r="T2891" s="83" t="s">
        <v>164</v>
      </c>
      <c r="U2891" s="83" t="s">
        <v>124</v>
      </c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14:55" ht="29.25" thickBot="1">
      <c r="N2892" s="3" t="s">
        <v>224</v>
      </c>
      <c r="O2892" s="83">
        <v>90</v>
      </c>
      <c r="P2892" s="86">
        <v>1002.48</v>
      </c>
      <c r="Q2892" s="84" t="s">
        <v>106</v>
      </c>
      <c r="R2892" s="84" t="s">
        <v>10</v>
      </c>
      <c r="S2892" s="84" t="s">
        <v>10</v>
      </c>
      <c r="T2892" s="83" t="s">
        <v>230</v>
      </c>
      <c r="U2892" s="83" t="s">
        <v>124</v>
      </c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14:55" ht="29.25" thickBot="1">
      <c r="N2893" s="3" t="s">
        <v>224</v>
      </c>
      <c r="O2893" s="83">
        <v>91</v>
      </c>
      <c r="P2893" s="86">
        <v>1636.27</v>
      </c>
      <c r="Q2893" s="84" t="s">
        <v>102</v>
      </c>
      <c r="R2893" s="84" t="s">
        <v>10</v>
      </c>
      <c r="S2893" s="84" t="s">
        <v>83</v>
      </c>
      <c r="T2893" s="83" t="s">
        <v>206</v>
      </c>
      <c r="U2893" s="83" t="s">
        <v>124</v>
      </c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14:55" ht="29.25" thickBot="1">
      <c r="N2894" s="3" t="s">
        <v>224</v>
      </c>
      <c r="O2894" s="83">
        <v>91</v>
      </c>
      <c r="P2894" s="87">
        <v>218.97</v>
      </c>
      <c r="Q2894" s="84" t="s">
        <v>107</v>
      </c>
      <c r="R2894" s="84" t="s">
        <v>10</v>
      </c>
      <c r="S2894" s="84" t="s">
        <v>83</v>
      </c>
      <c r="T2894" s="83" t="s">
        <v>111</v>
      </c>
      <c r="U2894" s="83" t="s">
        <v>124</v>
      </c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14:55" ht="29.25" thickBot="1">
      <c r="N2895" s="3" t="s">
        <v>224</v>
      </c>
      <c r="O2895" s="83">
        <v>91</v>
      </c>
      <c r="P2895" s="86">
        <v>2371.11</v>
      </c>
      <c r="Q2895" s="84" t="s">
        <v>11</v>
      </c>
      <c r="R2895" s="84" t="s">
        <v>10</v>
      </c>
      <c r="S2895" s="84" t="s">
        <v>83</v>
      </c>
      <c r="T2895" s="83" t="s">
        <v>132</v>
      </c>
      <c r="U2895" s="83" t="s">
        <v>124</v>
      </c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>O365001</v>
      </c>
      <c r="AU2895" s="11">
        <f t="shared" si="969"/>
        <v>91</v>
      </c>
      <c r="AV2895" s="11">
        <f t="shared" si="970"/>
        <v>2371.11</v>
      </c>
      <c r="AW2895" s="11" t="str">
        <f t="shared" si="971"/>
        <v>2013/12</v>
      </c>
      <c r="AX2895" s="11" t="str">
        <f t="shared" si="972"/>
        <v>2013/12 Contribuciones Seg. Social</v>
      </c>
      <c r="AY2895" s="11">
        <f t="shared" si="974"/>
        <v>15776.88</v>
      </c>
      <c r="AZ2895" s="11">
        <f t="shared" si="973"/>
        <v>0.15029017144074114</v>
      </c>
      <c r="BA2895" s="11" t="str">
        <f t="shared" si="976"/>
        <v>O365001 91</v>
      </c>
      <c r="BB2895" s="11">
        <f>IFERROR(IF(AW2895="","",VLOOKUP(AW2895,SUSS!R:S,2,FALSE)),AY2895*SUSS!$M$2)</f>
        <v>1893.2255999999998</v>
      </c>
      <c r="BC2895" s="11">
        <f t="shared" si="975"/>
        <v>284.53319999999997</v>
      </c>
    </row>
    <row r="2896" spans="14:55" ht="29.25" thickBot="1">
      <c r="N2896" s="3" t="s">
        <v>224</v>
      </c>
      <c r="O2896" s="83">
        <v>91</v>
      </c>
      <c r="P2896" s="86">
        <v>5272.07</v>
      </c>
      <c r="Q2896" s="84" t="s">
        <v>82</v>
      </c>
      <c r="R2896" s="84" t="s">
        <v>10</v>
      </c>
      <c r="S2896" s="84" t="s">
        <v>10</v>
      </c>
      <c r="T2896" s="83" t="s">
        <v>164</v>
      </c>
      <c r="U2896" s="83" t="s">
        <v>124</v>
      </c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14:55" ht="29.25" thickBot="1">
      <c r="N2897" s="3" t="s">
        <v>224</v>
      </c>
      <c r="O2897" s="83">
        <v>91</v>
      </c>
      <c r="P2897" s="86">
        <v>1002.48</v>
      </c>
      <c r="Q2897" s="84" t="s">
        <v>106</v>
      </c>
      <c r="R2897" s="84" t="s">
        <v>10</v>
      </c>
      <c r="S2897" s="84" t="s">
        <v>10</v>
      </c>
      <c r="T2897" s="83" t="s">
        <v>230</v>
      </c>
      <c r="U2897" s="83" t="s">
        <v>124</v>
      </c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14:55" ht="29.25" thickBot="1">
      <c r="N2898" s="3" t="s">
        <v>224</v>
      </c>
      <c r="O2898" s="83">
        <v>92</v>
      </c>
      <c r="P2898" s="86">
        <v>1636.27</v>
      </c>
      <c r="Q2898" s="84" t="s">
        <v>102</v>
      </c>
      <c r="R2898" s="84" t="s">
        <v>10</v>
      </c>
      <c r="S2898" s="84" t="s">
        <v>83</v>
      </c>
      <c r="T2898" s="83" t="s">
        <v>206</v>
      </c>
      <c r="U2898" s="83" t="s">
        <v>124</v>
      </c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14:55" ht="29.25" thickBot="1">
      <c r="N2899" s="3" t="s">
        <v>224</v>
      </c>
      <c r="O2899" s="83">
        <v>92</v>
      </c>
      <c r="P2899" s="87">
        <v>218.97</v>
      </c>
      <c r="Q2899" s="84" t="s">
        <v>107</v>
      </c>
      <c r="R2899" s="84" t="s">
        <v>10</v>
      </c>
      <c r="S2899" s="84" t="s">
        <v>83</v>
      </c>
      <c r="T2899" s="83" t="s">
        <v>111</v>
      </c>
      <c r="U2899" s="83" t="s">
        <v>124</v>
      </c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14:55" ht="29.25" thickBot="1">
      <c r="N2900" s="3" t="s">
        <v>224</v>
      </c>
      <c r="O2900" s="83">
        <v>92</v>
      </c>
      <c r="P2900" s="86">
        <v>2371.11</v>
      </c>
      <c r="Q2900" s="84" t="s">
        <v>11</v>
      </c>
      <c r="R2900" s="84" t="s">
        <v>10</v>
      </c>
      <c r="S2900" s="84" t="s">
        <v>83</v>
      </c>
      <c r="T2900" s="83" t="s">
        <v>132</v>
      </c>
      <c r="U2900" s="83" t="s">
        <v>124</v>
      </c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>O365001</v>
      </c>
      <c r="AU2900" s="11">
        <f t="shared" si="969"/>
        <v>92</v>
      </c>
      <c r="AV2900" s="11">
        <f t="shared" si="970"/>
        <v>2371.11</v>
      </c>
      <c r="AW2900" s="11" t="str">
        <f t="shared" si="971"/>
        <v>2013/12</v>
      </c>
      <c r="AX2900" s="11" t="str">
        <f t="shared" si="972"/>
        <v>2013/12 Contribuciones Seg. Social</v>
      </c>
      <c r="AY2900" s="11">
        <f t="shared" si="974"/>
        <v>15776.88</v>
      </c>
      <c r="AZ2900" s="11">
        <f t="shared" si="973"/>
        <v>0.15029017144074114</v>
      </c>
      <c r="BA2900" s="11" t="str">
        <f t="shared" si="976"/>
        <v>O365001 92</v>
      </c>
      <c r="BB2900" s="11">
        <f>IFERROR(IF(AW2900="","",VLOOKUP(AW2900,SUSS!R:S,2,FALSE)),AY2900*SUSS!$M$2)</f>
        <v>1893.2255999999998</v>
      </c>
      <c r="BC2900" s="11">
        <f t="shared" si="975"/>
        <v>284.53319999999997</v>
      </c>
    </row>
    <row r="2901" spans="14:55" ht="29.25" thickBot="1">
      <c r="N2901" s="3" t="s">
        <v>224</v>
      </c>
      <c r="O2901" s="83">
        <v>92</v>
      </c>
      <c r="P2901" s="86">
        <v>5272.07</v>
      </c>
      <c r="Q2901" s="84" t="s">
        <v>82</v>
      </c>
      <c r="R2901" s="84" t="s">
        <v>10</v>
      </c>
      <c r="S2901" s="84" t="s">
        <v>10</v>
      </c>
      <c r="T2901" s="83" t="s">
        <v>164</v>
      </c>
      <c r="U2901" s="83" t="s">
        <v>124</v>
      </c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14:55" ht="29.25" thickBot="1">
      <c r="N2902" s="3" t="s">
        <v>224</v>
      </c>
      <c r="O2902" s="83">
        <v>92</v>
      </c>
      <c r="P2902" s="86">
        <v>1002.48</v>
      </c>
      <c r="Q2902" s="84" t="s">
        <v>106</v>
      </c>
      <c r="R2902" s="84" t="s">
        <v>10</v>
      </c>
      <c r="S2902" s="84" t="s">
        <v>10</v>
      </c>
      <c r="T2902" s="83" t="s">
        <v>230</v>
      </c>
      <c r="U2902" s="83" t="s">
        <v>124</v>
      </c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14:55" ht="29.25" thickBot="1">
      <c r="N2903" s="3" t="s">
        <v>224</v>
      </c>
      <c r="O2903" s="83">
        <v>93</v>
      </c>
      <c r="P2903" s="86">
        <v>1636.27</v>
      </c>
      <c r="Q2903" s="84" t="s">
        <v>102</v>
      </c>
      <c r="R2903" s="84" t="s">
        <v>10</v>
      </c>
      <c r="S2903" s="84" t="s">
        <v>83</v>
      </c>
      <c r="T2903" s="83" t="s">
        <v>206</v>
      </c>
      <c r="U2903" s="83" t="s">
        <v>124</v>
      </c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14:55" ht="29.25" thickBot="1">
      <c r="N2904" s="3" t="s">
        <v>224</v>
      </c>
      <c r="O2904" s="83">
        <v>93</v>
      </c>
      <c r="P2904" s="87">
        <v>218.97</v>
      </c>
      <c r="Q2904" s="84" t="s">
        <v>107</v>
      </c>
      <c r="R2904" s="84" t="s">
        <v>10</v>
      </c>
      <c r="S2904" s="84" t="s">
        <v>83</v>
      </c>
      <c r="T2904" s="83" t="s">
        <v>111</v>
      </c>
      <c r="U2904" s="83" t="s">
        <v>124</v>
      </c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14:55" ht="29.25" thickBot="1">
      <c r="N2905" s="3" t="s">
        <v>224</v>
      </c>
      <c r="O2905" s="83">
        <v>93</v>
      </c>
      <c r="P2905" s="87">
        <v>313.74</v>
      </c>
      <c r="Q2905" s="84" t="s">
        <v>11</v>
      </c>
      <c r="R2905" s="84" t="s">
        <v>10</v>
      </c>
      <c r="S2905" s="84" t="s">
        <v>83</v>
      </c>
      <c r="T2905" s="83" t="s">
        <v>132</v>
      </c>
      <c r="U2905" s="83" t="s">
        <v>124</v>
      </c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>O365001</v>
      </c>
      <c r="AU2905" s="11">
        <f t="shared" si="969"/>
        <v>93</v>
      </c>
      <c r="AV2905" s="11">
        <f t="shared" si="970"/>
        <v>313.74</v>
      </c>
      <c r="AW2905" s="11" t="str">
        <f t="shared" si="971"/>
        <v>2013/12</v>
      </c>
      <c r="AX2905" s="11" t="str">
        <f t="shared" si="972"/>
        <v>2013/12 Contribuciones Seg. Social</v>
      </c>
      <c r="AY2905" s="11">
        <f t="shared" si="974"/>
        <v>15776.88</v>
      </c>
      <c r="AZ2905" s="11">
        <f t="shared" si="973"/>
        <v>1.9886061122351188E-2</v>
      </c>
      <c r="BA2905" s="11" t="str">
        <f t="shared" si="976"/>
        <v>O365001 93</v>
      </c>
      <c r="BB2905" s="11">
        <f>IFERROR(IF(AW2905="","",VLOOKUP(AW2905,SUSS!R:S,2,FALSE)),AY2905*SUSS!$M$2)</f>
        <v>1893.2255999999998</v>
      </c>
      <c r="BC2905" s="11">
        <f t="shared" si="975"/>
        <v>37.648799999999994</v>
      </c>
    </row>
    <row r="2906" spans="14:55" ht="29.25" thickBot="1">
      <c r="N2906" s="3" t="s">
        <v>224</v>
      </c>
      <c r="O2906" s="83">
        <v>93</v>
      </c>
      <c r="P2906" s="86">
        <v>5272.07</v>
      </c>
      <c r="Q2906" s="84" t="s">
        <v>82</v>
      </c>
      <c r="R2906" s="84" t="s">
        <v>10</v>
      </c>
      <c r="S2906" s="84" t="s">
        <v>10</v>
      </c>
      <c r="T2906" s="83" t="s">
        <v>164</v>
      </c>
      <c r="U2906" s="83" t="s">
        <v>124</v>
      </c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14:55" ht="29.25" thickBot="1">
      <c r="N2907" s="3" t="s">
        <v>224</v>
      </c>
      <c r="O2907" s="83">
        <v>93</v>
      </c>
      <c r="P2907" s="86">
        <v>2057.37</v>
      </c>
      <c r="Q2907" s="84" t="s">
        <v>11</v>
      </c>
      <c r="R2907" s="84" t="s">
        <v>10</v>
      </c>
      <c r="S2907" s="84" t="s">
        <v>10</v>
      </c>
      <c r="T2907" s="83" t="s">
        <v>164</v>
      </c>
      <c r="U2907" s="83" t="s">
        <v>124</v>
      </c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>O365001</v>
      </c>
      <c r="AU2907" s="11">
        <f t="shared" si="969"/>
        <v>93</v>
      </c>
      <c r="AV2907" s="11">
        <f t="shared" si="970"/>
        <v>2057.37</v>
      </c>
      <c r="AW2907" s="11" t="str">
        <f t="shared" si="971"/>
        <v>2014/7</v>
      </c>
      <c r="AX2907" s="11" t="str">
        <f t="shared" si="972"/>
        <v>2014/7 Contribuciones Seg. Social</v>
      </c>
      <c r="AY2907" s="11">
        <f t="shared" si="974"/>
        <v>11458.7</v>
      </c>
      <c r="AZ2907" s="11">
        <f t="shared" si="973"/>
        <v>0.17954654541963747</v>
      </c>
      <c r="BA2907" s="11" t="str">
        <f t="shared" si="976"/>
        <v>O365001 93</v>
      </c>
      <c r="BB2907" s="11">
        <f>IFERROR(IF(AW2907="","",VLOOKUP(AW2907,SUSS!R:S,2,FALSE)),AY2907*SUSS!$M$2)</f>
        <v>1375.0440000000001</v>
      </c>
      <c r="BC2907" s="11">
        <f t="shared" si="975"/>
        <v>246.8844</v>
      </c>
    </row>
    <row r="2908" spans="14:55" ht="29.25" thickBot="1">
      <c r="N2908" s="3" t="s">
        <v>224</v>
      </c>
      <c r="O2908" s="83">
        <v>93</v>
      </c>
      <c r="P2908" s="86">
        <v>1002.48</v>
      </c>
      <c r="Q2908" s="84" t="s">
        <v>106</v>
      </c>
      <c r="R2908" s="84" t="s">
        <v>10</v>
      </c>
      <c r="S2908" s="84" t="s">
        <v>10</v>
      </c>
      <c r="T2908" s="83" t="s">
        <v>230</v>
      </c>
      <c r="U2908" s="83" t="s">
        <v>124</v>
      </c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14:55" ht="29.25" thickBot="1">
      <c r="N2909" s="3" t="s">
        <v>224</v>
      </c>
      <c r="O2909" s="83">
        <v>94</v>
      </c>
      <c r="P2909" s="86">
        <v>1636.27</v>
      </c>
      <c r="Q2909" s="84" t="s">
        <v>102</v>
      </c>
      <c r="R2909" s="84" t="s">
        <v>10</v>
      </c>
      <c r="S2909" s="84" t="s">
        <v>83</v>
      </c>
      <c r="T2909" s="83" t="s">
        <v>206</v>
      </c>
      <c r="U2909" s="83" t="s">
        <v>124</v>
      </c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14:55" ht="29.25" thickBot="1">
      <c r="N2910" s="3" t="s">
        <v>224</v>
      </c>
      <c r="O2910" s="83">
        <v>94</v>
      </c>
      <c r="P2910" s="87">
        <v>218.97</v>
      </c>
      <c r="Q2910" s="84" t="s">
        <v>107</v>
      </c>
      <c r="R2910" s="84" t="s">
        <v>10</v>
      </c>
      <c r="S2910" s="84" t="s">
        <v>83</v>
      </c>
      <c r="T2910" s="83" t="s">
        <v>111</v>
      </c>
      <c r="U2910" s="83" t="s">
        <v>124</v>
      </c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14:55" ht="29.25" thickBot="1">
      <c r="N2911" s="3" t="s">
        <v>224</v>
      </c>
      <c r="O2911" s="83">
        <v>94</v>
      </c>
      <c r="P2911" s="86">
        <v>2371.11</v>
      </c>
      <c r="Q2911" s="84" t="s">
        <v>11</v>
      </c>
      <c r="R2911" s="84" t="s">
        <v>10</v>
      </c>
      <c r="S2911" s="84" t="s">
        <v>10</v>
      </c>
      <c r="T2911" s="83" t="s">
        <v>164</v>
      </c>
      <c r="U2911" s="83" t="s">
        <v>124</v>
      </c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>O365001</v>
      </c>
      <c r="AU2911" s="11">
        <f t="shared" si="990"/>
        <v>94</v>
      </c>
      <c r="AV2911" s="11">
        <f t="shared" si="991"/>
        <v>2371.11</v>
      </c>
      <c r="AW2911" s="11" t="str">
        <f t="shared" si="992"/>
        <v>2014/7</v>
      </c>
      <c r="AX2911" s="11" t="str">
        <f t="shared" si="993"/>
        <v>2014/7 Contribuciones Seg. Social</v>
      </c>
      <c r="AY2911" s="11">
        <f t="shared" si="974"/>
        <v>11458.7</v>
      </c>
      <c r="AZ2911" s="11">
        <f t="shared" si="994"/>
        <v>0.20692661471196558</v>
      </c>
      <c r="BA2911" s="11" t="str">
        <f t="shared" si="976"/>
        <v>O365001 94</v>
      </c>
      <c r="BB2911" s="11">
        <f>IFERROR(IF(AW2911="","",VLOOKUP(AW2911,SUSS!R:S,2,FALSE)),AY2911*SUSS!$M$2)</f>
        <v>1375.0440000000001</v>
      </c>
      <c r="BC2911" s="11">
        <f t="shared" si="975"/>
        <v>284.53320000000002</v>
      </c>
    </row>
    <row r="2912" spans="14:55" ht="29.25" thickBot="1">
      <c r="N2912" s="3" t="s">
        <v>224</v>
      </c>
      <c r="O2912" s="83">
        <v>94</v>
      </c>
      <c r="P2912" s="86">
        <v>5272.07</v>
      </c>
      <c r="Q2912" s="84" t="s">
        <v>82</v>
      </c>
      <c r="R2912" s="84" t="s">
        <v>10</v>
      </c>
      <c r="S2912" s="84" t="s">
        <v>10</v>
      </c>
      <c r="T2912" s="83" t="s">
        <v>164</v>
      </c>
      <c r="U2912" s="83" t="s">
        <v>124</v>
      </c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14:55" ht="29.25" thickBot="1">
      <c r="N2913" s="3" t="s">
        <v>224</v>
      </c>
      <c r="O2913" s="83">
        <v>94</v>
      </c>
      <c r="P2913" s="86">
        <v>1002.48</v>
      </c>
      <c r="Q2913" s="84" t="s">
        <v>106</v>
      </c>
      <c r="R2913" s="84" t="s">
        <v>10</v>
      </c>
      <c r="S2913" s="84" t="s">
        <v>10</v>
      </c>
      <c r="T2913" s="83" t="s">
        <v>230</v>
      </c>
      <c r="U2913" s="83" t="s">
        <v>124</v>
      </c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14:55" ht="29.25" thickBot="1">
      <c r="N2914" s="3" t="s">
        <v>224</v>
      </c>
      <c r="O2914" s="83">
        <v>95</v>
      </c>
      <c r="P2914" s="86">
        <v>1636.27</v>
      </c>
      <c r="Q2914" s="84" t="s">
        <v>102</v>
      </c>
      <c r="R2914" s="84" t="s">
        <v>10</v>
      </c>
      <c r="S2914" s="84" t="s">
        <v>83</v>
      </c>
      <c r="T2914" s="83" t="s">
        <v>206</v>
      </c>
      <c r="U2914" s="83" t="s">
        <v>124</v>
      </c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14:55" ht="29.25" thickBot="1">
      <c r="N2915" s="3" t="s">
        <v>224</v>
      </c>
      <c r="O2915" s="83">
        <v>95</v>
      </c>
      <c r="P2915" s="87">
        <v>218.97</v>
      </c>
      <c r="Q2915" s="84" t="s">
        <v>107</v>
      </c>
      <c r="R2915" s="84" t="s">
        <v>10</v>
      </c>
      <c r="S2915" s="84" t="s">
        <v>83</v>
      </c>
      <c r="T2915" s="83" t="s">
        <v>111</v>
      </c>
      <c r="U2915" s="83" t="s">
        <v>124</v>
      </c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14:55" ht="29.25" thickBot="1">
      <c r="N2916" s="3" t="s">
        <v>224</v>
      </c>
      <c r="O2916" s="83">
        <v>95</v>
      </c>
      <c r="P2916" s="86">
        <v>4181.6099999999997</v>
      </c>
      <c r="Q2916" s="84" t="s">
        <v>82</v>
      </c>
      <c r="R2916" s="84" t="s">
        <v>10</v>
      </c>
      <c r="S2916" s="84" t="s">
        <v>10</v>
      </c>
      <c r="T2916" s="83" t="s">
        <v>164</v>
      </c>
      <c r="U2916" s="83" t="s">
        <v>124</v>
      </c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14:55" ht="29.25" thickBot="1">
      <c r="N2917" s="3" t="s">
        <v>224</v>
      </c>
      <c r="O2917" s="83">
        <v>95</v>
      </c>
      <c r="P2917" s="86">
        <v>2371.11</v>
      </c>
      <c r="Q2917" s="84" t="s">
        <v>11</v>
      </c>
      <c r="R2917" s="84" t="s">
        <v>10</v>
      </c>
      <c r="S2917" s="84" t="s">
        <v>10</v>
      </c>
      <c r="T2917" s="83" t="s">
        <v>164</v>
      </c>
      <c r="U2917" s="83" t="s">
        <v>124</v>
      </c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>O365001</v>
      </c>
      <c r="AU2917" s="11">
        <f t="shared" si="990"/>
        <v>95</v>
      </c>
      <c r="AV2917" s="11">
        <f t="shared" si="991"/>
        <v>2371.11</v>
      </c>
      <c r="AW2917" s="11" t="str">
        <f t="shared" si="992"/>
        <v>2014/7</v>
      </c>
      <c r="AX2917" s="11" t="str">
        <f t="shared" si="993"/>
        <v>2014/7 Contribuciones Seg. Social</v>
      </c>
      <c r="AY2917" s="11">
        <f t="shared" si="974"/>
        <v>11458.7</v>
      </c>
      <c r="AZ2917" s="11">
        <f t="shared" si="994"/>
        <v>0.20692661471196558</v>
      </c>
      <c r="BA2917" s="11" t="str">
        <f t="shared" si="976"/>
        <v>O365001 95</v>
      </c>
      <c r="BB2917" s="11">
        <f>IFERROR(IF(AW2917="","",VLOOKUP(AW2917,SUSS!R:S,2,FALSE)),AY2917*SUSS!$M$2)</f>
        <v>1375.0440000000001</v>
      </c>
      <c r="BC2917" s="11">
        <f t="shared" si="975"/>
        <v>284.53320000000002</v>
      </c>
    </row>
    <row r="2918" spans="14:55" ht="29.25" thickBot="1">
      <c r="N2918" s="3" t="s">
        <v>224</v>
      </c>
      <c r="O2918" s="83">
        <v>95</v>
      </c>
      <c r="P2918" s="86">
        <v>1090.46</v>
      </c>
      <c r="Q2918" s="84" t="s">
        <v>82</v>
      </c>
      <c r="R2918" s="84" t="s">
        <v>10</v>
      </c>
      <c r="S2918" s="84" t="s">
        <v>83</v>
      </c>
      <c r="T2918" s="83" t="s">
        <v>164</v>
      </c>
      <c r="U2918" s="83" t="s">
        <v>124</v>
      </c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14:55" ht="29.25" thickBot="1">
      <c r="N2919" s="3" t="s">
        <v>224</v>
      </c>
      <c r="O2919" s="83">
        <v>95</v>
      </c>
      <c r="P2919" s="86">
        <v>1002.48</v>
      </c>
      <c r="Q2919" s="84" t="s">
        <v>106</v>
      </c>
      <c r="R2919" s="84" t="s">
        <v>10</v>
      </c>
      <c r="S2919" s="84" t="s">
        <v>10</v>
      </c>
      <c r="T2919" s="83" t="s">
        <v>230</v>
      </c>
      <c r="U2919" s="83" t="s">
        <v>124</v>
      </c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14:55" ht="29.25" thickBot="1">
      <c r="N2920" s="3" t="s">
        <v>224</v>
      </c>
      <c r="O2920" s="83">
        <v>96</v>
      </c>
      <c r="P2920" s="86">
        <v>1636.27</v>
      </c>
      <c r="Q2920" s="84" t="s">
        <v>102</v>
      </c>
      <c r="R2920" s="84" t="s">
        <v>10</v>
      </c>
      <c r="S2920" s="84" t="s">
        <v>83</v>
      </c>
      <c r="T2920" s="83" t="s">
        <v>206</v>
      </c>
      <c r="U2920" s="83" t="s">
        <v>124</v>
      </c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14:55" ht="29.25" thickBot="1">
      <c r="N2921" s="3" t="s">
        <v>224</v>
      </c>
      <c r="O2921" s="83">
        <v>96</v>
      </c>
      <c r="P2921" s="87">
        <v>218.97</v>
      </c>
      <c r="Q2921" s="84" t="s">
        <v>107</v>
      </c>
      <c r="R2921" s="84" t="s">
        <v>10</v>
      </c>
      <c r="S2921" s="84" t="s">
        <v>83</v>
      </c>
      <c r="T2921" s="83" t="s">
        <v>111</v>
      </c>
      <c r="U2921" s="83" t="s">
        <v>124</v>
      </c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14:55" ht="29.25" thickBot="1">
      <c r="N2922" s="3" t="s">
        <v>224</v>
      </c>
      <c r="O2922" s="83">
        <v>96</v>
      </c>
      <c r="P2922" s="86">
        <v>2371.11</v>
      </c>
      <c r="Q2922" s="84" t="s">
        <v>11</v>
      </c>
      <c r="R2922" s="84" t="s">
        <v>10</v>
      </c>
      <c r="S2922" s="84" t="s">
        <v>10</v>
      </c>
      <c r="T2922" s="83" t="s">
        <v>164</v>
      </c>
      <c r="U2922" s="83" t="s">
        <v>124</v>
      </c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>O365001</v>
      </c>
      <c r="AU2922" s="11">
        <f t="shared" si="990"/>
        <v>96</v>
      </c>
      <c r="AV2922" s="11">
        <f t="shared" si="991"/>
        <v>2371.11</v>
      </c>
      <c r="AW2922" s="11" t="str">
        <f t="shared" si="992"/>
        <v>2014/7</v>
      </c>
      <c r="AX2922" s="11" t="str">
        <f t="shared" si="993"/>
        <v>2014/7 Contribuciones Seg. Social</v>
      </c>
      <c r="AY2922" s="11">
        <f t="shared" si="974"/>
        <v>11458.7</v>
      </c>
      <c r="AZ2922" s="11">
        <f t="shared" si="994"/>
        <v>0.20692661471196558</v>
      </c>
      <c r="BA2922" s="11" t="str">
        <f t="shared" si="976"/>
        <v>O365001 96</v>
      </c>
      <c r="BB2922" s="11">
        <f>IFERROR(IF(AW2922="","",VLOOKUP(AW2922,SUSS!R:S,2,FALSE)),AY2922*SUSS!$M$2)</f>
        <v>1375.0440000000001</v>
      </c>
      <c r="BC2922" s="11">
        <f t="shared" si="975"/>
        <v>284.53320000000002</v>
      </c>
    </row>
    <row r="2923" spans="14:55" ht="29.25" thickBot="1">
      <c r="N2923" s="3" t="s">
        <v>224</v>
      </c>
      <c r="O2923" s="83">
        <v>96</v>
      </c>
      <c r="P2923" s="86">
        <v>5272.07</v>
      </c>
      <c r="Q2923" s="84" t="s">
        <v>82</v>
      </c>
      <c r="R2923" s="84" t="s">
        <v>10</v>
      </c>
      <c r="S2923" s="84" t="s">
        <v>83</v>
      </c>
      <c r="T2923" s="83" t="s">
        <v>164</v>
      </c>
      <c r="U2923" s="83" t="s">
        <v>124</v>
      </c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14:55" ht="29.25" thickBot="1">
      <c r="N2924" s="3" t="s">
        <v>224</v>
      </c>
      <c r="O2924" s="83">
        <v>96</v>
      </c>
      <c r="P2924" s="86">
        <v>1002.48</v>
      </c>
      <c r="Q2924" s="84" t="s">
        <v>106</v>
      </c>
      <c r="R2924" s="84" t="s">
        <v>10</v>
      </c>
      <c r="S2924" s="84" t="s">
        <v>10</v>
      </c>
      <c r="T2924" s="83" t="s">
        <v>230</v>
      </c>
      <c r="U2924" s="83" t="s">
        <v>124</v>
      </c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14:55" ht="29.25" thickBot="1">
      <c r="N2925" s="3" t="s">
        <v>224</v>
      </c>
      <c r="O2925" s="83">
        <v>97</v>
      </c>
      <c r="P2925" s="86">
        <v>1636.27</v>
      </c>
      <c r="Q2925" s="84" t="s">
        <v>102</v>
      </c>
      <c r="R2925" s="84" t="s">
        <v>10</v>
      </c>
      <c r="S2925" s="84" t="s">
        <v>83</v>
      </c>
      <c r="T2925" s="83" t="s">
        <v>206</v>
      </c>
      <c r="U2925" s="83" t="s">
        <v>124</v>
      </c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14:55" ht="29.25" thickBot="1">
      <c r="N2926" s="3" t="s">
        <v>224</v>
      </c>
      <c r="O2926" s="83">
        <v>97</v>
      </c>
      <c r="P2926" s="87">
        <v>218.97</v>
      </c>
      <c r="Q2926" s="84" t="s">
        <v>107</v>
      </c>
      <c r="R2926" s="84" t="s">
        <v>10</v>
      </c>
      <c r="S2926" s="84" t="s">
        <v>83</v>
      </c>
      <c r="T2926" s="83" t="s">
        <v>111</v>
      </c>
      <c r="U2926" s="83" t="s">
        <v>124</v>
      </c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14:55" ht="29.25" thickBot="1">
      <c r="N2927" s="3" t="s">
        <v>224</v>
      </c>
      <c r="O2927" s="83">
        <v>97</v>
      </c>
      <c r="P2927" s="86">
        <v>2288</v>
      </c>
      <c r="Q2927" s="84" t="s">
        <v>11</v>
      </c>
      <c r="R2927" s="84" t="s">
        <v>10</v>
      </c>
      <c r="S2927" s="84" t="s">
        <v>10</v>
      </c>
      <c r="T2927" s="83" t="s">
        <v>164</v>
      </c>
      <c r="U2927" s="83" t="s">
        <v>124</v>
      </c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>O365001</v>
      </c>
      <c r="AU2927" s="11">
        <f t="shared" si="990"/>
        <v>97</v>
      </c>
      <c r="AV2927" s="11">
        <f t="shared" si="991"/>
        <v>2288</v>
      </c>
      <c r="AW2927" s="11" t="str">
        <f t="shared" si="992"/>
        <v>2014/7</v>
      </c>
      <c r="AX2927" s="11" t="str">
        <f t="shared" si="993"/>
        <v>2014/7 Contribuciones Seg. Social</v>
      </c>
      <c r="AY2927" s="11">
        <f t="shared" si="974"/>
        <v>11458.7</v>
      </c>
      <c r="AZ2927" s="11">
        <f t="shared" si="994"/>
        <v>0.19967361044446577</v>
      </c>
      <c r="BA2927" s="11" t="str">
        <f t="shared" si="976"/>
        <v>O365001 97</v>
      </c>
      <c r="BB2927" s="11">
        <f>IFERROR(IF(AW2927="","",VLOOKUP(AW2927,SUSS!R:S,2,FALSE)),AY2927*SUSS!$M$2)</f>
        <v>1375.0440000000001</v>
      </c>
      <c r="BC2927" s="11">
        <f t="shared" si="975"/>
        <v>274.56</v>
      </c>
    </row>
    <row r="2928" spans="14:55" ht="29.25" thickBot="1">
      <c r="N2928" s="3" t="s">
        <v>224</v>
      </c>
      <c r="O2928" s="83">
        <v>97</v>
      </c>
      <c r="P2928" s="87">
        <v>83.11</v>
      </c>
      <c r="Q2928" s="84" t="s">
        <v>11</v>
      </c>
      <c r="R2928" s="84" t="s">
        <v>10</v>
      </c>
      <c r="S2928" s="84" t="s">
        <v>83</v>
      </c>
      <c r="T2928" s="83" t="s">
        <v>164</v>
      </c>
      <c r="U2928" s="83" t="s">
        <v>124</v>
      </c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>O365001</v>
      </c>
      <c r="AU2928" s="11">
        <f t="shared" si="990"/>
        <v>97</v>
      </c>
      <c r="AV2928" s="11">
        <f t="shared" si="991"/>
        <v>83.11</v>
      </c>
      <c r="AW2928" s="11" t="str">
        <f t="shared" si="992"/>
        <v>2014/7</v>
      </c>
      <c r="AX2928" s="11" t="str">
        <f t="shared" si="993"/>
        <v>2014/7 Contribuciones Seg. Social</v>
      </c>
      <c r="AY2928" s="11">
        <f t="shared" si="974"/>
        <v>11458.7</v>
      </c>
      <c r="AZ2928" s="11">
        <f t="shared" si="994"/>
        <v>7.2530042674998031E-3</v>
      </c>
      <c r="BA2928" s="11" t="str">
        <f t="shared" si="976"/>
        <v>O365001 97</v>
      </c>
      <c r="BB2928" s="11">
        <f>IFERROR(IF(AW2928="","",VLOOKUP(AW2928,SUSS!R:S,2,FALSE)),AY2928*SUSS!$M$2)</f>
        <v>1375.0440000000001</v>
      </c>
      <c r="BC2928" s="11">
        <f t="shared" si="975"/>
        <v>9.9732000000000003</v>
      </c>
    </row>
    <row r="2929" spans="14:55" ht="29.25" thickBot="1">
      <c r="N2929" s="3" t="s">
        <v>224</v>
      </c>
      <c r="O2929" s="83">
        <v>97</v>
      </c>
      <c r="P2929" s="86">
        <v>5272.07</v>
      </c>
      <c r="Q2929" s="84" t="s">
        <v>82</v>
      </c>
      <c r="R2929" s="84" t="s">
        <v>10</v>
      </c>
      <c r="S2929" s="84" t="s">
        <v>83</v>
      </c>
      <c r="T2929" s="83" t="s">
        <v>164</v>
      </c>
      <c r="U2929" s="83" t="s">
        <v>124</v>
      </c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14:55" ht="29.25" thickBot="1">
      <c r="N2930" s="3" t="s">
        <v>224</v>
      </c>
      <c r="O2930" s="83">
        <v>97</v>
      </c>
      <c r="P2930" s="87">
        <v>37.56</v>
      </c>
      <c r="Q2930" s="84" t="s">
        <v>106</v>
      </c>
      <c r="R2930" s="84" t="s">
        <v>10</v>
      </c>
      <c r="S2930" s="84" t="s">
        <v>83</v>
      </c>
      <c r="T2930" s="83" t="s">
        <v>230</v>
      </c>
      <c r="U2930" s="83" t="s">
        <v>124</v>
      </c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14:55" ht="29.25" thickBot="1">
      <c r="N2931" s="3" t="s">
        <v>224</v>
      </c>
      <c r="O2931" s="83">
        <v>97</v>
      </c>
      <c r="P2931" s="87">
        <v>964.92</v>
      </c>
      <c r="Q2931" s="84" t="s">
        <v>106</v>
      </c>
      <c r="R2931" s="84" t="s">
        <v>10</v>
      </c>
      <c r="S2931" s="84" t="s">
        <v>10</v>
      </c>
      <c r="T2931" s="83" t="s">
        <v>230</v>
      </c>
      <c r="U2931" s="83" t="s">
        <v>124</v>
      </c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14:55" ht="29.25" thickBot="1">
      <c r="N2932" s="3" t="s">
        <v>224</v>
      </c>
      <c r="O2932" s="83">
        <v>98</v>
      </c>
      <c r="P2932" s="86">
        <v>1636.27</v>
      </c>
      <c r="Q2932" s="84" t="s">
        <v>102</v>
      </c>
      <c r="R2932" s="84" t="s">
        <v>10</v>
      </c>
      <c r="S2932" s="84" t="s">
        <v>83</v>
      </c>
      <c r="T2932" s="83" t="s">
        <v>206</v>
      </c>
      <c r="U2932" s="83" t="s">
        <v>124</v>
      </c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14:55" ht="29.25" thickBot="1">
      <c r="N2933" s="3" t="s">
        <v>224</v>
      </c>
      <c r="O2933" s="83">
        <v>98</v>
      </c>
      <c r="P2933" s="87">
        <v>218.97</v>
      </c>
      <c r="Q2933" s="84" t="s">
        <v>107</v>
      </c>
      <c r="R2933" s="84" t="s">
        <v>10</v>
      </c>
      <c r="S2933" s="84" t="s">
        <v>83</v>
      </c>
      <c r="T2933" s="83" t="s">
        <v>111</v>
      </c>
      <c r="U2933" s="83" t="s">
        <v>124</v>
      </c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14:55" ht="29.25" thickBot="1">
      <c r="N2934" s="3" t="s">
        <v>224</v>
      </c>
      <c r="O2934" s="83">
        <v>98</v>
      </c>
      <c r="P2934" s="86">
        <v>2371.11</v>
      </c>
      <c r="Q2934" s="84" t="s">
        <v>11</v>
      </c>
      <c r="R2934" s="84" t="s">
        <v>10</v>
      </c>
      <c r="S2934" s="84" t="s">
        <v>83</v>
      </c>
      <c r="T2934" s="83" t="s">
        <v>164</v>
      </c>
      <c r="U2934" s="83" t="s">
        <v>124</v>
      </c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>O365001</v>
      </c>
      <c r="AU2934" s="11">
        <f t="shared" si="990"/>
        <v>98</v>
      </c>
      <c r="AV2934" s="11">
        <f t="shared" si="991"/>
        <v>2371.11</v>
      </c>
      <c r="AW2934" s="11" t="str">
        <f t="shared" si="992"/>
        <v>2014/7</v>
      </c>
      <c r="AX2934" s="11" t="str">
        <f t="shared" si="993"/>
        <v>2014/7 Contribuciones Seg. Social</v>
      </c>
      <c r="AY2934" s="11">
        <f t="shared" si="974"/>
        <v>11458.7</v>
      </c>
      <c r="AZ2934" s="11">
        <f t="shared" si="994"/>
        <v>0.20692661471196558</v>
      </c>
      <c r="BA2934" s="11" t="str">
        <f t="shared" si="976"/>
        <v>O365001 98</v>
      </c>
      <c r="BB2934" s="11">
        <f>IFERROR(IF(AW2934="","",VLOOKUP(AW2934,SUSS!R:S,2,FALSE)),AY2934*SUSS!$M$2)</f>
        <v>1375.0440000000001</v>
      </c>
      <c r="BC2934" s="11">
        <f t="shared" si="975"/>
        <v>284.53320000000002</v>
      </c>
    </row>
    <row r="2935" spans="14:55" ht="29.25" thickBot="1">
      <c r="N2935" s="3" t="s">
        <v>224</v>
      </c>
      <c r="O2935" s="83">
        <v>98</v>
      </c>
      <c r="P2935" s="86">
        <v>2229.0700000000002</v>
      </c>
      <c r="Q2935" s="84" t="s">
        <v>82</v>
      </c>
      <c r="R2935" s="84" t="s">
        <v>10</v>
      </c>
      <c r="S2935" s="84" t="s">
        <v>83</v>
      </c>
      <c r="T2935" s="83" t="s">
        <v>164</v>
      </c>
      <c r="U2935" s="83" t="s">
        <v>124</v>
      </c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14:55" ht="29.25" thickBot="1">
      <c r="N2936" s="3" t="s">
        <v>224</v>
      </c>
      <c r="O2936" s="83">
        <v>98</v>
      </c>
      <c r="P2936" s="86">
        <v>3043</v>
      </c>
      <c r="Q2936" s="84" t="s">
        <v>82</v>
      </c>
      <c r="R2936" s="84" t="s">
        <v>10</v>
      </c>
      <c r="S2936" s="84" t="s">
        <v>10</v>
      </c>
      <c r="T2936" s="83" t="s">
        <v>165</v>
      </c>
      <c r="U2936" s="83" t="s">
        <v>124</v>
      </c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14:55" ht="29.25" thickBot="1">
      <c r="N2937" s="3" t="s">
        <v>224</v>
      </c>
      <c r="O2937" s="83">
        <v>98</v>
      </c>
      <c r="P2937" s="86">
        <v>1002.48</v>
      </c>
      <c r="Q2937" s="84" t="s">
        <v>106</v>
      </c>
      <c r="R2937" s="84" t="s">
        <v>10</v>
      </c>
      <c r="S2937" s="84" t="s">
        <v>83</v>
      </c>
      <c r="T2937" s="83" t="s">
        <v>230</v>
      </c>
      <c r="U2937" s="83" t="s">
        <v>124</v>
      </c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14:55" ht="29.25" thickBot="1">
      <c r="N2938" s="3" t="s">
        <v>224</v>
      </c>
      <c r="O2938" s="83">
        <v>99</v>
      </c>
      <c r="P2938" s="86">
        <v>1636.27</v>
      </c>
      <c r="Q2938" s="84" t="s">
        <v>102</v>
      </c>
      <c r="R2938" s="84" t="s">
        <v>10</v>
      </c>
      <c r="S2938" s="84" t="s">
        <v>83</v>
      </c>
      <c r="T2938" s="83" t="s">
        <v>206</v>
      </c>
      <c r="U2938" s="83" t="s">
        <v>124</v>
      </c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14:55" ht="29.25" thickBot="1">
      <c r="N2939" s="3" t="s">
        <v>224</v>
      </c>
      <c r="O2939" s="83">
        <v>99</v>
      </c>
      <c r="P2939" s="87">
        <v>218.97</v>
      </c>
      <c r="Q2939" s="84" t="s">
        <v>107</v>
      </c>
      <c r="R2939" s="84" t="s">
        <v>10</v>
      </c>
      <c r="S2939" s="84" t="s">
        <v>83</v>
      </c>
      <c r="T2939" s="83" t="s">
        <v>111</v>
      </c>
      <c r="U2939" s="83" t="s">
        <v>124</v>
      </c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14:55" ht="29.25" thickBot="1">
      <c r="N2940" s="3" t="s">
        <v>224</v>
      </c>
      <c r="O2940" s="83">
        <v>99</v>
      </c>
      <c r="P2940" s="86">
        <v>2371.11</v>
      </c>
      <c r="Q2940" s="84" t="s">
        <v>11</v>
      </c>
      <c r="R2940" s="84" t="s">
        <v>10</v>
      </c>
      <c r="S2940" s="84" t="s">
        <v>83</v>
      </c>
      <c r="T2940" s="83" t="s">
        <v>164</v>
      </c>
      <c r="U2940" s="83" t="s">
        <v>124</v>
      </c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>O365001</v>
      </c>
      <c r="AU2940" s="11">
        <f t="shared" si="990"/>
        <v>99</v>
      </c>
      <c r="AV2940" s="11">
        <f t="shared" si="991"/>
        <v>2371.11</v>
      </c>
      <c r="AW2940" s="11" t="str">
        <f t="shared" si="992"/>
        <v>2014/7</v>
      </c>
      <c r="AX2940" s="11" t="str">
        <f t="shared" si="993"/>
        <v>2014/7 Contribuciones Seg. Social</v>
      </c>
      <c r="AY2940" s="11">
        <f t="shared" si="974"/>
        <v>11458.7</v>
      </c>
      <c r="AZ2940" s="11">
        <f t="shared" si="994"/>
        <v>0.20692661471196558</v>
      </c>
      <c r="BA2940" s="11" t="str">
        <f t="shared" si="976"/>
        <v>O365001 99</v>
      </c>
      <c r="BB2940" s="11">
        <f>IFERROR(IF(AW2940="","",VLOOKUP(AW2940,SUSS!R:S,2,FALSE)),AY2940*SUSS!$M$2)</f>
        <v>1375.0440000000001</v>
      </c>
      <c r="BC2940" s="11">
        <f t="shared" si="975"/>
        <v>284.53320000000002</v>
      </c>
    </row>
    <row r="2941" spans="14:55" ht="29.25" thickBot="1">
      <c r="N2941" s="3" t="s">
        <v>224</v>
      </c>
      <c r="O2941" s="83">
        <v>99</v>
      </c>
      <c r="P2941" s="86">
        <v>5272.07</v>
      </c>
      <c r="Q2941" s="84" t="s">
        <v>82</v>
      </c>
      <c r="R2941" s="84" t="s">
        <v>10</v>
      </c>
      <c r="S2941" s="84" t="s">
        <v>10</v>
      </c>
      <c r="T2941" s="83" t="s">
        <v>165</v>
      </c>
      <c r="U2941" s="83" t="s">
        <v>124</v>
      </c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14:55" ht="29.25" thickBot="1">
      <c r="N2942" s="3" t="s">
        <v>224</v>
      </c>
      <c r="O2942" s="83">
        <v>99</v>
      </c>
      <c r="P2942" s="86">
        <v>1002.48</v>
      </c>
      <c r="Q2942" s="84" t="s">
        <v>106</v>
      </c>
      <c r="R2942" s="84" t="s">
        <v>10</v>
      </c>
      <c r="S2942" s="84" t="s">
        <v>83</v>
      </c>
      <c r="T2942" s="83" t="s">
        <v>230</v>
      </c>
      <c r="U2942" s="83" t="s">
        <v>124</v>
      </c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14:55" ht="29.25" thickBot="1">
      <c r="N2943" s="3" t="s">
        <v>224</v>
      </c>
      <c r="O2943" s="83">
        <v>100</v>
      </c>
      <c r="P2943" s="86">
        <v>1636.27</v>
      </c>
      <c r="Q2943" s="84" t="s">
        <v>102</v>
      </c>
      <c r="R2943" s="84" t="s">
        <v>10</v>
      </c>
      <c r="S2943" s="84" t="s">
        <v>83</v>
      </c>
      <c r="T2943" s="83" t="s">
        <v>206</v>
      </c>
      <c r="U2943" s="83" t="s">
        <v>124</v>
      </c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14:55" ht="29.25" thickBot="1">
      <c r="N2944" s="3" t="s">
        <v>224</v>
      </c>
      <c r="O2944" s="83">
        <v>100</v>
      </c>
      <c r="P2944" s="87">
        <v>218.97</v>
      </c>
      <c r="Q2944" s="84" t="s">
        <v>107</v>
      </c>
      <c r="R2944" s="84" t="s">
        <v>10</v>
      </c>
      <c r="S2944" s="84" t="s">
        <v>83</v>
      </c>
      <c r="T2944" s="83" t="s">
        <v>111</v>
      </c>
      <c r="U2944" s="83" t="s">
        <v>124</v>
      </c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14:55" ht="29.25" thickBot="1">
      <c r="N2945" s="3" t="s">
        <v>224</v>
      </c>
      <c r="O2945" s="83">
        <v>100</v>
      </c>
      <c r="P2945" s="87">
        <v>904.02</v>
      </c>
      <c r="Q2945" s="84" t="s">
        <v>11</v>
      </c>
      <c r="R2945" s="84" t="s">
        <v>10</v>
      </c>
      <c r="S2945" s="84" t="s">
        <v>83</v>
      </c>
      <c r="T2945" s="83" t="s">
        <v>164</v>
      </c>
      <c r="U2945" s="83" t="s">
        <v>124</v>
      </c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>O365001</v>
      </c>
      <c r="AU2945" s="11">
        <f t="shared" si="990"/>
        <v>100</v>
      </c>
      <c r="AV2945" s="11">
        <f t="shared" si="991"/>
        <v>904.02</v>
      </c>
      <c r="AW2945" s="11" t="str">
        <f t="shared" si="992"/>
        <v>2014/7</v>
      </c>
      <c r="AX2945" s="11" t="str">
        <f t="shared" si="993"/>
        <v>2014/7 Contribuciones Seg. Social</v>
      </c>
      <c r="AY2945" s="11">
        <f t="shared" si="974"/>
        <v>11458.7</v>
      </c>
      <c r="AZ2945" s="11">
        <f t="shared" si="994"/>
        <v>7.8893766308569022E-2</v>
      </c>
      <c r="BA2945" s="11" t="str">
        <f t="shared" si="976"/>
        <v>O365001 100</v>
      </c>
      <c r="BB2945" s="11">
        <f>IFERROR(IF(AW2945="","",VLOOKUP(AW2945,SUSS!R:S,2,FALSE)),AY2945*SUSS!$M$2)</f>
        <v>1375.0440000000001</v>
      </c>
      <c r="BC2945" s="11">
        <f t="shared" si="975"/>
        <v>108.48239999999998</v>
      </c>
    </row>
    <row r="2946" spans="14:55" ht="29.25" thickBot="1">
      <c r="N2946" s="3" t="s">
        <v>224</v>
      </c>
      <c r="O2946" s="83">
        <v>100</v>
      </c>
      <c r="P2946" s="86">
        <v>5272.07</v>
      </c>
      <c r="Q2946" s="84" t="s">
        <v>82</v>
      </c>
      <c r="R2946" s="84" t="s">
        <v>10</v>
      </c>
      <c r="S2946" s="84" t="s">
        <v>10</v>
      </c>
      <c r="T2946" s="83" t="s">
        <v>165</v>
      </c>
      <c r="U2946" s="83" t="s">
        <v>124</v>
      </c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14:55" ht="29.25" thickBot="1">
      <c r="N2947" s="3" t="s">
        <v>224</v>
      </c>
      <c r="O2947" s="83">
        <v>100</v>
      </c>
      <c r="P2947" s="86">
        <v>1467.09</v>
      </c>
      <c r="Q2947" s="84" t="s">
        <v>11</v>
      </c>
      <c r="R2947" s="84" t="s">
        <v>10</v>
      </c>
      <c r="S2947" s="84" t="s">
        <v>10</v>
      </c>
      <c r="T2947" s="83" t="s">
        <v>165</v>
      </c>
      <c r="U2947" s="83" t="s">
        <v>124</v>
      </c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>O365001</v>
      </c>
      <c r="AU2947" s="11">
        <f t="shared" si="990"/>
        <v>100</v>
      </c>
      <c r="AV2947" s="11">
        <f t="shared" si="991"/>
        <v>1467.09</v>
      </c>
      <c r="AW2947" s="11" t="str">
        <f t="shared" si="992"/>
        <v>2014/8</v>
      </c>
      <c r="AX2947" s="11" t="str">
        <f t="shared" si="993"/>
        <v>2014/8 Contribuciones Seg. Social</v>
      </c>
      <c r="AY2947" s="11">
        <f t="shared" si="974"/>
        <v>8668.06</v>
      </c>
      <c r="AZ2947" s="11">
        <f t="shared" si="994"/>
        <v>0.16925240480568893</v>
      </c>
      <c r="BA2947" s="11" t="str">
        <f t="shared" si="976"/>
        <v>O365001 100</v>
      </c>
      <c r="BB2947" s="11">
        <f>IFERROR(IF(AW2947="","",VLOOKUP(AW2947,SUSS!R:S,2,FALSE)),AY2947*SUSS!$M$2)</f>
        <v>1040.1671999999999</v>
      </c>
      <c r="BC2947" s="11">
        <f t="shared" si="975"/>
        <v>176.05079999999998</v>
      </c>
    </row>
    <row r="2948" spans="14:55" ht="29.25" thickBot="1">
      <c r="N2948" s="3" t="s">
        <v>224</v>
      </c>
      <c r="O2948" s="83">
        <v>100</v>
      </c>
      <c r="P2948" s="86">
        <v>1002.48</v>
      </c>
      <c r="Q2948" s="84" t="s">
        <v>106</v>
      </c>
      <c r="R2948" s="84" t="s">
        <v>10</v>
      </c>
      <c r="S2948" s="84" t="s">
        <v>83</v>
      </c>
      <c r="T2948" s="83" t="s">
        <v>230</v>
      </c>
      <c r="U2948" s="83" t="s">
        <v>124</v>
      </c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14:55" ht="29.25" thickBot="1">
      <c r="N2949" s="3" t="s">
        <v>224</v>
      </c>
      <c r="O2949" s="83">
        <v>101</v>
      </c>
      <c r="P2949" s="86">
        <v>1636.27</v>
      </c>
      <c r="Q2949" s="84" t="s">
        <v>102</v>
      </c>
      <c r="R2949" s="84" t="s">
        <v>10</v>
      </c>
      <c r="S2949" s="84" t="s">
        <v>83</v>
      </c>
      <c r="T2949" s="83" t="s">
        <v>206</v>
      </c>
      <c r="U2949" s="83" t="s">
        <v>124</v>
      </c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14:55" ht="29.25" thickBot="1">
      <c r="N2950" s="3" t="s">
        <v>224</v>
      </c>
      <c r="O2950" s="83">
        <v>101</v>
      </c>
      <c r="P2950" s="87">
        <v>218.97</v>
      </c>
      <c r="Q2950" s="84" t="s">
        <v>107</v>
      </c>
      <c r="R2950" s="84" t="s">
        <v>10</v>
      </c>
      <c r="S2950" s="84" t="s">
        <v>83</v>
      </c>
      <c r="T2950" s="83" t="s">
        <v>111</v>
      </c>
      <c r="U2950" s="83" t="s">
        <v>124</v>
      </c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14:55" ht="29.25" thickBot="1">
      <c r="N2951" s="3" t="s">
        <v>224</v>
      </c>
      <c r="O2951" s="83">
        <v>101</v>
      </c>
      <c r="P2951" s="86">
        <v>2371.11</v>
      </c>
      <c r="Q2951" s="84" t="s">
        <v>11</v>
      </c>
      <c r="R2951" s="84" t="s">
        <v>10</v>
      </c>
      <c r="S2951" s="84" t="s">
        <v>10</v>
      </c>
      <c r="T2951" s="83" t="s">
        <v>165</v>
      </c>
      <c r="U2951" s="83" t="s">
        <v>124</v>
      </c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>O365001</v>
      </c>
      <c r="AU2951" s="11">
        <f t="shared" si="990"/>
        <v>101</v>
      </c>
      <c r="AV2951" s="11">
        <f t="shared" si="991"/>
        <v>2371.11</v>
      </c>
      <c r="AW2951" s="11" t="str">
        <f t="shared" si="992"/>
        <v>2014/8</v>
      </c>
      <c r="AX2951" s="11" t="str">
        <f t="shared" si="993"/>
        <v>2014/8 Contribuciones Seg. Social</v>
      </c>
      <c r="AY2951" s="11">
        <f t="shared" si="995"/>
        <v>8668.06</v>
      </c>
      <c r="AZ2951" s="11">
        <f t="shared" si="994"/>
        <v>0.2735456376628681</v>
      </c>
      <c r="BA2951" s="11" t="str">
        <f t="shared" si="976"/>
        <v>O365001 101</v>
      </c>
      <c r="BB2951" s="11">
        <f>IFERROR(IF(AW2951="","",VLOOKUP(AW2951,SUSS!R:S,2,FALSE)),AY2951*SUSS!$M$2)</f>
        <v>1040.1671999999999</v>
      </c>
      <c r="BC2951" s="11">
        <f t="shared" si="996"/>
        <v>284.53320000000002</v>
      </c>
    </row>
    <row r="2952" spans="14:55" ht="29.25" thickBot="1">
      <c r="N2952" s="3" t="s">
        <v>224</v>
      </c>
      <c r="O2952" s="83">
        <v>101</v>
      </c>
      <c r="P2952" s="86">
        <v>1541</v>
      </c>
      <c r="Q2952" s="84" t="s">
        <v>82</v>
      </c>
      <c r="R2952" s="84" t="s">
        <v>10</v>
      </c>
      <c r="S2952" s="84" t="s">
        <v>10</v>
      </c>
      <c r="T2952" s="83" t="s">
        <v>165</v>
      </c>
      <c r="U2952" s="83" t="s">
        <v>124</v>
      </c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14:55" ht="29.25" thickBot="1">
      <c r="N2953" s="3" t="s">
        <v>224</v>
      </c>
      <c r="O2953" s="83">
        <v>101</v>
      </c>
      <c r="P2953" s="86">
        <v>3731.07</v>
      </c>
      <c r="Q2953" s="84" t="s">
        <v>82</v>
      </c>
      <c r="R2953" s="84" t="s">
        <v>10</v>
      </c>
      <c r="S2953" s="84" t="s">
        <v>83</v>
      </c>
      <c r="T2953" s="83" t="s">
        <v>165</v>
      </c>
      <c r="U2953" s="83" t="s">
        <v>124</v>
      </c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14:55" ht="29.25" thickBot="1">
      <c r="N2954" s="3" t="s">
        <v>224</v>
      </c>
      <c r="O2954" s="83">
        <v>101</v>
      </c>
      <c r="P2954" s="86">
        <v>1002.48</v>
      </c>
      <c r="Q2954" s="84" t="s">
        <v>106</v>
      </c>
      <c r="R2954" s="84" t="s">
        <v>10</v>
      </c>
      <c r="S2954" s="84" t="s">
        <v>83</v>
      </c>
      <c r="T2954" s="83" t="s">
        <v>230</v>
      </c>
      <c r="U2954" s="83" t="s">
        <v>124</v>
      </c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14:55" ht="29.25" thickBot="1">
      <c r="N2955" s="3" t="s">
        <v>224</v>
      </c>
      <c r="O2955" s="83">
        <v>102</v>
      </c>
      <c r="P2955" s="86">
        <v>1636.27</v>
      </c>
      <c r="Q2955" s="84" t="s">
        <v>102</v>
      </c>
      <c r="R2955" s="84" t="s">
        <v>10</v>
      </c>
      <c r="S2955" s="84" t="s">
        <v>83</v>
      </c>
      <c r="T2955" s="83" t="s">
        <v>206</v>
      </c>
      <c r="U2955" s="83" t="s">
        <v>124</v>
      </c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14:55" ht="29.25" thickBot="1">
      <c r="N2956" s="3" t="s">
        <v>224</v>
      </c>
      <c r="O2956" s="83">
        <v>102</v>
      </c>
      <c r="P2956" s="87">
        <v>218.97</v>
      </c>
      <c r="Q2956" s="84" t="s">
        <v>107</v>
      </c>
      <c r="R2956" s="84" t="s">
        <v>10</v>
      </c>
      <c r="S2956" s="84" t="s">
        <v>83</v>
      </c>
      <c r="T2956" s="83" t="s">
        <v>111</v>
      </c>
      <c r="U2956" s="83" t="s">
        <v>124</v>
      </c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14:55" ht="29.25" thickBot="1">
      <c r="N2957" s="3" t="s">
        <v>224</v>
      </c>
      <c r="O2957" s="83">
        <v>102</v>
      </c>
      <c r="P2957" s="86">
        <v>2371.11</v>
      </c>
      <c r="Q2957" s="84" t="s">
        <v>11</v>
      </c>
      <c r="R2957" s="84" t="s">
        <v>10</v>
      </c>
      <c r="S2957" s="84" t="s">
        <v>10</v>
      </c>
      <c r="T2957" s="83" t="s">
        <v>165</v>
      </c>
      <c r="U2957" s="83" t="s">
        <v>124</v>
      </c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>O365001</v>
      </c>
      <c r="AU2957" s="11">
        <f t="shared" si="990"/>
        <v>102</v>
      </c>
      <c r="AV2957" s="11">
        <f t="shared" si="991"/>
        <v>2371.11</v>
      </c>
      <c r="AW2957" s="11" t="str">
        <f t="shared" si="992"/>
        <v>2014/8</v>
      </c>
      <c r="AX2957" s="11" t="str">
        <f t="shared" si="993"/>
        <v>2014/8 Contribuciones Seg. Social</v>
      </c>
      <c r="AY2957" s="11">
        <f t="shared" si="995"/>
        <v>8668.06</v>
      </c>
      <c r="AZ2957" s="11">
        <f t="shared" si="994"/>
        <v>0.2735456376628681</v>
      </c>
      <c r="BA2957" s="11" t="str">
        <f t="shared" si="997"/>
        <v>O365001 102</v>
      </c>
      <c r="BB2957" s="11">
        <f>IFERROR(IF(AW2957="","",VLOOKUP(AW2957,SUSS!R:S,2,FALSE)),AY2957*SUSS!$M$2)</f>
        <v>1040.1671999999999</v>
      </c>
      <c r="BC2957" s="11">
        <f t="shared" si="996"/>
        <v>284.53320000000002</v>
      </c>
    </row>
    <row r="2958" spans="14:55" ht="29.25" thickBot="1">
      <c r="N2958" s="3" t="s">
        <v>224</v>
      </c>
      <c r="O2958" s="83">
        <v>102</v>
      </c>
      <c r="P2958" s="86">
        <v>3833</v>
      </c>
      <c r="Q2958" s="84" t="s">
        <v>82</v>
      </c>
      <c r="R2958" s="84" t="s">
        <v>10</v>
      </c>
      <c r="S2958" s="84" t="s">
        <v>83</v>
      </c>
      <c r="T2958" s="83" t="s">
        <v>165</v>
      </c>
      <c r="U2958" s="83" t="s">
        <v>124</v>
      </c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14:55" ht="29.25" thickBot="1">
      <c r="N2959" s="3" t="s">
        <v>224</v>
      </c>
      <c r="O2959" s="83">
        <v>102</v>
      </c>
      <c r="P2959" s="86">
        <v>1439.07</v>
      </c>
      <c r="Q2959" s="84" t="s">
        <v>82</v>
      </c>
      <c r="R2959" s="84" t="s">
        <v>10</v>
      </c>
      <c r="S2959" s="84" t="s">
        <v>10</v>
      </c>
      <c r="T2959" s="83" t="s">
        <v>166</v>
      </c>
      <c r="U2959" s="83" t="s">
        <v>124</v>
      </c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14:55" ht="29.25" thickBot="1">
      <c r="N2960" s="3" t="s">
        <v>224</v>
      </c>
      <c r="O2960" s="83">
        <v>102</v>
      </c>
      <c r="P2960" s="86">
        <v>1002.48</v>
      </c>
      <c r="Q2960" s="84" t="s">
        <v>106</v>
      </c>
      <c r="R2960" s="84" t="s">
        <v>10</v>
      </c>
      <c r="S2960" s="84" t="s">
        <v>83</v>
      </c>
      <c r="T2960" s="83" t="s">
        <v>230</v>
      </c>
      <c r="U2960" s="83" t="s">
        <v>124</v>
      </c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14:55" ht="29.25" thickBot="1">
      <c r="N2961" s="3" t="s">
        <v>224</v>
      </c>
      <c r="O2961" s="83">
        <v>103</v>
      </c>
      <c r="P2961" s="86">
        <v>1636.27</v>
      </c>
      <c r="Q2961" s="84" t="s">
        <v>102</v>
      </c>
      <c r="R2961" s="84" t="s">
        <v>10</v>
      </c>
      <c r="S2961" s="84" t="s">
        <v>83</v>
      </c>
      <c r="T2961" s="83" t="s">
        <v>206</v>
      </c>
      <c r="U2961" s="83" t="s">
        <v>124</v>
      </c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14:55" ht="29.25" thickBot="1">
      <c r="N2962" s="3" t="s">
        <v>224</v>
      </c>
      <c r="O2962" s="83">
        <v>103</v>
      </c>
      <c r="P2962" s="87">
        <v>218.97</v>
      </c>
      <c r="Q2962" s="84" t="s">
        <v>107</v>
      </c>
      <c r="R2962" s="84" t="s">
        <v>10</v>
      </c>
      <c r="S2962" s="84" t="s">
        <v>83</v>
      </c>
      <c r="T2962" s="83" t="s">
        <v>111</v>
      </c>
      <c r="U2962" s="83" t="s">
        <v>124</v>
      </c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14:55" ht="29.25" thickBot="1">
      <c r="N2963" s="3" t="s">
        <v>224</v>
      </c>
      <c r="O2963" s="83">
        <v>103</v>
      </c>
      <c r="P2963" s="86">
        <v>2371.11</v>
      </c>
      <c r="Q2963" s="84" t="s">
        <v>11</v>
      </c>
      <c r="R2963" s="84" t="s">
        <v>10</v>
      </c>
      <c r="S2963" s="84" t="s">
        <v>10</v>
      </c>
      <c r="T2963" s="83" t="s">
        <v>165</v>
      </c>
      <c r="U2963" s="83" t="s">
        <v>124</v>
      </c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>O365001</v>
      </c>
      <c r="AU2963" s="11">
        <f t="shared" si="990"/>
        <v>103</v>
      </c>
      <c r="AV2963" s="11">
        <f t="shared" si="991"/>
        <v>2371.11</v>
      </c>
      <c r="AW2963" s="11" t="str">
        <f t="shared" si="992"/>
        <v>2014/8</v>
      </c>
      <c r="AX2963" s="11" t="str">
        <f t="shared" si="993"/>
        <v>2014/8 Contribuciones Seg. Social</v>
      </c>
      <c r="AY2963" s="11">
        <f t="shared" si="995"/>
        <v>8668.06</v>
      </c>
      <c r="AZ2963" s="11">
        <f t="shared" si="994"/>
        <v>0.2735456376628681</v>
      </c>
      <c r="BA2963" s="11" t="str">
        <f t="shared" si="997"/>
        <v>O365001 103</v>
      </c>
      <c r="BB2963" s="11">
        <f>IFERROR(IF(AW2963="","",VLOOKUP(AW2963,SUSS!R:S,2,FALSE)),AY2963*SUSS!$M$2)</f>
        <v>1040.1671999999999</v>
      </c>
      <c r="BC2963" s="11">
        <f t="shared" si="996"/>
        <v>284.53320000000002</v>
      </c>
    </row>
    <row r="2964" spans="14:55" ht="29.25" thickBot="1">
      <c r="N2964" s="3" t="s">
        <v>224</v>
      </c>
      <c r="O2964" s="83">
        <v>103</v>
      </c>
      <c r="P2964" s="86">
        <v>5272.07</v>
      </c>
      <c r="Q2964" s="84" t="s">
        <v>82</v>
      </c>
      <c r="R2964" s="84" t="s">
        <v>10</v>
      </c>
      <c r="S2964" s="84" t="s">
        <v>10</v>
      </c>
      <c r="T2964" s="83" t="s">
        <v>166</v>
      </c>
      <c r="U2964" s="83" t="s">
        <v>124</v>
      </c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14:55" ht="29.25" thickBot="1">
      <c r="N2965" s="3" t="s">
        <v>224</v>
      </c>
      <c r="O2965" s="83">
        <v>103</v>
      </c>
      <c r="P2965" s="86">
        <v>1002.48</v>
      </c>
      <c r="Q2965" s="84" t="s">
        <v>106</v>
      </c>
      <c r="R2965" s="84" t="s">
        <v>10</v>
      </c>
      <c r="S2965" s="84" t="s">
        <v>83</v>
      </c>
      <c r="T2965" s="83" t="s">
        <v>230</v>
      </c>
      <c r="U2965" s="83" t="s">
        <v>124</v>
      </c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14:55" ht="29.25" thickBot="1">
      <c r="N2966" s="3" t="s">
        <v>224</v>
      </c>
      <c r="O2966" s="83">
        <v>104</v>
      </c>
      <c r="P2966" s="86">
        <v>1636.27</v>
      </c>
      <c r="Q2966" s="84" t="s">
        <v>102</v>
      </c>
      <c r="R2966" s="84" t="s">
        <v>10</v>
      </c>
      <c r="S2966" s="84" t="s">
        <v>83</v>
      </c>
      <c r="T2966" s="83" t="s">
        <v>206</v>
      </c>
      <c r="U2966" s="83" t="s">
        <v>124</v>
      </c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14:55" ht="29.25" thickBot="1">
      <c r="N2967" s="3" t="s">
        <v>224</v>
      </c>
      <c r="O2967" s="83">
        <v>104</v>
      </c>
      <c r="P2967" s="87">
        <v>218.97</v>
      </c>
      <c r="Q2967" s="84" t="s">
        <v>107</v>
      </c>
      <c r="R2967" s="84" t="s">
        <v>10</v>
      </c>
      <c r="S2967" s="84" t="s">
        <v>83</v>
      </c>
      <c r="T2967" s="83" t="s">
        <v>111</v>
      </c>
      <c r="U2967" s="83" t="s">
        <v>124</v>
      </c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14:55" ht="29.25" thickBot="1">
      <c r="N2968" s="3" t="s">
        <v>224</v>
      </c>
      <c r="O2968" s="83">
        <v>104</v>
      </c>
      <c r="P2968" s="87">
        <v>87.64</v>
      </c>
      <c r="Q2968" s="84" t="s">
        <v>11</v>
      </c>
      <c r="R2968" s="84" t="s">
        <v>10</v>
      </c>
      <c r="S2968" s="84" t="s">
        <v>10</v>
      </c>
      <c r="T2968" s="83" t="s">
        <v>165</v>
      </c>
      <c r="U2968" s="83" t="s">
        <v>124</v>
      </c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>O365001</v>
      </c>
      <c r="AU2968" s="11">
        <f t="shared" si="990"/>
        <v>104</v>
      </c>
      <c r="AV2968" s="11">
        <f t="shared" si="991"/>
        <v>87.64</v>
      </c>
      <c r="AW2968" s="11" t="str">
        <f t="shared" si="992"/>
        <v>2014/8</v>
      </c>
      <c r="AX2968" s="11" t="str">
        <f t="shared" si="993"/>
        <v>2014/8 Contribuciones Seg. Social</v>
      </c>
      <c r="AY2968" s="11">
        <f t="shared" si="995"/>
        <v>8668.06</v>
      </c>
      <c r="AZ2968" s="11">
        <f t="shared" si="994"/>
        <v>1.011068220570693E-2</v>
      </c>
      <c r="BA2968" s="11" t="str">
        <f t="shared" si="997"/>
        <v>O365001 104</v>
      </c>
      <c r="BB2968" s="11">
        <f>IFERROR(IF(AW2968="","",VLOOKUP(AW2968,SUSS!R:S,2,FALSE)),AY2968*SUSS!$M$2)</f>
        <v>1040.1671999999999</v>
      </c>
      <c r="BC2968" s="11">
        <f t="shared" si="996"/>
        <v>10.5168</v>
      </c>
    </row>
    <row r="2969" spans="14:55" ht="29.25" thickBot="1">
      <c r="N2969" s="3" t="s">
        <v>224</v>
      </c>
      <c r="O2969" s="83">
        <v>104</v>
      </c>
      <c r="P2969" s="86">
        <v>2283.4699999999998</v>
      </c>
      <c r="Q2969" s="84" t="s">
        <v>11</v>
      </c>
      <c r="R2969" s="84" t="s">
        <v>10</v>
      </c>
      <c r="S2969" s="84" t="s">
        <v>83</v>
      </c>
      <c r="T2969" s="83" t="s">
        <v>165</v>
      </c>
      <c r="U2969" s="83" t="s">
        <v>124</v>
      </c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>O365001</v>
      </c>
      <c r="AU2969" s="11">
        <f t="shared" si="990"/>
        <v>104</v>
      </c>
      <c r="AV2969" s="11">
        <f t="shared" si="991"/>
        <v>2283.4699999999998</v>
      </c>
      <c r="AW2969" s="11" t="str">
        <f t="shared" si="992"/>
        <v>2014/8</v>
      </c>
      <c r="AX2969" s="11" t="str">
        <f t="shared" si="993"/>
        <v>2014/8 Contribuciones Seg. Social</v>
      </c>
      <c r="AY2969" s="11">
        <f t="shared" si="995"/>
        <v>8668.06</v>
      </c>
      <c r="AZ2969" s="11">
        <f t="shared" si="994"/>
        <v>0.26343495545716111</v>
      </c>
      <c r="BA2969" s="11" t="str">
        <f t="shared" si="997"/>
        <v>O365001 104</v>
      </c>
      <c r="BB2969" s="11">
        <f>IFERROR(IF(AW2969="","",VLOOKUP(AW2969,SUSS!R:S,2,FALSE)),AY2969*SUSS!$M$2)</f>
        <v>1040.1671999999999</v>
      </c>
      <c r="BC2969" s="11">
        <f t="shared" si="996"/>
        <v>274.01639999999998</v>
      </c>
    </row>
    <row r="2970" spans="14:55" ht="29.25" thickBot="1">
      <c r="N2970" s="3" t="s">
        <v>224</v>
      </c>
      <c r="O2970" s="83">
        <v>104</v>
      </c>
      <c r="P2970" s="86">
        <v>5272.07</v>
      </c>
      <c r="Q2970" s="84" t="s">
        <v>82</v>
      </c>
      <c r="R2970" s="84" t="s">
        <v>10</v>
      </c>
      <c r="S2970" s="84" t="s">
        <v>10</v>
      </c>
      <c r="T2970" s="83" t="s">
        <v>166</v>
      </c>
      <c r="U2970" s="83" t="s">
        <v>124</v>
      </c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14:55" ht="29.25" thickBot="1">
      <c r="N2971" s="3" t="s">
        <v>224</v>
      </c>
      <c r="O2971" s="83">
        <v>104</v>
      </c>
      <c r="P2971" s="86">
        <v>1002.48</v>
      </c>
      <c r="Q2971" s="84" t="s">
        <v>106</v>
      </c>
      <c r="R2971" s="84" t="s">
        <v>10</v>
      </c>
      <c r="S2971" s="84" t="s">
        <v>83</v>
      </c>
      <c r="T2971" s="83" t="s">
        <v>230</v>
      </c>
      <c r="U2971" s="83" t="s">
        <v>124</v>
      </c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14:55" ht="29.25" thickBot="1">
      <c r="N2972" s="3" t="s">
        <v>224</v>
      </c>
      <c r="O2972" s="83">
        <v>105</v>
      </c>
      <c r="P2972" s="86">
        <v>1636.27</v>
      </c>
      <c r="Q2972" s="84" t="s">
        <v>102</v>
      </c>
      <c r="R2972" s="84" t="s">
        <v>10</v>
      </c>
      <c r="S2972" s="84" t="s">
        <v>83</v>
      </c>
      <c r="T2972" s="83" t="s">
        <v>206</v>
      </c>
      <c r="U2972" s="83" t="s">
        <v>124</v>
      </c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14:55" ht="29.25" thickBot="1">
      <c r="N2973" s="3" t="s">
        <v>224</v>
      </c>
      <c r="O2973" s="83">
        <v>105</v>
      </c>
      <c r="P2973" s="87">
        <v>218.97</v>
      </c>
      <c r="Q2973" s="84" t="s">
        <v>107</v>
      </c>
      <c r="R2973" s="84" t="s">
        <v>10</v>
      </c>
      <c r="S2973" s="84" t="s">
        <v>83</v>
      </c>
      <c r="T2973" s="83" t="s">
        <v>111</v>
      </c>
      <c r="U2973" s="83" t="s">
        <v>124</v>
      </c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14:55" ht="29.25" thickBot="1">
      <c r="N2974" s="3" t="s">
        <v>224</v>
      </c>
      <c r="O2974" s="83">
        <v>105</v>
      </c>
      <c r="P2974" s="86">
        <v>2050.56</v>
      </c>
      <c r="Q2974" s="84" t="s">
        <v>11</v>
      </c>
      <c r="R2974" s="84" t="s">
        <v>10</v>
      </c>
      <c r="S2974" s="84" t="s">
        <v>83</v>
      </c>
      <c r="T2974" s="83" t="s">
        <v>165</v>
      </c>
      <c r="U2974" s="83" t="s">
        <v>124</v>
      </c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>O365001</v>
      </c>
      <c r="AU2974" s="11">
        <f t="shared" ref="AU2974:AU3037" si="1011">IF($Q2974=$AD$1,O2974,"")</f>
        <v>105</v>
      </c>
      <c r="AV2974" s="11">
        <f t="shared" ref="AV2974:AV3037" si="1012">IF($Q2974=$AD$1,P2974,"")</f>
        <v>2050.56</v>
      </c>
      <c r="AW2974" s="11" t="str">
        <f t="shared" ref="AW2974:AW3037" si="1013">IF($Q2974=$AD$1,T2974,"")</f>
        <v>2014/8</v>
      </c>
      <c r="AX2974" s="11" t="str">
        <f t="shared" ref="AX2974:AX3037" si="1014">IF(AW2974&lt;&gt;"",AW2974&amp;" "&amp;$AD$1,"")</f>
        <v>2014/8 Contribuciones Seg. Social</v>
      </c>
      <c r="AY2974" s="11">
        <f t="shared" si="995"/>
        <v>8668.06</v>
      </c>
      <c r="AZ2974" s="11">
        <f t="shared" ref="AZ2974:AZ3037" si="1015">IF(AY2974="","",AV2974/AY2974)</f>
        <v>0.23656504454283889</v>
      </c>
      <c r="BA2974" s="11" t="str">
        <f t="shared" si="997"/>
        <v>O365001 105</v>
      </c>
      <c r="BB2974" s="11">
        <f>IFERROR(IF(AW2974="","",VLOOKUP(AW2974,SUSS!R:S,2,FALSE)),AY2974*SUSS!$M$2)</f>
        <v>1040.1671999999999</v>
      </c>
      <c r="BC2974" s="11">
        <f t="shared" si="996"/>
        <v>246.06719999999999</v>
      </c>
    </row>
    <row r="2975" spans="14:55" ht="29.25" thickBot="1">
      <c r="N2975" s="3" t="s">
        <v>224</v>
      </c>
      <c r="O2975" s="83">
        <v>105</v>
      </c>
      <c r="P2975" s="87">
        <v>320.55</v>
      </c>
      <c r="Q2975" s="84" t="s">
        <v>11</v>
      </c>
      <c r="R2975" s="84" t="s">
        <v>10</v>
      </c>
      <c r="S2975" s="84" t="s">
        <v>10</v>
      </c>
      <c r="T2975" s="83" t="s">
        <v>166</v>
      </c>
      <c r="U2975" s="83" t="s">
        <v>124</v>
      </c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>O365001</v>
      </c>
      <c r="AU2975" s="11">
        <f t="shared" si="1011"/>
        <v>105</v>
      </c>
      <c r="AV2975" s="11">
        <f t="shared" si="1012"/>
        <v>320.55</v>
      </c>
      <c r="AW2975" s="11" t="str">
        <f t="shared" si="1013"/>
        <v>2014/9</v>
      </c>
      <c r="AX2975" s="11" t="str">
        <f t="shared" si="1014"/>
        <v>2014/9 Contribuciones Seg. Social</v>
      </c>
      <c r="AY2975" s="11">
        <f t="shared" si="995"/>
        <v>9260.52</v>
      </c>
      <c r="AZ2975" s="11">
        <f t="shared" si="1015"/>
        <v>3.4614686864236563E-2</v>
      </c>
      <c r="BA2975" s="11" t="str">
        <f t="shared" si="997"/>
        <v>O365001 105</v>
      </c>
      <c r="BB2975" s="11">
        <f>IFERROR(IF(AW2975="","",VLOOKUP(AW2975,SUSS!R:S,2,FALSE)),AY2975*SUSS!$M$2)</f>
        <v>1111.2624000000001</v>
      </c>
      <c r="BC2975" s="11">
        <f t="shared" si="996"/>
        <v>38.466000000000001</v>
      </c>
    </row>
    <row r="2976" spans="14:55" ht="29.25" thickBot="1">
      <c r="N2976" s="3" t="s">
        <v>224</v>
      </c>
      <c r="O2976" s="83">
        <v>105</v>
      </c>
      <c r="P2976" s="86">
        <v>5272.07</v>
      </c>
      <c r="Q2976" s="84" t="s">
        <v>82</v>
      </c>
      <c r="R2976" s="84" t="s">
        <v>10</v>
      </c>
      <c r="S2976" s="84" t="s">
        <v>10</v>
      </c>
      <c r="T2976" s="83" t="s">
        <v>166</v>
      </c>
      <c r="U2976" s="83" t="s">
        <v>124</v>
      </c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14:55" ht="29.25" thickBot="1">
      <c r="N2977" s="3" t="s">
        <v>224</v>
      </c>
      <c r="O2977" s="83">
        <v>105</v>
      </c>
      <c r="P2977" s="86">
        <v>1002.48</v>
      </c>
      <c r="Q2977" s="84" t="s">
        <v>106</v>
      </c>
      <c r="R2977" s="84" t="s">
        <v>10</v>
      </c>
      <c r="S2977" s="84" t="s">
        <v>83</v>
      </c>
      <c r="T2977" s="83" t="s">
        <v>230</v>
      </c>
      <c r="U2977" s="83" t="s">
        <v>124</v>
      </c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14:55" ht="29.25" thickBot="1">
      <c r="N2978" s="3" t="s">
        <v>224</v>
      </c>
      <c r="O2978" s="83">
        <v>106</v>
      </c>
      <c r="P2978" s="86">
        <v>1636.27</v>
      </c>
      <c r="Q2978" s="84" t="s">
        <v>102</v>
      </c>
      <c r="R2978" s="84" t="s">
        <v>10</v>
      </c>
      <c r="S2978" s="84" t="s">
        <v>83</v>
      </c>
      <c r="T2978" s="83" t="s">
        <v>206</v>
      </c>
      <c r="U2978" s="83" t="s">
        <v>124</v>
      </c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14:55" ht="29.25" thickBot="1">
      <c r="N2979" s="3" t="s">
        <v>224</v>
      </c>
      <c r="O2979" s="83">
        <v>106</v>
      </c>
      <c r="P2979" s="87">
        <v>218.97</v>
      </c>
      <c r="Q2979" s="84" t="s">
        <v>107</v>
      </c>
      <c r="R2979" s="84" t="s">
        <v>10</v>
      </c>
      <c r="S2979" s="84" t="s">
        <v>83</v>
      </c>
      <c r="T2979" s="83" t="s">
        <v>111</v>
      </c>
      <c r="U2979" s="83" t="s">
        <v>124</v>
      </c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14:55" ht="29.25" thickBot="1">
      <c r="N2980" s="3" t="s">
        <v>224</v>
      </c>
      <c r="O2980" s="83">
        <v>106</v>
      </c>
      <c r="P2980" s="86">
        <v>2371.11</v>
      </c>
      <c r="Q2980" s="84" t="s">
        <v>11</v>
      </c>
      <c r="R2980" s="84" t="s">
        <v>10</v>
      </c>
      <c r="S2980" s="84" t="s">
        <v>10</v>
      </c>
      <c r="T2980" s="83" t="s">
        <v>166</v>
      </c>
      <c r="U2980" s="83" t="s">
        <v>124</v>
      </c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>O365001</v>
      </c>
      <c r="AU2980" s="11">
        <f t="shared" si="1011"/>
        <v>106</v>
      </c>
      <c r="AV2980" s="11">
        <f t="shared" si="1012"/>
        <v>2371.11</v>
      </c>
      <c r="AW2980" s="11" t="str">
        <f t="shared" si="1013"/>
        <v>2014/9</v>
      </c>
      <c r="AX2980" s="11" t="str">
        <f t="shared" si="1014"/>
        <v>2014/9 Contribuciones Seg. Social</v>
      </c>
      <c r="AY2980" s="11">
        <f t="shared" si="995"/>
        <v>9260.52</v>
      </c>
      <c r="AZ2980" s="11">
        <f t="shared" si="1015"/>
        <v>0.25604501691049747</v>
      </c>
      <c r="BA2980" s="11" t="str">
        <f t="shared" si="997"/>
        <v>O365001 106</v>
      </c>
      <c r="BB2980" s="11">
        <f>IFERROR(IF(AW2980="","",VLOOKUP(AW2980,SUSS!R:S,2,FALSE)),AY2980*SUSS!$M$2)</f>
        <v>1111.2624000000001</v>
      </c>
      <c r="BC2980" s="11">
        <f t="shared" si="996"/>
        <v>284.53320000000002</v>
      </c>
    </row>
    <row r="2981" spans="14:55" ht="29.25" thickBot="1">
      <c r="N2981" s="3" t="s">
        <v>224</v>
      </c>
      <c r="O2981" s="83">
        <v>106</v>
      </c>
      <c r="P2981" s="86">
        <v>5272.07</v>
      </c>
      <c r="Q2981" s="84" t="s">
        <v>82</v>
      </c>
      <c r="R2981" s="84" t="s">
        <v>10</v>
      </c>
      <c r="S2981" s="84" t="s">
        <v>10</v>
      </c>
      <c r="T2981" s="83" t="s">
        <v>166</v>
      </c>
      <c r="U2981" s="83" t="s">
        <v>124</v>
      </c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14:55" ht="29.25" thickBot="1">
      <c r="N2982" s="3" t="s">
        <v>224</v>
      </c>
      <c r="O2982" s="83">
        <v>106</v>
      </c>
      <c r="P2982" s="86">
        <v>1002.48</v>
      </c>
      <c r="Q2982" s="84" t="s">
        <v>106</v>
      </c>
      <c r="R2982" s="84" t="s">
        <v>10</v>
      </c>
      <c r="S2982" s="84" t="s">
        <v>83</v>
      </c>
      <c r="T2982" s="83" t="s">
        <v>230</v>
      </c>
      <c r="U2982" s="83" t="s">
        <v>124</v>
      </c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14:55" ht="29.25" thickBot="1">
      <c r="N2983" s="3" t="s">
        <v>224</v>
      </c>
      <c r="O2983" s="83">
        <v>107</v>
      </c>
      <c r="P2983" s="86">
        <v>1636.27</v>
      </c>
      <c r="Q2983" s="84" t="s">
        <v>102</v>
      </c>
      <c r="R2983" s="84" t="s">
        <v>10</v>
      </c>
      <c r="S2983" s="84" t="s">
        <v>83</v>
      </c>
      <c r="T2983" s="83" t="s">
        <v>206</v>
      </c>
      <c r="U2983" s="83" t="s">
        <v>124</v>
      </c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14:55" ht="29.25" thickBot="1">
      <c r="N2984" s="3" t="s">
        <v>224</v>
      </c>
      <c r="O2984" s="83">
        <v>107</v>
      </c>
      <c r="P2984" s="87">
        <v>218.97</v>
      </c>
      <c r="Q2984" s="84" t="s">
        <v>107</v>
      </c>
      <c r="R2984" s="84" t="s">
        <v>10</v>
      </c>
      <c r="S2984" s="84" t="s">
        <v>83</v>
      </c>
      <c r="T2984" s="83" t="s">
        <v>111</v>
      </c>
      <c r="U2984" s="83" t="s">
        <v>124</v>
      </c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14:55" ht="29.25" thickBot="1">
      <c r="N2985" s="3" t="s">
        <v>224</v>
      </c>
      <c r="O2985" s="83">
        <v>107</v>
      </c>
      <c r="P2985" s="86">
        <v>4924.6499999999996</v>
      </c>
      <c r="Q2985" s="84" t="s">
        <v>82</v>
      </c>
      <c r="R2985" s="84" t="s">
        <v>10</v>
      </c>
      <c r="S2985" s="84" t="s">
        <v>10</v>
      </c>
      <c r="T2985" s="83" t="s">
        <v>166</v>
      </c>
      <c r="U2985" s="83" t="s">
        <v>124</v>
      </c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14:55" ht="29.25" thickBot="1">
      <c r="N2986" s="3" t="s">
        <v>224</v>
      </c>
      <c r="O2986" s="83">
        <v>107</v>
      </c>
      <c r="P2986" s="86">
        <v>2371.11</v>
      </c>
      <c r="Q2986" s="84" t="s">
        <v>11</v>
      </c>
      <c r="R2986" s="84" t="s">
        <v>10</v>
      </c>
      <c r="S2986" s="84" t="s">
        <v>10</v>
      </c>
      <c r="T2986" s="83" t="s">
        <v>166</v>
      </c>
      <c r="U2986" s="83" t="s">
        <v>124</v>
      </c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>O365001</v>
      </c>
      <c r="AU2986" s="11">
        <f t="shared" si="1011"/>
        <v>107</v>
      </c>
      <c r="AV2986" s="11">
        <f t="shared" si="1012"/>
        <v>2371.11</v>
      </c>
      <c r="AW2986" s="11" t="str">
        <f t="shared" si="1013"/>
        <v>2014/9</v>
      </c>
      <c r="AX2986" s="11" t="str">
        <f t="shared" si="1014"/>
        <v>2014/9 Contribuciones Seg. Social</v>
      </c>
      <c r="AY2986" s="11">
        <f t="shared" si="995"/>
        <v>9260.52</v>
      </c>
      <c r="AZ2986" s="11">
        <f t="shared" si="1015"/>
        <v>0.25604501691049747</v>
      </c>
      <c r="BA2986" s="11" t="str">
        <f t="shared" si="997"/>
        <v>O365001 107</v>
      </c>
      <c r="BB2986" s="11">
        <f>IFERROR(IF(AW2986="","",VLOOKUP(AW2986,SUSS!R:S,2,FALSE)),AY2986*SUSS!$M$2)</f>
        <v>1111.2624000000001</v>
      </c>
      <c r="BC2986" s="11">
        <f t="shared" si="996"/>
        <v>284.53320000000002</v>
      </c>
    </row>
    <row r="2987" spans="14:55" ht="29.25" thickBot="1">
      <c r="N2987" s="3" t="s">
        <v>224</v>
      </c>
      <c r="O2987" s="83">
        <v>107</v>
      </c>
      <c r="P2987" s="87">
        <v>347.42</v>
      </c>
      <c r="Q2987" s="84" t="s">
        <v>82</v>
      </c>
      <c r="R2987" s="84" t="s">
        <v>10</v>
      </c>
      <c r="S2987" s="84" t="s">
        <v>83</v>
      </c>
      <c r="T2987" s="83" t="s">
        <v>166</v>
      </c>
      <c r="U2987" s="83" t="s">
        <v>124</v>
      </c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14:55" ht="29.25" thickBot="1">
      <c r="N2988" s="3" t="s">
        <v>224</v>
      </c>
      <c r="O2988" s="83">
        <v>107</v>
      </c>
      <c r="P2988" s="86">
        <v>1002.48</v>
      </c>
      <c r="Q2988" s="84" t="s">
        <v>106</v>
      </c>
      <c r="R2988" s="84" t="s">
        <v>10</v>
      </c>
      <c r="S2988" s="84" t="s">
        <v>83</v>
      </c>
      <c r="T2988" s="83" t="s">
        <v>230</v>
      </c>
      <c r="U2988" s="83" t="s">
        <v>124</v>
      </c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14:55" ht="29.25" thickBot="1">
      <c r="N2989" s="3" t="s">
        <v>224</v>
      </c>
      <c r="O2989" s="83">
        <v>108</v>
      </c>
      <c r="P2989" s="86">
        <v>1636.27</v>
      </c>
      <c r="Q2989" s="84" t="s">
        <v>102</v>
      </c>
      <c r="R2989" s="84" t="s">
        <v>10</v>
      </c>
      <c r="S2989" s="84" t="s">
        <v>83</v>
      </c>
      <c r="T2989" s="83" t="s">
        <v>206</v>
      </c>
      <c r="U2989" s="83" t="s">
        <v>124</v>
      </c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14:55" ht="29.25" thickBot="1">
      <c r="N2990" s="3" t="s">
        <v>224</v>
      </c>
      <c r="O2990" s="83">
        <v>108</v>
      </c>
      <c r="P2990" s="87">
        <v>83.56</v>
      </c>
      <c r="Q2990" s="84" t="s">
        <v>107</v>
      </c>
      <c r="R2990" s="84" t="s">
        <v>10</v>
      </c>
      <c r="S2990" s="84" t="s">
        <v>83</v>
      </c>
      <c r="T2990" s="83" t="s">
        <v>111</v>
      </c>
      <c r="U2990" s="83" t="s">
        <v>124</v>
      </c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14:55" ht="29.25" thickBot="1">
      <c r="N2991" s="3" t="s">
        <v>224</v>
      </c>
      <c r="O2991" s="83">
        <v>108</v>
      </c>
      <c r="P2991" s="87">
        <v>135.41</v>
      </c>
      <c r="Q2991" s="84" t="s">
        <v>107</v>
      </c>
      <c r="R2991" s="84" t="s">
        <v>10</v>
      </c>
      <c r="S2991" s="84" t="s">
        <v>10</v>
      </c>
      <c r="T2991" s="83" t="s">
        <v>231</v>
      </c>
      <c r="U2991" s="83" t="s">
        <v>124</v>
      </c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14:55" ht="29.25" thickBot="1">
      <c r="N2992" s="3" t="s">
        <v>224</v>
      </c>
      <c r="O2992" s="83">
        <v>108</v>
      </c>
      <c r="P2992" s="86">
        <v>2371.11</v>
      </c>
      <c r="Q2992" s="84" t="s">
        <v>11</v>
      </c>
      <c r="R2992" s="84" t="s">
        <v>10</v>
      </c>
      <c r="S2992" s="84" t="s">
        <v>10</v>
      </c>
      <c r="T2992" s="83" t="s">
        <v>166</v>
      </c>
      <c r="U2992" s="83" t="s">
        <v>124</v>
      </c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>O365001</v>
      </c>
      <c r="AU2992" s="11">
        <f t="shared" si="1011"/>
        <v>108</v>
      </c>
      <c r="AV2992" s="11">
        <f t="shared" si="1012"/>
        <v>2371.11</v>
      </c>
      <c r="AW2992" s="11" t="str">
        <f t="shared" si="1013"/>
        <v>2014/9</v>
      </c>
      <c r="AX2992" s="11" t="str">
        <f t="shared" si="1014"/>
        <v>2014/9 Contribuciones Seg. Social</v>
      </c>
      <c r="AY2992" s="11">
        <f t="shared" si="995"/>
        <v>9260.52</v>
      </c>
      <c r="AZ2992" s="11">
        <f t="shared" si="1015"/>
        <v>0.25604501691049747</v>
      </c>
      <c r="BA2992" s="11" t="str">
        <f t="shared" si="997"/>
        <v>O365001 108</v>
      </c>
      <c r="BB2992" s="11">
        <f>IFERROR(IF(AW2992="","",VLOOKUP(AW2992,SUSS!R:S,2,FALSE)),AY2992*SUSS!$M$2)</f>
        <v>1111.2624000000001</v>
      </c>
      <c r="BC2992" s="11">
        <f t="shared" si="996"/>
        <v>284.53320000000002</v>
      </c>
    </row>
    <row r="2993" spans="14:55" ht="29.25" thickBot="1">
      <c r="N2993" s="3" t="s">
        <v>224</v>
      </c>
      <c r="O2993" s="83">
        <v>108</v>
      </c>
      <c r="P2993" s="86">
        <v>5272.07</v>
      </c>
      <c r="Q2993" s="84" t="s">
        <v>82</v>
      </c>
      <c r="R2993" s="84" t="s">
        <v>10</v>
      </c>
      <c r="S2993" s="84" t="s">
        <v>83</v>
      </c>
      <c r="T2993" s="83" t="s">
        <v>166</v>
      </c>
      <c r="U2993" s="83" t="s">
        <v>124</v>
      </c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14:55" ht="29.25" thickBot="1">
      <c r="N2994" s="3" t="s">
        <v>224</v>
      </c>
      <c r="O2994" s="83">
        <v>108</v>
      </c>
      <c r="P2994" s="86">
        <v>1002.48</v>
      </c>
      <c r="Q2994" s="84" t="s">
        <v>106</v>
      </c>
      <c r="R2994" s="84" t="s">
        <v>10</v>
      </c>
      <c r="S2994" s="84" t="s">
        <v>83</v>
      </c>
      <c r="T2994" s="83" t="s">
        <v>230</v>
      </c>
      <c r="U2994" s="83" t="s">
        <v>124</v>
      </c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14:55" ht="29.25" thickBot="1">
      <c r="N2995" s="3" t="s">
        <v>224</v>
      </c>
      <c r="O2995" s="83">
        <v>109</v>
      </c>
      <c r="P2995" s="86">
        <v>1636.27</v>
      </c>
      <c r="Q2995" s="84" t="s">
        <v>102</v>
      </c>
      <c r="R2995" s="84" t="s">
        <v>10</v>
      </c>
      <c r="S2995" s="84" t="s">
        <v>83</v>
      </c>
      <c r="T2995" s="83" t="s">
        <v>206</v>
      </c>
      <c r="U2995" s="83" t="s">
        <v>124</v>
      </c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14:55" ht="29.25" thickBot="1">
      <c r="N2996" s="3" t="s">
        <v>224</v>
      </c>
      <c r="O2996" s="83">
        <v>109</v>
      </c>
      <c r="P2996" s="87">
        <v>218.97</v>
      </c>
      <c r="Q2996" s="84" t="s">
        <v>107</v>
      </c>
      <c r="R2996" s="84" t="s">
        <v>10</v>
      </c>
      <c r="S2996" s="84" t="s">
        <v>10</v>
      </c>
      <c r="T2996" s="83" t="s">
        <v>231</v>
      </c>
      <c r="U2996" s="83" t="s">
        <v>124</v>
      </c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14:55" ht="29.25" thickBot="1">
      <c r="N2997" s="3" t="s">
        <v>224</v>
      </c>
      <c r="O2997" s="83">
        <v>109</v>
      </c>
      <c r="P2997" s="86">
        <v>1826.64</v>
      </c>
      <c r="Q2997" s="84" t="s">
        <v>11</v>
      </c>
      <c r="R2997" s="84" t="s">
        <v>10</v>
      </c>
      <c r="S2997" s="84" t="s">
        <v>10</v>
      </c>
      <c r="T2997" s="83" t="s">
        <v>166</v>
      </c>
      <c r="U2997" s="83" t="s">
        <v>124</v>
      </c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>O365001</v>
      </c>
      <c r="AU2997" s="11">
        <f t="shared" si="1011"/>
        <v>109</v>
      </c>
      <c r="AV2997" s="11">
        <f t="shared" si="1012"/>
        <v>1826.64</v>
      </c>
      <c r="AW2997" s="11" t="str">
        <f t="shared" si="1013"/>
        <v>2014/9</v>
      </c>
      <c r="AX2997" s="11" t="str">
        <f t="shared" si="1014"/>
        <v>2014/9 Contribuciones Seg. Social</v>
      </c>
      <c r="AY2997" s="11">
        <f t="shared" si="995"/>
        <v>9260.52</v>
      </c>
      <c r="AZ2997" s="11">
        <f t="shared" si="1015"/>
        <v>0.19725026240427104</v>
      </c>
      <c r="BA2997" s="11" t="str">
        <f t="shared" si="997"/>
        <v>O365001 109</v>
      </c>
      <c r="BB2997" s="11">
        <f>IFERROR(IF(AW2997="","",VLOOKUP(AW2997,SUSS!R:S,2,FALSE)),AY2997*SUSS!$M$2)</f>
        <v>1111.2624000000001</v>
      </c>
      <c r="BC2997" s="11">
        <f t="shared" si="996"/>
        <v>219.19680000000002</v>
      </c>
    </row>
    <row r="2998" spans="14:55" ht="29.25" thickBot="1">
      <c r="N2998" s="3" t="s">
        <v>224</v>
      </c>
      <c r="O2998" s="83">
        <v>109</v>
      </c>
      <c r="P2998" s="87">
        <v>544.47</v>
      </c>
      <c r="Q2998" s="84" t="s">
        <v>11</v>
      </c>
      <c r="R2998" s="84" t="s">
        <v>10</v>
      </c>
      <c r="S2998" s="84" t="s">
        <v>83</v>
      </c>
      <c r="T2998" s="83" t="s">
        <v>166</v>
      </c>
      <c r="U2998" s="83" t="s">
        <v>124</v>
      </c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>O365001</v>
      </c>
      <c r="AU2998" s="11">
        <f t="shared" si="1011"/>
        <v>109</v>
      </c>
      <c r="AV2998" s="11">
        <f t="shared" si="1012"/>
        <v>544.47</v>
      </c>
      <c r="AW2998" s="11" t="str">
        <f t="shared" si="1013"/>
        <v>2014/9</v>
      </c>
      <c r="AX2998" s="11" t="str">
        <f t="shared" si="1014"/>
        <v>2014/9 Contribuciones Seg. Social</v>
      </c>
      <c r="AY2998" s="11">
        <f t="shared" si="995"/>
        <v>9260.52</v>
      </c>
      <c r="AZ2998" s="11">
        <f t="shared" si="1015"/>
        <v>5.8794754506226433E-2</v>
      </c>
      <c r="BA2998" s="11" t="str">
        <f t="shared" si="997"/>
        <v>O365001 109</v>
      </c>
      <c r="BB2998" s="11">
        <f>IFERROR(IF(AW2998="","",VLOOKUP(AW2998,SUSS!R:S,2,FALSE)),AY2998*SUSS!$M$2)</f>
        <v>1111.2624000000001</v>
      </c>
      <c r="BC2998" s="11">
        <f t="shared" si="996"/>
        <v>65.336400000000012</v>
      </c>
    </row>
    <row r="2999" spans="14:55" ht="29.25" thickBot="1">
      <c r="N2999" s="3" t="s">
        <v>224</v>
      </c>
      <c r="O2999" s="83">
        <v>109</v>
      </c>
      <c r="P2999" s="86">
        <v>5272.07</v>
      </c>
      <c r="Q2999" s="84" t="s">
        <v>82</v>
      </c>
      <c r="R2999" s="84" t="s">
        <v>10</v>
      </c>
      <c r="S2999" s="84" t="s">
        <v>83</v>
      </c>
      <c r="T2999" s="83" t="s">
        <v>166</v>
      </c>
      <c r="U2999" s="83" t="s">
        <v>124</v>
      </c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14:55" ht="29.25" thickBot="1">
      <c r="N3000" s="3" t="s">
        <v>224</v>
      </c>
      <c r="O3000" s="83">
        <v>109</v>
      </c>
      <c r="P3000" s="86">
        <v>1002.48</v>
      </c>
      <c r="Q3000" s="84" t="s">
        <v>106</v>
      </c>
      <c r="R3000" s="84" t="s">
        <v>10</v>
      </c>
      <c r="S3000" s="84" t="s">
        <v>83</v>
      </c>
      <c r="T3000" s="83" t="s">
        <v>230</v>
      </c>
      <c r="U3000" s="83" t="s">
        <v>124</v>
      </c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14:55" ht="29.25" thickBot="1">
      <c r="N3001" s="3" t="s">
        <v>224</v>
      </c>
      <c r="O3001" s="83">
        <v>110</v>
      </c>
      <c r="P3001" s="86">
        <v>1636.27</v>
      </c>
      <c r="Q3001" s="84" t="s">
        <v>102</v>
      </c>
      <c r="R3001" s="84" t="s">
        <v>10</v>
      </c>
      <c r="S3001" s="84" t="s">
        <v>83</v>
      </c>
      <c r="T3001" s="83" t="s">
        <v>206</v>
      </c>
      <c r="U3001" s="83" t="s">
        <v>124</v>
      </c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14:55" ht="29.25" thickBot="1">
      <c r="N3002" s="3" t="s">
        <v>224</v>
      </c>
      <c r="O3002" s="83">
        <v>110</v>
      </c>
      <c r="P3002" s="87">
        <v>218.97</v>
      </c>
      <c r="Q3002" s="84" t="s">
        <v>107</v>
      </c>
      <c r="R3002" s="84" t="s">
        <v>10</v>
      </c>
      <c r="S3002" s="84" t="s">
        <v>10</v>
      </c>
      <c r="T3002" s="83" t="s">
        <v>231</v>
      </c>
      <c r="U3002" s="83" t="s">
        <v>124</v>
      </c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14:55" ht="29.25" thickBot="1">
      <c r="N3003" s="3" t="s">
        <v>224</v>
      </c>
      <c r="O3003" s="83">
        <v>110</v>
      </c>
      <c r="P3003" s="86">
        <v>2371.11</v>
      </c>
      <c r="Q3003" s="84" t="s">
        <v>11</v>
      </c>
      <c r="R3003" s="84" t="s">
        <v>10</v>
      </c>
      <c r="S3003" s="84" t="s">
        <v>83</v>
      </c>
      <c r="T3003" s="83" t="s">
        <v>166</v>
      </c>
      <c r="U3003" s="83" t="s">
        <v>124</v>
      </c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>O365001</v>
      </c>
      <c r="AU3003" s="11">
        <f t="shared" si="1011"/>
        <v>110</v>
      </c>
      <c r="AV3003" s="11">
        <f t="shared" si="1012"/>
        <v>2371.11</v>
      </c>
      <c r="AW3003" s="11" t="str">
        <f t="shared" si="1013"/>
        <v>2014/9</v>
      </c>
      <c r="AX3003" s="11" t="str">
        <f t="shared" si="1014"/>
        <v>2014/9 Contribuciones Seg. Social</v>
      </c>
      <c r="AY3003" s="11">
        <f t="shared" si="995"/>
        <v>9260.52</v>
      </c>
      <c r="AZ3003" s="11">
        <f t="shared" si="1015"/>
        <v>0.25604501691049747</v>
      </c>
      <c r="BA3003" s="11" t="str">
        <f t="shared" si="997"/>
        <v>O365001 110</v>
      </c>
      <c r="BB3003" s="11">
        <f>IFERROR(IF(AW3003="","",VLOOKUP(AW3003,SUSS!R:S,2,FALSE)),AY3003*SUSS!$M$2)</f>
        <v>1111.2624000000001</v>
      </c>
      <c r="BC3003" s="11">
        <f t="shared" si="996"/>
        <v>284.53320000000002</v>
      </c>
    </row>
    <row r="3004" spans="14:55" ht="29.25" thickBot="1">
      <c r="N3004" s="3" t="s">
        <v>224</v>
      </c>
      <c r="O3004" s="83">
        <v>110</v>
      </c>
      <c r="P3004" s="86">
        <v>2834.44</v>
      </c>
      <c r="Q3004" s="84" t="s">
        <v>82</v>
      </c>
      <c r="R3004" s="84" t="s">
        <v>10</v>
      </c>
      <c r="S3004" s="84" t="s">
        <v>83</v>
      </c>
      <c r="T3004" s="83" t="s">
        <v>166</v>
      </c>
      <c r="U3004" s="83" t="s">
        <v>124</v>
      </c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14:55" ht="29.25" thickBot="1">
      <c r="N3005" s="3" t="s">
        <v>224</v>
      </c>
      <c r="O3005" s="83">
        <v>110</v>
      </c>
      <c r="P3005" s="86">
        <v>2437.63</v>
      </c>
      <c r="Q3005" s="84" t="s">
        <v>82</v>
      </c>
      <c r="R3005" s="84" t="s">
        <v>10</v>
      </c>
      <c r="S3005" s="84" t="s">
        <v>10</v>
      </c>
      <c r="T3005" s="83" t="s">
        <v>139</v>
      </c>
      <c r="U3005" s="83" t="s">
        <v>124</v>
      </c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14:55" ht="29.25" thickBot="1">
      <c r="N3006" s="3" t="s">
        <v>224</v>
      </c>
      <c r="O3006" s="83">
        <v>110</v>
      </c>
      <c r="P3006" s="86">
        <v>1002.48</v>
      </c>
      <c r="Q3006" s="84" t="s">
        <v>106</v>
      </c>
      <c r="R3006" s="84" t="s">
        <v>10</v>
      </c>
      <c r="S3006" s="84" t="s">
        <v>83</v>
      </c>
      <c r="T3006" s="83" t="s">
        <v>230</v>
      </c>
      <c r="U3006" s="83" t="s">
        <v>124</v>
      </c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14:55" ht="29.25" thickBot="1">
      <c r="N3007" s="3" t="s">
        <v>224</v>
      </c>
      <c r="O3007" s="83">
        <v>111</v>
      </c>
      <c r="P3007" s="86">
        <v>1636.27</v>
      </c>
      <c r="Q3007" s="84" t="s">
        <v>102</v>
      </c>
      <c r="R3007" s="84" t="s">
        <v>10</v>
      </c>
      <c r="S3007" s="84" t="s">
        <v>83</v>
      </c>
      <c r="T3007" s="83" t="s">
        <v>206</v>
      </c>
      <c r="U3007" s="83" t="s">
        <v>124</v>
      </c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14:55" ht="29.25" thickBot="1">
      <c r="N3008" s="3" t="s">
        <v>224</v>
      </c>
      <c r="O3008" s="83">
        <v>111</v>
      </c>
      <c r="P3008" s="87">
        <v>218.97</v>
      </c>
      <c r="Q3008" s="84" t="s">
        <v>107</v>
      </c>
      <c r="R3008" s="84" t="s">
        <v>10</v>
      </c>
      <c r="S3008" s="84" t="s">
        <v>10</v>
      </c>
      <c r="T3008" s="83" t="s">
        <v>231</v>
      </c>
      <c r="U3008" s="83" t="s">
        <v>124</v>
      </c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14:55" ht="29.25" thickBot="1">
      <c r="N3009" s="3" t="s">
        <v>224</v>
      </c>
      <c r="O3009" s="83">
        <v>111</v>
      </c>
      <c r="P3009" s="86">
        <v>1714.68</v>
      </c>
      <c r="Q3009" s="84" t="s">
        <v>11</v>
      </c>
      <c r="R3009" s="84" t="s">
        <v>10</v>
      </c>
      <c r="S3009" s="84" t="s">
        <v>83</v>
      </c>
      <c r="T3009" s="83" t="s">
        <v>166</v>
      </c>
      <c r="U3009" s="83" t="s">
        <v>124</v>
      </c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>O365001</v>
      </c>
      <c r="AU3009" s="11">
        <f t="shared" si="1011"/>
        <v>111</v>
      </c>
      <c r="AV3009" s="11">
        <f t="shared" si="1012"/>
        <v>1714.68</v>
      </c>
      <c r="AW3009" s="11" t="str">
        <f t="shared" si="1013"/>
        <v>2014/9</v>
      </c>
      <c r="AX3009" s="11" t="str">
        <f t="shared" si="1014"/>
        <v>2014/9 Contribuciones Seg. Social</v>
      </c>
      <c r="AY3009" s="11">
        <f t="shared" si="995"/>
        <v>9260.52</v>
      </c>
      <c r="AZ3009" s="11">
        <f t="shared" si="1015"/>
        <v>0.1851602285832761</v>
      </c>
      <c r="BA3009" s="11" t="str">
        <f t="shared" si="997"/>
        <v>O365001 111</v>
      </c>
      <c r="BB3009" s="11">
        <f>IFERROR(IF(AW3009="","",VLOOKUP(AW3009,SUSS!R:S,2,FALSE)),AY3009*SUSS!$M$2)</f>
        <v>1111.2624000000001</v>
      </c>
      <c r="BC3009" s="11">
        <f t="shared" si="996"/>
        <v>205.76160000000002</v>
      </c>
    </row>
    <row r="3010" spans="14:55" ht="29.25" thickBot="1">
      <c r="N3010" s="3" t="s">
        <v>224</v>
      </c>
      <c r="O3010" s="83">
        <v>111</v>
      </c>
      <c r="P3010" s="87">
        <v>656.43</v>
      </c>
      <c r="Q3010" s="84" t="s">
        <v>11</v>
      </c>
      <c r="R3010" s="84" t="s">
        <v>10</v>
      </c>
      <c r="S3010" s="84" t="s">
        <v>10</v>
      </c>
      <c r="T3010" s="83" t="s">
        <v>135</v>
      </c>
      <c r="U3010" s="83" t="s">
        <v>124</v>
      </c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>O365001</v>
      </c>
      <c r="AU3010" s="11">
        <f t="shared" si="1011"/>
        <v>111</v>
      </c>
      <c r="AV3010" s="11">
        <f t="shared" si="1012"/>
        <v>656.43</v>
      </c>
      <c r="AW3010" s="11" t="str">
        <f t="shared" si="1013"/>
        <v>2014/10</v>
      </c>
      <c r="AX3010" s="11" t="str">
        <f t="shared" si="1014"/>
        <v>2014/10 Contribuciones Seg. Social</v>
      </c>
      <c r="AY3010" s="11">
        <f t="shared" si="995"/>
        <v>9298.06</v>
      </c>
      <c r="AZ3010" s="11">
        <f t="shared" si="1015"/>
        <v>7.0598597987106992E-2</v>
      </c>
      <c r="BA3010" s="11" t="str">
        <f t="shared" si="997"/>
        <v>O365001 111</v>
      </c>
      <c r="BB3010" s="11">
        <f>IFERROR(IF(AW3010="","",VLOOKUP(AW3010,SUSS!R:S,2,FALSE)),AY3010*SUSS!$M$2)</f>
        <v>1115.7672</v>
      </c>
      <c r="BC3010" s="11">
        <f t="shared" si="996"/>
        <v>78.771600000000007</v>
      </c>
    </row>
    <row r="3011" spans="14:55" ht="29.25" thickBot="1">
      <c r="N3011" s="3" t="s">
        <v>224</v>
      </c>
      <c r="O3011" s="83">
        <v>111</v>
      </c>
      <c r="P3011" s="86">
        <v>5272.07</v>
      </c>
      <c r="Q3011" s="84" t="s">
        <v>82</v>
      </c>
      <c r="R3011" s="84" t="s">
        <v>10</v>
      </c>
      <c r="S3011" s="84" t="s">
        <v>10</v>
      </c>
      <c r="T3011" s="83" t="s">
        <v>139</v>
      </c>
      <c r="U3011" s="83" t="s">
        <v>124</v>
      </c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14:55" ht="29.25" thickBot="1">
      <c r="N3012" s="3" t="s">
        <v>224</v>
      </c>
      <c r="O3012" s="83">
        <v>111</v>
      </c>
      <c r="P3012" s="86">
        <v>1002.48</v>
      </c>
      <c r="Q3012" s="84" t="s">
        <v>106</v>
      </c>
      <c r="R3012" s="84" t="s">
        <v>10</v>
      </c>
      <c r="S3012" s="84" t="s">
        <v>83</v>
      </c>
      <c r="T3012" s="83" t="s">
        <v>230</v>
      </c>
      <c r="U3012" s="83" t="s">
        <v>124</v>
      </c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14:55" ht="29.25" thickBot="1">
      <c r="N3013" s="3" t="s">
        <v>224</v>
      </c>
      <c r="O3013" s="83">
        <v>112</v>
      </c>
      <c r="P3013" s="86">
        <v>1636.27</v>
      </c>
      <c r="Q3013" s="84" t="s">
        <v>102</v>
      </c>
      <c r="R3013" s="84" t="s">
        <v>10</v>
      </c>
      <c r="S3013" s="84" t="s">
        <v>83</v>
      </c>
      <c r="T3013" s="83" t="s">
        <v>206</v>
      </c>
      <c r="U3013" s="83" t="s">
        <v>124</v>
      </c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14:55" ht="29.25" thickBot="1">
      <c r="N3014" s="3" t="s">
        <v>224</v>
      </c>
      <c r="O3014" s="83">
        <v>112</v>
      </c>
      <c r="P3014" s="87">
        <v>218.97</v>
      </c>
      <c r="Q3014" s="84" t="s">
        <v>107</v>
      </c>
      <c r="R3014" s="84" t="s">
        <v>10</v>
      </c>
      <c r="S3014" s="84" t="s">
        <v>10</v>
      </c>
      <c r="T3014" s="83" t="s">
        <v>231</v>
      </c>
      <c r="U3014" s="83" t="s">
        <v>124</v>
      </c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14:55" ht="29.25" thickBot="1">
      <c r="N3015" s="3" t="s">
        <v>224</v>
      </c>
      <c r="O3015" s="83">
        <v>112</v>
      </c>
      <c r="P3015" s="86">
        <v>2371.11</v>
      </c>
      <c r="Q3015" s="84" t="s">
        <v>11</v>
      </c>
      <c r="R3015" s="84" t="s">
        <v>10</v>
      </c>
      <c r="S3015" s="84" t="s">
        <v>10</v>
      </c>
      <c r="T3015" s="83" t="s">
        <v>135</v>
      </c>
      <c r="U3015" s="83" t="s">
        <v>124</v>
      </c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>O365001</v>
      </c>
      <c r="AU3015" s="11">
        <f t="shared" si="1011"/>
        <v>112</v>
      </c>
      <c r="AV3015" s="11">
        <f t="shared" si="1012"/>
        <v>2371.11</v>
      </c>
      <c r="AW3015" s="11" t="str">
        <f t="shared" si="1013"/>
        <v>2014/10</v>
      </c>
      <c r="AX3015" s="11" t="str">
        <f t="shared" si="1014"/>
        <v>2014/10 Contribuciones Seg. Social</v>
      </c>
      <c r="AY3015" s="11">
        <f t="shared" si="1016"/>
        <v>9298.06</v>
      </c>
      <c r="AZ3015" s="11">
        <f t="shared" si="1015"/>
        <v>0.25501126041346261</v>
      </c>
      <c r="BA3015" s="11" t="str">
        <f t="shared" si="997"/>
        <v>O365001 112</v>
      </c>
      <c r="BB3015" s="11">
        <f>IFERROR(IF(AW3015="","",VLOOKUP(AW3015,SUSS!R:S,2,FALSE)),AY3015*SUSS!$M$2)</f>
        <v>1115.7672</v>
      </c>
      <c r="BC3015" s="11">
        <f t="shared" si="1017"/>
        <v>284.53320000000002</v>
      </c>
    </row>
    <row r="3016" spans="14:55" ht="29.25" thickBot="1">
      <c r="N3016" s="3" t="s">
        <v>224</v>
      </c>
      <c r="O3016" s="83">
        <v>112</v>
      </c>
      <c r="P3016" s="86">
        <v>4179</v>
      </c>
      <c r="Q3016" s="84" t="s">
        <v>82</v>
      </c>
      <c r="R3016" s="84" t="s">
        <v>10</v>
      </c>
      <c r="S3016" s="84" t="s">
        <v>10</v>
      </c>
      <c r="T3016" s="83" t="s">
        <v>139</v>
      </c>
      <c r="U3016" s="83" t="s">
        <v>124</v>
      </c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14:55" ht="29.25" thickBot="1">
      <c r="N3017" s="3" t="s">
        <v>224</v>
      </c>
      <c r="O3017" s="83">
        <v>112</v>
      </c>
      <c r="P3017" s="86">
        <v>1093.07</v>
      </c>
      <c r="Q3017" s="84" t="s">
        <v>82</v>
      </c>
      <c r="R3017" s="84" t="s">
        <v>10</v>
      </c>
      <c r="S3017" s="84" t="s">
        <v>83</v>
      </c>
      <c r="T3017" s="83" t="s">
        <v>139</v>
      </c>
      <c r="U3017" s="83" t="s">
        <v>124</v>
      </c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14:55" ht="29.25" thickBot="1">
      <c r="N3018" s="3" t="s">
        <v>224</v>
      </c>
      <c r="O3018" s="83">
        <v>112</v>
      </c>
      <c r="P3018" s="86">
        <v>1002.48</v>
      </c>
      <c r="Q3018" s="84" t="s">
        <v>106</v>
      </c>
      <c r="R3018" s="84" t="s">
        <v>10</v>
      </c>
      <c r="S3018" s="84" t="s">
        <v>83</v>
      </c>
      <c r="T3018" s="83" t="s">
        <v>230</v>
      </c>
      <c r="U3018" s="83" t="s">
        <v>124</v>
      </c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14:55" ht="29.25" thickBot="1">
      <c r="N3019" s="3" t="s">
        <v>224</v>
      </c>
      <c r="O3019" s="83">
        <v>113</v>
      </c>
      <c r="P3019" s="86">
        <v>1636.27</v>
      </c>
      <c r="Q3019" s="84" t="s">
        <v>102</v>
      </c>
      <c r="R3019" s="84" t="s">
        <v>10</v>
      </c>
      <c r="S3019" s="84" t="s">
        <v>83</v>
      </c>
      <c r="T3019" s="83" t="s">
        <v>206</v>
      </c>
      <c r="U3019" s="83" t="s">
        <v>124</v>
      </c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14:55" ht="29.25" thickBot="1">
      <c r="N3020" s="3" t="s">
        <v>224</v>
      </c>
      <c r="O3020" s="83">
        <v>113</v>
      </c>
      <c r="P3020" s="87">
        <v>218.97</v>
      </c>
      <c r="Q3020" s="84" t="s">
        <v>107</v>
      </c>
      <c r="R3020" s="84" t="s">
        <v>10</v>
      </c>
      <c r="S3020" s="84" t="s">
        <v>10</v>
      </c>
      <c r="T3020" s="83" t="s">
        <v>231</v>
      </c>
      <c r="U3020" s="83" t="s">
        <v>124</v>
      </c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14:55" ht="29.25" thickBot="1">
      <c r="N3021" s="3" t="s">
        <v>224</v>
      </c>
      <c r="O3021" s="83">
        <v>113</v>
      </c>
      <c r="P3021" s="86">
        <v>2371.11</v>
      </c>
      <c r="Q3021" s="84" t="s">
        <v>11</v>
      </c>
      <c r="R3021" s="84" t="s">
        <v>10</v>
      </c>
      <c r="S3021" s="84" t="s">
        <v>10</v>
      </c>
      <c r="T3021" s="83" t="s">
        <v>135</v>
      </c>
      <c r="U3021" s="83" t="s">
        <v>124</v>
      </c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>O365001</v>
      </c>
      <c r="AU3021" s="11">
        <f t="shared" si="1011"/>
        <v>113</v>
      </c>
      <c r="AV3021" s="11">
        <f t="shared" si="1012"/>
        <v>2371.11</v>
      </c>
      <c r="AW3021" s="11" t="str">
        <f t="shared" si="1013"/>
        <v>2014/10</v>
      </c>
      <c r="AX3021" s="11" t="str">
        <f t="shared" si="1014"/>
        <v>2014/10 Contribuciones Seg. Social</v>
      </c>
      <c r="AY3021" s="11">
        <f t="shared" si="1016"/>
        <v>9298.06</v>
      </c>
      <c r="AZ3021" s="11">
        <f t="shared" si="1015"/>
        <v>0.25501126041346261</v>
      </c>
      <c r="BA3021" s="11" t="str">
        <f t="shared" si="1018"/>
        <v>O365001 113</v>
      </c>
      <c r="BB3021" s="11">
        <f>IFERROR(IF(AW3021="","",VLOOKUP(AW3021,SUSS!R:S,2,FALSE)),AY3021*SUSS!$M$2)</f>
        <v>1115.7672</v>
      </c>
      <c r="BC3021" s="11">
        <f t="shared" si="1017"/>
        <v>284.53320000000002</v>
      </c>
    </row>
    <row r="3022" spans="14:55" ht="29.25" thickBot="1">
      <c r="N3022" s="3" t="s">
        <v>224</v>
      </c>
      <c r="O3022" s="83">
        <v>113</v>
      </c>
      <c r="P3022" s="86">
        <v>4851.28</v>
      </c>
      <c r="Q3022" s="84" t="s">
        <v>82</v>
      </c>
      <c r="R3022" s="84" t="s">
        <v>10</v>
      </c>
      <c r="S3022" s="84" t="s">
        <v>83</v>
      </c>
      <c r="T3022" s="83" t="s">
        <v>139</v>
      </c>
      <c r="U3022" s="83" t="s">
        <v>124</v>
      </c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14:55" ht="29.25" thickBot="1">
      <c r="N3023" s="3" t="s">
        <v>224</v>
      </c>
      <c r="O3023" s="83">
        <v>113</v>
      </c>
      <c r="P3023" s="86">
        <v>1002.48</v>
      </c>
      <c r="Q3023" s="84" t="s">
        <v>106</v>
      </c>
      <c r="R3023" s="84" t="s">
        <v>10</v>
      </c>
      <c r="S3023" s="84" t="s">
        <v>83</v>
      </c>
      <c r="T3023" s="83" t="s">
        <v>230</v>
      </c>
      <c r="U3023" s="83" t="s">
        <v>124</v>
      </c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14:55" ht="29.25" thickBot="1">
      <c r="N3024" s="3" t="s">
        <v>224</v>
      </c>
      <c r="O3024" s="83">
        <v>113</v>
      </c>
      <c r="P3024" s="87">
        <v>420.79</v>
      </c>
      <c r="Q3024" s="84" t="s">
        <v>82</v>
      </c>
      <c r="R3024" s="84" t="s">
        <v>10</v>
      </c>
      <c r="S3024" s="84" t="s">
        <v>10</v>
      </c>
      <c r="T3024" s="83" t="s">
        <v>179</v>
      </c>
      <c r="U3024" s="83" t="s">
        <v>124</v>
      </c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14:55" ht="29.25" thickBot="1">
      <c r="N3025" s="3" t="s">
        <v>224</v>
      </c>
      <c r="O3025" s="83">
        <v>114</v>
      </c>
      <c r="P3025" s="86">
        <v>1636.27</v>
      </c>
      <c r="Q3025" s="84" t="s">
        <v>102</v>
      </c>
      <c r="R3025" s="84" t="s">
        <v>10</v>
      </c>
      <c r="S3025" s="84" t="s">
        <v>83</v>
      </c>
      <c r="T3025" s="83" t="s">
        <v>206</v>
      </c>
      <c r="U3025" s="83" t="s">
        <v>124</v>
      </c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14:55" ht="29.25" thickBot="1">
      <c r="N3026" s="3" t="s">
        <v>224</v>
      </c>
      <c r="O3026" s="83">
        <v>114</v>
      </c>
      <c r="P3026" s="87">
        <v>98.81</v>
      </c>
      <c r="Q3026" s="84" t="s">
        <v>107</v>
      </c>
      <c r="R3026" s="84" t="s">
        <v>10</v>
      </c>
      <c r="S3026" s="84" t="s">
        <v>83</v>
      </c>
      <c r="T3026" s="83" t="s">
        <v>231</v>
      </c>
      <c r="U3026" s="83" t="s">
        <v>124</v>
      </c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14:55" ht="29.25" thickBot="1">
      <c r="N3027" s="3" t="s">
        <v>224</v>
      </c>
      <c r="O3027" s="83">
        <v>114</v>
      </c>
      <c r="P3027" s="87">
        <v>120.16</v>
      </c>
      <c r="Q3027" s="84" t="s">
        <v>107</v>
      </c>
      <c r="R3027" s="84" t="s">
        <v>10</v>
      </c>
      <c r="S3027" s="84" t="s">
        <v>10</v>
      </c>
      <c r="T3027" s="83" t="s">
        <v>231</v>
      </c>
      <c r="U3027" s="83" t="s">
        <v>124</v>
      </c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14:55" ht="29.25" thickBot="1">
      <c r="N3028" s="3" t="s">
        <v>224</v>
      </c>
      <c r="O3028" s="83">
        <v>114</v>
      </c>
      <c r="P3028" s="86">
        <v>2371.11</v>
      </c>
      <c r="Q3028" s="84" t="s">
        <v>11</v>
      </c>
      <c r="R3028" s="84" t="s">
        <v>10</v>
      </c>
      <c r="S3028" s="84" t="s">
        <v>10</v>
      </c>
      <c r="T3028" s="83" t="s">
        <v>135</v>
      </c>
      <c r="U3028" s="83" t="s">
        <v>124</v>
      </c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>O365001</v>
      </c>
      <c r="AU3028" s="11">
        <f t="shared" si="1011"/>
        <v>114</v>
      </c>
      <c r="AV3028" s="11">
        <f t="shared" si="1012"/>
        <v>2371.11</v>
      </c>
      <c r="AW3028" s="11" t="str">
        <f t="shared" si="1013"/>
        <v>2014/10</v>
      </c>
      <c r="AX3028" s="11" t="str">
        <f t="shared" si="1014"/>
        <v>2014/10 Contribuciones Seg. Social</v>
      </c>
      <c r="AY3028" s="11">
        <f t="shared" si="1016"/>
        <v>9298.06</v>
      </c>
      <c r="AZ3028" s="11">
        <f t="shared" si="1015"/>
        <v>0.25501126041346261</v>
      </c>
      <c r="BA3028" s="11" t="str">
        <f t="shared" si="1018"/>
        <v>O365001 114</v>
      </c>
      <c r="BB3028" s="11">
        <f>IFERROR(IF(AW3028="","",VLOOKUP(AW3028,SUSS!R:S,2,FALSE)),AY3028*SUSS!$M$2)</f>
        <v>1115.7672</v>
      </c>
      <c r="BC3028" s="11">
        <f t="shared" si="1017"/>
        <v>284.53320000000002</v>
      </c>
    </row>
    <row r="3029" spans="14:55" ht="29.25" thickBot="1">
      <c r="N3029" s="3" t="s">
        <v>224</v>
      </c>
      <c r="O3029" s="83">
        <v>114</v>
      </c>
      <c r="P3029" s="86">
        <v>1002.48</v>
      </c>
      <c r="Q3029" s="84" t="s">
        <v>106</v>
      </c>
      <c r="R3029" s="84" t="s">
        <v>10</v>
      </c>
      <c r="S3029" s="84" t="s">
        <v>83</v>
      </c>
      <c r="T3029" s="83" t="s">
        <v>230</v>
      </c>
      <c r="U3029" s="83" t="s">
        <v>124</v>
      </c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14:55" ht="29.25" thickBot="1">
      <c r="N3030" s="3" t="s">
        <v>224</v>
      </c>
      <c r="O3030" s="83">
        <v>114</v>
      </c>
      <c r="P3030" s="86">
        <v>5272.07</v>
      </c>
      <c r="Q3030" s="84" t="s">
        <v>82</v>
      </c>
      <c r="R3030" s="84" t="s">
        <v>10</v>
      </c>
      <c r="S3030" s="84" t="s">
        <v>10</v>
      </c>
      <c r="T3030" s="83" t="s">
        <v>179</v>
      </c>
      <c r="U3030" s="83" t="s">
        <v>124</v>
      </c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14:55" ht="29.25" thickBot="1">
      <c r="N3031" s="3" t="s">
        <v>224</v>
      </c>
      <c r="O3031" s="83">
        <v>115</v>
      </c>
      <c r="P3031" s="86">
        <v>1636.27</v>
      </c>
      <c r="Q3031" s="84" t="s">
        <v>102</v>
      </c>
      <c r="R3031" s="84" t="s">
        <v>10</v>
      </c>
      <c r="S3031" s="84" t="s">
        <v>83</v>
      </c>
      <c r="T3031" s="83" t="s">
        <v>206</v>
      </c>
      <c r="U3031" s="83" t="s">
        <v>124</v>
      </c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14:55" ht="29.25" thickBot="1">
      <c r="N3032" s="3" t="s">
        <v>224</v>
      </c>
      <c r="O3032" s="83">
        <v>115</v>
      </c>
      <c r="P3032" s="87">
        <v>218.97</v>
      </c>
      <c r="Q3032" s="84" t="s">
        <v>107</v>
      </c>
      <c r="R3032" s="84" t="s">
        <v>10</v>
      </c>
      <c r="S3032" s="84" t="s">
        <v>83</v>
      </c>
      <c r="T3032" s="83" t="s">
        <v>231</v>
      </c>
      <c r="U3032" s="83" t="s">
        <v>124</v>
      </c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14:55" ht="29.25" thickBot="1">
      <c r="N3033" s="3" t="s">
        <v>224</v>
      </c>
      <c r="O3033" s="83">
        <v>115</v>
      </c>
      <c r="P3033" s="86">
        <v>1528.3</v>
      </c>
      <c r="Q3033" s="84" t="s">
        <v>11</v>
      </c>
      <c r="R3033" s="84" t="s">
        <v>10</v>
      </c>
      <c r="S3033" s="84" t="s">
        <v>10</v>
      </c>
      <c r="T3033" s="83" t="s">
        <v>135</v>
      </c>
      <c r="U3033" s="83" t="s">
        <v>124</v>
      </c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>O365001</v>
      </c>
      <c r="AU3033" s="11">
        <f t="shared" si="1011"/>
        <v>115</v>
      </c>
      <c r="AV3033" s="11">
        <f t="shared" si="1012"/>
        <v>1528.3</v>
      </c>
      <c r="AW3033" s="11" t="str">
        <f t="shared" si="1013"/>
        <v>2014/10</v>
      </c>
      <c r="AX3033" s="11" t="str">
        <f t="shared" si="1014"/>
        <v>2014/10 Contribuciones Seg. Social</v>
      </c>
      <c r="AY3033" s="11">
        <f t="shared" si="1016"/>
        <v>9298.06</v>
      </c>
      <c r="AZ3033" s="11">
        <f t="shared" si="1015"/>
        <v>0.16436762077250525</v>
      </c>
      <c r="BA3033" s="11" t="str">
        <f t="shared" si="1018"/>
        <v>O365001 115</v>
      </c>
      <c r="BB3033" s="11">
        <f>IFERROR(IF(AW3033="","",VLOOKUP(AW3033,SUSS!R:S,2,FALSE)),AY3033*SUSS!$M$2)</f>
        <v>1115.7672</v>
      </c>
      <c r="BC3033" s="11">
        <f t="shared" si="1017"/>
        <v>183.39600000000002</v>
      </c>
    </row>
    <row r="3034" spans="14:55" ht="29.25" thickBot="1">
      <c r="N3034" s="3" t="s">
        <v>224</v>
      </c>
      <c r="O3034" s="83">
        <v>115</v>
      </c>
      <c r="P3034" s="87">
        <v>842.81</v>
      </c>
      <c r="Q3034" s="84" t="s">
        <v>11</v>
      </c>
      <c r="R3034" s="84" t="s">
        <v>10</v>
      </c>
      <c r="S3034" s="84" t="s">
        <v>83</v>
      </c>
      <c r="T3034" s="83" t="s">
        <v>135</v>
      </c>
      <c r="U3034" s="83" t="s">
        <v>124</v>
      </c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>O365001</v>
      </c>
      <c r="AU3034" s="11">
        <f t="shared" si="1011"/>
        <v>115</v>
      </c>
      <c r="AV3034" s="11">
        <f t="shared" si="1012"/>
        <v>842.81</v>
      </c>
      <c r="AW3034" s="11" t="str">
        <f t="shared" si="1013"/>
        <v>2014/10</v>
      </c>
      <c r="AX3034" s="11" t="str">
        <f t="shared" si="1014"/>
        <v>2014/10 Contribuciones Seg. Social</v>
      </c>
      <c r="AY3034" s="11">
        <f t="shared" si="1016"/>
        <v>9298.06</v>
      </c>
      <c r="AZ3034" s="11">
        <f t="shared" si="1015"/>
        <v>9.0643639640957355E-2</v>
      </c>
      <c r="BA3034" s="11" t="str">
        <f t="shared" si="1018"/>
        <v>O365001 115</v>
      </c>
      <c r="BB3034" s="11">
        <f>IFERROR(IF(AW3034="","",VLOOKUP(AW3034,SUSS!R:S,2,FALSE)),AY3034*SUSS!$M$2)</f>
        <v>1115.7672</v>
      </c>
      <c r="BC3034" s="11">
        <f t="shared" si="1017"/>
        <v>101.13719999999999</v>
      </c>
    </row>
    <row r="3035" spans="14:55" ht="29.25" thickBot="1">
      <c r="N3035" s="3" t="s">
        <v>224</v>
      </c>
      <c r="O3035" s="83">
        <v>115</v>
      </c>
      <c r="P3035" s="86">
        <v>1002.48</v>
      </c>
      <c r="Q3035" s="84" t="s">
        <v>106</v>
      </c>
      <c r="R3035" s="84" t="s">
        <v>10</v>
      </c>
      <c r="S3035" s="84" t="s">
        <v>83</v>
      </c>
      <c r="T3035" s="83" t="s">
        <v>230</v>
      </c>
      <c r="U3035" s="83" t="s">
        <v>124</v>
      </c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14:55" ht="29.25" thickBot="1">
      <c r="N3036" s="3" t="s">
        <v>224</v>
      </c>
      <c r="O3036" s="83">
        <v>115</v>
      </c>
      <c r="P3036" s="86">
        <v>4958.3900000000003</v>
      </c>
      <c r="Q3036" s="84" t="s">
        <v>82</v>
      </c>
      <c r="R3036" s="84" t="s">
        <v>10</v>
      </c>
      <c r="S3036" s="84" t="s">
        <v>10</v>
      </c>
      <c r="T3036" s="83" t="s">
        <v>179</v>
      </c>
      <c r="U3036" s="83" t="s">
        <v>124</v>
      </c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14:55" ht="29.25" thickBot="1">
      <c r="N3037" s="3" t="s">
        <v>224</v>
      </c>
      <c r="O3037" s="83">
        <v>115</v>
      </c>
      <c r="P3037" s="87">
        <v>313.68</v>
      </c>
      <c r="Q3037" s="84" t="s">
        <v>82</v>
      </c>
      <c r="R3037" s="84" t="s">
        <v>10</v>
      </c>
      <c r="S3037" s="84" t="s">
        <v>83</v>
      </c>
      <c r="T3037" s="83" t="s">
        <v>179</v>
      </c>
      <c r="U3037" s="83" t="s">
        <v>124</v>
      </c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14:55" ht="29.25" thickBot="1">
      <c r="N3038" s="3" t="s">
        <v>224</v>
      </c>
      <c r="O3038" s="83">
        <v>116</v>
      </c>
      <c r="P3038" s="86">
        <v>1636.27</v>
      </c>
      <c r="Q3038" s="84" t="s">
        <v>102</v>
      </c>
      <c r="R3038" s="84" t="s">
        <v>10</v>
      </c>
      <c r="S3038" s="84" t="s">
        <v>83</v>
      </c>
      <c r="T3038" s="83" t="s">
        <v>206</v>
      </c>
      <c r="U3038" s="83" t="s">
        <v>124</v>
      </c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14:55" ht="29.25" thickBot="1">
      <c r="N3039" s="3" t="s">
        <v>224</v>
      </c>
      <c r="O3039" s="83">
        <v>116</v>
      </c>
      <c r="P3039" s="87">
        <v>218.97</v>
      </c>
      <c r="Q3039" s="84" t="s">
        <v>107</v>
      </c>
      <c r="R3039" s="84" t="s">
        <v>10</v>
      </c>
      <c r="S3039" s="84" t="s">
        <v>83</v>
      </c>
      <c r="T3039" s="83" t="s">
        <v>231</v>
      </c>
      <c r="U3039" s="83" t="s">
        <v>124</v>
      </c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14:55" ht="29.25" thickBot="1">
      <c r="N3040" s="3" t="s">
        <v>224</v>
      </c>
      <c r="O3040" s="83">
        <v>116</v>
      </c>
      <c r="P3040" s="86">
        <v>2371.11</v>
      </c>
      <c r="Q3040" s="84" t="s">
        <v>11</v>
      </c>
      <c r="R3040" s="84" t="s">
        <v>10</v>
      </c>
      <c r="S3040" s="84" t="s">
        <v>83</v>
      </c>
      <c r="T3040" s="83" t="s">
        <v>135</v>
      </c>
      <c r="U3040" s="83" t="s">
        <v>124</v>
      </c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>O365001</v>
      </c>
      <c r="AU3040" s="11">
        <f t="shared" si="1032"/>
        <v>116</v>
      </c>
      <c r="AV3040" s="11">
        <f t="shared" si="1033"/>
        <v>2371.11</v>
      </c>
      <c r="AW3040" s="11" t="str">
        <f t="shared" si="1034"/>
        <v>2014/10</v>
      </c>
      <c r="AX3040" s="11" t="str">
        <f t="shared" si="1035"/>
        <v>2014/10 Contribuciones Seg. Social</v>
      </c>
      <c r="AY3040" s="11">
        <f t="shared" si="1016"/>
        <v>9298.06</v>
      </c>
      <c r="AZ3040" s="11">
        <f t="shared" si="1036"/>
        <v>0.25501126041346261</v>
      </c>
      <c r="BA3040" s="11" t="str">
        <f t="shared" si="1018"/>
        <v>O365001 116</v>
      </c>
      <c r="BB3040" s="11">
        <f>IFERROR(IF(AW3040="","",VLOOKUP(AW3040,SUSS!R:S,2,FALSE)),AY3040*SUSS!$M$2)</f>
        <v>1115.7672</v>
      </c>
      <c r="BC3040" s="11">
        <f t="shared" si="1017"/>
        <v>284.53320000000002</v>
      </c>
    </row>
    <row r="3041" spans="14:55" ht="29.25" thickBot="1">
      <c r="N3041" s="3" t="s">
        <v>224</v>
      </c>
      <c r="O3041" s="83">
        <v>116</v>
      </c>
      <c r="P3041" s="86">
        <v>1002.48</v>
      </c>
      <c r="Q3041" s="84" t="s">
        <v>106</v>
      </c>
      <c r="R3041" s="84" t="s">
        <v>10</v>
      </c>
      <c r="S3041" s="84" t="s">
        <v>83</v>
      </c>
      <c r="T3041" s="83" t="s">
        <v>230</v>
      </c>
      <c r="U3041" s="83" t="s">
        <v>124</v>
      </c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14:55" ht="29.25" thickBot="1">
      <c r="N3042" s="3" t="s">
        <v>224</v>
      </c>
      <c r="O3042" s="83">
        <v>116</v>
      </c>
      <c r="P3042" s="86">
        <v>5011.95</v>
      </c>
      <c r="Q3042" s="84" t="s">
        <v>82</v>
      </c>
      <c r="R3042" s="84" t="s">
        <v>10</v>
      </c>
      <c r="S3042" s="84" t="s">
        <v>83</v>
      </c>
      <c r="T3042" s="83" t="s">
        <v>179</v>
      </c>
      <c r="U3042" s="83" t="s">
        <v>124</v>
      </c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14:55" ht="29.25" thickBot="1">
      <c r="N3043" s="3" t="s">
        <v>224</v>
      </c>
      <c r="O3043" s="83">
        <v>116</v>
      </c>
      <c r="P3043" s="87">
        <v>260.12</v>
      </c>
      <c r="Q3043" s="84" t="s">
        <v>82</v>
      </c>
      <c r="R3043" s="84" t="s">
        <v>10</v>
      </c>
      <c r="S3043" s="84" t="s">
        <v>10</v>
      </c>
      <c r="T3043" s="83" t="s">
        <v>182</v>
      </c>
      <c r="U3043" s="83" t="s">
        <v>124</v>
      </c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14:55" ht="29.25" thickBot="1">
      <c r="N3044" s="3" t="s">
        <v>224</v>
      </c>
      <c r="O3044" s="83">
        <v>117</v>
      </c>
      <c r="P3044" s="86">
        <v>1636.27</v>
      </c>
      <c r="Q3044" s="84" t="s">
        <v>102</v>
      </c>
      <c r="R3044" s="84" t="s">
        <v>10</v>
      </c>
      <c r="S3044" s="84" t="s">
        <v>83</v>
      </c>
      <c r="T3044" s="83" t="s">
        <v>206</v>
      </c>
      <c r="U3044" s="83" t="s">
        <v>124</v>
      </c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14:55" ht="29.25" thickBot="1">
      <c r="N3045" s="3" t="s">
        <v>224</v>
      </c>
      <c r="O3045" s="83">
        <v>117</v>
      </c>
      <c r="P3045" s="87">
        <v>218.97</v>
      </c>
      <c r="Q3045" s="84" t="s">
        <v>107</v>
      </c>
      <c r="R3045" s="84" t="s">
        <v>10</v>
      </c>
      <c r="S3045" s="84" t="s">
        <v>83</v>
      </c>
      <c r="T3045" s="83" t="s">
        <v>231</v>
      </c>
      <c r="U3045" s="83" t="s">
        <v>124</v>
      </c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14:55" ht="29.25" thickBot="1">
      <c r="N3046" s="3" t="s">
        <v>224</v>
      </c>
      <c r="O3046" s="83">
        <v>117</v>
      </c>
      <c r="P3046" s="86">
        <v>1435.11</v>
      </c>
      <c r="Q3046" s="84" t="s">
        <v>11</v>
      </c>
      <c r="R3046" s="84" t="s">
        <v>10</v>
      </c>
      <c r="S3046" s="84" t="s">
        <v>83</v>
      </c>
      <c r="T3046" s="83" t="s">
        <v>135</v>
      </c>
      <c r="U3046" s="83" t="s">
        <v>124</v>
      </c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>O365001</v>
      </c>
      <c r="AU3046" s="11">
        <f t="shared" si="1032"/>
        <v>117</v>
      </c>
      <c r="AV3046" s="11">
        <f t="shared" si="1033"/>
        <v>1435.11</v>
      </c>
      <c r="AW3046" s="11" t="str">
        <f t="shared" si="1034"/>
        <v>2014/10</v>
      </c>
      <c r="AX3046" s="11" t="str">
        <f t="shared" si="1035"/>
        <v>2014/10 Contribuciones Seg. Social</v>
      </c>
      <c r="AY3046" s="11">
        <f t="shared" si="1016"/>
        <v>9298.06</v>
      </c>
      <c r="AZ3046" s="11">
        <f t="shared" si="1036"/>
        <v>0.15434509994558004</v>
      </c>
      <c r="BA3046" s="11" t="str">
        <f t="shared" si="1018"/>
        <v>O365001 117</v>
      </c>
      <c r="BB3046" s="11">
        <f>IFERROR(IF(AW3046="","",VLOOKUP(AW3046,SUSS!R:S,2,FALSE)),AY3046*SUSS!$M$2)</f>
        <v>1115.7672</v>
      </c>
      <c r="BC3046" s="11">
        <f t="shared" si="1017"/>
        <v>172.2132</v>
      </c>
    </row>
    <row r="3047" spans="14:55" ht="29.25" thickBot="1">
      <c r="N3047" s="3" t="s">
        <v>224</v>
      </c>
      <c r="O3047" s="83">
        <v>117</v>
      </c>
      <c r="P3047" s="86">
        <v>1002.48</v>
      </c>
      <c r="Q3047" s="84" t="s">
        <v>106</v>
      </c>
      <c r="R3047" s="84" t="s">
        <v>10</v>
      </c>
      <c r="S3047" s="84" t="s">
        <v>83</v>
      </c>
      <c r="T3047" s="83" t="s">
        <v>230</v>
      </c>
      <c r="U3047" s="83" t="s">
        <v>124</v>
      </c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14:55" ht="29.25" thickBot="1">
      <c r="N3048" s="3" t="s">
        <v>224</v>
      </c>
      <c r="O3048" s="83">
        <v>117</v>
      </c>
      <c r="P3048" s="86">
        <v>5272.07</v>
      </c>
      <c r="Q3048" s="84" t="s">
        <v>82</v>
      </c>
      <c r="R3048" s="84" t="s">
        <v>10</v>
      </c>
      <c r="S3048" s="84" t="s">
        <v>10</v>
      </c>
      <c r="T3048" s="83" t="s">
        <v>182</v>
      </c>
      <c r="U3048" s="83" t="s">
        <v>124</v>
      </c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14:55" ht="29.25" thickBot="1">
      <c r="N3049" s="3" t="s">
        <v>224</v>
      </c>
      <c r="O3049" s="83">
        <v>117</v>
      </c>
      <c r="P3049" s="87">
        <v>936</v>
      </c>
      <c r="Q3049" s="84" t="s">
        <v>11</v>
      </c>
      <c r="R3049" s="84" t="s">
        <v>10</v>
      </c>
      <c r="S3049" s="84" t="s">
        <v>10</v>
      </c>
      <c r="T3049" s="83" t="s">
        <v>232</v>
      </c>
      <c r="U3049" s="83" t="s">
        <v>124</v>
      </c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>O365001</v>
      </c>
      <c r="AU3049" s="11">
        <f t="shared" si="1032"/>
        <v>117</v>
      </c>
      <c r="AV3049" s="11">
        <f t="shared" si="1033"/>
        <v>936</v>
      </c>
      <c r="AW3049" s="11" t="str">
        <f t="shared" si="1034"/>
        <v>2016/3</v>
      </c>
      <c r="AX3049" s="11" t="str">
        <f t="shared" si="1035"/>
        <v>2016/3 Contribuciones Seg. Social</v>
      </c>
      <c r="AY3049" s="11">
        <f t="shared" si="1016"/>
        <v>6439.31</v>
      </c>
      <c r="AZ3049" s="11">
        <f t="shared" si="1036"/>
        <v>0.14535718889135638</v>
      </c>
      <c r="BA3049" s="11" t="str">
        <f t="shared" si="1018"/>
        <v>O365001 117</v>
      </c>
      <c r="BB3049" s="11">
        <f>IFERROR(IF(AW3049="","",VLOOKUP(AW3049,SUSS!R:S,2,FALSE)),AY3049*SUSS!$M$2)</f>
        <v>772.71720000000005</v>
      </c>
      <c r="BC3049" s="11">
        <f t="shared" si="1017"/>
        <v>112.32000000000001</v>
      </c>
    </row>
    <row r="3050" spans="14:55" ht="29.25" thickBot="1">
      <c r="N3050" s="3" t="s">
        <v>224</v>
      </c>
      <c r="O3050" s="83">
        <v>118</v>
      </c>
      <c r="P3050" s="86">
        <v>1636.27</v>
      </c>
      <c r="Q3050" s="84" t="s">
        <v>102</v>
      </c>
      <c r="R3050" s="84" t="s">
        <v>10</v>
      </c>
      <c r="S3050" s="84" t="s">
        <v>83</v>
      </c>
      <c r="T3050" s="83" t="s">
        <v>206</v>
      </c>
      <c r="U3050" s="83" t="s">
        <v>124</v>
      </c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14:55" ht="29.25" thickBot="1">
      <c r="N3051" s="3" t="s">
        <v>224</v>
      </c>
      <c r="O3051" s="83">
        <v>118</v>
      </c>
      <c r="P3051" s="87">
        <v>218.97</v>
      </c>
      <c r="Q3051" s="84" t="s">
        <v>107</v>
      </c>
      <c r="R3051" s="84" t="s">
        <v>10</v>
      </c>
      <c r="S3051" s="84" t="s">
        <v>83</v>
      </c>
      <c r="T3051" s="83" t="s">
        <v>231</v>
      </c>
      <c r="U3051" s="83" t="s">
        <v>124</v>
      </c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14:55" ht="29.25" thickBot="1">
      <c r="N3052" s="3" t="s">
        <v>224</v>
      </c>
      <c r="O3052" s="83">
        <v>118</v>
      </c>
      <c r="P3052" s="86">
        <v>1002.48</v>
      </c>
      <c r="Q3052" s="84" t="s">
        <v>106</v>
      </c>
      <c r="R3052" s="84" t="s">
        <v>10</v>
      </c>
      <c r="S3052" s="84" t="s">
        <v>83</v>
      </c>
      <c r="T3052" s="83" t="s">
        <v>230</v>
      </c>
      <c r="U3052" s="83" t="s">
        <v>124</v>
      </c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14:55" ht="29.25" thickBot="1">
      <c r="N3053" s="3" t="s">
        <v>224</v>
      </c>
      <c r="O3053" s="83">
        <v>118</v>
      </c>
      <c r="P3053" s="86">
        <v>3074.78</v>
      </c>
      <c r="Q3053" s="84" t="s">
        <v>82</v>
      </c>
      <c r="R3053" s="84" t="s">
        <v>10</v>
      </c>
      <c r="S3053" s="84" t="s">
        <v>10</v>
      </c>
      <c r="T3053" s="83" t="s">
        <v>182</v>
      </c>
      <c r="U3053" s="83" t="s">
        <v>124</v>
      </c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14:55" ht="29.25" thickBot="1">
      <c r="N3054" s="3" t="s">
        <v>224</v>
      </c>
      <c r="O3054" s="83">
        <v>118</v>
      </c>
      <c r="P3054" s="86">
        <v>2197.29</v>
      </c>
      <c r="Q3054" s="84" t="s">
        <v>82</v>
      </c>
      <c r="R3054" s="84" t="s">
        <v>10</v>
      </c>
      <c r="S3054" s="84" t="s">
        <v>83</v>
      </c>
      <c r="T3054" s="83" t="s">
        <v>182</v>
      </c>
      <c r="U3054" s="83" t="s">
        <v>124</v>
      </c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14:55" ht="29.25" thickBot="1">
      <c r="N3055" s="3" t="s">
        <v>224</v>
      </c>
      <c r="O3055" s="83">
        <v>118</v>
      </c>
      <c r="P3055" s="86">
        <v>2371.11</v>
      </c>
      <c r="Q3055" s="84" t="s">
        <v>11</v>
      </c>
      <c r="R3055" s="84" t="s">
        <v>10</v>
      </c>
      <c r="S3055" s="84" t="s">
        <v>10</v>
      </c>
      <c r="T3055" s="83" t="s">
        <v>232</v>
      </c>
      <c r="U3055" s="83" t="s">
        <v>124</v>
      </c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>O365001</v>
      </c>
      <c r="AU3055" s="11">
        <f t="shared" si="1032"/>
        <v>118</v>
      </c>
      <c r="AV3055" s="11">
        <f t="shared" si="1033"/>
        <v>2371.11</v>
      </c>
      <c r="AW3055" s="11" t="str">
        <f t="shared" si="1034"/>
        <v>2016/3</v>
      </c>
      <c r="AX3055" s="11" t="str">
        <f t="shared" si="1035"/>
        <v>2016/3 Contribuciones Seg. Social</v>
      </c>
      <c r="AY3055" s="11">
        <f t="shared" si="1016"/>
        <v>6439.31</v>
      </c>
      <c r="AZ3055" s="11">
        <f t="shared" si="1036"/>
        <v>0.36822423520532477</v>
      </c>
      <c r="BA3055" s="11" t="str">
        <f t="shared" si="1018"/>
        <v>O365001 118</v>
      </c>
      <c r="BB3055" s="11">
        <f>IFERROR(IF(AW3055="","",VLOOKUP(AW3055,SUSS!R:S,2,FALSE)),AY3055*SUSS!$M$2)</f>
        <v>772.71720000000005</v>
      </c>
      <c r="BC3055" s="11">
        <f t="shared" si="1017"/>
        <v>284.53320000000002</v>
      </c>
    </row>
    <row r="3056" spans="14:55" ht="29.25" thickBot="1">
      <c r="N3056" s="3" t="s">
        <v>224</v>
      </c>
      <c r="O3056" s="83">
        <v>119</v>
      </c>
      <c r="P3056" s="86">
        <v>1636.27</v>
      </c>
      <c r="Q3056" s="84" t="s">
        <v>102</v>
      </c>
      <c r="R3056" s="84" t="s">
        <v>10</v>
      </c>
      <c r="S3056" s="84" t="s">
        <v>83</v>
      </c>
      <c r="T3056" s="83" t="s">
        <v>206</v>
      </c>
      <c r="U3056" s="83" t="s">
        <v>124</v>
      </c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14:55" ht="29.25" thickBot="1">
      <c r="N3057" s="3" t="s">
        <v>224</v>
      </c>
      <c r="O3057" s="83">
        <v>119</v>
      </c>
      <c r="P3057" s="87">
        <v>38.130000000000003</v>
      </c>
      <c r="Q3057" s="84" t="s">
        <v>107</v>
      </c>
      <c r="R3057" s="84" t="s">
        <v>10</v>
      </c>
      <c r="S3057" s="84" t="s">
        <v>83</v>
      </c>
      <c r="T3057" s="83" t="s">
        <v>231</v>
      </c>
      <c r="U3057" s="83" t="s">
        <v>124</v>
      </c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14:55" ht="29.25" thickBot="1">
      <c r="N3058" s="3" t="s">
        <v>224</v>
      </c>
      <c r="O3058" s="83">
        <v>119</v>
      </c>
      <c r="P3058" s="86">
        <v>1002.48</v>
      </c>
      <c r="Q3058" s="84" t="s">
        <v>106</v>
      </c>
      <c r="R3058" s="84" t="s">
        <v>10</v>
      </c>
      <c r="S3058" s="84" t="s">
        <v>83</v>
      </c>
      <c r="T3058" s="83" t="s">
        <v>230</v>
      </c>
      <c r="U3058" s="83" t="s">
        <v>124</v>
      </c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14:55" ht="29.25" thickBot="1">
      <c r="N3059" s="3" t="s">
        <v>224</v>
      </c>
      <c r="O3059" s="83">
        <v>119</v>
      </c>
      <c r="P3059" s="86">
        <v>2106.1999999999998</v>
      </c>
      <c r="Q3059" s="84" t="s">
        <v>82</v>
      </c>
      <c r="R3059" s="84" t="s">
        <v>10</v>
      </c>
      <c r="S3059" s="84" t="s">
        <v>83</v>
      </c>
      <c r="T3059" s="83" t="s">
        <v>182</v>
      </c>
      <c r="U3059" s="83" t="s">
        <v>124</v>
      </c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14:55" ht="29.25" thickBot="1">
      <c r="N3060" s="3" t="s">
        <v>224</v>
      </c>
      <c r="O3060" s="83">
        <v>119</v>
      </c>
      <c r="P3060" s="86">
        <v>3165.87</v>
      </c>
      <c r="Q3060" s="84" t="s">
        <v>82</v>
      </c>
      <c r="R3060" s="84" t="s">
        <v>10</v>
      </c>
      <c r="S3060" s="84" t="s">
        <v>10</v>
      </c>
      <c r="T3060" s="83" t="s">
        <v>183</v>
      </c>
      <c r="U3060" s="83" t="s">
        <v>124</v>
      </c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14:55" ht="29.25" thickBot="1">
      <c r="N3061" s="3" t="s">
        <v>224</v>
      </c>
      <c r="O3061" s="83">
        <v>119</v>
      </c>
      <c r="P3061" s="86">
        <v>2371.11</v>
      </c>
      <c r="Q3061" s="84" t="s">
        <v>11</v>
      </c>
      <c r="R3061" s="84" t="s">
        <v>10</v>
      </c>
      <c r="S3061" s="84" t="s">
        <v>10</v>
      </c>
      <c r="T3061" s="83" t="s">
        <v>232</v>
      </c>
      <c r="U3061" s="83" t="s">
        <v>124</v>
      </c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>O365001</v>
      </c>
      <c r="AU3061" s="11">
        <f t="shared" si="1032"/>
        <v>119</v>
      </c>
      <c r="AV3061" s="11">
        <f t="shared" si="1033"/>
        <v>2371.11</v>
      </c>
      <c r="AW3061" s="11" t="str">
        <f t="shared" si="1034"/>
        <v>2016/3</v>
      </c>
      <c r="AX3061" s="11" t="str">
        <f t="shared" si="1035"/>
        <v>2016/3 Contribuciones Seg. Social</v>
      </c>
      <c r="AY3061" s="11">
        <f t="shared" si="1016"/>
        <v>6439.31</v>
      </c>
      <c r="AZ3061" s="11">
        <f t="shared" si="1036"/>
        <v>0.36822423520532477</v>
      </c>
      <c r="BA3061" s="11" t="str">
        <f t="shared" si="1018"/>
        <v>O365001 119</v>
      </c>
      <c r="BB3061" s="11">
        <f>IFERROR(IF(AW3061="","",VLOOKUP(AW3061,SUSS!R:S,2,FALSE)),AY3061*SUSS!$M$2)</f>
        <v>772.71720000000005</v>
      </c>
      <c r="BC3061" s="11">
        <f t="shared" si="1017"/>
        <v>284.53320000000002</v>
      </c>
    </row>
    <row r="3062" spans="14:55" ht="29.25" thickBot="1">
      <c r="N3062" s="3" t="s">
        <v>224</v>
      </c>
      <c r="O3062" s="83">
        <v>119</v>
      </c>
      <c r="P3062" s="87">
        <v>180.84</v>
      </c>
      <c r="Q3062" s="84" t="s">
        <v>107</v>
      </c>
      <c r="R3062" s="84" t="s">
        <v>10</v>
      </c>
      <c r="S3062" s="84" t="s">
        <v>105</v>
      </c>
      <c r="T3062" s="83" t="s">
        <v>233</v>
      </c>
      <c r="U3062" s="83" t="s">
        <v>124</v>
      </c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14:55" ht="29.25" thickBot="1">
      <c r="N3063" s="3" t="s">
        <v>224</v>
      </c>
      <c r="O3063" s="83">
        <v>120</v>
      </c>
      <c r="P3063" s="86">
        <v>1236.6199999999999</v>
      </c>
      <c r="Q3063" s="84" t="s">
        <v>102</v>
      </c>
      <c r="R3063" s="84" t="s">
        <v>10</v>
      </c>
      <c r="S3063" s="84" t="s">
        <v>83</v>
      </c>
      <c r="T3063" s="83" t="s">
        <v>206</v>
      </c>
      <c r="U3063" s="83" t="s">
        <v>124</v>
      </c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14:55" ht="29.25" thickBot="1">
      <c r="N3064" s="3" t="s">
        <v>224</v>
      </c>
      <c r="O3064" s="83">
        <v>120</v>
      </c>
      <c r="P3064" s="86">
        <v>1002.04</v>
      </c>
      <c r="Q3064" s="84" t="s">
        <v>106</v>
      </c>
      <c r="R3064" s="84" t="s">
        <v>10</v>
      </c>
      <c r="S3064" s="84" t="s">
        <v>83</v>
      </c>
      <c r="T3064" s="83" t="s">
        <v>230</v>
      </c>
      <c r="U3064" s="83" t="s">
        <v>124</v>
      </c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14:55" ht="29.25" thickBot="1">
      <c r="N3065" s="3" t="s">
        <v>224</v>
      </c>
      <c r="O3065" s="83">
        <v>120</v>
      </c>
      <c r="P3065" s="86">
        <v>3584.81</v>
      </c>
      <c r="Q3065" s="84" t="s">
        <v>82</v>
      </c>
      <c r="R3065" s="84" t="s">
        <v>10</v>
      </c>
      <c r="S3065" s="84" t="s">
        <v>10</v>
      </c>
      <c r="T3065" s="83" t="s">
        <v>183</v>
      </c>
      <c r="U3065" s="83" t="s">
        <v>124</v>
      </c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14:55" ht="29.25" thickBot="1">
      <c r="N3066" s="3" t="s">
        <v>224</v>
      </c>
      <c r="O3066" s="83">
        <v>120</v>
      </c>
      <c r="P3066" s="86">
        <v>1687.67</v>
      </c>
      <c r="Q3066" s="84" t="s">
        <v>82</v>
      </c>
      <c r="R3066" s="84" t="s">
        <v>10</v>
      </c>
      <c r="S3066" s="84" t="s">
        <v>83</v>
      </c>
      <c r="T3066" s="83" t="s">
        <v>183</v>
      </c>
      <c r="U3066" s="83" t="s">
        <v>124</v>
      </c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14:55" ht="29.25" thickBot="1">
      <c r="N3067" s="3" t="s">
        <v>224</v>
      </c>
      <c r="O3067" s="83">
        <v>120</v>
      </c>
      <c r="P3067" s="87">
        <v>761.09</v>
      </c>
      <c r="Q3067" s="84" t="s">
        <v>11</v>
      </c>
      <c r="R3067" s="84" t="s">
        <v>10</v>
      </c>
      <c r="S3067" s="84" t="s">
        <v>10</v>
      </c>
      <c r="T3067" s="83" t="s">
        <v>232</v>
      </c>
      <c r="U3067" s="83" t="s">
        <v>124</v>
      </c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>O365001</v>
      </c>
      <c r="AU3067" s="11">
        <f t="shared" si="1032"/>
        <v>120</v>
      </c>
      <c r="AV3067" s="11">
        <f t="shared" si="1033"/>
        <v>761.09</v>
      </c>
      <c r="AW3067" s="11" t="str">
        <f t="shared" si="1034"/>
        <v>2016/3</v>
      </c>
      <c r="AX3067" s="11" t="str">
        <f t="shared" si="1035"/>
        <v>2016/3 Contribuciones Seg. Social</v>
      </c>
      <c r="AY3067" s="11">
        <f t="shared" si="1016"/>
        <v>6439.31</v>
      </c>
      <c r="AZ3067" s="11">
        <f t="shared" si="1036"/>
        <v>0.11819434069799403</v>
      </c>
      <c r="BA3067" s="11" t="str">
        <f t="shared" si="1018"/>
        <v>O365001 120</v>
      </c>
      <c r="BB3067" s="11">
        <f>IFERROR(IF(AW3067="","",VLOOKUP(AW3067,SUSS!R:S,2,FALSE)),AY3067*SUSS!$M$2)</f>
        <v>772.71720000000005</v>
      </c>
      <c r="BC3067" s="11">
        <f t="shared" si="1017"/>
        <v>91.330799999999996</v>
      </c>
    </row>
    <row r="3068" spans="14:55" ht="29.25" thickBot="1">
      <c r="N3068" s="3" t="s">
        <v>224</v>
      </c>
      <c r="O3068" s="83">
        <v>120</v>
      </c>
      <c r="P3068" s="86">
        <v>1609.83</v>
      </c>
      <c r="Q3068" s="84" t="s">
        <v>11</v>
      </c>
      <c r="R3068" s="84" t="s">
        <v>10</v>
      </c>
      <c r="S3068" s="84" t="s">
        <v>83</v>
      </c>
      <c r="T3068" s="83" t="s">
        <v>232</v>
      </c>
      <c r="U3068" s="83" t="s">
        <v>124</v>
      </c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>O365001</v>
      </c>
      <c r="AU3068" s="11">
        <f t="shared" si="1032"/>
        <v>120</v>
      </c>
      <c r="AV3068" s="11">
        <f t="shared" si="1033"/>
        <v>1609.83</v>
      </c>
      <c r="AW3068" s="11" t="str">
        <f t="shared" si="1034"/>
        <v>2016/3</v>
      </c>
      <c r="AX3068" s="11" t="str">
        <f t="shared" si="1035"/>
        <v>2016/3 Contribuciones Seg. Social</v>
      </c>
      <c r="AY3068" s="11">
        <f t="shared" si="1016"/>
        <v>6439.31</v>
      </c>
      <c r="AZ3068" s="11">
        <f t="shared" si="1036"/>
        <v>0.25000038824035492</v>
      </c>
      <c r="BA3068" s="11" t="str">
        <f t="shared" si="1018"/>
        <v>O365001 120</v>
      </c>
      <c r="BB3068" s="11">
        <f>IFERROR(IF(AW3068="","",VLOOKUP(AW3068,SUSS!R:S,2,FALSE)),AY3068*SUSS!$M$2)</f>
        <v>772.71720000000005</v>
      </c>
      <c r="BC3068" s="11">
        <f t="shared" si="1017"/>
        <v>193.17959999999999</v>
      </c>
    </row>
    <row r="3069" spans="14:55" ht="29.25" thickBot="1">
      <c r="N3069" s="3" t="s">
        <v>224</v>
      </c>
      <c r="O3069" s="83">
        <v>120</v>
      </c>
      <c r="P3069" s="87">
        <v>219.16</v>
      </c>
      <c r="Q3069" s="84" t="s">
        <v>107</v>
      </c>
      <c r="R3069" s="84" t="s">
        <v>10</v>
      </c>
      <c r="S3069" s="84" t="s">
        <v>105</v>
      </c>
      <c r="T3069" s="83" t="s">
        <v>233</v>
      </c>
      <c r="U3069" s="83" t="s">
        <v>124</v>
      </c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14:55" ht="29.25" thickBot="1">
      <c r="N3070" s="3" t="s">
        <v>224</v>
      </c>
      <c r="O3070" s="83">
        <v>120</v>
      </c>
      <c r="P3070" s="87">
        <v>400</v>
      </c>
      <c r="Q3070" s="84" t="s">
        <v>102</v>
      </c>
      <c r="R3070" s="84" t="s">
        <v>10</v>
      </c>
      <c r="S3070" s="84" t="s">
        <v>105</v>
      </c>
      <c r="T3070" s="83" t="s">
        <v>233</v>
      </c>
      <c r="U3070" s="83" t="s">
        <v>124</v>
      </c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14:55" ht="46.5" thickBot="1">
      <c r="N3071" s="3" t="s">
        <v>234</v>
      </c>
      <c r="O3071" s="99" t="s">
        <v>17</v>
      </c>
      <c r="P3071"/>
      <c r="Q3071"/>
      <c r="R3071"/>
      <c r="S3071"/>
      <c r="T3071"/>
      <c r="U3071"/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14:55" ht="15.75" thickBot="1">
      <c r="N3072" s="3" t="s">
        <v>234</v>
      </c>
      <c r="O3072" s="88" t="s">
        <v>13</v>
      </c>
      <c r="P3072" s="88" t="s">
        <v>14</v>
      </c>
      <c r="Q3072" s="88" t="s">
        <v>3</v>
      </c>
      <c r="R3072" s="88" t="s">
        <v>4</v>
      </c>
      <c r="S3072" s="88" t="s">
        <v>5</v>
      </c>
      <c r="T3072" s="88" t="s">
        <v>15</v>
      </c>
      <c r="U3072" s="88" t="s">
        <v>16</v>
      </c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14:55" ht="29.25" thickBot="1">
      <c r="N3073" s="3" t="s">
        <v>234</v>
      </c>
      <c r="O3073" s="78">
        <v>1</v>
      </c>
      <c r="P3073" s="82">
        <v>919.65</v>
      </c>
      <c r="Q3073" s="79" t="s">
        <v>103</v>
      </c>
      <c r="R3073" s="79" t="s">
        <v>10</v>
      </c>
      <c r="S3073" s="79" t="s">
        <v>10</v>
      </c>
      <c r="T3073" s="78" t="s">
        <v>226</v>
      </c>
      <c r="U3073" s="78" t="s">
        <v>88</v>
      </c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14:55" ht="29.25" thickBot="1">
      <c r="N3074" s="3" t="s">
        <v>234</v>
      </c>
      <c r="O3074" s="83">
        <v>1</v>
      </c>
      <c r="P3074" s="86">
        <v>2541.9699999999998</v>
      </c>
      <c r="Q3074" s="84" t="s">
        <v>86</v>
      </c>
      <c r="R3074" s="84" t="s">
        <v>10</v>
      </c>
      <c r="S3074" s="84" t="s">
        <v>10</v>
      </c>
      <c r="T3074" s="83" t="s">
        <v>229</v>
      </c>
      <c r="U3074" s="83" t="s">
        <v>88</v>
      </c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14:55" ht="29.25" thickBot="1">
      <c r="N3075" s="3" t="s">
        <v>234</v>
      </c>
      <c r="O3075" s="83">
        <v>2</v>
      </c>
      <c r="P3075" s="87">
        <v>215.49</v>
      </c>
      <c r="Q3075" s="84" t="s">
        <v>103</v>
      </c>
      <c r="R3075" s="84" t="s">
        <v>10</v>
      </c>
      <c r="S3075" s="84" t="s">
        <v>10</v>
      </c>
      <c r="T3075" s="83" t="s">
        <v>226</v>
      </c>
      <c r="U3075" s="83" t="s">
        <v>124</v>
      </c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14:55" ht="29.25" thickBot="1">
      <c r="N3076" s="3" t="s">
        <v>234</v>
      </c>
      <c r="O3076" s="83">
        <v>2</v>
      </c>
      <c r="P3076" s="87">
        <v>704.16</v>
      </c>
      <c r="Q3076" s="84" t="s">
        <v>103</v>
      </c>
      <c r="R3076" s="84" t="s">
        <v>10</v>
      </c>
      <c r="S3076" s="84" t="s">
        <v>83</v>
      </c>
      <c r="T3076" s="83" t="s">
        <v>226</v>
      </c>
      <c r="U3076" s="83" t="s">
        <v>124</v>
      </c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14:55" ht="29.25" thickBot="1">
      <c r="N3077" s="3" t="s">
        <v>234</v>
      </c>
      <c r="O3077" s="83">
        <v>2</v>
      </c>
      <c r="P3077" s="86">
        <v>2541.9699999999998</v>
      </c>
      <c r="Q3077" s="84" t="s">
        <v>86</v>
      </c>
      <c r="R3077" s="84" t="s">
        <v>10</v>
      </c>
      <c r="S3077" s="84" t="s">
        <v>10</v>
      </c>
      <c r="T3077" s="83" t="s">
        <v>229</v>
      </c>
      <c r="U3077" s="83" t="s">
        <v>124</v>
      </c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14:55" ht="29.25" thickBot="1">
      <c r="N3078" s="3" t="s">
        <v>234</v>
      </c>
      <c r="O3078" s="83">
        <v>3</v>
      </c>
      <c r="P3078" s="87">
        <v>147.19999999999999</v>
      </c>
      <c r="Q3078" s="84" t="s">
        <v>103</v>
      </c>
      <c r="R3078" s="84" t="s">
        <v>10</v>
      </c>
      <c r="S3078" s="84" t="s">
        <v>83</v>
      </c>
      <c r="T3078" s="83" t="s">
        <v>226</v>
      </c>
      <c r="U3078" s="83" t="s">
        <v>124</v>
      </c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14:55" ht="29.25" thickBot="1">
      <c r="N3079" s="3" t="s">
        <v>234</v>
      </c>
      <c r="O3079" s="83">
        <v>3</v>
      </c>
      <c r="P3079" s="87">
        <v>772.45</v>
      </c>
      <c r="Q3079" s="84" t="s">
        <v>103</v>
      </c>
      <c r="R3079" s="84" t="s">
        <v>10</v>
      </c>
      <c r="S3079" s="84" t="s">
        <v>10</v>
      </c>
      <c r="T3079" s="83" t="s">
        <v>228</v>
      </c>
      <c r="U3079" s="83" t="s">
        <v>124</v>
      </c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14:55" ht="29.25" thickBot="1">
      <c r="N3080" s="3" t="s">
        <v>234</v>
      </c>
      <c r="O3080" s="83">
        <v>3</v>
      </c>
      <c r="P3080" s="86">
        <v>2541.9699999999998</v>
      </c>
      <c r="Q3080" s="84" t="s">
        <v>86</v>
      </c>
      <c r="R3080" s="84" t="s">
        <v>10</v>
      </c>
      <c r="S3080" s="84" t="s">
        <v>10</v>
      </c>
      <c r="T3080" s="83" t="s">
        <v>229</v>
      </c>
      <c r="U3080" s="83" t="s">
        <v>124</v>
      </c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14:55" ht="29.25" thickBot="1">
      <c r="N3081" s="3" t="s">
        <v>234</v>
      </c>
      <c r="O3081" s="83">
        <v>4</v>
      </c>
      <c r="P3081" s="87">
        <v>919.65</v>
      </c>
      <c r="Q3081" s="84" t="s">
        <v>103</v>
      </c>
      <c r="R3081" s="84" t="s">
        <v>10</v>
      </c>
      <c r="S3081" s="84" t="s">
        <v>10</v>
      </c>
      <c r="T3081" s="83" t="s">
        <v>228</v>
      </c>
      <c r="U3081" s="83" t="s">
        <v>124</v>
      </c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14:55" ht="29.25" thickBot="1">
      <c r="N3082" s="3" t="s">
        <v>234</v>
      </c>
      <c r="O3082" s="83">
        <v>4</v>
      </c>
      <c r="P3082" s="86">
        <v>2541.9699999999998</v>
      </c>
      <c r="Q3082" s="84" t="s">
        <v>86</v>
      </c>
      <c r="R3082" s="84" t="s">
        <v>10</v>
      </c>
      <c r="S3082" s="84" t="s">
        <v>10</v>
      </c>
      <c r="T3082" s="83" t="s">
        <v>229</v>
      </c>
      <c r="U3082" s="83" t="s">
        <v>124</v>
      </c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14:55" ht="29.25" thickBot="1">
      <c r="N3083" s="3" t="s">
        <v>234</v>
      </c>
      <c r="O3083" s="83">
        <v>5</v>
      </c>
      <c r="P3083" s="87">
        <v>919.65</v>
      </c>
      <c r="Q3083" s="84" t="s">
        <v>103</v>
      </c>
      <c r="R3083" s="84" t="s">
        <v>10</v>
      </c>
      <c r="S3083" s="84" t="s">
        <v>10</v>
      </c>
      <c r="T3083" s="83" t="s">
        <v>228</v>
      </c>
      <c r="U3083" s="83" t="s">
        <v>124</v>
      </c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14:55" ht="29.25" thickBot="1">
      <c r="N3084" s="3" t="s">
        <v>234</v>
      </c>
      <c r="O3084" s="83">
        <v>5</v>
      </c>
      <c r="P3084" s="86">
        <v>2541.9699999999998</v>
      </c>
      <c r="Q3084" s="84" t="s">
        <v>86</v>
      </c>
      <c r="R3084" s="84" t="s">
        <v>10</v>
      </c>
      <c r="S3084" s="84" t="s">
        <v>10</v>
      </c>
      <c r="T3084" s="83" t="s">
        <v>229</v>
      </c>
      <c r="U3084" s="83" t="s">
        <v>124</v>
      </c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14:55" ht="29.25" thickBot="1">
      <c r="N3085" s="3" t="s">
        <v>234</v>
      </c>
      <c r="O3085" s="83">
        <v>6</v>
      </c>
      <c r="P3085" s="87">
        <v>919.65</v>
      </c>
      <c r="Q3085" s="84" t="s">
        <v>103</v>
      </c>
      <c r="R3085" s="84" t="s">
        <v>10</v>
      </c>
      <c r="S3085" s="84" t="s">
        <v>10</v>
      </c>
      <c r="T3085" s="83" t="s">
        <v>228</v>
      </c>
      <c r="U3085" s="83" t="s">
        <v>124</v>
      </c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14:55" ht="29.25" thickBot="1">
      <c r="N3086" s="3" t="s">
        <v>234</v>
      </c>
      <c r="O3086" s="83">
        <v>6</v>
      </c>
      <c r="P3086" s="86">
        <v>1567.46</v>
      </c>
      <c r="Q3086" s="84" t="s">
        <v>86</v>
      </c>
      <c r="R3086" s="84" t="s">
        <v>10</v>
      </c>
      <c r="S3086" s="84" t="s">
        <v>10</v>
      </c>
      <c r="T3086" s="83" t="s">
        <v>229</v>
      </c>
      <c r="U3086" s="83" t="s">
        <v>124</v>
      </c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14:55" ht="29.25" thickBot="1">
      <c r="N3087" s="3" t="s">
        <v>234</v>
      </c>
      <c r="O3087" s="83">
        <v>6</v>
      </c>
      <c r="P3087" s="87">
        <v>974.51</v>
      </c>
      <c r="Q3087" s="84" t="s">
        <v>86</v>
      </c>
      <c r="R3087" s="84" t="s">
        <v>10</v>
      </c>
      <c r="S3087" s="84" t="s">
        <v>83</v>
      </c>
      <c r="T3087" s="83" t="s">
        <v>229</v>
      </c>
      <c r="U3087" s="83" t="s">
        <v>124</v>
      </c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14:55" ht="29.25" thickBot="1">
      <c r="N3088" s="3" t="s">
        <v>234</v>
      </c>
      <c r="O3088" s="83">
        <v>7</v>
      </c>
      <c r="P3088" s="87">
        <v>919.65</v>
      </c>
      <c r="Q3088" s="84" t="s">
        <v>103</v>
      </c>
      <c r="R3088" s="84" t="s">
        <v>10</v>
      </c>
      <c r="S3088" s="84" t="s">
        <v>10</v>
      </c>
      <c r="T3088" s="83" t="s">
        <v>228</v>
      </c>
      <c r="U3088" s="83" t="s">
        <v>124</v>
      </c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14:55" ht="29.25" thickBot="1">
      <c r="N3089" s="3" t="s">
        <v>234</v>
      </c>
      <c r="O3089" s="83">
        <v>7</v>
      </c>
      <c r="P3089" s="86">
        <v>2541.9699999999998</v>
      </c>
      <c r="Q3089" s="84" t="s">
        <v>86</v>
      </c>
      <c r="R3089" s="84" t="s">
        <v>10</v>
      </c>
      <c r="S3089" s="84" t="s">
        <v>83</v>
      </c>
      <c r="T3089" s="83" t="s">
        <v>229</v>
      </c>
      <c r="U3089" s="83" t="s">
        <v>124</v>
      </c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14:55" ht="29.25" thickBot="1">
      <c r="N3090" s="3" t="s">
        <v>234</v>
      </c>
      <c r="O3090" s="83">
        <v>8</v>
      </c>
      <c r="P3090" s="87">
        <v>919.65</v>
      </c>
      <c r="Q3090" s="84" t="s">
        <v>103</v>
      </c>
      <c r="R3090" s="84" t="s">
        <v>10</v>
      </c>
      <c r="S3090" s="84" t="s">
        <v>10</v>
      </c>
      <c r="T3090" s="83" t="s">
        <v>228</v>
      </c>
      <c r="U3090" s="83" t="s">
        <v>124</v>
      </c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14:55" ht="29.25" thickBot="1">
      <c r="N3091" s="3" t="s">
        <v>234</v>
      </c>
      <c r="O3091" s="83">
        <v>8</v>
      </c>
      <c r="P3091" s="86">
        <v>2541.9699999999998</v>
      </c>
      <c r="Q3091" s="84" t="s">
        <v>86</v>
      </c>
      <c r="R3091" s="84" t="s">
        <v>10</v>
      </c>
      <c r="S3091" s="84" t="s">
        <v>83</v>
      </c>
      <c r="T3091" s="83" t="s">
        <v>229</v>
      </c>
      <c r="U3091" s="83" t="s">
        <v>124</v>
      </c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14:55" ht="29.25" thickBot="1">
      <c r="N3092" s="3" t="s">
        <v>234</v>
      </c>
      <c r="O3092" s="83">
        <v>9</v>
      </c>
      <c r="P3092" s="87">
        <v>919.65</v>
      </c>
      <c r="Q3092" s="84" t="s">
        <v>103</v>
      </c>
      <c r="R3092" s="84" t="s">
        <v>10</v>
      </c>
      <c r="S3092" s="84" t="s">
        <v>10</v>
      </c>
      <c r="T3092" s="83" t="s">
        <v>228</v>
      </c>
      <c r="U3092" s="83" t="s">
        <v>124</v>
      </c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14:55" ht="29.25" thickBot="1">
      <c r="N3093" s="3" t="s">
        <v>234</v>
      </c>
      <c r="O3093" s="83">
        <v>9</v>
      </c>
      <c r="P3093" s="86">
        <v>2541.9699999999998</v>
      </c>
      <c r="Q3093" s="84" t="s">
        <v>86</v>
      </c>
      <c r="R3093" s="84" t="s">
        <v>10</v>
      </c>
      <c r="S3093" s="84" t="s">
        <v>83</v>
      </c>
      <c r="T3093" s="83" t="s">
        <v>229</v>
      </c>
      <c r="U3093" s="83" t="s">
        <v>124</v>
      </c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14:55" ht="29.25" thickBot="1">
      <c r="N3094" s="3" t="s">
        <v>234</v>
      </c>
      <c r="O3094" s="83">
        <v>10</v>
      </c>
      <c r="P3094" s="87">
        <v>919.65</v>
      </c>
      <c r="Q3094" s="84" t="s">
        <v>103</v>
      </c>
      <c r="R3094" s="84" t="s">
        <v>10</v>
      </c>
      <c r="S3094" s="84" t="s">
        <v>10</v>
      </c>
      <c r="T3094" s="83" t="s">
        <v>228</v>
      </c>
      <c r="U3094" s="83" t="s">
        <v>124</v>
      </c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14:55" ht="29.25" thickBot="1">
      <c r="N3095" s="3" t="s">
        <v>234</v>
      </c>
      <c r="O3095" s="83">
        <v>10</v>
      </c>
      <c r="P3095" s="86">
        <v>2107.56</v>
      </c>
      <c r="Q3095" s="84" t="s">
        <v>86</v>
      </c>
      <c r="R3095" s="84" t="s">
        <v>10</v>
      </c>
      <c r="S3095" s="84" t="s">
        <v>83</v>
      </c>
      <c r="T3095" s="83" t="s">
        <v>229</v>
      </c>
      <c r="U3095" s="83" t="s">
        <v>124</v>
      </c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14:55" ht="29.25" thickBot="1">
      <c r="N3096" s="3" t="s">
        <v>234</v>
      </c>
      <c r="O3096" s="83">
        <v>10</v>
      </c>
      <c r="P3096" s="87">
        <v>434.41</v>
      </c>
      <c r="Q3096" s="84" t="s">
        <v>86</v>
      </c>
      <c r="R3096" s="84" t="s">
        <v>10</v>
      </c>
      <c r="S3096" s="84" t="s">
        <v>10</v>
      </c>
      <c r="T3096" s="83" t="s">
        <v>112</v>
      </c>
      <c r="U3096" s="83" t="s">
        <v>124</v>
      </c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14:55" ht="29.25" thickBot="1">
      <c r="N3097" s="3" t="s">
        <v>234</v>
      </c>
      <c r="O3097" s="83">
        <v>11</v>
      </c>
      <c r="P3097" s="87">
        <v>919.65</v>
      </c>
      <c r="Q3097" s="84" t="s">
        <v>103</v>
      </c>
      <c r="R3097" s="84" t="s">
        <v>10</v>
      </c>
      <c r="S3097" s="84" t="s">
        <v>10</v>
      </c>
      <c r="T3097" s="83" t="s">
        <v>228</v>
      </c>
      <c r="U3097" s="83" t="s">
        <v>124</v>
      </c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14:55" ht="29.25" thickBot="1">
      <c r="N3098" s="3" t="s">
        <v>234</v>
      </c>
      <c r="O3098" s="83">
        <v>11</v>
      </c>
      <c r="P3098" s="86">
        <v>2541.9699999999998</v>
      </c>
      <c r="Q3098" s="84" t="s">
        <v>86</v>
      </c>
      <c r="R3098" s="84" t="s">
        <v>10</v>
      </c>
      <c r="S3098" s="84" t="s">
        <v>10</v>
      </c>
      <c r="T3098" s="83" t="s">
        <v>112</v>
      </c>
      <c r="U3098" s="83" t="s">
        <v>124</v>
      </c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14:55" ht="29.25" thickBot="1">
      <c r="N3099" s="3" t="s">
        <v>234</v>
      </c>
      <c r="O3099" s="83">
        <v>12</v>
      </c>
      <c r="P3099" s="87">
        <v>919.65</v>
      </c>
      <c r="Q3099" s="84" t="s">
        <v>103</v>
      </c>
      <c r="R3099" s="84" t="s">
        <v>10</v>
      </c>
      <c r="S3099" s="84" t="s">
        <v>10</v>
      </c>
      <c r="T3099" s="83" t="s">
        <v>228</v>
      </c>
      <c r="U3099" s="83" t="s">
        <v>124</v>
      </c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14:55" ht="29.25" thickBot="1">
      <c r="N3100" s="3" t="s">
        <v>234</v>
      </c>
      <c r="O3100" s="83">
        <v>12</v>
      </c>
      <c r="P3100" s="86">
        <v>2541.9699999999998</v>
      </c>
      <c r="Q3100" s="84" t="s">
        <v>86</v>
      </c>
      <c r="R3100" s="84" t="s">
        <v>10</v>
      </c>
      <c r="S3100" s="84" t="s">
        <v>10</v>
      </c>
      <c r="T3100" s="83" t="s">
        <v>112</v>
      </c>
      <c r="U3100" s="83" t="s">
        <v>124</v>
      </c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14:55" ht="29.25" thickBot="1">
      <c r="N3101" s="3" t="s">
        <v>234</v>
      </c>
      <c r="O3101" s="83">
        <v>13</v>
      </c>
      <c r="P3101" s="87">
        <v>919.65</v>
      </c>
      <c r="Q3101" s="84" t="s">
        <v>103</v>
      </c>
      <c r="R3101" s="84" t="s">
        <v>10</v>
      </c>
      <c r="S3101" s="84" t="s">
        <v>10</v>
      </c>
      <c r="T3101" s="83" t="s">
        <v>228</v>
      </c>
      <c r="U3101" s="83" t="s">
        <v>124</v>
      </c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14:55" ht="29.25" thickBot="1">
      <c r="N3102" s="3" t="s">
        <v>234</v>
      </c>
      <c r="O3102" s="83">
        <v>13</v>
      </c>
      <c r="P3102" s="86">
        <v>2541.9699999999998</v>
      </c>
      <c r="Q3102" s="84" t="s">
        <v>86</v>
      </c>
      <c r="R3102" s="84" t="s">
        <v>10</v>
      </c>
      <c r="S3102" s="84" t="s">
        <v>10</v>
      </c>
      <c r="T3102" s="83" t="s">
        <v>112</v>
      </c>
      <c r="U3102" s="83" t="s">
        <v>124</v>
      </c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14:55" ht="29.25" thickBot="1">
      <c r="N3103" s="3" t="s">
        <v>234</v>
      </c>
      <c r="O3103" s="83">
        <v>14</v>
      </c>
      <c r="P3103" s="87">
        <v>468.45</v>
      </c>
      <c r="Q3103" s="84" t="s">
        <v>103</v>
      </c>
      <c r="R3103" s="84" t="s">
        <v>10</v>
      </c>
      <c r="S3103" s="84" t="s">
        <v>10</v>
      </c>
      <c r="T3103" s="83" t="s">
        <v>228</v>
      </c>
      <c r="U3103" s="83" t="s">
        <v>124</v>
      </c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14:55" ht="29.25" thickBot="1">
      <c r="N3104" s="3" t="s">
        <v>234</v>
      </c>
      <c r="O3104" s="83">
        <v>14</v>
      </c>
      <c r="P3104" s="87">
        <v>451.2</v>
      </c>
      <c r="Q3104" s="84" t="s">
        <v>103</v>
      </c>
      <c r="R3104" s="84" t="s">
        <v>10</v>
      </c>
      <c r="S3104" s="84" t="s">
        <v>83</v>
      </c>
      <c r="T3104" s="83" t="s">
        <v>228</v>
      </c>
      <c r="U3104" s="83" t="s">
        <v>124</v>
      </c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14:55" ht="29.25" thickBot="1">
      <c r="N3105" s="3" t="s">
        <v>234</v>
      </c>
      <c r="O3105" s="83">
        <v>14</v>
      </c>
      <c r="P3105" s="86">
        <v>1228.78</v>
      </c>
      <c r="Q3105" s="84" t="s">
        <v>86</v>
      </c>
      <c r="R3105" s="84" t="s">
        <v>10</v>
      </c>
      <c r="S3105" s="84" t="s">
        <v>10</v>
      </c>
      <c r="T3105" s="83" t="s">
        <v>112</v>
      </c>
      <c r="U3105" s="83" t="s">
        <v>124</v>
      </c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14:55" ht="29.25" thickBot="1">
      <c r="N3106" s="3" t="s">
        <v>234</v>
      </c>
      <c r="O3106" s="83">
        <v>14</v>
      </c>
      <c r="P3106" s="86">
        <v>1313.19</v>
      </c>
      <c r="Q3106" s="84" t="s">
        <v>86</v>
      </c>
      <c r="R3106" s="84" t="s">
        <v>10</v>
      </c>
      <c r="S3106" s="84" t="s">
        <v>83</v>
      </c>
      <c r="T3106" s="83" t="s">
        <v>112</v>
      </c>
      <c r="U3106" s="83" t="s">
        <v>124</v>
      </c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14:55" ht="29.25" thickBot="1">
      <c r="N3107" s="3" t="s">
        <v>234</v>
      </c>
      <c r="O3107" s="83">
        <v>15</v>
      </c>
      <c r="P3107" s="87">
        <v>919.65</v>
      </c>
      <c r="Q3107" s="84" t="s">
        <v>103</v>
      </c>
      <c r="R3107" s="84" t="s">
        <v>10</v>
      </c>
      <c r="S3107" s="84" t="s">
        <v>83</v>
      </c>
      <c r="T3107" s="83" t="s">
        <v>228</v>
      </c>
      <c r="U3107" s="83" t="s">
        <v>124</v>
      </c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14:55" ht="29.25" thickBot="1">
      <c r="N3108" s="3" t="s">
        <v>234</v>
      </c>
      <c r="O3108" s="83">
        <v>15</v>
      </c>
      <c r="P3108" s="86">
        <v>2541.9699999999998</v>
      </c>
      <c r="Q3108" s="84" t="s">
        <v>86</v>
      </c>
      <c r="R3108" s="84" t="s">
        <v>10</v>
      </c>
      <c r="S3108" s="84" t="s">
        <v>83</v>
      </c>
      <c r="T3108" s="83" t="s">
        <v>112</v>
      </c>
      <c r="U3108" s="83" t="s">
        <v>124</v>
      </c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14:55" ht="29.25" thickBot="1">
      <c r="N3109" s="3" t="s">
        <v>234</v>
      </c>
      <c r="O3109" s="83">
        <v>16</v>
      </c>
      <c r="P3109" s="87">
        <v>919.65</v>
      </c>
      <c r="Q3109" s="84" t="s">
        <v>103</v>
      </c>
      <c r="R3109" s="84" t="s">
        <v>10</v>
      </c>
      <c r="S3109" s="84" t="s">
        <v>83</v>
      </c>
      <c r="T3109" s="83" t="s">
        <v>228</v>
      </c>
      <c r="U3109" s="83" t="s">
        <v>124</v>
      </c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14:55" ht="29.25" thickBot="1">
      <c r="N3110" s="3" t="s">
        <v>234</v>
      </c>
      <c r="O3110" s="83">
        <v>16</v>
      </c>
      <c r="P3110" s="86">
        <v>2541.9699999999998</v>
      </c>
      <c r="Q3110" s="84" t="s">
        <v>86</v>
      </c>
      <c r="R3110" s="84" t="s">
        <v>10</v>
      </c>
      <c r="S3110" s="84" t="s">
        <v>83</v>
      </c>
      <c r="T3110" s="83" t="s">
        <v>112</v>
      </c>
      <c r="U3110" s="83" t="s">
        <v>124</v>
      </c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14:55" ht="29.25" thickBot="1">
      <c r="N3111" s="3" t="s">
        <v>234</v>
      </c>
      <c r="O3111" s="83">
        <v>17</v>
      </c>
      <c r="P3111" s="87">
        <v>919.65</v>
      </c>
      <c r="Q3111" s="84" t="s">
        <v>103</v>
      </c>
      <c r="R3111" s="84" t="s">
        <v>10</v>
      </c>
      <c r="S3111" s="84" t="s">
        <v>83</v>
      </c>
      <c r="T3111" s="83" t="s">
        <v>228</v>
      </c>
      <c r="U3111" s="83" t="s">
        <v>124</v>
      </c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14:55" ht="29.25" thickBot="1">
      <c r="N3112" s="3" t="s">
        <v>234</v>
      </c>
      <c r="O3112" s="83">
        <v>17</v>
      </c>
      <c r="P3112" s="87">
        <v>569.70000000000005</v>
      </c>
      <c r="Q3112" s="84" t="s">
        <v>86</v>
      </c>
      <c r="R3112" s="84" t="s">
        <v>10</v>
      </c>
      <c r="S3112" s="84" t="s">
        <v>83</v>
      </c>
      <c r="T3112" s="83" t="s">
        <v>112</v>
      </c>
      <c r="U3112" s="83" t="s">
        <v>124</v>
      </c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14:55" ht="29.25" thickBot="1">
      <c r="N3113" s="3" t="s">
        <v>234</v>
      </c>
      <c r="O3113" s="83">
        <v>17</v>
      </c>
      <c r="P3113" s="86">
        <v>1972.27</v>
      </c>
      <c r="Q3113" s="84" t="s">
        <v>86</v>
      </c>
      <c r="R3113" s="84" t="s">
        <v>10</v>
      </c>
      <c r="S3113" s="84" t="s">
        <v>10</v>
      </c>
      <c r="T3113" s="83" t="s">
        <v>120</v>
      </c>
      <c r="U3113" s="83" t="s">
        <v>124</v>
      </c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14:55" ht="29.25" thickBot="1">
      <c r="N3114" s="3" t="s">
        <v>234</v>
      </c>
      <c r="O3114" s="83">
        <v>18</v>
      </c>
      <c r="P3114" s="87">
        <v>919.65</v>
      </c>
      <c r="Q3114" s="84" t="s">
        <v>103</v>
      </c>
      <c r="R3114" s="84" t="s">
        <v>10</v>
      </c>
      <c r="S3114" s="84" t="s">
        <v>83</v>
      </c>
      <c r="T3114" s="83" t="s">
        <v>228</v>
      </c>
      <c r="U3114" s="83" t="s">
        <v>124</v>
      </c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14:55" ht="29.25" thickBot="1">
      <c r="N3115" s="3" t="s">
        <v>234</v>
      </c>
      <c r="O3115" s="83">
        <v>18</v>
      </c>
      <c r="P3115" s="86">
        <v>2541.9699999999998</v>
      </c>
      <c r="Q3115" s="84" t="s">
        <v>86</v>
      </c>
      <c r="R3115" s="84" t="s">
        <v>10</v>
      </c>
      <c r="S3115" s="84" t="s">
        <v>10</v>
      </c>
      <c r="T3115" s="83" t="s">
        <v>120</v>
      </c>
      <c r="U3115" s="83" t="s">
        <v>124</v>
      </c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14:55" ht="29.25" thickBot="1">
      <c r="N3116" s="3" t="s">
        <v>234</v>
      </c>
      <c r="O3116" s="83">
        <v>19</v>
      </c>
      <c r="P3116" s="87">
        <v>919.65</v>
      </c>
      <c r="Q3116" s="84" t="s">
        <v>103</v>
      </c>
      <c r="R3116" s="84" t="s">
        <v>10</v>
      </c>
      <c r="S3116" s="84" t="s">
        <v>83</v>
      </c>
      <c r="T3116" s="83" t="s">
        <v>228</v>
      </c>
      <c r="U3116" s="83" t="s">
        <v>124</v>
      </c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14:55" ht="29.25" thickBot="1">
      <c r="N3117" s="3" t="s">
        <v>234</v>
      </c>
      <c r="O3117" s="83">
        <v>19</v>
      </c>
      <c r="P3117" s="86">
        <v>1425.57</v>
      </c>
      <c r="Q3117" s="84" t="s">
        <v>86</v>
      </c>
      <c r="R3117" s="84" t="s">
        <v>10</v>
      </c>
      <c r="S3117" s="84" t="s">
        <v>10</v>
      </c>
      <c r="T3117" s="83" t="s">
        <v>120</v>
      </c>
      <c r="U3117" s="83" t="s">
        <v>124</v>
      </c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14:55" ht="29.25" thickBot="1">
      <c r="N3118" s="3" t="s">
        <v>234</v>
      </c>
      <c r="O3118" s="83">
        <v>19</v>
      </c>
      <c r="P3118" s="86">
        <v>1116.4000000000001</v>
      </c>
      <c r="Q3118" s="84" t="s">
        <v>86</v>
      </c>
      <c r="R3118" s="84" t="s">
        <v>10</v>
      </c>
      <c r="S3118" s="84" t="s">
        <v>83</v>
      </c>
      <c r="T3118" s="83" t="s">
        <v>120</v>
      </c>
      <c r="U3118" s="83" t="s">
        <v>124</v>
      </c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14:55" ht="29.25" thickBot="1">
      <c r="N3119" s="3" t="s">
        <v>234</v>
      </c>
      <c r="O3119" s="83">
        <v>20</v>
      </c>
      <c r="P3119" s="87">
        <v>919.65</v>
      </c>
      <c r="Q3119" s="84" t="s">
        <v>103</v>
      </c>
      <c r="R3119" s="84" t="s">
        <v>10</v>
      </c>
      <c r="S3119" s="84" t="s">
        <v>83</v>
      </c>
      <c r="T3119" s="83" t="s">
        <v>228</v>
      </c>
      <c r="U3119" s="83" t="s">
        <v>124</v>
      </c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14:55" ht="29.25" thickBot="1">
      <c r="N3120" s="3" t="s">
        <v>234</v>
      </c>
      <c r="O3120" s="83">
        <v>20</v>
      </c>
      <c r="P3120" s="86">
        <v>2541.9699999999998</v>
      </c>
      <c r="Q3120" s="84" t="s">
        <v>86</v>
      </c>
      <c r="R3120" s="84" t="s">
        <v>10</v>
      </c>
      <c r="S3120" s="84" t="s">
        <v>83</v>
      </c>
      <c r="T3120" s="83" t="s">
        <v>120</v>
      </c>
      <c r="U3120" s="83" t="s">
        <v>124</v>
      </c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14:55" ht="29.25" thickBot="1">
      <c r="N3121" s="3" t="s">
        <v>234</v>
      </c>
      <c r="O3121" s="83">
        <v>21</v>
      </c>
      <c r="P3121" s="87">
        <v>919.65</v>
      </c>
      <c r="Q3121" s="84" t="s">
        <v>103</v>
      </c>
      <c r="R3121" s="84" t="s">
        <v>10</v>
      </c>
      <c r="S3121" s="84" t="s">
        <v>83</v>
      </c>
      <c r="T3121" s="83" t="s">
        <v>228</v>
      </c>
      <c r="U3121" s="83" t="s">
        <v>124</v>
      </c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14:55" ht="29.25" thickBot="1">
      <c r="N3122" s="3" t="s">
        <v>234</v>
      </c>
      <c r="O3122" s="83">
        <v>21</v>
      </c>
      <c r="P3122" s="87">
        <v>796.49</v>
      </c>
      <c r="Q3122" s="84" t="s">
        <v>86</v>
      </c>
      <c r="R3122" s="84" t="s">
        <v>10</v>
      </c>
      <c r="S3122" s="84" t="s">
        <v>83</v>
      </c>
      <c r="T3122" s="83" t="s">
        <v>120</v>
      </c>
      <c r="U3122" s="83" t="s">
        <v>124</v>
      </c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14:55" ht="29.25" thickBot="1">
      <c r="N3123" s="3" t="s">
        <v>234</v>
      </c>
      <c r="O3123" s="83">
        <v>21</v>
      </c>
      <c r="P3123" s="86">
        <v>1745.48</v>
      </c>
      <c r="Q3123" s="84" t="s">
        <v>86</v>
      </c>
      <c r="R3123" s="84" t="s">
        <v>10</v>
      </c>
      <c r="S3123" s="84" t="s">
        <v>10</v>
      </c>
      <c r="T3123" s="83" t="s">
        <v>133</v>
      </c>
      <c r="U3123" s="83" t="s">
        <v>124</v>
      </c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14:55" ht="29.25" thickBot="1">
      <c r="N3124" s="3" t="s">
        <v>234</v>
      </c>
      <c r="O3124" s="83">
        <v>22</v>
      </c>
      <c r="P3124" s="87">
        <v>919.65</v>
      </c>
      <c r="Q3124" s="84" t="s">
        <v>103</v>
      </c>
      <c r="R3124" s="84" t="s">
        <v>10</v>
      </c>
      <c r="S3124" s="84" t="s">
        <v>83</v>
      </c>
      <c r="T3124" s="83" t="s">
        <v>228</v>
      </c>
      <c r="U3124" s="83" t="s">
        <v>124</v>
      </c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14:55" ht="29.25" thickBot="1">
      <c r="N3125" s="3" t="s">
        <v>234</v>
      </c>
      <c r="O3125" s="83">
        <v>22</v>
      </c>
      <c r="P3125" s="86">
        <v>2541.9699999999998</v>
      </c>
      <c r="Q3125" s="84" t="s">
        <v>86</v>
      </c>
      <c r="R3125" s="84" t="s">
        <v>10</v>
      </c>
      <c r="S3125" s="84" t="s">
        <v>10</v>
      </c>
      <c r="T3125" s="83" t="s">
        <v>133</v>
      </c>
      <c r="U3125" s="83" t="s">
        <v>124</v>
      </c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14:55" ht="29.25" thickBot="1">
      <c r="N3126" s="3" t="s">
        <v>234</v>
      </c>
      <c r="O3126" s="83">
        <v>23</v>
      </c>
      <c r="P3126" s="87">
        <v>19.649999999999999</v>
      </c>
      <c r="Q3126" s="84" t="s">
        <v>103</v>
      </c>
      <c r="R3126" s="84" t="s">
        <v>10</v>
      </c>
      <c r="S3126" s="84" t="s">
        <v>83</v>
      </c>
      <c r="T3126" s="83" t="s">
        <v>228</v>
      </c>
      <c r="U3126" s="83" t="s">
        <v>124</v>
      </c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14:55" ht="29.25" thickBot="1">
      <c r="N3127" s="3" t="s">
        <v>234</v>
      </c>
      <c r="O3127" s="83">
        <v>23</v>
      </c>
      <c r="P3127" s="87">
        <v>900</v>
      </c>
      <c r="Q3127" s="84" t="s">
        <v>103</v>
      </c>
      <c r="R3127" s="84" t="s">
        <v>10</v>
      </c>
      <c r="S3127" s="84" t="s">
        <v>10</v>
      </c>
      <c r="T3127" s="83" t="s">
        <v>235</v>
      </c>
      <c r="U3127" s="83" t="s">
        <v>124</v>
      </c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14:55" ht="29.25" thickBot="1">
      <c r="N3128" s="3" t="s">
        <v>234</v>
      </c>
      <c r="O3128" s="83">
        <v>23</v>
      </c>
      <c r="P3128" s="86">
        <v>2541.9699999999998</v>
      </c>
      <c r="Q3128" s="84" t="s">
        <v>86</v>
      </c>
      <c r="R3128" s="84" t="s">
        <v>10</v>
      </c>
      <c r="S3128" s="84" t="s">
        <v>10</v>
      </c>
      <c r="T3128" s="83" t="s">
        <v>133</v>
      </c>
      <c r="U3128" s="83" t="s">
        <v>124</v>
      </c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14:55" ht="29.25" thickBot="1">
      <c r="N3129" s="3" t="s">
        <v>234</v>
      </c>
      <c r="O3129" s="83">
        <v>24</v>
      </c>
      <c r="P3129" s="87">
        <v>919.65</v>
      </c>
      <c r="Q3129" s="84" t="s">
        <v>103</v>
      </c>
      <c r="R3129" s="84" t="s">
        <v>10</v>
      </c>
      <c r="S3129" s="84" t="s">
        <v>10</v>
      </c>
      <c r="T3129" s="83" t="s">
        <v>235</v>
      </c>
      <c r="U3129" s="83" t="s">
        <v>124</v>
      </c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14:55" ht="29.25" thickBot="1">
      <c r="N3130" s="3" t="s">
        <v>234</v>
      </c>
      <c r="O3130" s="83">
        <v>24</v>
      </c>
      <c r="P3130" s="86">
        <v>2541.9699999999998</v>
      </c>
      <c r="Q3130" s="84" t="s">
        <v>86</v>
      </c>
      <c r="R3130" s="84" t="s">
        <v>10</v>
      </c>
      <c r="S3130" s="84" t="s">
        <v>10</v>
      </c>
      <c r="T3130" s="83" t="s">
        <v>133</v>
      </c>
      <c r="U3130" s="83" t="s">
        <v>124</v>
      </c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14:55" ht="29.25" thickBot="1">
      <c r="N3131" s="3" t="s">
        <v>234</v>
      </c>
      <c r="O3131" s="83">
        <v>25</v>
      </c>
      <c r="P3131" s="87">
        <v>919.65</v>
      </c>
      <c r="Q3131" s="84" t="s">
        <v>103</v>
      </c>
      <c r="R3131" s="84" t="s">
        <v>10</v>
      </c>
      <c r="S3131" s="84" t="s">
        <v>10</v>
      </c>
      <c r="T3131" s="83" t="s">
        <v>235</v>
      </c>
      <c r="U3131" s="83" t="s">
        <v>124</v>
      </c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14:55" ht="29.25" thickBot="1">
      <c r="N3132" s="3" t="s">
        <v>234</v>
      </c>
      <c r="O3132" s="83">
        <v>25</v>
      </c>
      <c r="P3132" s="86">
        <v>1131.0999999999999</v>
      </c>
      <c r="Q3132" s="84" t="s">
        <v>86</v>
      </c>
      <c r="R3132" s="84" t="s">
        <v>10</v>
      </c>
      <c r="S3132" s="84" t="s">
        <v>10</v>
      </c>
      <c r="T3132" s="83" t="s">
        <v>133</v>
      </c>
      <c r="U3132" s="83" t="s">
        <v>124</v>
      </c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14:55" ht="29.25" thickBot="1">
      <c r="N3133" s="3" t="s">
        <v>234</v>
      </c>
      <c r="O3133" s="83">
        <v>25</v>
      </c>
      <c r="P3133" s="86">
        <v>1410.87</v>
      </c>
      <c r="Q3133" s="84" t="s">
        <v>86</v>
      </c>
      <c r="R3133" s="84" t="s">
        <v>10</v>
      </c>
      <c r="S3133" s="84" t="s">
        <v>83</v>
      </c>
      <c r="T3133" s="83" t="s">
        <v>133</v>
      </c>
      <c r="U3133" s="83" t="s">
        <v>124</v>
      </c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14:55" ht="29.25" thickBot="1">
      <c r="N3134" s="3" t="s">
        <v>234</v>
      </c>
      <c r="O3134" s="83">
        <v>26</v>
      </c>
      <c r="P3134" s="87">
        <v>919.65</v>
      </c>
      <c r="Q3134" s="84" t="s">
        <v>103</v>
      </c>
      <c r="R3134" s="84" t="s">
        <v>10</v>
      </c>
      <c r="S3134" s="84" t="s">
        <v>10</v>
      </c>
      <c r="T3134" s="83" t="s">
        <v>235</v>
      </c>
      <c r="U3134" s="83" t="s">
        <v>124</v>
      </c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14:55" ht="29.25" thickBot="1">
      <c r="N3135" s="3" t="s">
        <v>234</v>
      </c>
      <c r="O3135" s="83">
        <v>26</v>
      </c>
      <c r="P3135" s="86">
        <v>2541.9699999999998</v>
      </c>
      <c r="Q3135" s="84" t="s">
        <v>86</v>
      </c>
      <c r="R3135" s="84" t="s">
        <v>10</v>
      </c>
      <c r="S3135" s="84" t="s">
        <v>83</v>
      </c>
      <c r="T3135" s="83" t="s">
        <v>133</v>
      </c>
      <c r="U3135" s="83" t="s">
        <v>124</v>
      </c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14:55" ht="29.25" thickBot="1">
      <c r="N3136" s="3" t="s">
        <v>234</v>
      </c>
      <c r="O3136" s="83">
        <v>27</v>
      </c>
      <c r="P3136" s="87">
        <v>919.65</v>
      </c>
      <c r="Q3136" s="84" t="s">
        <v>103</v>
      </c>
      <c r="R3136" s="84" t="s">
        <v>10</v>
      </c>
      <c r="S3136" s="84" t="s">
        <v>10</v>
      </c>
      <c r="T3136" s="83" t="s">
        <v>235</v>
      </c>
      <c r="U3136" s="83" t="s">
        <v>124</v>
      </c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14:55" ht="29.25" thickBot="1">
      <c r="N3137" s="3" t="s">
        <v>234</v>
      </c>
      <c r="O3137" s="83">
        <v>27</v>
      </c>
      <c r="P3137" s="86">
        <v>2541.9699999999998</v>
      </c>
      <c r="Q3137" s="84" t="s">
        <v>86</v>
      </c>
      <c r="R3137" s="84" t="s">
        <v>10</v>
      </c>
      <c r="S3137" s="84" t="s">
        <v>83</v>
      </c>
      <c r="T3137" s="83" t="s">
        <v>133</v>
      </c>
      <c r="U3137" s="83" t="s">
        <v>124</v>
      </c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14:55" ht="29.25" thickBot="1">
      <c r="N3138" s="3" t="s">
        <v>234</v>
      </c>
      <c r="O3138" s="83">
        <v>28</v>
      </c>
      <c r="P3138" s="87">
        <v>919.65</v>
      </c>
      <c r="Q3138" s="84" t="s">
        <v>103</v>
      </c>
      <c r="R3138" s="84" t="s">
        <v>10</v>
      </c>
      <c r="S3138" s="84" t="s">
        <v>10</v>
      </c>
      <c r="T3138" s="83" t="s">
        <v>235</v>
      </c>
      <c r="U3138" s="83" t="s">
        <v>124</v>
      </c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14:55" ht="29.25" thickBot="1">
      <c r="N3139" s="3" t="s">
        <v>234</v>
      </c>
      <c r="O3139" s="83">
        <v>28</v>
      </c>
      <c r="P3139" s="86">
        <v>1382.06</v>
      </c>
      <c r="Q3139" s="84" t="s">
        <v>86</v>
      </c>
      <c r="R3139" s="84" t="s">
        <v>10</v>
      </c>
      <c r="S3139" s="84" t="s">
        <v>83</v>
      </c>
      <c r="T3139" s="83" t="s">
        <v>133</v>
      </c>
      <c r="U3139" s="83" t="s">
        <v>124</v>
      </c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14:55" ht="29.25" thickBot="1">
      <c r="N3140" s="3" t="s">
        <v>234</v>
      </c>
      <c r="O3140" s="83">
        <v>28</v>
      </c>
      <c r="P3140" s="86">
        <v>1159.9100000000001</v>
      </c>
      <c r="Q3140" s="84" t="s">
        <v>86</v>
      </c>
      <c r="R3140" s="84" t="s">
        <v>10</v>
      </c>
      <c r="S3140" s="84" t="s">
        <v>10</v>
      </c>
      <c r="T3140" s="83" t="s">
        <v>131</v>
      </c>
      <c r="U3140" s="83" t="s">
        <v>124</v>
      </c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14:55" ht="29.25" thickBot="1">
      <c r="N3141" s="3" t="s">
        <v>234</v>
      </c>
      <c r="O3141" s="83">
        <v>29</v>
      </c>
      <c r="P3141" s="87">
        <v>919.65</v>
      </c>
      <c r="Q3141" s="84" t="s">
        <v>103</v>
      </c>
      <c r="R3141" s="84" t="s">
        <v>10</v>
      </c>
      <c r="S3141" s="84" t="s">
        <v>10</v>
      </c>
      <c r="T3141" s="83" t="s">
        <v>235</v>
      </c>
      <c r="U3141" s="83" t="s">
        <v>124</v>
      </c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14:55" ht="29.25" thickBot="1">
      <c r="N3142" s="3" t="s">
        <v>234</v>
      </c>
      <c r="O3142" s="83">
        <v>29</v>
      </c>
      <c r="P3142" s="86">
        <v>2541.9699999999998</v>
      </c>
      <c r="Q3142" s="84" t="s">
        <v>86</v>
      </c>
      <c r="R3142" s="84" t="s">
        <v>10</v>
      </c>
      <c r="S3142" s="84" t="s">
        <v>10</v>
      </c>
      <c r="T3142" s="83" t="s">
        <v>131</v>
      </c>
      <c r="U3142" s="83" t="s">
        <v>124</v>
      </c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14:55" ht="29.25" thickBot="1">
      <c r="N3143" s="3" t="s">
        <v>234</v>
      </c>
      <c r="O3143" s="83">
        <v>30</v>
      </c>
      <c r="P3143" s="87">
        <v>919.65</v>
      </c>
      <c r="Q3143" s="84" t="s">
        <v>103</v>
      </c>
      <c r="R3143" s="84" t="s">
        <v>10</v>
      </c>
      <c r="S3143" s="84" t="s">
        <v>10</v>
      </c>
      <c r="T3143" s="83" t="s">
        <v>235</v>
      </c>
      <c r="U3143" s="83" t="s">
        <v>124</v>
      </c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14:55" ht="29.25" thickBot="1">
      <c r="N3144" s="3" t="s">
        <v>234</v>
      </c>
      <c r="O3144" s="83">
        <v>30</v>
      </c>
      <c r="P3144" s="86">
        <v>2541.9699999999998</v>
      </c>
      <c r="Q3144" s="84" t="s">
        <v>86</v>
      </c>
      <c r="R3144" s="84" t="s">
        <v>10</v>
      </c>
      <c r="S3144" s="84" t="s">
        <v>10</v>
      </c>
      <c r="T3144" s="83" t="s">
        <v>131</v>
      </c>
      <c r="U3144" s="83" t="s">
        <v>124</v>
      </c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14:55" ht="29.25" thickBot="1">
      <c r="N3145" s="3" t="s">
        <v>234</v>
      </c>
      <c r="O3145" s="83">
        <v>31</v>
      </c>
      <c r="P3145" s="87">
        <v>919.65</v>
      </c>
      <c r="Q3145" s="84" t="s">
        <v>103</v>
      </c>
      <c r="R3145" s="84" t="s">
        <v>10</v>
      </c>
      <c r="S3145" s="84" t="s">
        <v>10</v>
      </c>
      <c r="T3145" s="83" t="s">
        <v>235</v>
      </c>
      <c r="U3145" s="83" t="s">
        <v>124</v>
      </c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14:55" ht="29.25" thickBot="1">
      <c r="N3146" s="3" t="s">
        <v>234</v>
      </c>
      <c r="O3146" s="83">
        <v>31</v>
      </c>
      <c r="P3146" s="86">
        <v>2541.9699999999998</v>
      </c>
      <c r="Q3146" s="84" t="s">
        <v>86</v>
      </c>
      <c r="R3146" s="84" t="s">
        <v>10</v>
      </c>
      <c r="S3146" s="84" t="s">
        <v>10</v>
      </c>
      <c r="T3146" s="83" t="s">
        <v>131</v>
      </c>
      <c r="U3146" s="83" t="s">
        <v>124</v>
      </c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14:55" ht="29.25" thickBot="1">
      <c r="N3147" s="3" t="s">
        <v>234</v>
      </c>
      <c r="O3147" s="83">
        <v>32</v>
      </c>
      <c r="P3147" s="87">
        <v>919.65</v>
      </c>
      <c r="Q3147" s="84" t="s">
        <v>103</v>
      </c>
      <c r="R3147" s="84" t="s">
        <v>10</v>
      </c>
      <c r="S3147" s="84" t="s">
        <v>10</v>
      </c>
      <c r="T3147" s="83" t="s">
        <v>235</v>
      </c>
      <c r="U3147" s="83" t="s">
        <v>124</v>
      </c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14:55" ht="29.25" thickBot="1">
      <c r="N3148" s="3" t="s">
        <v>234</v>
      </c>
      <c r="O3148" s="83">
        <v>32</v>
      </c>
      <c r="P3148" s="86">
        <v>2417.52</v>
      </c>
      <c r="Q3148" s="84" t="s">
        <v>86</v>
      </c>
      <c r="R3148" s="84" t="s">
        <v>10</v>
      </c>
      <c r="S3148" s="84" t="s">
        <v>10</v>
      </c>
      <c r="T3148" s="83" t="s">
        <v>131</v>
      </c>
      <c r="U3148" s="83" t="s">
        <v>124</v>
      </c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14:55" ht="29.25" thickBot="1">
      <c r="N3149" s="3" t="s">
        <v>234</v>
      </c>
      <c r="O3149" s="83">
        <v>32</v>
      </c>
      <c r="P3149" s="87">
        <v>124.45</v>
      </c>
      <c r="Q3149" s="84" t="s">
        <v>86</v>
      </c>
      <c r="R3149" s="84" t="s">
        <v>10</v>
      </c>
      <c r="S3149" s="84" t="s">
        <v>83</v>
      </c>
      <c r="T3149" s="83" t="s">
        <v>131</v>
      </c>
      <c r="U3149" s="83" t="s">
        <v>124</v>
      </c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14:55" ht="29.25" thickBot="1">
      <c r="N3150" s="3" t="s">
        <v>234</v>
      </c>
      <c r="O3150" s="83">
        <v>33</v>
      </c>
      <c r="P3150" s="87">
        <v>919.65</v>
      </c>
      <c r="Q3150" s="84" t="s">
        <v>103</v>
      </c>
      <c r="R3150" s="84" t="s">
        <v>10</v>
      </c>
      <c r="S3150" s="84" t="s">
        <v>10</v>
      </c>
      <c r="T3150" s="83" t="s">
        <v>235</v>
      </c>
      <c r="U3150" s="83" t="s">
        <v>124</v>
      </c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14:55" ht="29.25" thickBot="1">
      <c r="N3151" s="3" t="s">
        <v>234</v>
      </c>
      <c r="O3151" s="83">
        <v>33</v>
      </c>
      <c r="P3151" s="86">
        <v>2541.9699999999998</v>
      </c>
      <c r="Q3151" s="84" t="s">
        <v>86</v>
      </c>
      <c r="R3151" s="84" t="s">
        <v>10</v>
      </c>
      <c r="S3151" s="84" t="s">
        <v>83</v>
      </c>
      <c r="T3151" s="83" t="s">
        <v>131</v>
      </c>
      <c r="U3151" s="83" t="s">
        <v>124</v>
      </c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14:55" ht="29.25" thickBot="1">
      <c r="N3152" s="3" t="s">
        <v>234</v>
      </c>
      <c r="O3152" s="83">
        <v>34</v>
      </c>
      <c r="P3152" s="87">
        <v>919.65</v>
      </c>
      <c r="Q3152" s="84" t="s">
        <v>103</v>
      </c>
      <c r="R3152" s="84" t="s">
        <v>10</v>
      </c>
      <c r="S3152" s="84" t="s">
        <v>10</v>
      </c>
      <c r="T3152" s="83" t="s">
        <v>235</v>
      </c>
      <c r="U3152" s="83" t="s">
        <v>124</v>
      </c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14:55" ht="29.25" thickBot="1">
      <c r="N3153" s="3" t="s">
        <v>234</v>
      </c>
      <c r="O3153" s="83">
        <v>34</v>
      </c>
      <c r="P3153" s="86">
        <v>2541.9699999999998</v>
      </c>
      <c r="Q3153" s="84" t="s">
        <v>86</v>
      </c>
      <c r="R3153" s="84" t="s">
        <v>10</v>
      </c>
      <c r="S3153" s="84" t="s">
        <v>83</v>
      </c>
      <c r="T3153" s="83" t="s">
        <v>131</v>
      </c>
      <c r="U3153" s="83" t="s">
        <v>124</v>
      </c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14:55" ht="29.25" thickBot="1">
      <c r="N3154" s="3" t="s">
        <v>234</v>
      </c>
      <c r="O3154" s="83">
        <v>35</v>
      </c>
      <c r="P3154" s="87">
        <v>919.65</v>
      </c>
      <c r="Q3154" s="84" t="s">
        <v>103</v>
      </c>
      <c r="R3154" s="84" t="s">
        <v>10</v>
      </c>
      <c r="S3154" s="84" t="s">
        <v>10</v>
      </c>
      <c r="T3154" s="83" t="s">
        <v>235</v>
      </c>
      <c r="U3154" s="83" t="s">
        <v>124</v>
      </c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14:55" ht="29.25" thickBot="1">
      <c r="N3155" s="3" t="s">
        <v>234</v>
      </c>
      <c r="O3155" s="83">
        <v>35</v>
      </c>
      <c r="P3155" s="86">
        <v>2541.9699999999998</v>
      </c>
      <c r="Q3155" s="84" t="s">
        <v>86</v>
      </c>
      <c r="R3155" s="84" t="s">
        <v>10</v>
      </c>
      <c r="S3155" s="84" t="s">
        <v>83</v>
      </c>
      <c r="T3155" s="83" t="s">
        <v>131</v>
      </c>
      <c r="U3155" s="83" t="s">
        <v>124</v>
      </c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14:55" ht="29.25" thickBot="1">
      <c r="N3156" s="3" t="s">
        <v>234</v>
      </c>
      <c r="O3156" s="83">
        <v>36</v>
      </c>
      <c r="P3156" s="87">
        <v>919.65</v>
      </c>
      <c r="Q3156" s="84" t="s">
        <v>103</v>
      </c>
      <c r="R3156" s="84" t="s">
        <v>10</v>
      </c>
      <c r="S3156" s="84" t="s">
        <v>10</v>
      </c>
      <c r="T3156" s="83" t="s">
        <v>235</v>
      </c>
      <c r="U3156" s="83" t="s">
        <v>124</v>
      </c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14:55" ht="29.25" thickBot="1">
      <c r="N3157" s="3" t="s">
        <v>234</v>
      </c>
      <c r="O3157" s="83">
        <v>36</v>
      </c>
      <c r="P3157" s="87">
        <v>652.15</v>
      </c>
      <c r="Q3157" s="84" t="s">
        <v>86</v>
      </c>
      <c r="R3157" s="84" t="s">
        <v>10</v>
      </c>
      <c r="S3157" s="84" t="s">
        <v>83</v>
      </c>
      <c r="T3157" s="83" t="s">
        <v>131</v>
      </c>
      <c r="U3157" s="83" t="s">
        <v>124</v>
      </c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14:55" ht="29.25" thickBot="1">
      <c r="N3158" s="3" t="s">
        <v>234</v>
      </c>
      <c r="O3158" s="83">
        <v>36</v>
      </c>
      <c r="P3158" s="86">
        <v>1889.82</v>
      </c>
      <c r="Q3158" s="84" t="s">
        <v>86</v>
      </c>
      <c r="R3158" s="84" t="s">
        <v>10</v>
      </c>
      <c r="S3158" s="84" t="s">
        <v>10</v>
      </c>
      <c r="T3158" s="83" t="s">
        <v>132</v>
      </c>
      <c r="U3158" s="83" t="s">
        <v>124</v>
      </c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14:55" ht="29.25" thickBot="1">
      <c r="N3159" s="3" t="s">
        <v>234</v>
      </c>
      <c r="O3159" s="83">
        <v>37</v>
      </c>
      <c r="P3159" s="87">
        <v>919.65</v>
      </c>
      <c r="Q3159" s="84" t="s">
        <v>103</v>
      </c>
      <c r="R3159" s="84" t="s">
        <v>10</v>
      </c>
      <c r="S3159" s="84" t="s">
        <v>10</v>
      </c>
      <c r="T3159" s="83" t="s">
        <v>235</v>
      </c>
      <c r="U3159" s="83" t="s">
        <v>124</v>
      </c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14:55" ht="29.25" thickBot="1">
      <c r="N3160" s="3" t="s">
        <v>234</v>
      </c>
      <c r="O3160" s="83">
        <v>37</v>
      </c>
      <c r="P3160" s="86">
        <v>2541.9699999999998</v>
      </c>
      <c r="Q3160" s="84" t="s">
        <v>86</v>
      </c>
      <c r="R3160" s="84" t="s">
        <v>10</v>
      </c>
      <c r="S3160" s="84" t="s">
        <v>10</v>
      </c>
      <c r="T3160" s="83" t="s">
        <v>132</v>
      </c>
      <c r="U3160" s="83" t="s">
        <v>124</v>
      </c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14:55" ht="29.25" thickBot="1">
      <c r="N3161" s="3" t="s">
        <v>234</v>
      </c>
      <c r="O3161" s="83">
        <v>38</v>
      </c>
      <c r="P3161" s="87">
        <v>919.65</v>
      </c>
      <c r="Q3161" s="84" t="s">
        <v>103</v>
      </c>
      <c r="R3161" s="84" t="s">
        <v>10</v>
      </c>
      <c r="S3161" s="84" t="s">
        <v>10</v>
      </c>
      <c r="T3161" s="83" t="s">
        <v>235</v>
      </c>
      <c r="U3161" s="83" t="s">
        <v>124</v>
      </c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14:55" ht="29.25" thickBot="1">
      <c r="N3162" s="3" t="s">
        <v>234</v>
      </c>
      <c r="O3162" s="83">
        <v>38</v>
      </c>
      <c r="P3162" s="86">
        <v>2541.9699999999998</v>
      </c>
      <c r="Q3162" s="84" t="s">
        <v>86</v>
      </c>
      <c r="R3162" s="84" t="s">
        <v>10</v>
      </c>
      <c r="S3162" s="84" t="s">
        <v>10</v>
      </c>
      <c r="T3162" s="83" t="s">
        <v>132</v>
      </c>
      <c r="U3162" s="83" t="s">
        <v>124</v>
      </c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14:55" ht="29.25" thickBot="1">
      <c r="N3163" s="3" t="s">
        <v>234</v>
      </c>
      <c r="O3163" s="83">
        <v>39</v>
      </c>
      <c r="P3163" s="87">
        <v>919.65</v>
      </c>
      <c r="Q3163" s="84" t="s">
        <v>103</v>
      </c>
      <c r="R3163" s="84" t="s">
        <v>10</v>
      </c>
      <c r="S3163" s="84" t="s">
        <v>10</v>
      </c>
      <c r="T3163" s="83" t="s">
        <v>235</v>
      </c>
      <c r="U3163" s="83" t="s">
        <v>124</v>
      </c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14:55" ht="29.25" thickBot="1">
      <c r="N3164" s="3" t="s">
        <v>234</v>
      </c>
      <c r="O3164" s="83">
        <v>39</v>
      </c>
      <c r="P3164" s="86">
        <v>2541.9699999999998</v>
      </c>
      <c r="Q3164" s="84" t="s">
        <v>86</v>
      </c>
      <c r="R3164" s="84" t="s">
        <v>10</v>
      </c>
      <c r="S3164" s="84" t="s">
        <v>10</v>
      </c>
      <c r="T3164" s="83" t="s">
        <v>132</v>
      </c>
      <c r="U3164" s="83" t="s">
        <v>124</v>
      </c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14:55" ht="29.25" thickBot="1">
      <c r="N3165" s="3" t="s">
        <v>234</v>
      </c>
      <c r="O3165" s="83">
        <v>40</v>
      </c>
      <c r="P3165" s="87">
        <v>919.65</v>
      </c>
      <c r="Q3165" s="84" t="s">
        <v>103</v>
      </c>
      <c r="R3165" s="84" t="s">
        <v>10</v>
      </c>
      <c r="S3165" s="84" t="s">
        <v>10</v>
      </c>
      <c r="T3165" s="83" t="s">
        <v>235</v>
      </c>
      <c r="U3165" s="83" t="s">
        <v>124</v>
      </c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14:55" ht="29.25" thickBot="1">
      <c r="N3166" s="3" t="s">
        <v>234</v>
      </c>
      <c r="O3166" s="83">
        <v>40</v>
      </c>
      <c r="P3166" s="86">
        <v>2541.9699999999998</v>
      </c>
      <c r="Q3166" s="84" t="s">
        <v>86</v>
      </c>
      <c r="R3166" s="84" t="s">
        <v>10</v>
      </c>
      <c r="S3166" s="84" t="s">
        <v>10</v>
      </c>
      <c r="T3166" s="83" t="s">
        <v>132</v>
      </c>
      <c r="U3166" s="83" t="s">
        <v>124</v>
      </c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14:55" ht="29.25" thickBot="1">
      <c r="N3167" s="3" t="s">
        <v>234</v>
      </c>
      <c r="O3167" s="83">
        <v>41</v>
      </c>
      <c r="P3167" s="87">
        <v>919.65</v>
      </c>
      <c r="Q3167" s="84" t="s">
        <v>103</v>
      </c>
      <c r="R3167" s="84" t="s">
        <v>10</v>
      </c>
      <c r="S3167" s="84" t="s">
        <v>10</v>
      </c>
      <c r="T3167" s="83" t="s">
        <v>235</v>
      </c>
      <c r="U3167" s="83" t="s">
        <v>124</v>
      </c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14:55" ht="29.25" thickBot="1">
      <c r="N3168" s="3" t="s">
        <v>234</v>
      </c>
      <c r="O3168" s="83">
        <v>41</v>
      </c>
      <c r="P3168" s="87">
        <v>671</v>
      </c>
      <c r="Q3168" s="84" t="s">
        <v>86</v>
      </c>
      <c r="R3168" s="84" t="s">
        <v>10</v>
      </c>
      <c r="S3168" s="84" t="s">
        <v>10</v>
      </c>
      <c r="T3168" s="83" t="s">
        <v>132</v>
      </c>
      <c r="U3168" s="83" t="s">
        <v>124</v>
      </c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14:55" ht="29.25" thickBot="1">
      <c r="N3169" s="3" t="s">
        <v>234</v>
      </c>
      <c r="O3169" s="83">
        <v>41</v>
      </c>
      <c r="P3169" s="86">
        <v>1870.97</v>
      </c>
      <c r="Q3169" s="84" t="s">
        <v>86</v>
      </c>
      <c r="R3169" s="84" t="s">
        <v>10</v>
      </c>
      <c r="S3169" s="84" t="s">
        <v>83</v>
      </c>
      <c r="T3169" s="83" t="s">
        <v>132</v>
      </c>
      <c r="U3169" s="83" t="s">
        <v>124</v>
      </c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14:55" ht="29.25" thickBot="1">
      <c r="N3170" s="3" t="s">
        <v>234</v>
      </c>
      <c r="O3170" s="83">
        <v>42</v>
      </c>
      <c r="P3170" s="87">
        <v>466.72</v>
      </c>
      <c r="Q3170" s="84" t="s">
        <v>103</v>
      </c>
      <c r="R3170" s="84" t="s">
        <v>10</v>
      </c>
      <c r="S3170" s="84" t="s">
        <v>10</v>
      </c>
      <c r="T3170" s="83" t="s">
        <v>235</v>
      </c>
      <c r="U3170" s="83" t="s">
        <v>124</v>
      </c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14:55" ht="29.25" thickBot="1">
      <c r="N3171" s="3" t="s">
        <v>234</v>
      </c>
      <c r="O3171" s="83">
        <v>42</v>
      </c>
      <c r="P3171" s="87">
        <v>452.93</v>
      </c>
      <c r="Q3171" s="84" t="s">
        <v>103</v>
      </c>
      <c r="R3171" s="84" t="s">
        <v>10</v>
      </c>
      <c r="S3171" s="84" t="s">
        <v>83</v>
      </c>
      <c r="T3171" s="83" t="s">
        <v>235</v>
      </c>
      <c r="U3171" s="83" t="s">
        <v>124</v>
      </c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14:55" ht="29.25" thickBot="1">
      <c r="N3172" s="3" t="s">
        <v>234</v>
      </c>
      <c r="O3172" s="83">
        <v>42</v>
      </c>
      <c r="P3172" s="86">
        <v>2541.9699999999998</v>
      </c>
      <c r="Q3172" s="84" t="s">
        <v>86</v>
      </c>
      <c r="R3172" s="84" t="s">
        <v>10</v>
      </c>
      <c r="S3172" s="84" t="s">
        <v>83</v>
      </c>
      <c r="T3172" s="83" t="s">
        <v>132</v>
      </c>
      <c r="U3172" s="83" t="s">
        <v>124</v>
      </c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14:55" ht="29.25" thickBot="1">
      <c r="N3173" s="3" t="s">
        <v>234</v>
      </c>
      <c r="O3173" s="83">
        <v>43</v>
      </c>
      <c r="P3173" s="87">
        <v>919.65</v>
      </c>
      <c r="Q3173" s="84" t="s">
        <v>103</v>
      </c>
      <c r="R3173" s="84" t="s">
        <v>10</v>
      </c>
      <c r="S3173" s="84" t="s">
        <v>83</v>
      </c>
      <c r="T3173" s="83" t="s">
        <v>235</v>
      </c>
      <c r="U3173" s="83" t="s">
        <v>124</v>
      </c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14:55" ht="29.25" thickBot="1">
      <c r="N3174" s="3" t="s">
        <v>234</v>
      </c>
      <c r="O3174" s="83">
        <v>43</v>
      </c>
      <c r="P3174" s="86">
        <v>2541.9699999999998</v>
      </c>
      <c r="Q3174" s="84" t="s">
        <v>86</v>
      </c>
      <c r="R3174" s="84" t="s">
        <v>10</v>
      </c>
      <c r="S3174" s="84" t="s">
        <v>83</v>
      </c>
      <c r="T3174" s="83" t="s">
        <v>132</v>
      </c>
      <c r="U3174" s="83" t="s">
        <v>124</v>
      </c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14:55" ht="29.25" thickBot="1">
      <c r="N3175" s="3" t="s">
        <v>234</v>
      </c>
      <c r="O3175" s="83">
        <v>44</v>
      </c>
      <c r="P3175" s="87">
        <v>919.65</v>
      </c>
      <c r="Q3175" s="84" t="s">
        <v>103</v>
      </c>
      <c r="R3175" s="84" t="s">
        <v>10</v>
      </c>
      <c r="S3175" s="84" t="s">
        <v>83</v>
      </c>
      <c r="T3175" s="83" t="s">
        <v>235</v>
      </c>
      <c r="U3175" s="83" t="s">
        <v>124</v>
      </c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14:55" ht="29.25" thickBot="1">
      <c r="N3176" s="3" t="s">
        <v>234</v>
      </c>
      <c r="O3176" s="83">
        <v>44</v>
      </c>
      <c r="P3176" s="86">
        <v>2541.9699999999998</v>
      </c>
      <c r="Q3176" s="84" t="s">
        <v>86</v>
      </c>
      <c r="R3176" s="84" t="s">
        <v>10</v>
      </c>
      <c r="S3176" s="84" t="s">
        <v>83</v>
      </c>
      <c r="T3176" s="83" t="s">
        <v>132</v>
      </c>
      <c r="U3176" s="83" t="s">
        <v>124</v>
      </c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14:55" ht="29.25" thickBot="1">
      <c r="N3177" s="3" t="s">
        <v>234</v>
      </c>
      <c r="O3177" s="83">
        <v>45</v>
      </c>
      <c r="P3177" s="87">
        <v>919.65</v>
      </c>
      <c r="Q3177" s="84" t="s">
        <v>103</v>
      </c>
      <c r="R3177" s="84" t="s">
        <v>10</v>
      </c>
      <c r="S3177" s="84" t="s">
        <v>83</v>
      </c>
      <c r="T3177" s="83" t="s">
        <v>235</v>
      </c>
      <c r="U3177" s="83" t="s">
        <v>124</v>
      </c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14:55" ht="29.25" thickBot="1">
      <c r="N3178" s="3" t="s">
        <v>234</v>
      </c>
      <c r="O3178" s="83">
        <v>45</v>
      </c>
      <c r="P3178" s="87">
        <v>49.65</v>
      </c>
      <c r="Q3178" s="84" t="s">
        <v>86</v>
      </c>
      <c r="R3178" s="84" t="s">
        <v>10</v>
      </c>
      <c r="S3178" s="84" t="s">
        <v>83</v>
      </c>
      <c r="T3178" s="83" t="s">
        <v>132</v>
      </c>
      <c r="U3178" s="83" t="s">
        <v>124</v>
      </c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14:55" ht="29.25" thickBot="1">
      <c r="N3179" s="3" t="s">
        <v>234</v>
      </c>
      <c r="O3179" s="83">
        <v>45</v>
      </c>
      <c r="P3179" s="86">
        <v>2492.3200000000002</v>
      </c>
      <c r="Q3179" s="84" t="s">
        <v>86</v>
      </c>
      <c r="R3179" s="84" t="s">
        <v>10</v>
      </c>
      <c r="S3179" s="84" t="s">
        <v>10</v>
      </c>
      <c r="T3179" s="83" t="s">
        <v>165</v>
      </c>
      <c r="U3179" s="83" t="s">
        <v>124</v>
      </c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14:55" ht="29.25" thickBot="1">
      <c r="N3180" s="3" t="s">
        <v>234</v>
      </c>
      <c r="O3180" s="83">
        <v>46</v>
      </c>
      <c r="P3180" s="87">
        <v>919.65</v>
      </c>
      <c r="Q3180" s="84" t="s">
        <v>103</v>
      </c>
      <c r="R3180" s="84" t="s">
        <v>10</v>
      </c>
      <c r="S3180" s="84" t="s">
        <v>83</v>
      </c>
      <c r="T3180" s="83" t="s">
        <v>235</v>
      </c>
      <c r="U3180" s="83" t="s">
        <v>124</v>
      </c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14:55" ht="29.25" thickBot="1">
      <c r="N3181" s="3" t="s">
        <v>234</v>
      </c>
      <c r="O3181" s="83">
        <v>46</v>
      </c>
      <c r="P3181" s="86">
        <v>2541.9699999999998</v>
      </c>
      <c r="Q3181" s="84" t="s">
        <v>86</v>
      </c>
      <c r="R3181" s="84" t="s">
        <v>10</v>
      </c>
      <c r="S3181" s="84" t="s">
        <v>10</v>
      </c>
      <c r="T3181" s="83" t="s">
        <v>165</v>
      </c>
      <c r="U3181" s="83" t="s">
        <v>124</v>
      </c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14:55" ht="29.25" thickBot="1">
      <c r="N3182" s="3" t="s">
        <v>234</v>
      </c>
      <c r="O3182" s="83">
        <v>47</v>
      </c>
      <c r="P3182" s="87">
        <v>919.65</v>
      </c>
      <c r="Q3182" s="84" t="s">
        <v>103</v>
      </c>
      <c r="R3182" s="84" t="s">
        <v>10</v>
      </c>
      <c r="S3182" s="84" t="s">
        <v>83</v>
      </c>
      <c r="T3182" s="83" t="s">
        <v>235</v>
      </c>
      <c r="U3182" s="83" t="s">
        <v>124</v>
      </c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14:55" ht="29.25" thickBot="1">
      <c r="N3183" s="3" t="s">
        <v>234</v>
      </c>
      <c r="O3183" s="83">
        <v>47</v>
      </c>
      <c r="P3183" s="86">
        <v>1963.12</v>
      </c>
      <c r="Q3183" s="84" t="s">
        <v>86</v>
      </c>
      <c r="R3183" s="84" t="s">
        <v>10</v>
      </c>
      <c r="S3183" s="84" t="s">
        <v>10</v>
      </c>
      <c r="T3183" s="83" t="s">
        <v>165</v>
      </c>
      <c r="U3183" s="83" t="s">
        <v>124</v>
      </c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14:55" ht="29.25" thickBot="1">
      <c r="N3184" s="3" t="s">
        <v>234</v>
      </c>
      <c r="O3184" s="83">
        <v>47</v>
      </c>
      <c r="P3184" s="87">
        <v>578.85</v>
      </c>
      <c r="Q3184" s="84" t="s">
        <v>86</v>
      </c>
      <c r="R3184" s="84" t="s">
        <v>10</v>
      </c>
      <c r="S3184" s="84" t="s">
        <v>83</v>
      </c>
      <c r="T3184" s="83" t="s">
        <v>165</v>
      </c>
      <c r="U3184" s="83" t="s">
        <v>124</v>
      </c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14:55" ht="29.25" thickBot="1">
      <c r="N3185" s="3" t="s">
        <v>234</v>
      </c>
      <c r="O3185" s="83">
        <v>48</v>
      </c>
      <c r="P3185" s="87">
        <v>919.65</v>
      </c>
      <c r="Q3185" s="84" t="s">
        <v>103</v>
      </c>
      <c r="R3185" s="84" t="s">
        <v>10</v>
      </c>
      <c r="S3185" s="84" t="s">
        <v>83</v>
      </c>
      <c r="T3185" s="83" t="s">
        <v>235</v>
      </c>
      <c r="U3185" s="83" t="s">
        <v>124</v>
      </c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14:55" ht="29.25" thickBot="1">
      <c r="N3186" s="3" t="s">
        <v>234</v>
      </c>
      <c r="O3186" s="83">
        <v>48</v>
      </c>
      <c r="P3186" s="86">
        <v>2541.9699999999998</v>
      </c>
      <c r="Q3186" s="84" t="s">
        <v>86</v>
      </c>
      <c r="R3186" s="84" t="s">
        <v>10</v>
      </c>
      <c r="S3186" s="84" t="s">
        <v>83</v>
      </c>
      <c r="T3186" s="83" t="s">
        <v>165</v>
      </c>
      <c r="U3186" s="83" t="s">
        <v>124</v>
      </c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14:55" ht="29.25" thickBot="1">
      <c r="N3187" s="3" t="s">
        <v>234</v>
      </c>
      <c r="O3187" s="83">
        <v>49</v>
      </c>
      <c r="P3187" s="87">
        <v>919.65</v>
      </c>
      <c r="Q3187" s="84" t="s">
        <v>103</v>
      </c>
      <c r="R3187" s="84" t="s">
        <v>10</v>
      </c>
      <c r="S3187" s="84" t="s">
        <v>83</v>
      </c>
      <c r="T3187" s="83" t="s">
        <v>235</v>
      </c>
      <c r="U3187" s="83" t="s">
        <v>124</v>
      </c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14:55" ht="29.25" thickBot="1">
      <c r="N3188" s="3" t="s">
        <v>234</v>
      </c>
      <c r="O3188" s="83">
        <v>49</v>
      </c>
      <c r="P3188" s="87">
        <v>377.89</v>
      </c>
      <c r="Q3188" s="84" t="s">
        <v>86</v>
      </c>
      <c r="R3188" s="84" t="s">
        <v>10</v>
      </c>
      <c r="S3188" s="84" t="s">
        <v>83</v>
      </c>
      <c r="T3188" s="83" t="s">
        <v>165</v>
      </c>
      <c r="U3188" s="83" t="s">
        <v>124</v>
      </c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14:55" ht="29.25" thickBot="1">
      <c r="N3189" s="3" t="s">
        <v>234</v>
      </c>
      <c r="O3189" s="83">
        <v>49</v>
      </c>
      <c r="P3189" s="86">
        <v>2164.08</v>
      </c>
      <c r="Q3189" s="84" t="s">
        <v>86</v>
      </c>
      <c r="R3189" s="84" t="s">
        <v>10</v>
      </c>
      <c r="S3189" s="84" t="s">
        <v>10</v>
      </c>
      <c r="T3189" s="83" t="s">
        <v>166</v>
      </c>
      <c r="U3189" s="83" t="s">
        <v>124</v>
      </c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14:55" ht="29.25" thickBot="1">
      <c r="N3190" s="3" t="s">
        <v>234</v>
      </c>
      <c r="O3190" s="83">
        <v>50</v>
      </c>
      <c r="P3190" s="87">
        <v>919.65</v>
      </c>
      <c r="Q3190" s="84" t="s">
        <v>103</v>
      </c>
      <c r="R3190" s="84" t="s">
        <v>10</v>
      </c>
      <c r="S3190" s="84" t="s">
        <v>83</v>
      </c>
      <c r="T3190" s="83" t="s">
        <v>235</v>
      </c>
      <c r="U3190" s="83" t="s">
        <v>124</v>
      </c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14:55" ht="29.25" thickBot="1">
      <c r="N3191" s="3" t="s">
        <v>234</v>
      </c>
      <c r="O3191" s="83">
        <v>50</v>
      </c>
      <c r="P3191" s="86">
        <v>2541.9699999999998</v>
      </c>
      <c r="Q3191" s="84" t="s">
        <v>86</v>
      </c>
      <c r="R3191" s="84" t="s">
        <v>10</v>
      </c>
      <c r="S3191" s="84" t="s">
        <v>10</v>
      </c>
      <c r="T3191" s="83" t="s">
        <v>166</v>
      </c>
      <c r="U3191" s="83" t="s">
        <v>124</v>
      </c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14:55" ht="29.25" thickBot="1">
      <c r="N3192" s="3" t="s">
        <v>234</v>
      </c>
      <c r="O3192" s="83">
        <v>51</v>
      </c>
      <c r="P3192" s="87">
        <v>919.65</v>
      </c>
      <c r="Q3192" s="84" t="s">
        <v>103</v>
      </c>
      <c r="R3192" s="84" t="s">
        <v>10</v>
      </c>
      <c r="S3192" s="84" t="s">
        <v>83</v>
      </c>
      <c r="T3192" s="83" t="s">
        <v>235</v>
      </c>
      <c r="U3192" s="83" t="s">
        <v>124</v>
      </c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14:55" ht="29.25" thickBot="1">
      <c r="N3193" s="3" t="s">
        <v>234</v>
      </c>
      <c r="O3193" s="83">
        <v>51</v>
      </c>
      <c r="P3193" s="86">
        <v>2541.9699999999998</v>
      </c>
      <c r="Q3193" s="84" t="s">
        <v>86</v>
      </c>
      <c r="R3193" s="84" t="s">
        <v>10</v>
      </c>
      <c r="S3193" s="84" t="s">
        <v>10</v>
      </c>
      <c r="T3193" s="83" t="s">
        <v>166</v>
      </c>
      <c r="U3193" s="83" t="s">
        <v>124</v>
      </c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14:55" ht="29.25" thickBot="1">
      <c r="N3194" s="3" t="s">
        <v>234</v>
      </c>
      <c r="O3194" s="83">
        <v>52</v>
      </c>
      <c r="P3194" s="87">
        <v>919.65</v>
      </c>
      <c r="Q3194" s="84" t="s">
        <v>103</v>
      </c>
      <c r="R3194" s="84" t="s">
        <v>10</v>
      </c>
      <c r="S3194" s="84" t="s">
        <v>83</v>
      </c>
      <c r="T3194" s="83" t="s">
        <v>235</v>
      </c>
      <c r="U3194" s="83" t="s">
        <v>124</v>
      </c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14:55" ht="29.25" thickBot="1">
      <c r="N3195" s="3" t="s">
        <v>234</v>
      </c>
      <c r="O3195" s="83">
        <v>52</v>
      </c>
      <c r="P3195" s="87">
        <v>227.68</v>
      </c>
      <c r="Q3195" s="84" t="s">
        <v>86</v>
      </c>
      <c r="R3195" s="84" t="s">
        <v>10</v>
      </c>
      <c r="S3195" s="84" t="s">
        <v>10</v>
      </c>
      <c r="T3195" s="83" t="s">
        <v>166</v>
      </c>
      <c r="U3195" s="83" t="s">
        <v>124</v>
      </c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14:55" ht="29.25" thickBot="1">
      <c r="N3196" s="3" t="s">
        <v>234</v>
      </c>
      <c r="O3196" s="83">
        <v>52</v>
      </c>
      <c r="P3196" s="86">
        <v>2314.29</v>
      </c>
      <c r="Q3196" s="84" t="s">
        <v>86</v>
      </c>
      <c r="R3196" s="84" t="s">
        <v>10</v>
      </c>
      <c r="S3196" s="84" t="s">
        <v>83</v>
      </c>
      <c r="T3196" s="83" t="s">
        <v>166</v>
      </c>
      <c r="U3196" s="83" t="s">
        <v>124</v>
      </c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14:55" ht="29.25" thickBot="1">
      <c r="N3197" s="3" t="s">
        <v>234</v>
      </c>
      <c r="O3197" s="83">
        <v>53</v>
      </c>
      <c r="P3197" s="87">
        <v>919.65</v>
      </c>
      <c r="Q3197" s="84" t="s">
        <v>103</v>
      </c>
      <c r="R3197" s="84" t="s">
        <v>10</v>
      </c>
      <c r="S3197" s="84" t="s">
        <v>83</v>
      </c>
      <c r="T3197" s="83" t="s">
        <v>235</v>
      </c>
      <c r="U3197" s="83" t="s">
        <v>124</v>
      </c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14:55" ht="29.25" thickBot="1">
      <c r="N3198" s="3" t="s">
        <v>234</v>
      </c>
      <c r="O3198" s="83">
        <v>53</v>
      </c>
      <c r="P3198" s="86">
        <v>1423.56</v>
      </c>
      <c r="Q3198" s="84" t="s">
        <v>86</v>
      </c>
      <c r="R3198" s="84" t="s">
        <v>10</v>
      </c>
      <c r="S3198" s="84" t="s">
        <v>83</v>
      </c>
      <c r="T3198" s="83" t="s">
        <v>166</v>
      </c>
      <c r="U3198" s="83" t="s">
        <v>124</v>
      </c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14:55" ht="29.25" thickBot="1">
      <c r="N3199" s="3" t="s">
        <v>234</v>
      </c>
      <c r="O3199" s="83">
        <v>53</v>
      </c>
      <c r="P3199" s="86">
        <v>1118.4100000000001</v>
      </c>
      <c r="Q3199" s="84" t="s">
        <v>86</v>
      </c>
      <c r="R3199" s="84" t="s">
        <v>10</v>
      </c>
      <c r="S3199" s="84" t="s">
        <v>10</v>
      </c>
      <c r="T3199" s="83" t="s">
        <v>135</v>
      </c>
      <c r="U3199" s="83" t="s">
        <v>124</v>
      </c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14:55" ht="29.25" thickBot="1">
      <c r="N3200" s="3" t="s">
        <v>234</v>
      </c>
      <c r="O3200" s="83">
        <v>54</v>
      </c>
      <c r="P3200" s="87">
        <v>919.65</v>
      </c>
      <c r="Q3200" s="84" t="s">
        <v>103</v>
      </c>
      <c r="R3200" s="84" t="s">
        <v>10</v>
      </c>
      <c r="S3200" s="84" t="s">
        <v>83</v>
      </c>
      <c r="T3200" s="83" t="s">
        <v>235</v>
      </c>
      <c r="U3200" s="83" t="s">
        <v>124</v>
      </c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14:55" ht="29.25" thickBot="1">
      <c r="N3201" s="3" t="s">
        <v>234</v>
      </c>
      <c r="O3201" s="83">
        <v>54</v>
      </c>
      <c r="P3201" s="86">
        <v>2541.9699999999998</v>
      </c>
      <c r="Q3201" s="84" t="s">
        <v>86</v>
      </c>
      <c r="R3201" s="84" t="s">
        <v>10</v>
      </c>
      <c r="S3201" s="84" t="s">
        <v>10</v>
      </c>
      <c r="T3201" s="83" t="s">
        <v>135</v>
      </c>
      <c r="U3201" s="83" t="s">
        <v>124</v>
      </c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14:55" ht="29.25" thickBot="1">
      <c r="N3202" s="3" t="s">
        <v>234</v>
      </c>
      <c r="O3202" s="83">
        <v>55</v>
      </c>
      <c r="P3202" s="87">
        <v>919.65</v>
      </c>
      <c r="Q3202" s="84" t="s">
        <v>103</v>
      </c>
      <c r="R3202" s="84" t="s">
        <v>10</v>
      </c>
      <c r="S3202" s="84" t="s">
        <v>83</v>
      </c>
      <c r="T3202" s="83" t="s">
        <v>235</v>
      </c>
      <c r="U3202" s="83" t="s">
        <v>124</v>
      </c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14:55" ht="29.25" thickBot="1">
      <c r="N3203" s="3" t="s">
        <v>234</v>
      </c>
      <c r="O3203" s="83">
        <v>55</v>
      </c>
      <c r="P3203" s="86">
        <v>2541.9699999999998</v>
      </c>
      <c r="Q3203" s="84" t="s">
        <v>86</v>
      </c>
      <c r="R3203" s="84" t="s">
        <v>10</v>
      </c>
      <c r="S3203" s="84" t="s">
        <v>10</v>
      </c>
      <c r="T3203" s="83" t="s">
        <v>135</v>
      </c>
      <c r="U3203" s="83" t="s">
        <v>124</v>
      </c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14:55" ht="29.25" thickBot="1">
      <c r="N3204" s="3" t="s">
        <v>234</v>
      </c>
      <c r="O3204" s="83">
        <v>56</v>
      </c>
      <c r="P3204" s="87">
        <v>919.65</v>
      </c>
      <c r="Q3204" s="84" t="s">
        <v>103</v>
      </c>
      <c r="R3204" s="84" t="s">
        <v>10</v>
      </c>
      <c r="S3204" s="84" t="s">
        <v>83</v>
      </c>
      <c r="T3204" s="83" t="s">
        <v>235</v>
      </c>
      <c r="U3204" s="83" t="s">
        <v>124</v>
      </c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14:55" ht="29.25" thickBot="1">
      <c r="N3205" s="3" t="s">
        <v>234</v>
      </c>
      <c r="O3205" s="83">
        <v>56</v>
      </c>
      <c r="P3205" s="86">
        <v>1303.6600000000001</v>
      </c>
      <c r="Q3205" s="84" t="s">
        <v>86</v>
      </c>
      <c r="R3205" s="84" t="s">
        <v>10</v>
      </c>
      <c r="S3205" s="84" t="s">
        <v>10</v>
      </c>
      <c r="T3205" s="83" t="s">
        <v>135</v>
      </c>
      <c r="U3205" s="83" t="s">
        <v>124</v>
      </c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14:55" ht="29.25" thickBot="1">
      <c r="N3206" s="3" t="s">
        <v>234</v>
      </c>
      <c r="O3206" s="83">
        <v>56</v>
      </c>
      <c r="P3206" s="86">
        <v>1238.31</v>
      </c>
      <c r="Q3206" s="84" t="s">
        <v>86</v>
      </c>
      <c r="R3206" s="84" t="s">
        <v>10</v>
      </c>
      <c r="S3206" s="84" t="s">
        <v>83</v>
      </c>
      <c r="T3206" s="83" t="s">
        <v>135</v>
      </c>
      <c r="U3206" s="83" t="s">
        <v>124</v>
      </c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14:55" ht="29.25" thickBot="1">
      <c r="N3207" s="3" t="s">
        <v>234</v>
      </c>
      <c r="O3207" s="83">
        <v>57</v>
      </c>
      <c r="P3207" s="87">
        <v>112.29</v>
      </c>
      <c r="Q3207" s="84" t="s">
        <v>103</v>
      </c>
      <c r="R3207" s="84" t="s">
        <v>10</v>
      </c>
      <c r="S3207" s="84" t="s">
        <v>83</v>
      </c>
      <c r="T3207" s="83" t="s">
        <v>235</v>
      </c>
      <c r="U3207" s="83" t="s">
        <v>124</v>
      </c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14:55" ht="29.25" thickBot="1">
      <c r="N3208" s="3" t="s">
        <v>234</v>
      </c>
      <c r="O3208" s="83">
        <v>57</v>
      </c>
      <c r="P3208" s="87">
        <v>807.36</v>
      </c>
      <c r="Q3208" s="84" t="s">
        <v>103</v>
      </c>
      <c r="R3208" s="84" t="s">
        <v>10</v>
      </c>
      <c r="S3208" s="84" t="s">
        <v>10</v>
      </c>
      <c r="T3208" s="83" t="s">
        <v>123</v>
      </c>
      <c r="U3208" s="83" t="s">
        <v>124</v>
      </c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14:55" ht="29.25" thickBot="1">
      <c r="N3209" s="3" t="s">
        <v>234</v>
      </c>
      <c r="O3209" s="83">
        <v>57</v>
      </c>
      <c r="P3209" s="86">
        <v>2514.6999999999998</v>
      </c>
      <c r="Q3209" s="84" t="s">
        <v>86</v>
      </c>
      <c r="R3209" s="84" t="s">
        <v>10</v>
      </c>
      <c r="S3209" s="84" t="s">
        <v>83</v>
      </c>
      <c r="T3209" s="83" t="s">
        <v>135</v>
      </c>
      <c r="U3209" s="83" t="s">
        <v>124</v>
      </c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14:55" ht="29.25" thickBot="1">
      <c r="N3210" s="3" t="s">
        <v>234</v>
      </c>
      <c r="O3210" s="83">
        <v>57</v>
      </c>
      <c r="P3210" s="87">
        <v>27.27</v>
      </c>
      <c r="Q3210" s="84" t="s">
        <v>86</v>
      </c>
      <c r="R3210" s="84" t="s">
        <v>10</v>
      </c>
      <c r="S3210" s="84" t="s">
        <v>10</v>
      </c>
      <c r="T3210" s="83" t="s">
        <v>232</v>
      </c>
      <c r="U3210" s="83" t="s">
        <v>124</v>
      </c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14:55" ht="29.25" thickBot="1">
      <c r="N3211" s="3" t="s">
        <v>234</v>
      </c>
      <c r="O3211" s="83">
        <v>58</v>
      </c>
      <c r="P3211" s="87">
        <v>919.65</v>
      </c>
      <c r="Q3211" s="84" t="s">
        <v>103</v>
      </c>
      <c r="R3211" s="84" t="s">
        <v>10</v>
      </c>
      <c r="S3211" s="84" t="s">
        <v>10</v>
      </c>
      <c r="T3211" s="83" t="s">
        <v>123</v>
      </c>
      <c r="U3211" s="83" t="s">
        <v>124</v>
      </c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14:55" ht="29.25" thickBot="1">
      <c r="N3212" s="3" t="s">
        <v>234</v>
      </c>
      <c r="O3212" s="83">
        <v>58</v>
      </c>
      <c r="P3212" s="86">
        <v>2541.9699999999998</v>
      </c>
      <c r="Q3212" s="84" t="s">
        <v>86</v>
      </c>
      <c r="R3212" s="84" t="s">
        <v>10</v>
      </c>
      <c r="S3212" s="84" t="s">
        <v>10</v>
      </c>
      <c r="T3212" s="83" t="s">
        <v>232</v>
      </c>
      <c r="U3212" s="83" t="s">
        <v>124</v>
      </c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14:55" ht="29.25" thickBot="1">
      <c r="N3213" s="3" t="s">
        <v>234</v>
      </c>
      <c r="O3213" s="83">
        <v>59</v>
      </c>
      <c r="P3213" s="87">
        <v>311.02</v>
      </c>
      <c r="Q3213" s="84" t="s">
        <v>103</v>
      </c>
      <c r="R3213" s="84" t="s">
        <v>10</v>
      </c>
      <c r="S3213" s="84" t="s">
        <v>10</v>
      </c>
      <c r="T3213" s="83" t="s">
        <v>123</v>
      </c>
      <c r="U3213" s="83" t="s">
        <v>124</v>
      </c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14:55" ht="29.25" thickBot="1">
      <c r="N3214" s="3" t="s">
        <v>234</v>
      </c>
      <c r="O3214" s="83">
        <v>59</v>
      </c>
      <c r="P3214" s="87">
        <v>608.63</v>
      </c>
      <c r="Q3214" s="84" t="s">
        <v>103</v>
      </c>
      <c r="R3214" s="84" t="s">
        <v>10</v>
      </c>
      <c r="S3214" s="84" t="s">
        <v>83</v>
      </c>
      <c r="T3214" s="83" t="s">
        <v>123</v>
      </c>
      <c r="U3214" s="83" t="s">
        <v>124</v>
      </c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14:55" ht="29.25" thickBot="1">
      <c r="N3215" s="3" t="s">
        <v>234</v>
      </c>
      <c r="O3215" s="83">
        <v>59</v>
      </c>
      <c r="P3215" s="86">
        <v>2541.9699999999998</v>
      </c>
      <c r="Q3215" s="84" t="s">
        <v>86</v>
      </c>
      <c r="R3215" s="84" t="s">
        <v>10</v>
      </c>
      <c r="S3215" s="84" t="s">
        <v>10</v>
      </c>
      <c r="T3215" s="83" t="s">
        <v>232</v>
      </c>
      <c r="U3215" s="83" t="s">
        <v>124</v>
      </c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14:55" ht="29.25" thickBot="1">
      <c r="N3216" s="3" t="s">
        <v>234</v>
      </c>
      <c r="O3216" s="83">
        <v>60</v>
      </c>
      <c r="P3216" s="87">
        <v>919.89</v>
      </c>
      <c r="Q3216" s="84" t="s">
        <v>103</v>
      </c>
      <c r="R3216" s="84" t="s">
        <v>10</v>
      </c>
      <c r="S3216" s="84" t="s">
        <v>83</v>
      </c>
      <c r="T3216" s="83" t="s">
        <v>123</v>
      </c>
      <c r="U3216" s="83" t="s">
        <v>124</v>
      </c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14:55" ht="29.25" thickBot="1">
      <c r="N3217" s="3" t="s">
        <v>234</v>
      </c>
      <c r="O3217" s="83">
        <v>60</v>
      </c>
      <c r="P3217" s="87">
        <v>371.01</v>
      </c>
      <c r="Q3217" s="84" t="s">
        <v>86</v>
      </c>
      <c r="R3217" s="84" t="s">
        <v>10</v>
      </c>
      <c r="S3217" s="84" t="s">
        <v>10</v>
      </c>
      <c r="T3217" s="83" t="s">
        <v>232</v>
      </c>
      <c r="U3217" s="83" t="s">
        <v>124</v>
      </c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14:55" ht="29.25" thickBot="1">
      <c r="N3218" s="3" t="s">
        <v>234</v>
      </c>
      <c r="O3218" s="83">
        <v>60</v>
      </c>
      <c r="P3218" s="86">
        <v>1370.56</v>
      </c>
      <c r="Q3218" s="84" t="s">
        <v>86</v>
      </c>
      <c r="R3218" s="84" t="s">
        <v>10</v>
      </c>
      <c r="S3218" s="84" t="s">
        <v>83</v>
      </c>
      <c r="T3218" s="83" t="s">
        <v>232</v>
      </c>
      <c r="U3218" s="83" t="s">
        <v>124</v>
      </c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14:55" ht="29.25" thickBot="1">
      <c r="N3219" s="3" t="s">
        <v>234</v>
      </c>
      <c r="O3219" s="83">
        <v>60</v>
      </c>
      <c r="P3219" s="87">
        <v>400</v>
      </c>
      <c r="Q3219" s="84" t="s">
        <v>86</v>
      </c>
      <c r="R3219" s="84" t="s">
        <v>10</v>
      </c>
      <c r="S3219" s="84" t="s">
        <v>105</v>
      </c>
      <c r="T3219" s="83" t="s">
        <v>185</v>
      </c>
      <c r="U3219" s="83" t="s">
        <v>124</v>
      </c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14:55" ht="29.25" thickBot="1">
      <c r="N3220" s="3" t="s">
        <v>234</v>
      </c>
      <c r="O3220" s="83">
        <v>60</v>
      </c>
      <c r="P3220" s="87">
        <v>400</v>
      </c>
      <c r="Q3220" s="84" t="s">
        <v>86</v>
      </c>
      <c r="R3220" s="84" t="s">
        <v>10</v>
      </c>
      <c r="S3220" s="84" t="s">
        <v>105</v>
      </c>
      <c r="T3220" s="83" t="s">
        <v>221</v>
      </c>
      <c r="U3220" s="83" t="s">
        <v>124</v>
      </c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14:55" ht="46.5" thickBot="1">
      <c r="N3221" s="3" t="s">
        <v>236</v>
      </c>
      <c r="O3221" s="100" t="s">
        <v>17</v>
      </c>
      <c r="P3221"/>
      <c r="Q3221"/>
      <c r="R3221"/>
      <c r="S3221"/>
      <c r="T3221"/>
      <c r="U3221"/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14:55" ht="15.75" thickBot="1">
      <c r="N3222" s="3" t="s">
        <v>236</v>
      </c>
      <c r="O3222" s="88" t="s">
        <v>13</v>
      </c>
      <c r="P3222" s="88" t="s">
        <v>14</v>
      </c>
      <c r="Q3222" s="88" t="s">
        <v>3</v>
      </c>
      <c r="R3222" s="88" t="s">
        <v>4</v>
      </c>
      <c r="S3222" s="88" t="s">
        <v>5</v>
      </c>
      <c r="T3222" s="88" t="s">
        <v>15</v>
      </c>
      <c r="U3222" s="88" t="s">
        <v>16</v>
      </c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14:55" ht="29.25" thickBot="1">
      <c r="N3223" s="3" t="s">
        <v>236</v>
      </c>
      <c r="O3223" s="78">
        <v>1</v>
      </c>
      <c r="P3223" s="81">
        <v>28623.59</v>
      </c>
      <c r="Q3223" s="79" t="s">
        <v>11</v>
      </c>
      <c r="R3223" s="79" t="s">
        <v>10</v>
      </c>
      <c r="S3223" s="79" t="s">
        <v>10</v>
      </c>
      <c r="T3223" s="78" t="s">
        <v>237</v>
      </c>
      <c r="U3223" s="78" t="s">
        <v>124</v>
      </c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>O572081</v>
      </c>
      <c r="AU3223" s="11">
        <f t="shared" si="1074"/>
        <v>1</v>
      </c>
      <c r="AV3223" s="11">
        <f t="shared" si="1075"/>
        <v>28623.59</v>
      </c>
      <c r="AW3223" s="11" t="str">
        <f t="shared" si="1076"/>
        <v>2020/8</v>
      </c>
      <c r="AX3223" s="11" t="str">
        <f t="shared" si="1077"/>
        <v>2020/8 Contribuciones Seg. Social</v>
      </c>
      <c r="AY3223" s="11">
        <f t="shared" si="1079"/>
        <v>28623.59</v>
      </c>
      <c r="AZ3223" s="11">
        <f t="shared" si="1078"/>
        <v>1</v>
      </c>
      <c r="BA3223" s="11" t="str">
        <f t="shared" si="1081"/>
        <v>O572081 1</v>
      </c>
      <c r="BB3223" s="11">
        <f>IFERROR(IF(AW3223="","",VLOOKUP(AW3223,SUSS!R:S,2,FALSE)),AY3223*SUSS!$M$2)</f>
        <v>3434.8307999999997</v>
      </c>
      <c r="BC3223" s="11">
        <f t="shared" si="1080"/>
        <v>3434.8307999999997</v>
      </c>
    </row>
    <row r="3224" spans="14:55" ht="29.25" thickBot="1">
      <c r="N3224" s="3" t="s">
        <v>236</v>
      </c>
      <c r="O3224" s="83">
        <v>1</v>
      </c>
      <c r="P3224" s="86">
        <v>26407.74</v>
      </c>
      <c r="Q3224" s="84" t="s">
        <v>86</v>
      </c>
      <c r="R3224" s="84" t="s">
        <v>10</v>
      </c>
      <c r="S3224" s="84" t="s">
        <v>10</v>
      </c>
      <c r="T3224" s="83" t="s">
        <v>237</v>
      </c>
      <c r="U3224" s="83" t="s">
        <v>124</v>
      </c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14:55" ht="29.25" thickBot="1">
      <c r="N3225" s="3" t="s">
        <v>236</v>
      </c>
      <c r="O3225" s="83">
        <v>1</v>
      </c>
      <c r="P3225" s="87">
        <v>410.23</v>
      </c>
      <c r="Q3225" s="84" t="s">
        <v>11</v>
      </c>
      <c r="R3225" s="84" t="s">
        <v>10</v>
      </c>
      <c r="S3225" s="84" t="s">
        <v>83</v>
      </c>
      <c r="T3225" s="83" t="s">
        <v>237</v>
      </c>
      <c r="U3225" s="83" t="s">
        <v>124</v>
      </c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>O572081</v>
      </c>
      <c r="AU3225" s="11">
        <f t="shared" si="1074"/>
        <v>1</v>
      </c>
      <c r="AV3225" s="11">
        <f t="shared" si="1075"/>
        <v>410.23</v>
      </c>
      <c r="AW3225" s="11" t="str">
        <f t="shared" si="1076"/>
        <v>2020/8</v>
      </c>
      <c r="AX3225" s="11" t="str">
        <f t="shared" si="1077"/>
        <v>2020/8 Contribuciones Seg. Social</v>
      </c>
      <c r="AY3225" s="11">
        <f t="shared" si="1079"/>
        <v>28623.59</v>
      </c>
      <c r="AZ3225" s="11">
        <f t="shared" si="1078"/>
        <v>1.4331884994160412E-2</v>
      </c>
      <c r="BA3225" s="11" t="str">
        <f t="shared" si="1081"/>
        <v>O572081 1</v>
      </c>
      <c r="BB3225" s="11">
        <f>IFERROR(IF(AW3225="","",VLOOKUP(AW3225,SUSS!R:S,2,FALSE)),AY3225*SUSS!$M$2)</f>
        <v>3434.8307999999997</v>
      </c>
      <c r="BC3225" s="11">
        <f t="shared" si="1080"/>
        <v>49.227599999999995</v>
      </c>
    </row>
    <row r="3226" spans="14:55" ht="29.25" thickBot="1">
      <c r="N3226" s="3" t="s">
        <v>236</v>
      </c>
      <c r="O3226" s="83">
        <v>2</v>
      </c>
      <c r="P3226" s="86">
        <v>9408.39</v>
      </c>
      <c r="Q3226" s="84" t="s">
        <v>86</v>
      </c>
      <c r="R3226" s="84" t="s">
        <v>10</v>
      </c>
      <c r="S3226" s="84" t="s">
        <v>10</v>
      </c>
      <c r="T3226" s="83" t="s">
        <v>237</v>
      </c>
      <c r="U3226" s="83" t="s">
        <v>124</v>
      </c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14:55" ht="29.25" thickBot="1">
      <c r="N3227" s="3" t="s">
        <v>236</v>
      </c>
      <c r="O3227" s="83">
        <v>2</v>
      </c>
      <c r="P3227" s="86">
        <v>2958.48</v>
      </c>
      <c r="Q3227" s="84" t="s">
        <v>11</v>
      </c>
      <c r="R3227" s="84" t="s">
        <v>10</v>
      </c>
      <c r="S3227" s="84" t="s">
        <v>83</v>
      </c>
      <c r="T3227" s="83" t="s">
        <v>237</v>
      </c>
      <c r="U3227" s="83" t="s">
        <v>124</v>
      </c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>O572081</v>
      </c>
      <c r="AU3227" s="11">
        <f t="shared" si="1074"/>
        <v>2</v>
      </c>
      <c r="AV3227" s="11">
        <f t="shared" si="1075"/>
        <v>2958.48</v>
      </c>
      <c r="AW3227" s="11" t="str">
        <f t="shared" si="1076"/>
        <v>2020/8</v>
      </c>
      <c r="AX3227" s="11" t="str">
        <f t="shared" si="1077"/>
        <v>2020/8 Contribuciones Seg. Social</v>
      </c>
      <c r="AY3227" s="11">
        <f t="shared" si="1079"/>
        <v>28623.59</v>
      </c>
      <c r="AZ3227" s="11">
        <f t="shared" si="1078"/>
        <v>0.10335810427692683</v>
      </c>
      <c r="BA3227" s="11" t="str">
        <f t="shared" si="1081"/>
        <v>O572081 2</v>
      </c>
      <c r="BB3227" s="11">
        <f>IFERROR(IF(AW3227="","",VLOOKUP(AW3227,SUSS!R:S,2,FALSE)),AY3227*SUSS!$M$2)</f>
        <v>3434.8307999999997</v>
      </c>
      <c r="BC3227" s="11">
        <f t="shared" si="1080"/>
        <v>355.01760000000002</v>
      </c>
    </row>
    <row r="3228" spans="14:55" ht="29.25" thickBot="1">
      <c r="N3228" s="3" t="s">
        <v>236</v>
      </c>
      <c r="O3228" s="83">
        <v>2</v>
      </c>
      <c r="P3228" s="86">
        <v>4215.2</v>
      </c>
      <c r="Q3228" s="84" t="s">
        <v>86</v>
      </c>
      <c r="R3228" s="84" t="s">
        <v>10</v>
      </c>
      <c r="S3228" s="84" t="s">
        <v>83</v>
      </c>
      <c r="T3228" s="83" t="s">
        <v>237</v>
      </c>
      <c r="U3228" s="83" t="s">
        <v>124</v>
      </c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14:55" ht="29.25" thickBot="1">
      <c r="N3229" s="3" t="s">
        <v>236</v>
      </c>
      <c r="O3229" s="83">
        <v>2</v>
      </c>
      <c r="P3229" s="86">
        <v>13549.97</v>
      </c>
      <c r="Q3229" s="84" t="s">
        <v>86</v>
      </c>
      <c r="R3229" s="84" t="s">
        <v>10</v>
      </c>
      <c r="S3229" s="84" t="s">
        <v>10</v>
      </c>
      <c r="T3229" s="83" t="s">
        <v>238</v>
      </c>
      <c r="U3229" s="83" t="s">
        <v>124</v>
      </c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14:55" ht="29.25" thickBot="1">
      <c r="N3230" s="3" t="s">
        <v>236</v>
      </c>
      <c r="O3230" s="83">
        <v>2</v>
      </c>
      <c r="P3230" s="86">
        <v>26917.32</v>
      </c>
      <c r="Q3230" s="84" t="s">
        <v>11</v>
      </c>
      <c r="R3230" s="84" t="s">
        <v>10</v>
      </c>
      <c r="S3230" s="84" t="s">
        <v>10</v>
      </c>
      <c r="T3230" s="83" t="s">
        <v>238</v>
      </c>
      <c r="U3230" s="83" t="s">
        <v>124</v>
      </c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>O572081</v>
      </c>
      <c r="AU3230" s="11">
        <f t="shared" ref="AU3230:AU3293" si="1095">IF($Q3230=$AD$1,O3230,"")</f>
        <v>2</v>
      </c>
      <c r="AV3230" s="11">
        <f t="shared" ref="AV3230:AV3293" si="1096">IF($Q3230=$AD$1,P3230,"")</f>
        <v>26917.32</v>
      </c>
      <c r="AW3230" s="11" t="str">
        <f t="shared" ref="AW3230:AW3293" si="1097">IF($Q3230=$AD$1,T3230,"")</f>
        <v>2020/9</v>
      </c>
      <c r="AX3230" s="11" t="str">
        <f t="shared" ref="AX3230:AX3293" si="1098">IF(AW3230&lt;&gt;"",AW3230&amp;" "&amp;$AD$1,"")</f>
        <v>2020/9 Contribuciones Seg. Social</v>
      </c>
      <c r="AY3230" s="11">
        <f t="shared" si="1079"/>
        <v>46531.21</v>
      </c>
      <c r="AZ3230" s="11">
        <f t="shared" ref="AZ3230:AZ3293" si="1099">IF(AY3230="","",AV3230/AY3230)</f>
        <v>0.5784788317346572</v>
      </c>
      <c r="BA3230" s="11" t="str">
        <f t="shared" si="1081"/>
        <v>O572081 2</v>
      </c>
      <c r="BB3230" s="11">
        <f>IFERROR(IF(AW3230="","",VLOOKUP(AW3230,SUSS!R:S,2,FALSE)),AY3230*SUSS!$M$2)</f>
        <v>5583.7451999999994</v>
      </c>
      <c r="BC3230" s="11">
        <f t="shared" si="1080"/>
        <v>3230.0783999999994</v>
      </c>
    </row>
    <row r="3231" spans="14:55" ht="29.25" thickBot="1">
      <c r="N3231" s="3" t="s">
        <v>236</v>
      </c>
      <c r="O3231" s="83">
        <v>3</v>
      </c>
      <c r="P3231" s="86">
        <v>26982.69</v>
      </c>
      <c r="Q3231" s="84" t="s">
        <v>86</v>
      </c>
      <c r="R3231" s="84" t="s">
        <v>10</v>
      </c>
      <c r="S3231" s="84" t="s">
        <v>10</v>
      </c>
      <c r="T3231" s="83" t="s">
        <v>238</v>
      </c>
      <c r="U3231" s="83" t="s">
        <v>124</v>
      </c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14:55" ht="29.25" thickBot="1">
      <c r="N3232" s="3" t="s">
        <v>236</v>
      </c>
      <c r="O3232" s="83">
        <v>3</v>
      </c>
      <c r="P3232" s="86">
        <v>19613.89</v>
      </c>
      <c r="Q3232" s="84" t="s">
        <v>11</v>
      </c>
      <c r="R3232" s="84" t="s">
        <v>10</v>
      </c>
      <c r="S3232" s="84" t="s">
        <v>10</v>
      </c>
      <c r="T3232" s="83" t="s">
        <v>238</v>
      </c>
      <c r="U3232" s="83" t="s">
        <v>124</v>
      </c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>O572081</v>
      </c>
      <c r="AU3232" s="11">
        <f t="shared" si="1095"/>
        <v>3</v>
      </c>
      <c r="AV3232" s="11">
        <f t="shared" si="1096"/>
        <v>19613.89</v>
      </c>
      <c r="AW3232" s="11" t="str">
        <f t="shared" si="1097"/>
        <v>2020/9</v>
      </c>
      <c r="AX3232" s="11" t="str">
        <f t="shared" si="1098"/>
        <v>2020/9 Contribuciones Seg. Social</v>
      </c>
      <c r="AY3232" s="11">
        <f t="shared" si="1079"/>
        <v>46531.21</v>
      </c>
      <c r="AZ3232" s="11">
        <f t="shared" si="1099"/>
        <v>0.42152116826534275</v>
      </c>
      <c r="BA3232" s="11" t="str">
        <f t="shared" si="1081"/>
        <v>O572081 3</v>
      </c>
      <c r="BB3232" s="11">
        <f>IFERROR(IF(AW3232="","",VLOOKUP(AW3232,SUSS!R:S,2,FALSE)),AY3232*SUSS!$M$2)</f>
        <v>5583.7451999999994</v>
      </c>
      <c r="BC3232" s="11">
        <f t="shared" si="1080"/>
        <v>2353.6667999999995</v>
      </c>
    </row>
    <row r="3233" spans="14:55" ht="29.25" thickBot="1">
      <c r="N3233" s="3" t="s">
        <v>236</v>
      </c>
      <c r="O3233" s="83">
        <v>3</v>
      </c>
      <c r="P3233" s="87">
        <v>978.91</v>
      </c>
      <c r="Q3233" s="84" t="s">
        <v>86</v>
      </c>
      <c r="R3233" s="84" t="s">
        <v>10</v>
      </c>
      <c r="S3233" s="84" t="s">
        <v>83</v>
      </c>
      <c r="T3233" s="83" t="s">
        <v>238</v>
      </c>
      <c r="U3233" s="83" t="s">
        <v>124</v>
      </c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14:55" ht="29.25" thickBot="1">
      <c r="N3234" s="3" t="s">
        <v>236</v>
      </c>
      <c r="O3234" s="83">
        <v>3</v>
      </c>
      <c r="P3234" s="86">
        <v>4131.51</v>
      </c>
      <c r="Q3234" s="84" t="s">
        <v>11</v>
      </c>
      <c r="R3234" s="84" t="s">
        <v>10</v>
      </c>
      <c r="S3234" s="84" t="s">
        <v>83</v>
      </c>
      <c r="T3234" s="83" t="s">
        <v>238</v>
      </c>
      <c r="U3234" s="83" t="s">
        <v>124</v>
      </c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>O572081</v>
      </c>
      <c r="AU3234" s="11">
        <f t="shared" si="1095"/>
        <v>3</v>
      </c>
      <c r="AV3234" s="11">
        <f t="shared" si="1096"/>
        <v>4131.51</v>
      </c>
      <c r="AW3234" s="11" t="str">
        <f t="shared" si="1097"/>
        <v>2020/9</v>
      </c>
      <c r="AX3234" s="11" t="str">
        <f t="shared" si="1098"/>
        <v>2020/9 Contribuciones Seg. Social</v>
      </c>
      <c r="AY3234" s="11">
        <f t="shared" si="1079"/>
        <v>46531.21</v>
      </c>
      <c r="AZ3234" s="11">
        <f t="shared" si="1099"/>
        <v>8.8790083043187584E-2</v>
      </c>
      <c r="BA3234" s="11" t="str">
        <f t="shared" si="1081"/>
        <v>O572081 3</v>
      </c>
      <c r="BB3234" s="11">
        <f>IFERROR(IF(AW3234="","",VLOOKUP(AW3234,SUSS!R:S,2,FALSE)),AY3234*SUSS!$M$2)</f>
        <v>5583.7451999999994</v>
      </c>
      <c r="BC3234" s="11">
        <f t="shared" si="1080"/>
        <v>495.78120000000001</v>
      </c>
    </row>
    <row r="3235" spans="14:55" ht="29.25" thickBot="1">
      <c r="N3235" s="3" t="s">
        <v>236</v>
      </c>
      <c r="O3235" s="83">
        <v>3</v>
      </c>
      <c r="P3235" s="86">
        <v>6996.8</v>
      </c>
      <c r="Q3235" s="84" t="s">
        <v>11</v>
      </c>
      <c r="R3235" s="84" t="s">
        <v>10</v>
      </c>
      <c r="S3235" s="84" t="s">
        <v>10</v>
      </c>
      <c r="T3235" s="83" t="s">
        <v>239</v>
      </c>
      <c r="U3235" s="83" t="s">
        <v>124</v>
      </c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>O572081</v>
      </c>
      <c r="AU3235" s="11">
        <f t="shared" si="1095"/>
        <v>3</v>
      </c>
      <c r="AV3235" s="11">
        <f t="shared" si="1096"/>
        <v>6996.8</v>
      </c>
      <c r="AW3235" s="11" t="str">
        <f t="shared" si="1097"/>
        <v>2020/10</v>
      </c>
      <c r="AX3235" s="11" t="str">
        <f t="shared" si="1098"/>
        <v>2020/10 Contribuciones Seg. Social</v>
      </c>
      <c r="AY3235" s="11">
        <f t="shared" si="1079"/>
        <v>48936.42</v>
      </c>
      <c r="AZ3235" s="11">
        <f t="shared" si="1099"/>
        <v>0.14297735715035959</v>
      </c>
      <c r="BA3235" s="11" t="str">
        <f t="shared" si="1081"/>
        <v>O572081 3</v>
      </c>
      <c r="BB3235" s="11">
        <f>IFERROR(IF(AW3235="","",VLOOKUP(AW3235,SUSS!R:S,2,FALSE)),AY3235*SUSS!$M$2)</f>
        <v>6901.78</v>
      </c>
      <c r="BC3235" s="11">
        <f t="shared" si="1080"/>
        <v>986.79826403320874</v>
      </c>
    </row>
    <row r="3236" spans="14:55" ht="29.25" thickBot="1">
      <c r="N3236" s="3" t="s">
        <v>236</v>
      </c>
      <c r="O3236" s="83">
        <v>4</v>
      </c>
      <c r="P3236" s="86">
        <v>2619.98</v>
      </c>
      <c r="Q3236" s="84" t="s">
        <v>86</v>
      </c>
      <c r="R3236" s="84" t="s">
        <v>10</v>
      </c>
      <c r="S3236" s="84" t="s">
        <v>83</v>
      </c>
      <c r="T3236" s="83" t="s">
        <v>238</v>
      </c>
      <c r="U3236" s="83" t="s">
        <v>124</v>
      </c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14:55" ht="29.25" thickBot="1">
      <c r="N3237" s="3" t="s">
        <v>236</v>
      </c>
      <c r="O3237" s="83">
        <v>4</v>
      </c>
      <c r="P3237" s="86">
        <v>31633.73</v>
      </c>
      <c r="Q3237" s="84" t="s">
        <v>11</v>
      </c>
      <c r="R3237" s="84" t="s">
        <v>10</v>
      </c>
      <c r="S3237" s="84" t="s">
        <v>10</v>
      </c>
      <c r="T3237" s="83" t="s">
        <v>239</v>
      </c>
      <c r="U3237" s="83" t="s">
        <v>124</v>
      </c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>O572081</v>
      </c>
      <c r="AU3237" s="11">
        <f t="shared" si="1095"/>
        <v>4</v>
      </c>
      <c r="AV3237" s="11">
        <f t="shared" si="1096"/>
        <v>31633.73</v>
      </c>
      <c r="AW3237" s="11" t="str">
        <f t="shared" si="1097"/>
        <v>2020/10</v>
      </c>
      <c r="AX3237" s="11" t="str">
        <f t="shared" si="1098"/>
        <v>2020/10 Contribuciones Seg. Social</v>
      </c>
      <c r="AY3237" s="11">
        <f t="shared" si="1079"/>
        <v>48936.42</v>
      </c>
      <c r="AZ3237" s="11">
        <f t="shared" si="1099"/>
        <v>0.64642509607364007</v>
      </c>
      <c r="BA3237" s="11" t="str">
        <f t="shared" si="1081"/>
        <v>O572081 4</v>
      </c>
      <c r="BB3237" s="11">
        <f>IFERROR(IF(AW3237="","",VLOOKUP(AW3237,SUSS!R:S,2,FALSE)),AY3237*SUSS!$M$2)</f>
        <v>6901.78</v>
      </c>
      <c r="BC3237" s="11">
        <f t="shared" si="1080"/>
        <v>4461.4837995791277</v>
      </c>
    </row>
    <row r="3238" spans="14:55" ht="29.25" thickBot="1">
      <c r="N3238" s="3" t="s">
        <v>236</v>
      </c>
      <c r="O3238" s="83">
        <v>4</v>
      </c>
      <c r="P3238" s="86">
        <v>26152.5</v>
      </c>
      <c r="Q3238" s="84" t="s">
        <v>86</v>
      </c>
      <c r="R3238" s="84" t="s">
        <v>10</v>
      </c>
      <c r="S3238" s="84" t="s">
        <v>10</v>
      </c>
      <c r="T3238" s="83" t="s">
        <v>239</v>
      </c>
      <c r="U3238" s="83" t="s">
        <v>124</v>
      </c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14:55" ht="29.25" thickBot="1">
      <c r="N3239" s="3" t="s">
        <v>236</v>
      </c>
      <c r="O3239" s="83">
        <v>5</v>
      </c>
      <c r="P3239" s="86">
        <v>15833.37</v>
      </c>
      <c r="Q3239" s="84" t="s">
        <v>86</v>
      </c>
      <c r="R3239" s="84" t="s">
        <v>10</v>
      </c>
      <c r="S3239" s="84" t="s">
        <v>10</v>
      </c>
      <c r="T3239" s="83" t="s">
        <v>239</v>
      </c>
      <c r="U3239" s="83" t="s">
        <v>124</v>
      </c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14:55" ht="29.25" thickBot="1">
      <c r="N3240" s="3" t="s">
        <v>236</v>
      </c>
      <c r="O3240" s="83">
        <v>5</v>
      </c>
      <c r="P3240" s="86">
        <v>10305.89</v>
      </c>
      <c r="Q3240" s="84" t="s">
        <v>11</v>
      </c>
      <c r="R3240" s="84" t="s">
        <v>10</v>
      </c>
      <c r="S3240" s="84" t="s">
        <v>10</v>
      </c>
      <c r="T3240" s="83" t="s">
        <v>239</v>
      </c>
      <c r="U3240" s="83" t="s">
        <v>124</v>
      </c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>O572081</v>
      </c>
      <c r="AU3240" s="11">
        <f t="shared" si="1095"/>
        <v>5</v>
      </c>
      <c r="AV3240" s="11">
        <f t="shared" si="1096"/>
        <v>10305.89</v>
      </c>
      <c r="AW3240" s="11" t="str">
        <f t="shared" si="1097"/>
        <v>2020/10</v>
      </c>
      <c r="AX3240" s="11" t="str">
        <f t="shared" si="1098"/>
        <v>2020/10 Contribuciones Seg. Social</v>
      </c>
      <c r="AY3240" s="11">
        <f t="shared" si="1079"/>
        <v>48936.42</v>
      </c>
      <c r="AZ3240" s="11">
        <f t="shared" si="1099"/>
        <v>0.21059754677600037</v>
      </c>
      <c r="BA3240" s="11" t="str">
        <f t="shared" si="1081"/>
        <v>O572081 5</v>
      </c>
      <c r="BB3240" s="11">
        <f>IFERROR(IF(AW3240="","",VLOOKUP(AW3240,SUSS!R:S,2,FALSE)),AY3240*SUSS!$M$2)</f>
        <v>6901.78</v>
      </c>
      <c r="BC3240" s="11">
        <f t="shared" si="1080"/>
        <v>1453.4979363876637</v>
      </c>
    </row>
    <row r="3241" spans="14:55" ht="29.25" thickBot="1">
      <c r="N3241" s="3" t="s">
        <v>236</v>
      </c>
      <c r="O3241" s="83">
        <v>5</v>
      </c>
      <c r="P3241" s="86">
        <v>2544.48</v>
      </c>
      <c r="Q3241" s="84" t="s">
        <v>86</v>
      </c>
      <c r="R3241" s="84" t="s">
        <v>10</v>
      </c>
      <c r="S3241" s="84" t="s">
        <v>83</v>
      </c>
      <c r="T3241" s="83" t="s">
        <v>239</v>
      </c>
      <c r="U3241" s="83" t="s">
        <v>124</v>
      </c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14:55" ht="29.25" thickBot="1">
      <c r="N3242" s="3" t="s">
        <v>236</v>
      </c>
      <c r="O3242" s="83">
        <v>5</v>
      </c>
      <c r="P3242" s="86">
        <v>2965.71</v>
      </c>
      <c r="Q3242" s="84" t="s">
        <v>11</v>
      </c>
      <c r="R3242" s="84" t="s">
        <v>10</v>
      </c>
      <c r="S3242" s="84" t="s">
        <v>83</v>
      </c>
      <c r="T3242" s="83" t="s">
        <v>239</v>
      </c>
      <c r="U3242" s="83" t="s">
        <v>124</v>
      </c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>O572081</v>
      </c>
      <c r="AU3242" s="11">
        <f t="shared" si="1095"/>
        <v>5</v>
      </c>
      <c r="AV3242" s="11">
        <f t="shared" si="1096"/>
        <v>2965.71</v>
      </c>
      <c r="AW3242" s="11" t="str">
        <f t="shared" si="1097"/>
        <v>2020/10</v>
      </c>
      <c r="AX3242" s="11" t="str">
        <f t="shared" si="1098"/>
        <v>2020/10 Contribuciones Seg. Social</v>
      </c>
      <c r="AY3242" s="11">
        <f t="shared" si="1079"/>
        <v>48936.42</v>
      </c>
      <c r="AZ3242" s="11">
        <f t="shared" si="1099"/>
        <v>6.0603329789960116E-2</v>
      </c>
      <c r="BA3242" s="11" t="str">
        <f t="shared" si="1081"/>
        <v>O572081 5</v>
      </c>
      <c r="BB3242" s="11">
        <f>IFERROR(IF(AW3242="","",VLOOKUP(AW3242,SUSS!R:S,2,FALSE)),AY3242*SUSS!$M$2)</f>
        <v>6901.78</v>
      </c>
      <c r="BC3242" s="11">
        <f t="shared" si="1080"/>
        <v>418.27084947775091</v>
      </c>
    </row>
    <row r="3243" spans="14:55" ht="29.25" thickBot="1">
      <c r="N3243" s="3" t="s">
        <v>236</v>
      </c>
      <c r="O3243" s="83">
        <v>5</v>
      </c>
      <c r="P3243" s="86">
        <v>19279.5</v>
      </c>
      <c r="Q3243" s="84" t="s">
        <v>11</v>
      </c>
      <c r="R3243" s="84" t="s">
        <v>10</v>
      </c>
      <c r="S3243" s="84" t="s">
        <v>10</v>
      </c>
      <c r="T3243" s="83" t="s">
        <v>240</v>
      </c>
      <c r="U3243" s="83" t="s">
        <v>124</v>
      </c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>O572081</v>
      </c>
      <c r="AU3243" s="11">
        <f t="shared" si="1095"/>
        <v>5</v>
      </c>
      <c r="AV3243" s="11">
        <f t="shared" si="1096"/>
        <v>19279.5</v>
      </c>
      <c r="AW3243" s="11" t="str">
        <f t="shared" si="1097"/>
        <v>2020/11</v>
      </c>
      <c r="AX3243" s="11" t="str">
        <f t="shared" si="1098"/>
        <v>2020/11 Contribuciones Seg. Social</v>
      </c>
      <c r="AY3243" s="11">
        <f t="shared" si="1079"/>
        <v>48426.559999999998</v>
      </c>
      <c r="AZ3243" s="11">
        <f t="shared" si="1099"/>
        <v>0.39811830532666376</v>
      </c>
      <c r="BA3243" s="11" t="str">
        <f t="shared" si="1081"/>
        <v>O572081 5</v>
      </c>
      <c r="BB3243" s="11">
        <f>IFERROR(IF(AW3243="","",VLOOKUP(AW3243,SUSS!R:S,2,FALSE)),AY3243*SUSS!$M$2)</f>
        <v>6677.08</v>
      </c>
      <c r="BC3243" s="11">
        <f t="shared" si="1080"/>
        <v>2658.2677741305602</v>
      </c>
    </row>
    <row r="3244" spans="14:55" ht="29.25" thickBot="1">
      <c r="N3244" s="3" t="s">
        <v>236</v>
      </c>
      <c r="O3244" s="83">
        <v>5</v>
      </c>
      <c r="P3244" s="86">
        <v>11229.04</v>
      </c>
      <c r="Q3244" s="84" t="s">
        <v>86</v>
      </c>
      <c r="R3244" s="84" t="s">
        <v>10</v>
      </c>
      <c r="S3244" s="84" t="s">
        <v>10</v>
      </c>
      <c r="T3244" s="83" t="s">
        <v>240</v>
      </c>
      <c r="U3244" s="83" t="s">
        <v>124</v>
      </c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14:55" ht="29.25" thickBot="1">
      <c r="N3245" s="3" t="s">
        <v>236</v>
      </c>
      <c r="O3245" s="83">
        <v>6</v>
      </c>
      <c r="P3245" s="86">
        <v>30465.49</v>
      </c>
      <c r="Q3245" s="84" t="s">
        <v>86</v>
      </c>
      <c r="R3245" s="84" t="s">
        <v>10</v>
      </c>
      <c r="S3245" s="84" t="s">
        <v>10</v>
      </c>
      <c r="T3245" s="83" t="s">
        <v>240</v>
      </c>
      <c r="U3245" s="83" t="s">
        <v>124</v>
      </c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14:55" ht="29.25" thickBot="1">
      <c r="N3246" s="3" t="s">
        <v>236</v>
      </c>
      <c r="O3246" s="83">
        <v>6</v>
      </c>
      <c r="P3246" s="86">
        <v>29147.06</v>
      </c>
      <c r="Q3246" s="84" t="s">
        <v>11</v>
      </c>
      <c r="R3246" s="84" t="s">
        <v>10</v>
      </c>
      <c r="S3246" s="84" t="s">
        <v>10</v>
      </c>
      <c r="T3246" s="83" t="s">
        <v>240</v>
      </c>
      <c r="U3246" s="83" t="s">
        <v>124</v>
      </c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>O572081</v>
      </c>
      <c r="AU3246" s="11">
        <f t="shared" si="1095"/>
        <v>6</v>
      </c>
      <c r="AV3246" s="11">
        <f t="shared" si="1096"/>
        <v>29147.06</v>
      </c>
      <c r="AW3246" s="11" t="str">
        <f t="shared" si="1097"/>
        <v>2020/11</v>
      </c>
      <c r="AX3246" s="11" t="str">
        <f t="shared" si="1098"/>
        <v>2020/11 Contribuciones Seg. Social</v>
      </c>
      <c r="AY3246" s="11">
        <f t="shared" si="1079"/>
        <v>48426.559999999998</v>
      </c>
      <c r="AZ3246" s="11">
        <f t="shared" si="1099"/>
        <v>0.6018816946733363</v>
      </c>
      <c r="BA3246" s="11" t="str">
        <f t="shared" si="1081"/>
        <v>O572081 6</v>
      </c>
      <c r="BB3246" s="11">
        <f>IFERROR(IF(AW3246="","",VLOOKUP(AW3246,SUSS!R:S,2,FALSE)),AY3246*SUSS!$M$2)</f>
        <v>6677.08</v>
      </c>
      <c r="BC3246" s="11">
        <f t="shared" si="1080"/>
        <v>4018.8122258694402</v>
      </c>
    </row>
    <row r="3247" spans="14:55" ht="29.25" thickBot="1">
      <c r="N3247" s="3" t="s">
        <v>236</v>
      </c>
      <c r="O3247" s="83">
        <v>6</v>
      </c>
      <c r="P3247" s="86">
        <v>1618.58</v>
      </c>
      <c r="Q3247" s="84" t="s">
        <v>11</v>
      </c>
      <c r="R3247" s="84" t="s">
        <v>10</v>
      </c>
      <c r="S3247" s="84" t="s">
        <v>83</v>
      </c>
      <c r="T3247" s="83" t="s">
        <v>240</v>
      </c>
      <c r="U3247" s="83" t="s">
        <v>124</v>
      </c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>O572081</v>
      </c>
      <c r="AU3247" s="11">
        <f t="shared" si="1095"/>
        <v>6</v>
      </c>
      <c r="AV3247" s="11">
        <f t="shared" si="1096"/>
        <v>1618.58</v>
      </c>
      <c r="AW3247" s="11" t="str">
        <f t="shared" si="1097"/>
        <v>2020/11</v>
      </c>
      <c r="AX3247" s="11" t="str">
        <f t="shared" si="1098"/>
        <v>2020/11 Contribuciones Seg. Social</v>
      </c>
      <c r="AY3247" s="11">
        <f t="shared" si="1079"/>
        <v>48426.559999999998</v>
      </c>
      <c r="AZ3247" s="11">
        <f t="shared" si="1099"/>
        <v>3.3423394104392302E-2</v>
      </c>
      <c r="BA3247" s="11" t="str">
        <f t="shared" si="1081"/>
        <v>O572081 6</v>
      </c>
      <c r="BB3247" s="11">
        <f>IFERROR(IF(AW3247="","",VLOOKUP(AW3247,SUSS!R:S,2,FALSE)),AY3247*SUSS!$M$2)</f>
        <v>6677.08</v>
      </c>
      <c r="BC3247" s="11">
        <f t="shared" si="1080"/>
        <v>223.17067630655575</v>
      </c>
    </row>
    <row r="3248" spans="14:55" ht="29.25" thickBot="1">
      <c r="N3248" s="3" t="s">
        <v>236</v>
      </c>
      <c r="O3248" s="83">
        <v>6</v>
      </c>
      <c r="P3248" s="86">
        <v>2729.44</v>
      </c>
      <c r="Q3248" s="84" t="s">
        <v>11</v>
      </c>
      <c r="R3248" s="84" t="s">
        <v>10</v>
      </c>
      <c r="S3248" s="84" t="s">
        <v>10</v>
      </c>
      <c r="T3248" s="83" t="s">
        <v>241</v>
      </c>
      <c r="U3248" s="83" t="s">
        <v>124</v>
      </c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>O572081</v>
      </c>
      <c r="AU3248" s="11">
        <f t="shared" si="1095"/>
        <v>6</v>
      </c>
      <c r="AV3248" s="11">
        <f t="shared" si="1096"/>
        <v>2729.44</v>
      </c>
      <c r="AW3248" s="11" t="str">
        <f t="shared" si="1097"/>
        <v>2020/12</v>
      </c>
      <c r="AX3248" s="11" t="str">
        <f t="shared" si="1098"/>
        <v>2020/12 Contribuciones Seg. Social</v>
      </c>
      <c r="AY3248" s="11">
        <f t="shared" si="1079"/>
        <v>72661.89</v>
      </c>
      <c r="AZ3248" s="11">
        <f t="shared" si="1099"/>
        <v>3.756357011908168E-2</v>
      </c>
      <c r="BA3248" s="11" t="str">
        <f t="shared" si="1081"/>
        <v>O572081 6</v>
      </c>
      <c r="BB3248" s="11">
        <f>IFERROR(IF(AW3248="","",VLOOKUP(AW3248,SUSS!R:S,2,FALSE)),AY3248*SUSS!$M$2)</f>
        <v>9949.5</v>
      </c>
      <c r="BC3248" s="11">
        <f t="shared" si="1080"/>
        <v>373.73874089980319</v>
      </c>
    </row>
    <row r="3249" spans="14:55" ht="29.25" thickBot="1">
      <c r="N3249" s="3" t="s">
        <v>236</v>
      </c>
      <c r="O3249" s="83">
        <v>7</v>
      </c>
      <c r="P3249" s="87">
        <v>289.56</v>
      </c>
      <c r="Q3249" s="84" t="s">
        <v>86</v>
      </c>
      <c r="R3249" s="84" t="s">
        <v>10</v>
      </c>
      <c r="S3249" s="84" t="s">
        <v>10</v>
      </c>
      <c r="T3249" s="83" t="s">
        <v>240</v>
      </c>
      <c r="U3249" s="83" t="s">
        <v>124</v>
      </c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14:55" ht="29.25" thickBot="1">
      <c r="N3250" s="3" t="s">
        <v>236</v>
      </c>
      <c r="O3250" s="83">
        <v>7</v>
      </c>
      <c r="P3250" s="86">
        <v>1403.25</v>
      </c>
      <c r="Q3250" s="84" t="s">
        <v>86</v>
      </c>
      <c r="R3250" s="84" t="s">
        <v>10</v>
      </c>
      <c r="S3250" s="84" t="s">
        <v>83</v>
      </c>
      <c r="T3250" s="83" t="s">
        <v>240</v>
      </c>
      <c r="U3250" s="83" t="s">
        <v>124</v>
      </c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14:55" ht="29.25" thickBot="1">
      <c r="N3251" s="3" t="s">
        <v>236</v>
      </c>
      <c r="O3251" s="83">
        <v>7</v>
      </c>
      <c r="P3251" s="86">
        <v>29656.17</v>
      </c>
      <c r="Q3251" s="84" t="s">
        <v>86</v>
      </c>
      <c r="R3251" s="84" t="s">
        <v>10</v>
      </c>
      <c r="S3251" s="84" t="s">
        <v>10</v>
      </c>
      <c r="T3251" s="83" t="s">
        <v>241</v>
      </c>
      <c r="U3251" s="83" t="s">
        <v>124</v>
      </c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14:55" ht="29.25" thickBot="1">
      <c r="N3252" s="3" t="s">
        <v>236</v>
      </c>
      <c r="O3252" s="83">
        <v>7</v>
      </c>
      <c r="P3252" s="86">
        <v>34466.44</v>
      </c>
      <c r="Q3252" s="84" t="s">
        <v>11</v>
      </c>
      <c r="R3252" s="84" t="s">
        <v>10</v>
      </c>
      <c r="S3252" s="84" t="s">
        <v>10</v>
      </c>
      <c r="T3252" s="83" t="s">
        <v>241</v>
      </c>
      <c r="U3252" s="83" t="s">
        <v>124</v>
      </c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>O572081</v>
      </c>
      <c r="AU3252" s="11">
        <f t="shared" si="1095"/>
        <v>7</v>
      </c>
      <c r="AV3252" s="11">
        <f t="shared" si="1096"/>
        <v>34466.44</v>
      </c>
      <c r="AW3252" s="11" t="str">
        <f t="shared" si="1097"/>
        <v>2020/12</v>
      </c>
      <c r="AX3252" s="11" t="str">
        <f t="shared" si="1098"/>
        <v>2020/12 Contribuciones Seg. Social</v>
      </c>
      <c r="AY3252" s="11">
        <f t="shared" si="1079"/>
        <v>72661.89</v>
      </c>
      <c r="AZ3252" s="11">
        <f t="shared" si="1099"/>
        <v>0.4743399875780826</v>
      </c>
      <c r="BA3252" s="11" t="str">
        <f t="shared" si="1081"/>
        <v>O572081 7</v>
      </c>
      <c r="BB3252" s="11">
        <f>IFERROR(IF(AW3252="","",VLOOKUP(AW3252,SUSS!R:S,2,FALSE)),AY3252*SUSS!$M$2)</f>
        <v>9949.5</v>
      </c>
      <c r="BC3252" s="11">
        <f t="shared" si="1080"/>
        <v>4719.4457064081325</v>
      </c>
    </row>
    <row r="3253" spans="14:55" ht="29.25" thickBot="1">
      <c r="N3253" s="3" t="s">
        <v>236</v>
      </c>
      <c r="O3253" s="83">
        <v>8</v>
      </c>
      <c r="P3253" s="86">
        <v>32258.14</v>
      </c>
      <c r="Q3253" s="84" t="s">
        <v>86</v>
      </c>
      <c r="R3253" s="84" t="s">
        <v>10</v>
      </c>
      <c r="S3253" s="84" t="s">
        <v>10</v>
      </c>
      <c r="T3253" s="83" t="s">
        <v>241</v>
      </c>
      <c r="U3253" s="83" t="s">
        <v>124</v>
      </c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14:55" ht="29.25" thickBot="1">
      <c r="N3254" s="3" t="s">
        <v>236</v>
      </c>
      <c r="O3254" s="83">
        <v>8</v>
      </c>
      <c r="P3254" s="86">
        <v>35466.01</v>
      </c>
      <c r="Q3254" s="84" t="s">
        <v>11</v>
      </c>
      <c r="R3254" s="84" t="s">
        <v>10</v>
      </c>
      <c r="S3254" s="84" t="s">
        <v>10</v>
      </c>
      <c r="T3254" s="83" t="s">
        <v>241</v>
      </c>
      <c r="U3254" s="83" t="s">
        <v>124</v>
      </c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>O572081</v>
      </c>
      <c r="AU3254" s="11">
        <f t="shared" si="1095"/>
        <v>8</v>
      </c>
      <c r="AV3254" s="11">
        <f t="shared" si="1096"/>
        <v>35466.01</v>
      </c>
      <c r="AW3254" s="11" t="str">
        <f t="shared" si="1097"/>
        <v>2020/12</v>
      </c>
      <c r="AX3254" s="11" t="str">
        <f t="shared" si="1098"/>
        <v>2020/12 Contribuciones Seg. Social</v>
      </c>
      <c r="AY3254" s="11">
        <f t="shared" si="1079"/>
        <v>72661.89</v>
      </c>
      <c r="AZ3254" s="11">
        <f t="shared" si="1099"/>
        <v>0.48809644230283583</v>
      </c>
      <c r="BA3254" s="11" t="str">
        <f t="shared" si="1081"/>
        <v>O572081 8</v>
      </c>
      <c r="BB3254" s="11">
        <f>IFERROR(IF(AW3254="","",VLOOKUP(AW3254,SUSS!R:S,2,FALSE)),AY3254*SUSS!$M$2)</f>
        <v>9949.5</v>
      </c>
      <c r="BC3254" s="11">
        <f t="shared" si="1080"/>
        <v>4856.3155526920655</v>
      </c>
    </row>
    <row r="3255" spans="14:55" ht="46.5" thickBot="1">
      <c r="N3255" s="3" t="s">
        <v>242</v>
      </c>
      <c r="O3255" s="107" t="s">
        <v>17</v>
      </c>
      <c r="P3255"/>
      <c r="Q3255"/>
      <c r="R3255"/>
      <c r="S3255"/>
      <c r="T3255"/>
      <c r="U3255"/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14:55" ht="15.75" thickBot="1">
      <c r="N3256" s="3" t="s">
        <v>242</v>
      </c>
      <c r="O3256" s="118" t="s">
        <v>13</v>
      </c>
      <c r="P3256" s="118" t="s">
        <v>14</v>
      </c>
      <c r="Q3256" s="118" t="s">
        <v>3</v>
      </c>
      <c r="R3256" s="118" t="s">
        <v>4</v>
      </c>
      <c r="S3256" s="118" t="s">
        <v>5</v>
      </c>
      <c r="T3256" s="118" t="s">
        <v>15</v>
      </c>
      <c r="U3256" s="118" t="s">
        <v>16</v>
      </c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14:55" ht="29.25" thickBot="1">
      <c r="N3257" s="3" t="s">
        <v>242</v>
      </c>
      <c r="O3257" s="108">
        <v>1</v>
      </c>
      <c r="P3257" s="111">
        <v>200904.6</v>
      </c>
      <c r="Q3257" s="109" t="s">
        <v>82</v>
      </c>
      <c r="R3257" s="109" t="s">
        <v>10</v>
      </c>
      <c r="S3257" s="109" t="s">
        <v>10</v>
      </c>
      <c r="T3257" s="108" t="s">
        <v>244</v>
      </c>
      <c r="U3257" s="108" t="s">
        <v>124</v>
      </c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14:55" ht="29.25" thickBot="1">
      <c r="N3258" s="3" t="s">
        <v>242</v>
      </c>
      <c r="O3258" s="113">
        <v>2</v>
      </c>
      <c r="P3258" s="116">
        <v>70022.429999999993</v>
      </c>
      <c r="Q3258" s="114" t="s">
        <v>82</v>
      </c>
      <c r="R3258" s="114" t="s">
        <v>10</v>
      </c>
      <c r="S3258" s="114" t="s">
        <v>10</v>
      </c>
      <c r="T3258" s="113" t="s">
        <v>244</v>
      </c>
      <c r="U3258" s="113" t="s">
        <v>124</v>
      </c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14:55" ht="29.25" thickBot="1">
      <c r="N3259" s="3" t="s">
        <v>242</v>
      </c>
      <c r="O3259" s="113">
        <v>2</v>
      </c>
      <c r="P3259" s="116">
        <v>69882.92</v>
      </c>
      <c r="Q3259" s="114" t="s">
        <v>82</v>
      </c>
      <c r="R3259" s="114" t="s">
        <v>10</v>
      </c>
      <c r="S3259" s="114" t="s">
        <v>83</v>
      </c>
      <c r="T3259" s="113" t="s">
        <v>244</v>
      </c>
      <c r="U3259" s="113" t="s">
        <v>124</v>
      </c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14:55" ht="29.25" thickBot="1">
      <c r="N3260" s="3" t="s">
        <v>242</v>
      </c>
      <c r="O3260" s="113">
        <v>2</v>
      </c>
      <c r="P3260" s="116">
        <v>66825.48</v>
      </c>
      <c r="Q3260" s="114" t="s">
        <v>82</v>
      </c>
      <c r="R3260" s="114" t="s">
        <v>10</v>
      </c>
      <c r="S3260" s="114" t="s">
        <v>10</v>
      </c>
      <c r="T3260" s="113" t="s">
        <v>237</v>
      </c>
      <c r="U3260" s="113" t="s">
        <v>124</v>
      </c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14:55" ht="29.25" thickBot="1">
      <c r="N3261" s="3" t="s">
        <v>242</v>
      </c>
      <c r="O3261" s="113">
        <v>3</v>
      </c>
      <c r="P3261" s="116">
        <v>113851.36</v>
      </c>
      <c r="Q3261" s="114" t="s">
        <v>82</v>
      </c>
      <c r="R3261" s="114" t="s">
        <v>10</v>
      </c>
      <c r="S3261" s="114" t="s">
        <v>10</v>
      </c>
      <c r="T3261" s="113" t="s">
        <v>237</v>
      </c>
      <c r="U3261" s="113" t="s">
        <v>124</v>
      </c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14:55" ht="29.25" thickBot="1">
      <c r="N3262" s="3" t="s">
        <v>242</v>
      </c>
      <c r="O3262" s="113">
        <v>3</v>
      </c>
      <c r="P3262" s="116">
        <v>41284.660000000003</v>
      </c>
      <c r="Q3262" s="114" t="s">
        <v>82</v>
      </c>
      <c r="R3262" s="114" t="s">
        <v>10</v>
      </c>
      <c r="S3262" s="114" t="s">
        <v>83</v>
      </c>
      <c r="T3262" s="113" t="s">
        <v>237</v>
      </c>
      <c r="U3262" s="113" t="s">
        <v>124</v>
      </c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14:55" ht="29.25" thickBot="1">
      <c r="N3263" s="3" t="s">
        <v>242</v>
      </c>
      <c r="O3263" s="113">
        <v>3</v>
      </c>
      <c r="P3263" s="116">
        <v>57590.01</v>
      </c>
      <c r="Q3263" s="114" t="s">
        <v>82</v>
      </c>
      <c r="R3263" s="114" t="s">
        <v>10</v>
      </c>
      <c r="S3263" s="114" t="s">
        <v>10</v>
      </c>
      <c r="T3263" s="113" t="s">
        <v>238</v>
      </c>
      <c r="U3263" s="113" t="s">
        <v>124</v>
      </c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14:55" ht="29.25" thickBot="1">
      <c r="N3264" s="3" t="s">
        <v>242</v>
      </c>
      <c r="O3264" s="113">
        <v>4</v>
      </c>
      <c r="P3264" s="116">
        <v>218895.08</v>
      </c>
      <c r="Q3264" s="114" t="s">
        <v>82</v>
      </c>
      <c r="R3264" s="114" t="s">
        <v>10</v>
      </c>
      <c r="S3264" s="114" t="s">
        <v>10</v>
      </c>
      <c r="T3264" s="113" t="s">
        <v>238</v>
      </c>
      <c r="U3264" s="113" t="s">
        <v>124</v>
      </c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14:55" ht="29.25" thickBot="1">
      <c r="N3265" s="3" t="s">
        <v>242</v>
      </c>
      <c r="O3265" s="113">
        <v>5</v>
      </c>
      <c r="P3265" s="116">
        <v>174655.35999999999</v>
      </c>
      <c r="Q3265" s="114" t="s">
        <v>82</v>
      </c>
      <c r="R3265" s="114" t="s">
        <v>10</v>
      </c>
      <c r="S3265" s="114" t="s">
        <v>10</v>
      </c>
      <c r="T3265" s="113" t="s">
        <v>238</v>
      </c>
      <c r="U3265" s="113" t="s">
        <v>124</v>
      </c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14:55" ht="29.25" thickBot="1">
      <c r="N3266" s="3" t="s">
        <v>242</v>
      </c>
      <c r="O3266" s="113">
        <v>5</v>
      </c>
      <c r="P3266" s="116">
        <v>50587.68</v>
      </c>
      <c r="Q3266" s="114" t="s">
        <v>82</v>
      </c>
      <c r="R3266" s="114" t="s">
        <v>10</v>
      </c>
      <c r="S3266" s="114" t="s">
        <v>83</v>
      </c>
      <c r="T3266" s="113" t="s">
        <v>238</v>
      </c>
      <c r="U3266" s="113" t="s">
        <v>124</v>
      </c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14:55" ht="29.25" thickBot="1">
      <c r="N3267" s="3" t="s">
        <v>242</v>
      </c>
      <c r="O3267" s="113">
        <v>6</v>
      </c>
      <c r="P3267" s="116">
        <v>39640.410000000003</v>
      </c>
      <c r="Q3267" s="114" t="s">
        <v>82</v>
      </c>
      <c r="R3267" s="114" t="s">
        <v>10</v>
      </c>
      <c r="S3267" s="114" t="s">
        <v>83</v>
      </c>
      <c r="T3267" s="113" t="s">
        <v>238</v>
      </c>
      <c r="U3267" s="113" t="s">
        <v>124</v>
      </c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14:55" ht="29.25" thickBot="1">
      <c r="N3268" s="3" t="s">
        <v>242</v>
      </c>
      <c r="O3268" s="113">
        <v>6</v>
      </c>
      <c r="P3268" s="116">
        <v>192134.68</v>
      </c>
      <c r="Q3268" s="114" t="s">
        <v>82</v>
      </c>
      <c r="R3268" s="114" t="s">
        <v>10</v>
      </c>
      <c r="S3268" s="114" t="s">
        <v>10</v>
      </c>
      <c r="T3268" s="113" t="s">
        <v>239</v>
      </c>
      <c r="U3268" s="113" t="s">
        <v>124</v>
      </c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14:55" ht="29.25" thickBot="1">
      <c r="N3269" s="3" t="s">
        <v>242</v>
      </c>
      <c r="O3269" s="113">
        <v>7</v>
      </c>
      <c r="P3269" s="116">
        <v>123318.77</v>
      </c>
      <c r="Q3269" s="114" t="s">
        <v>82</v>
      </c>
      <c r="R3269" s="114" t="s">
        <v>10</v>
      </c>
      <c r="S3269" s="114" t="s">
        <v>10</v>
      </c>
      <c r="T3269" s="113" t="s">
        <v>239</v>
      </c>
      <c r="U3269" s="113" t="s">
        <v>124</v>
      </c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14:55" ht="29.25" thickBot="1">
      <c r="N3270" s="3" t="s">
        <v>242</v>
      </c>
      <c r="O3270" s="113">
        <v>7</v>
      </c>
      <c r="P3270" s="116">
        <v>53881.55</v>
      </c>
      <c r="Q3270" s="114" t="s">
        <v>82</v>
      </c>
      <c r="R3270" s="114" t="s">
        <v>10</v>
      </c>
      <c r="S3270" s="114" t="s">
        <v>83</v>
      </c>
      <c r="T3270" s="113" t="s">
        <v>239</v>
      </c>
      <c r="U3270" s="113" t="s">
        <v>124</v>
      </c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14:55" ht="29.25" thickBot="1">
      <c r="N3271" s="3" t="s">
        <v>242</v>
      </c>
      <c r="O3271" s="113">
        <v>7</v>
      </c>
      <c r="P3271" s="116">
        <v>61296.25</v>
      </c>
      <c r="Q3271" s="114" t="s">
        <v>82</v>
      </c>
      <c r="R3271" s="114" t="s">
        <v>10</v>
      </c>
      <c r="S3271" s="114" t="s">
        <v>10</v>
      </c>
      <c r="T3271" s="113" t="s">
        <v>240</v>
      </c>
      <c r="U3271" s="113" t="s">
        <v>124</v>
      </c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14:55" ht="29.25" thickBot="1">
      <c r="N3272" s="3" t="s">
        <v>242</v>
      </c>
      <c r="O3272" s="113">
        <v>8</v>
      </c>
      <c r="P3272" s="116">
        <v>208079.31</v>
      </c>
      <c r="Q3272" s="114" t="s">
        <v>82</v>
      </c>
      <c r="R3272" s="114" t="s">
        <v>10</v>
      </c>
      <c r="S3272" s="114" t="s">
        <v>10</v>
      </c>
      <c r="T3272" s="113" t="s">
        <v>240</v>
      </c>
      <c r="U3272" s="113" t="s">
        <v>124</v>
      </c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14:55" ht="29.25" thickBot="1">
      <c r="N3273" s="3" t="s">
        <v>242</v>
      </c>
      <c r="O3273" s="113">
        <v>8</v>
      </c>
      <c r="P3273" s="116">
        <v>37333.660000000003</v>
      </c>
      <c r="Q3273" s="114" t="s">
        <v>82</v>
      </c>
      <c r="R3273" s="114" t="s">
        <v>10</v>
      </c>
      <c r="S3273" s="114" t="s">
        <v>83</v>
      </c>
      <c r="T3273" s="113" t="s">
        <v>240</v>
      </c>
      <c r="U3273" s="113" t="s">
        <v>124</v>
      </c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14:55" ht="46.5" thickBot="1">
      <c r="N3274" s="3" t="s">
        <v>245</v>
      </c>
      <c r="O3274" s="133" t="s">
        <v>17</v>
      </c>
      <c r="P3274"/>
      <c r="Q3274"/>
      <c r="R3274"/>
      <c r="S3274"/>
      <c r="T3274"/>
      <c r="U3274"/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14:55" ht="15.75" thickBot="1">
      <c r="N3275" s="3" t="s">
        <v>245</v>
      </c>
      <c r="O3275" s="118" t="s">
        <v>13</v>
      </c>
      <c r="P3275" s="118" t="s">
        <v>14</v>
      </c>
      <c r="Q3275" s="118" t="s">
        <v>3</v>
      </c>
      <c r="R3275" s="118" t="s">
        <v>4</v>
      </c>
      <c r="S3275" s="118" t="s">
        <v>5</v>
      </c>
      <c r="T3275" s="118" t="s">
        <v>15</v>
      </c>
      <c r="U3275" s="118" t="s">
        <v>16</v>
      </c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14:55" ht="29.25" thickBot="1">
      <c r="N3276" s="3" t="s">
        <v>245</v>
      </c>
      <c r="O3276" s="108">
        <v>1</v>
      </c>
      <c r="P3276" s="111">
        <v>113265.39</v>
      </c>
      <c r="Q3276" s="109" t="s">
        <v>82</v>
      </c>
      <c r="R3276" s="109" t="s">
        <v>10</v>
      </c>
      <c r="S3276" s="109" t="s">
        <v>10</v>
      </c>
      <c r="T3276" s="108" t="s">
        <v>247</v>
      </c>
      <c r="U3276" s="108" t="s">
        <v>124</v>
      </c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14:55" ht="29.25" thickBot="1">
      <c r="N3277" s="3" t="s">
        <v>245</v>
      </c>
      <c r="O3277" s="113">
        <v>2</v>
      </c>
      <c r="P3277" s="116">
        <v>85319.92</v>
      </c>
      <c r="Q3277" s="114" t="s">
        <v>82</v>
      </c>
      <c r="R3277" s="114" t="s">
        <v>10</v>
      </c>
      <c r="S3277" s="114" t="s">
        <v>10</v>
      </c>
      <c r="T3277" s="113" t="s">
        <v>247</v>
      </c>
      <c r="U3277" s="113" t="s">
        <v>124</v>
      </c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14:55" ht="29.25" thickBot="1">
      <c r="N3278" s="3" t="s">
        <v>245</v>
      </c>
      <c r="O3278" s="113">
        <v>2</v>
      </c>
      <c r="P3278" s="116">
        <v>31468.03</v>
      </c>
      <c r="Q3278" s="114" t="s">
        <v>82</v>
      </c>
      <c r="R3278" s="114" t="s">
        <v>10</v>
      </c>
      <c r="S3278" s="114" t="s">
        <v>83</v>
      </c>
      <c r="T3278" s="113" t="s">
        <v>247</v>
      </c>
      <c r="U3278" s="113" t="s">
        <v>124</v>
      </c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14:55" ht="29.25" thickBot="1">
      <c r="N3279" s="3" t="s">
        <v>245</v>
      </c>
      <c r="O3279" s="113">
        <v>3</v>
      </c>
      <c r="P3279" s="116">
        <v>4899.5600000000004</v>
      </c>
      <c r="Q3279" s="114" t="s">
        <v>82</v>
      </c>
      <c r="R3279" s="114" t="s">
        <v>10</v>
      </c>
      <c r="S3279" s="114" t="s">
        <v>83</v>
      </c>
      <c r="T3279" s="113" t="s">
        <v>247</v>
      </c>
      <c r="U3279" s="113" t="s">
        <v>124</v>
      </c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14:55" ht="29.25" thickBot="1">
      <c r="N3280" s="3" t="s">
        <v>245</v>
      </c>
      <c r="O3280" s="113">
        <v>3</v>
      </c>
      <c r="P3280" s="116">
        <v>115520.49</v>
      </c>
      <c r="Q3280" s="114" t="s">
        <v>82</v>
      </c>
      <c r="R3280" s="114" t="s">
        <v>10</v>
      </c>
      <c r="S3280" s="114" t="s">
        <v>10</v>
      </c>
      <c r="T3280" s="113" t="s">
        <v>248</v>
      </c>
      <c r="U3280" s="113" t="s">
        <v>124</v>
      </c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14:55" ht="29.25" thickBot="1">
      <c r="N3281" s="3" t="s">
        <v>245</v>
      </c>
      <c r="O3281" s="113">
        <v>4</v>
      </c>
      <c r="P3281" s="116">
        <v>124165.12</v>
      </c>
      <c r="Q3281" s="114" t="s">
        <v>82</v>
      </c>
      <c r="R3281" s="114" t="s">
        <v>10</v>
      </c>
      <c r="S3281" s="114" t="s">
        <v>10</v>
      </c>
      <c r="T3281" s="113" t="s">
        <v>248</v>
      </c>
      <c r="U3281" s="113" t="s">
        <v>124</v>
      </c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14:55" ht="29.25" thickBot="1">
      <c r="N3282" s="3" t="s">
        <v>245</v>
      </c>
      <c r="O3282" s="113">
        <v>5</v>
      </c>
      <c r="P3282" s="116">
        <v>13538.7</v>
      </c>
      <c r="Q3282" s="114" t="s">
        <v>82</v>
      </c>
      <c r="R3282" s="114" t="s">
        <v>10</v>
      </c>
      <c r="S3282" s="114" t="s">
        <v>10</v>
      </c>
      <c r="T3282" s="113" t="s">
        <v>248</v>
      </c>
      <c r="U3282" s="113" t="s">
        <v>124</v>
      </c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14:55" ht="29.25" thickBot="1">
      <c r="N3283" s="3" t="s">
        <v>245</v>
      </c>
      <c r="O3283" s="113">
        <v>5</v>
      </c>
      <c r="P3283" s="116">
        <v>28842.25</v>
      </c>
      <c r="Q3283" s="114" t="s">
        <v>82</v>
      </c>
      <c r="R3283" s="114" t="s">
        <v>10</v>
      </c>
      <c r="S3283" s="114" t="s">
        <v>83</v>
      </c>
      <c r="T3283" s="113" t="s">
        <v>248</v>
      </c>
      <c r="U3283" s="113" t="s">
        <v>124</v>
      </c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14:55" ht="29.25" thickBot="1">
      <c r="N3284" s="3" t="s">
        <v>245</v>
      </c>
      <c r="O3284" s="113">
        <v>5</v>
      </c>
      <c r="P3284" s="116">
        <v>41962.64</v>
      </c>
      <c r="Q3284" s="114" t="s">
        <v>82</v>
      </c>
      <c r="R3284" s="114" t="s">
        <v>10</v>
      </c>
      <c r="S3284" s="114" t="s">
        <v>10</v>
      </c>
      <c r="T3284" s="113" t="s">
        <v>249</v>
      </c>
      <c r="U3284" s="113" t="s">
        <v>124</v>
      </c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14:55" ht="29.25" thickBot="1">
      <c r="N3285" s="3" t="s">
        <v>245</v>
      </c>
      <c r="O3285" s="113">
        <v>5</v>
      </c>
      <c r="P3285" s="116">
        <v>3467.51</v>
      </c>
      <c r="Q3285" s="114" t="s">
        <v>82</v>
      </c>
      <c r="R3285" s="114" t="s">
        <v>10</v>
      </c>
      <c r="S3285" s="114" t="s">
        <v>83</v>
      </c>
      <c r="T3285" s="113" t="s">
        <v>249</v>
      </c>
      <c r="U3285" s="113" t="s">
        <v>124</v>
      </c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14:55" ht="29.25" thickBot="1">
      <c r="N3286" s="3" t="s">
        <v>245</v>
      </c>
      <c r="O3286" s="113">
        <v>5</v>
      </c>
      <c r="P3286" s="116">
        <v>40215.550000000003</v>
      </c>
      <c r="Q3286" s="114" t="s">
        <v>82</v>
      </c>
      <c r="R3286" s="114" t="s">
        <v>10</v>
      </c>
      <c r="S3286" s="114" t="s">
        <v>10</v>
      </c>
      <c r="T3286" s="113" t="s">
        <v>250</v>
      </c>
      <c r="U3286" s="113" t="s">
        <v>124</v>
      </c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14:55" ht="29.25" thickBot="1">
      <c r="N3287" s="3" t="s">
        <v>245</v>
      </c>
      <c r="O3287" s="113">
        <v>6</v>
      </c>
      <c r="P3287" s="116">
        <v>123768.1</v>
      </c>
      <c r="Q3287" s="114" t="s">
        <v>82</v>
      </c>
      <c r="R3287" s="114" t="s">
        <v>10</v>
      </c>
      <c r="S3287" s="114" t="s">
        <v>10</v>
      </c>
      <c r="T3287" s="113" t="s">
        <v>250</v>
      </c>
      <c r="U3287" s="113" t="s">
        <v>124</v>
      </c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14:55" ht="29.25" thickBot="1">
      <c r="N3288" s="3" t="s">
        <v>245</v>
      </c>
      <c r="O3288" s="113">
        <v>6</v>
      </c>
      <c r="P3288" s="116">
        <v>8240.18</v>
      </c>
      <c r="Q3288" s="114" t="s">
        <v>82</v>
      </c>
      <c r="R3288" s="114" t="s">
        <v>10</v>
      </c>
      <c r="S3288" s="114" t="s">
        <v>83</v>
      </c>
      <c r="T3288" s="113" t="s">
        <v>250</v>
      </c>
      <c r="U3288" s="113" t="s">
        <v>124</v>
      </c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14:55" ht="46.5" thickBot="1">
      <c r="N3289" s="3" t="s">
        <v>251</v>
      </c>
      <c r="O3289" s="133" t="s">
        <v>17</v>
      </c>
      <c r="P3289"/>
      <c r="Q3289"/>
      <c r="R3289"/>
      <c r="S3289"/>
      <c r="T3289"/>
      <c r="U3289"/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14:55" ht="15.75" thickBot="1">
      <c r="N3290" s="3" t="s">
        <v>251</v>
      </c>
      <c r="O3290" s="118" t="s">
        <v>13</v>
      </c>
      <c r="P3290" s="118" t="s">
        <v>14</v>
      </c>
      <c r="Q3290" s="118" t="s">
        <v>3</v>
      </c>
      <c r="R3290" s="118" t="s">
        <v>4</v>
      </c>
      <c r="S3290" s="118" t="s">
        <v>5</v>
      </c>
      <c r="T3290" s="118" t="s">
        <v>15</v>
      </c>
      <c r="U3290" s="118" t="s">
        <v>16</v>
      </c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14:55" ht="29.25" thickBot="1">
      <c r="N3291" s="3" t="s">
        <v>251</v>
      </c>
      <c r="O3291" s="108">
        <v>1</v>
      </c>
      <c r="P3291" s="111">
        <v>115252.47</v>
      </c>
      <c r="Q3291" s="109" t="s">
        <v>82</v>
      </c>
      <c r="R3291" s="109" t="s">
        <v>10</v>
      </c>
      <c r="S3291" s="109" t="s">
        <v>10</v>
      </c>
      <c r="T3291" s="108" t="s">
        <v>253</v>
      </c>
      <c r="U3291" s="108" t="s">
        <v>124</v>
      </c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14:55" ht="29.25" thickBot="1">
      <c r="N3292" s="3" t="s">
        <v>251</v>
      </c>
      <c r="O3292" s="113">
        <v>2</v>
      </c>
      <c r="P3292" s="116">
        <v>118836.82</v>
      </c>
      <c r="Q3292" s="114" t="s">
        <v>82</v>
      </c>
      <c r="R3292" s="114" t="s">
        <v>10</v>
      </c>
      <c r="S3292" s="114" t="s">
        <v>10</v>
      </c>
      <c r="T3292" s="113" t="s">
        <v>253</v>
      </c>
      <c r="U3292" s="113" t="s">
        <v>124</v>
      </c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14:55" ht="29.25" thickBot="1">
      <c r="N3293" s="3" t="s">
        <v>251</v>
      </c>
      <c r="O3293" s="113">
        <v>3</v>
      </c>
      <c r="P3293" s="116">
        <v>122532.65</v>
      </c>
      <c r="Q3293" s="114" t="s">
        <v>82</v>
      </c>
      <c r="R3293" s="114" t="s">
        <v>10</v>
      </c>
      <c r="S3293" s="114" t="s">
        <v>10</v>
      </c>
      <c r="T3293" s="113" t="s">
        <v>253</v>
      </c>
      <c r="U3293" s="113" t="s">
        <v>124</v>
      </c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14:55" ht="29.25" thickBot="1">
      <c r="N3294" s="3" t="s">
        <v>251</v>
      </c>
      <c r="O3294" s="113">
        <v>4</v>
      </c>
      <c r="P3294" s="116">
        <v>126343.42</v>
      </c>
      <c r="Q3294" s="114" t="s">
        <v>82</v>
      </c>
      <c r="R3294" s="114" t="s">
        <v>10</v>
      </c>
      <c r="S3294" s="114" t="s">
        <v>10</v>
      </c>
      <c r="T3294" s="113" t="s">
        <v>253</v>
      </c>
      <c r="U3294" s="113" t="s">
        <v>124</v>
      </c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14:55" ht="29.25" thickBot="1">
      <c r="N3295" s="3" t="s">
        <v>251</v>
      </c>
      <c r="O3295" s="113">
        <v>5</v>
      </c>
      <c r="P3295" s="116">
        <v>130272.69</v>
      </c>
      <c r="Q3295" s="114" t="s">
        <v>82</v>
      </c>
      <c r="R3295" s="114" t="s">
        <v>10</v>
      </c>
      <c r="S3295" s="114" t="s">
        <v>10</v>
      </c>
      <c r="T3295" s="113" t="s">
        <v>253</v>
      </c>
      <c r="U3295" s="113" t="s">
        <v>124</v>
      </c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14:55" ht="29.25" thickBot="1">
      <c r="N3296" s="3" t="s">
        <v>251</v>
      </c>
      <c r="O3296" s="113">
        <v>6</v>
      </c>
      <c r="P3296" s="116">
        <v>123627.35</v>
      </c>
      <c r="Q3296" s="114" t="s">
        <v>82</v>
      </c>
      <c r="R3296" s="114" t="s">
        <v>10</v>
      </c>
      <c r="S3296" s="114" t="s">
        <v>10</v>
      </c>
      <c r="T3296" s="113" t="s">
        <v>253</v>
      </c>
      <c r="U3296" s="113" t="s">
        <v>124</v>
      </c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14:55" ht="29.25" thickBot="1">
      <c r="N3297" s="3" t="s">
        <v>251</v>
      </c>
      <c r="O3297" s="113">
        <v>6</v>
      </c>
      <c r="P3297" s="116">
        <v>10696.83</v>
      </c>
      <c r="Q3297" s="114" t="s">
        <v>82</v>
      </c>
      <c r="R3297" s="114" t="s">
        <v>10</v>
      </c>
      <c r="S3297" s="114" t="s">
        <v>83</v>
      </c>
      <c r="T3297" s="113" t="s">
        <v>253</v>
      </c>
      <c r="U3297" s="113" t="s">
        <v>124</v>
      </c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14:55" ht="46.5" thickBot="1">
      <c r="N3298" s="3" t="s">
        <v>254</v>
      </c>
      <c r="O3298" s="138" t="s">
        <v>17</v>
      </c>
      <c r="P3298"/>
      <c r="Q3298"/>
      <c r="R3298"/>
      <c r="S3298"/>
      <c r="T3298"/>
      <c r="U3298"/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14:55" ht="15.75" thickBot="1">
      <c r="N3299" s="3" t="s">
        <v>254</v>
      </c>
      <c r="O3299" s="118" t="s">
        <v>13</v>
      </c>
      <c r="P3299" s="118" t="s">
        <v>14</v>
      </c>
      <c r="Q3299" s="118" t="s">
        <v>3</v>
      </c>
      <c r="R3299" s="118" t="s">
        <v>4</v>
      </c>
      <c r="S3299" s="118" t="s">
        <v>5</v>
      </c>
      <c r="T3299" s="118" t="s">
        <v>15</v>
      </c>
      <c r="U3299" s="118" t="s">
        <v>16</v>
      </c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14:55" ht="29.25" thickBot="1">
      <c r="N3300" s="3" t="s">
        <v>254</v>
      </c>
      <c r="O3300" s="108">
        <v>1</v>
      </c>
      <c r="P3300" s="111">
        <v>56618.32</v>
      </c>
      <c r="Q3300" s="109" t="s">
        <v>11</v>
      </c>
      <c r="R3300" s="109" t="s">
        <v>10</v>
      </c>
      <c r="S3300" s="109" t="s">
        <v>10</v>
      </c>
      <c r="T3300" s="108" t="s">
        <v>256</v>
      </c>
      <c r="U3300" s="108" t="s">
        <v>124</v>
      </c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>P410347</v>
      </c>
      <c r="AU3300" s="11">
        <f t="shared" si="1116"/>
        <v>1</v>
      </c>
      <c r="AV3300" s="11">
        <f t="shared" si="1117"/>
        <v>56618.32</v>
      </c>
      <c r="AW3300" s="11" t="str">
        <f t="shared" si="1118"/>
        <v>2021/1</v>
      </c>
      <c r="AX3300" s="11" t="str">
        <f t="shared" si="1119"/>
        <v>2021/1 Contribuciones Seg. Social</v>
      </c>
      <c r="AY3300" s="11">
        <f t="shared" si="1100"/>
        <v>56618.32</v>
      </c>
      <c r="AZ3300" s="11">
        <f t="shared" si="1120"/>
        <v>1</v>
      </c>
      <c r="BA3300" s="11" t="str">
        <f t="shared" si="1102"/>
        <v>P410347 1</v>
      </c>
      <c r="BB3300" s="11">
        <f>IFERROR(IF(AW3300="","",VLOOKUP(AW3300,SUSS!R:S,2,FALSE)),AY3300*SUSS!$M$2)</f>
        <v>7906.35</v>
      </c>
      <c r="BC3300" s="11">
        <f t="shared" si="1101"/>
        <v>7906.35</v>
      </c>
    </row>
    <row r="3301" spans="14:55" ht="29.25" thickBot="1">
      <c r="N3301" s="3" t="s">
        <v>254</v>
      </c>
      <c r="O3301" s="113">
        <v>1</v>
      </c>
      <c r="P3301" s="116">
        <v>51432.62</v>
      </c>
      <c r="Q3301" s="114" t="s">
        <v>86</v>
      </c>
      <c r="R3301" s="114" t="s">
        <v>10</v>
      </c>
      <c r="S3301" s="114" t="s">
        <v>10</v>
      </c>
      <c r="T3301" s="113" t="s">
        <v>256</v>
      </c>
      <c r="U3301" s="113" t="s">
        <v>124</v>
      </c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14:55" ht="29.25" thickBot="1">
      <c r="N3302" s="3" t="s">
        <v>254</v>
      </c>
      <c r="O3302" s="113">
        <v>1</v>
      </c>
      <c r="P3302" s="116">
        <v>15742.72</v>
      </c>
      <c r="Q3302" s="114" t="s">
        <v>11</v>
      </c>
      <c r="R3302" s="114" t="s">
        <v>10</v>
      </c>
      <c r="S3302" s="114" t="s">
        <v>83</v>
      </c>
      <c r="T3302" s="113" t="s">
        <v>256</v>
      </c>
      <c r="U3302" s="113" t="s">
        <v>124</v>
      </c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>P410347</v>
      </c>
      <c r="AU3302" s="11">
        <f t="shared" si="1116"/>
        <v>1</v>
      </c>
      <c r="AV3302" s="11">
        <f t="shared" si="1117"/>
        <v>15742.72</v>
      </c>
      <c r="AW3302" s="11" t="str">
        <f t="shared" si="1118"/>
        <v>2021/1</v>
      </c>
      <c r="AX3302" s="11" t="str">
        <f t="shared" si="1119"/>
        <v>2021/1 Contribuciones Seg. Social</v>
      </c>
      <c r="AY3302" s="11">
        <f t="shared" si="1100"/>
        <v>56618.32</v>
      </c>
      <c r="AZ3302" s="11">
        <f t="shared" si="1120"/>
        <v>0.27804993154159291</v>
      </c>
      <c r="BA3302" s="11" t="str">
        <f t="shared" si="1102"/>
        <v>P410347 1</v>
      </c>
      <c r="BB3302" s="11">
        <f>IFERROR(IF(AW3302="","",VLOOKUP(AW3302,SUSS!R:S,2,FALSE)),AY3302*SUSS!$M$2)</f>
        <v>7906.35</v>
      </c>
      <c r="BC3302" s="11">
        <f t="shared" si="1101"/>
        <v>2198.3600762438732</v>
      </c>
    </row>
    <row r="3303" spans="14:55" ht="29.25" thickBot="1">
      <c r="N3303" s="3" t="s">
        <v>254</v>
      </c>
      <c r="O3303" s="113">
        <v>1</v>
      </c>
      <c r="P3303" s="116">
        <v>14300.84</v>
      </c>
      <c r="Q3303" s="114" t="s">
        <v>86</v>
      </c>
      <c r="R3303" s="114" t="s">
        <v>10</v>
      </c>
      <c r="S3303" s="114" t="s">
        <v>83</v>
      </c>
      <c r="T3303" s="113" t="s">
        <v>256</v>
      </c>
      <c r="U3303" s="113" t="s">
        <v>124</v>
      </c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14:55" ht="29.25" thickBot="1">
      <c r="N3304" s="3" t="s">
        <v>254</v>
      </c>
      <c r="O3304" s="113">
        <v>1</v>
      </c>
      <c r="P3304" s="116">
        <v>43058.97</v>
      </c>
      <c r="Q3304" s="114" t="s">
        <v>86</v>
      </c>
      <c r="R3304" s="114" t="s">
        <v>10</v>
      </c>
      <c r="S3304" s="114" t="s">
        <v>10</v>
      </c>
      <c r="T3304" s="113" t="s">
        <v>257</v>
      </c>
      <c r="U3304" s="113" t="s">
        <v>124</v>
      </c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14:55" ht="29.25" thickBot="1">
      <c r="N3305" s="3" t="s">
        <v>254</v>
      </c>
      <c r="O3305" s="113">
        <v>1</v>
      </c>
      <c r="P3305" s="116">
        <v>50448.88</v>
      </c>
      <c r="Q3305" s="114" t="s">
        <v>11</v>
      </c>
      <c r="R3305" s="114" t="s">
        <v>10</v>
      </c>
      <c r="S3305" s="114" t="s">
        <v>10</v>
      </c>
      <c r="T3305" s="113" t="s">
        <v>257</v>
      </c>
      <c r="U3305" s="113" t="s">
        <v>124</v>
      </c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>P410347</v>
      </c>
      <c r="AU3305" s="11">
        <f t="shared" si="1116"/>
        <v>1</v>
      </c>
      <c r="AV3305" s="11">
        <f t="shared" si="1117"/>
        <v>50448.88</v>
      </c>
      <c r="AW3305" s="11" t="str">
        <f t="shared" si="1118"/>
        <v>2021/2</v>
      </c>
      <c r="AX3305" s="11" t="str">
        <f t="shared" si="1119"/>
        <v>2021/2 Contribuciones Seg. Social</v>
      </c>
      <c r="AY3305" s="11">
        <f t="shared" si="1100"/>
        <v>65538.570000000007</v>
      </c>
      <c r="AZ3305" s="11">
        <f t="shared" si="1120"/>
        <v>0.76975863220695828</v>
      </c>
      <c r="BA3305" s="11" t="str">
        <f t="shared" si="1102"/>
        <v>P410347 1</v>
      </c>
      <c r="BB3305" s="11">
        <f>IFERROR(IF(AW3305="","",VLOOKUP(AW3305,SUSS!R:S,2,FALSE)),AY3305*SUSS!$M$2)</f>
        <v>8568.27</v>
      </c>
      <c r="BC3305" s="11">
        <f t="shared" si="1101"/>
        <v>6595.4997955799145</v>
      </c>
    </row>
    <row r="3306" spans="14:55" ht="29.25" thickBot="1">
      <c r="N3306" s="3" t="s">
        <v>254</v>
      </c>
      <c r="O3306" s="113">
        <v>2</v>
      </c>
      <c r="P3306" s="116">
        <v>13506.5</v>
      </c>
      <c r="Q3306" s="114" t="s">
        <v>86</v>
      </c>
      <c r="R3306" s="114" t="s">
        <v>10</v>
      </c>
      <c r="S3306" s="114" t="s">
        <v>10</v>
      </c>
      <c r="T3306" s="113" t="s">
        <v>257</v>
      </c>
      <c r="U3306" s="113" t="s">
        <v>124</v>
      </c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14:55" ht="29.25" thickBot="1">
      <c r="N3307" s="3" t="s">
        <v>254</v>
      </c>
      <c r="O3307" s="113">
        <v>2</v>
      </c>
      <c r="P3307" s="116">
        <v>15089.69</v>
      </c>
      <c r="Q3307" s="114" t="s">
        <v>11</v>
      </c>
      <c r="R3307" s="114" t="s">
        <v>10</v>
      </c>
      <c r="S3307" s="114" t="s">
        <v>10</v>
      </c>
      <c r="T3307" s="113" t="s">
        <v>257</v>
      </c>
      <c r="U3307" s="113" t="s">
        <v>124</v>
      </c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>P410347</v>
      </c>
      <c r="AU3307" s="11">
        <f t="shared" si="1116"/>
        <v>2</v>
      </c>
      <c r="AV3307" s="11">
        <f t="shared" si="1117"/>
        <v>15089.69</v>
      </c>
      <c r="AW3307" s="11" t="str">
        <f t="shared" si="1118"/>
        <v>2021/2</v>
      </c>
      <c r="AX3307" s="11" t="str">
        <f t="shared" si="1119"/>
        <v>2021/2 Contribuciones Seg. Social</v>
      </c>
      <c r="AY3307" s="11">
        <f t="shared" si="1100"/>
        <v>65538.570000000007</v>
      </c>
      <c r="AZ3307" s="11">
        <f t="shared" si="1120"/>
        <v>0.23024136779304155</v>
      </c>
      <c r="BA3307" s="11" t="str">
        <f t="shared" si="1102"/>
        <v>P410347 2</v>
      </c>
      <c r="BB3307" s="11">
        <f>IFERROR(IF(AW3307="","",VLOOKUP(AW3307,SUSS!R:S,2,FALSE)),AY3307*SUSS!$M$2)</f>
        <v>8568.27</v>
      </c>
      <c r="BC3307" s="11">
        <f t="shared" si="1101"/>
        <v>1972.7702044200842</v>
      </c>
    </row>
    <row r="3308" spans="14:55" ht="29.25" thickBot="1">
      <c r="N3308" s="3" t="s">
        <v>254</v>
      </c>
      <c r="O3308" s="113">
        <v>2</v>
      </c>
      <c r="P3308" s="116">
        <v>16027.46</v>
      </c>
      <c r="Q3308" s="114" t="s">
        <v>11</v>
      </c>
      <c r="R3308" s="114" t="s">
        <v>10</v>
      </c>
      <c r="S3308" s="114" t="s">
        <v>83</v>
      </c>
      <c r="T3308" s="113" t="s">
        <v>257</v>
      </c>
      <c r="U3308" s="113" t="s">
        <v>124</v>
      </c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>P410347</v>
      </c>
      <c r="AU3308" s="11">
        <f t="shared" si="1116"/>
        <v>2</v>
      </c>
      <c r="AV3308" s="11">
        <f t="shared" si="1117"/>
        <v>16027.46</v>
      </c>
      <c r="AW3308" s="11" t="str">
        <f t="shared" si="1118"/>
        <v>2021/2</v>
      </c>
      <c r="AX3308" s="11" t="str">
        <f t="shared" si="1119"/>
        <v>2021/2 Contribuciones Seg. Social</v>
      </c>
      <c r="AY3308" s="11">
        <f t="shared" si="1100"/>
        <v>65538.570000000007</v>
      </c>
      <c r="AZ3308" s="11">
        <f t="shared" si="1120"/>
        <v>0.24455004129629312</v>
      </c>
      <c r="BA3308" s="11" t="str">
        <f t="shared" si="1102"/>
        <v>P410347 2</v>
      </c>
      <c r="BB3308" s="11">
        <f>IFERROR(IF(AW3308="","",VLOOKUP(AW3308,SUSS!R:S,2,FALSE)),AY3308*SUSS!$M$2)</f>
        <v>8568.27</v>
      </c>
      <c r="BC3308" s="11">
        <f t="shared" si="1101"/>
        <v>2095.3707823377895</v>
      </c>
    </row>
    <row r="3309" spans="14:55" ht="29.25" thickBot="1">
      <c r="N3309" s="3" t="s">
        <v>254</v>
      </c>
      <c r="O3309" s="113">
        <v>2</v>
      </c>
      <c r="P3309" s="116">
        <v>13833.09</v>
      </c>
      <c r="Q3309" s="114" t="s">
        <v>86</v>
      </c>
      <c r="R3309" s="114" t="s">
        <v>10</v>
      </c>
      <c r="S3309" s="114" t="s">
        <v>83</v>
      </c>
      <c r="T3309" s="113" t="s">
        <v>257</v>
      </c>
      <c r="U3309" s="113" t="s">
        <v>124</v>
      </c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14:55" ht="29.25" thickBot="1">
      <c r="N3310" s="3" t="s">
        <v>254</v>
      </c>
      <c r="O3310" s="113">
        <v>2</v>
      </c>
      <c r="P3310" s="116">
        <v>55834.02</v>
      </c>
      <c r="Q3310" s="114" t="s">
        <v>86</v>
      </c>
      <c r="R3310" s="114" t="s">
        <v>10</v>
      </c>
      <c r="S3310" s="114" t="s">
        <v>10</v>
      </c>
      <c r="T3310" s="113" t="s">
        <v>247</v>
      </c>
      <c r="U3310" s="113" t="s">
        <v>124</v>
      </c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14:55" ht="29.25" thickBot="1">
      <c r="N3311" s="3" t="s">
        <v>254</v>
      </c>
      <c r="O3311" s="113">
        <v>2</v>
      </c>
      <c r="P3311" s="116">
        <v>64581.53</v>
      </c>
      <c r="Q3311" s="114" t="s">
        <v>11</v>
      </c>
      <c r="R3311" s="114" t="s">
        <v>10</v>
      </c>
      <c r="S3311" s="114" t="s">
        <v>10</v>
      </c>
      <c r="T3311" s="113" t="s">
        <v>247</v>
      </c>
      <c r="U3311" s="113" t="s">
        <v>124</v>
      </c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>P410347</v>
      </c>
      <c r="AU3311" s="11">
        <f t="shared" si="1116"/>
        <v>2</v>
      </c>
      <c r="AV3311" s="11">
        <f t="shared" si="1117"/>
        <v>64581.53</v>
      </c>
      <c r="AW3311" s="11" t="str">
        <f t="shared" si="1118"/>
        <v>2021/3</v>
      </c>
      <c r="AX3311" s="11" t="str">
        <f t="shared" si="1119"/>
        <v>2021/3 Contribuciones Seg. Social</v>
      </c>
      <c r="AY3311" s="11">
        <f t="shared" si="1100"/>
        <v>64581.53</v>
      </c>
      <c r="AZ3311" s="11">
        <f t="shared" si="1120"/>
        <v>1</v>
      </c>
      <c r="BA3311" s="11" t="str">
        <f t="shared" si="1102"/>
        <v>P410347 2</v>
      </c>
      <c r="BB3311" s="11">
        <f>IFERROR(IF(AW3311="","",VLOOKUP(AW3311,SUSS!R:S,2,FALSE)),AY3311*SUSS!$M$2)</f>
        <v>8456.99</v>
      </c>
      <c r="BC3311" s="11">
        <f t="shared" si="1101"/>
        <v>8456.99</v>
      </c>
    </row>
    <row r="3312" spans="14:55" ht="29.25" thickBot="1">
      <c r="N3312" s="3" t="s">
        <v>254</v>
      </c>
      <c r="O3312" s="113">
        <v>2</v>
      </c>
      <c r="P3312" s="116">
        <v>13485.7</v>
      </c>
      <c r="Q3312" s="114" t="s">
        <v>11</v>
      </c>
      <c r="R3312" s="114" t="s">
        <v>10</v>
      </c>
      <c r="S3312" s="114" t="s">
        <v>83</v>
      </c>
      <c r="T3312" s="113" t="s">
        <v>247</v>
      </c>
      <c r="U3312" s="113" t="s">
        <v>124</v>
      </c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>P410347</v>
      </c>
      <c r="AU3312" s="11">
        <f t="shared" si="1116"/>
        <v>2</v>
      </c>
      <c r="AV3312" s="11">
        <f t="shared" si="1117"/>
        <v>13485.7</v>
      </c>
      <c r="AW3312" s="11" t="str">
        <f t="shared" si="1118"/>
        <v>2021/3</v>
      </c>
      <c r="AX3312" s="11" t="str">
        <f t="shared" si="1119"/>
        <v>2021/3 Contribuciones Seg. Social</v>
      </c>
      <c r="AY3312" s="11">
        <f t="shared" si="1100"/>
        <v>64581.53</v>
      </c>
      <c r="AZ3312" s="11">
        <f t="shared" si="1120"/>
        <v>0.2088166694099691</v>
      </c>
      <c r="BA3312" s="11" t="str">
        <f t="shared" si="1102"/>
        <v>P410347 2</v>
      </c>
      <c r="BB3312" s="11">
        <f>IFERROR(IF(AW3312="","",VLOOKUP(AW3312,SUSS!R:S,2,FALSE)),AY3312*SUSS!$M$2)</f>
        <v>8456.99</v>
      </c>
      <c r="BC3312" s="11">
        <f t="shared" si="1101"/>
        <v>1765.9604850334144</v>
      </c>
    </row>
    <row r="3313" spans="14:55" ht="29.25" thickBot="1">
      <c r="N3313" s="3" t="s">
        <v>254</v>
      </c>
      <c r="O3313" s="113">
        <v>2</v>
      </c>
      <c r="P3313" s="116">
        <v>11659.07</v>
      </c>
      <c r="Q3313" s="114" t="s">
        <v>86</v>
      </c>
      <c r="R3313" s="114" t="s">
        <v>10</v>
      </c>
      <c r="S3313" s="114" t="s">
        <v>83</v>
      </c>
      <c r="T3313" s="113" t="s">
        <v>247</v>
      </c>
      <c r="U3313" s="113" t="s">
        <v>124</v>
      </c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14:55" ht="29.25" thickBot="1">
      <c r="N3314" s="3" t="s">
        <v>254</v>
      </c>
      <c r="O3314" s="113">
        <v>2</v>
      </c>
      <c r="P3314" s="116">
        <v>17444.93</v>
      </c>
      <c r="Q3314" s="114" t="s">
        <v>11</v>
      </c>
      <c r="R3314" s="114" t="s">
        <v>10</v>
      </c>
      <c r="S3314" s="114" t="s">
        <v>10</v>
      </c>
      <c r="T3314" s="113" t="s">
        <v>258</v>
      </c>
      <c r="U3314" s="113" t="s">
        <v>124</v>
      </c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>P410347</v>
      </c>
      <c r="AU3314" s="11">
        <f t="shared" si="1116"/>
        <v>2</v>
      </c>
      <c r="AV3314" s="11">
        <f t="shared" si="1117"/>
        <v>17444.93</v>
      </c>
      <c r="AW3314" s="11" t="str">
        <f t="shared" si="1118"/>
        <v>2021/4</v>
      </c>
      <c r="AX3314" s="11" t="str">
        <f t="shared" si="1119"/>
        <v>2021/4 Contribuciones Seg. Social</v>
      </c>
      <c r="AY3314" s="11">
        <f t="shared" si="1100"/>
        <v>69862.399999999994</v>
      </c>
      <c r="AZ3314" s="11">
        <f t="shared" si="1120"/>
        <v>0.24970413269512645</v>
      </c>
      <c r="BA3314" s="11" t="str">
        <f t="shared" si="1102"/>
        <v>P410347 2</v>
      </c>
      <c r="BB3314" s="11">
        <f>IFERROR(IF(AW3314="","",VLOOKUP(AW3314,SUSS!R:S,2,FALSE)),AY3314*SUSS!$M$2)</f>
        <v>9227.93</v>
      </c>
      <c r="BC3314" s="11">
        <f t="shared" si="1101"/>
        <v>2304.2522572213384</v>
      </c>
    </row>
    <row r="3315" spans="14:55" ht="29.25" thickBot="1">
      <c r="N3315" s="3" t="s">
        <v>254</v>
      </c>
      <c r="O3315" s="113">
        <v>2</v>
      </c>
      <c r="P3315" s="116">
        <v>17343.2</v>
      </c>
      <c r="Q3315" s="114" t="s">
        <v>86</v>
      </c>
      <c r="R3315" s="114" t="s">
        <v>10</v>
      </c>
      <c r="S3315" s="114" t="s">
        <v>10</v>
      </c>
      <c r="T3315" s="113" t="s">
        <v>258</v>
      </c>
      <c r="U3315" s="113" t="s">
        <v>124</v>
      </c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14:55" ht="29.25" thickBot="1">
      <c r="N3316" s="3" t="s">
        <v>254</v>
      </c>
      <c r="O3316" s="113">
        <v>3</v>
      </c>
      <c r="P3316" s="116">
        <v>52417.47</v>
      </c>
      <c r="Q3316" s="114" t="s">
        <v>11</v>
      </c>
      <c r="R3316" s="114" t="s">
        <v>10</v>
      </c>
      <c r="S3316" s="114" t="s">
        <v>10</v>
      </c>
      <c r="T3316" s="113" t="s">
        <v>258</v>
      </c>
      <c r="U3316" s="113" t="s">
        <v>124</v>
      </c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>P410347</v>
      </c>
      <c r="AU3316" s="11">
        <f t="shared" si="1116"/>
        <v>3</v>
      </c>
      <c r="AV3316" s="11">
        <f t="shared" si="1117"/>
        <v>52417.47</v>
      </c>
      <c r="AW3316" s="11" t="str">
        <f t="shared" si="1118"/>
        <v>2021/4</v>
      </c>
      <c r="AX3316" s="11" t="str">
        <f t="shared" si="1119"/>
        <v>2021/4 Contribuciones Seg. Social</v>
      </c>
      <c r="AY3316" s="11">
        <f t="shared" si="1100"/>
        <v>69862.399999999994</v>
      </c>
      <c r="AZ3316" s="11">
        <f t="shared" si="1120"/>
        <v>0.75029586730487363</v>
      </c>
      <c r="BA3316" s="11" t="str">
        <f t="shared" si="1102"/>
        <v>P410347 3</v>
      </c>
      <c r="BB3316" s="11">
        <f>IFERROR(IF(AW3316="","",VLOOKUP(AW3316,SUSS!R:S,2,FALSE)),AY3316*SUSS!$M$2)</f>
        <v>9227.93</v>
      </c>
      <c r="BC3316" s="11">
        <f t="shared" si="1101"/>
        <v>6923.6777427786628</v>
      </c>
    </row>
    <row r="3317" spans="14:55" ht="29.25" thickBot="1">
      <c r="N3317" s="3" t="s">
        <v>254</v>
      </c>
      <c r="O3317" s="113">
        <v>3</v>
      </c>
      <c r="P3317" s="116">
        <v>43469</v>
      </c>
      <c r="Q3317" s="114" t="s">
        <v>86</v>
      </c>
      <c r="R3317" s="114" t="s">
        <v>10</v>
      </c>
      <c r="S3317" s="114" t="s">
        <v>10</v>
      </c>
      <c r="T3317" s="113" t="s">
        <v>258</v>
      </c>
      <c r="U3317" s="113" t="s">
        <v>124</v>
      </c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14:55" ht="29.25" thickBot="1">
      <c r="N3318" s="3" t="s">
        <v>254</v>
      </c>
      <c r="O3318" s="113">
        <v>3</v>
      </c>
      <c r="P3318" s="116">
        <v>10729.3</v>
      </c>
      <c r="Q3318" s="114" t="s">
        <v>86</v>
      </c>
      <c r="R3318" s="114" t="s">
        <v>10</v>
      </c>
      <c r="S3318" s="114" t="s">
        <v>83</v>
      </c>
      <c r="T3318" s="113" t="s">
        <v>258</v>
      </c>
      <c r="U3318" s="113" t="s">
        <v>124</v>
      </c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14:55" ht="29.25" thickBot="1">
      <c r="N3319" s="3" t="s">
        <v>254</v>
      </c>
      <c r="O3319" s="113">
        <v>3</v>
      </c>
      <c r="P3319" s="116">
        <v>12326.06</v>
      </c>
      <c r="Q3319" s="114" t="s">
        <v>11</v>
      </c>
      <c r="R3319" s="114" t="s">
        <v>10</v>
      </c>
      <c r="S3319" s="114" t="s">
        <v>83</v>
      </c>
      <c r="T3319" s="113" t="s">
        <v>258</v>
      </c>
      <c r="U3319" s="113" t="s">
        <v>124</v>
      </c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>P410347</v>
      </c>
      <c r="AU3319" s="11">
        <f t="shared" si="1116"/>
        <v>3</v>
      </c>
      <c r="AV3319" s="11">
        <f t="shared" si="1117"/>
        <v>12326.06</v>
      </c>
      <c r="AW3319" s="11" t="str">
        <f t="shared" si="1118"/>
        <v>2021/4</v>
      </c>
      <c r="AX3319" s="11" t="str">
        <f t="shared" si="1119"/>
        <v>2021/4 Contribuciones Seg. Social</v>
      </c>
      <c r="AY3319" s="11">
        <f t="shared" si="1100"/>
        <v>69862.399999999994</v>
      </c>
      <c r="AZ3319" s="11">
        <f t="shared" si="1120"/>
        <v>0.17643338906192746</v>
      </c>
      <c r="BA3319" s="11" t="str">
        <f t="shared" si="1102"/>
        <v>P410347 3</v>
      </c>
      <c r="BB3319" s="11">
        <f>IFERROR(IF(AW3319="","",VLOOKUP(AW3319,SUSS!R:S,2,FALSE)),AY3319*SUSS!$M$2)</f>
        <v>9227.93</v>
      </c>
      <c r="BC3319" s="11">
        <f t="shared" si="1101"/>
        <v>1628.1149639262323</v>
      </c>
    </row>
    <row r="3320" spans="14:55" ht="29.25" thickBot="1">
      <c r="N3320" s="3" t="s">
        <v>254</v>
      </c>
      <c r="O3320" s="113">
        <v>3</v>
      </c>
      <c r="P3320" s="116">
        <v>65823.95</v>
      </c>
      <c r="Q3320" s="114" t="s">
        <v>11</v>
      </c>
      <c r="R3320" s="114" t="s">
        <v>10</v>
      </c>
      <c r="S3320" s="114" t="s">
        <v>10</v>
      </c>
      <c r="T3320" s="113" t="s">
        <v>248</v>
      </c>
      <c r="U3320" s="113" t="s">
        <v>124</v>
      </c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>P410347</v>
      </c>
      <c r="AU3320" s="11">
        <f t="shared" si="1116"/>
        <v>3</v>
      </c>
      <c r="AV3320" s="11">
        <f t="shared" si="1117"/>
        <v>65823.95</v>
      </c>
      <c r="AW3320" s="11" t="str">
        <f t="shared" si="1118"/>
        <v>2021/5</v>
      </c>
      <c r="AX3320" s="11" t="str">
        <f t="shared" si="1119"/>
        <v>2021/5 Contribuciones Seg. Social</v>
      </c>
      <c r="AY3320" s="11">
        <f t="shared" si="1100"/>
        <v>78754.38</v>
      </c>
      <c r="AZ3320" s="11">
        <f t="shared" si="1120"/>
        <v>0.8358131954057666</v>
      </c>
      <c r="BA3320" s="11" t="str">
        <f t="shared" si="1102"/>
        <v>P410347 3</v>
      </c>
      <c r="BB3320" s="11">
        <f>IFERROR(IF(AW3320="","",VLOOKUP(AW3320,SUSS!R:S,2,FALSE)),AY3320*SUSS!$M$2)</f>
        <v>10109.89</v>
      </c>
      <c r="BC3320" s="11">
        <f t="shared" si="1101"/>
        <v>8449.9794661008054</v>
      </c>
    </row>
    <row r="3321" spans="14:55" ht="29.25" thickBot="1">
      <c r="N3321" s="3" t="s">
        <v>254</v>
      </c>
      <c r="O3321" s="113">
        <v>3</v>
      </c>
      <c r="P3321" s="116">
        <v>61466.25</v>
      </c>
      <c r="Q3321" s="114" t="s">
        <v>86</v>
      </c>
      <c r="R3321" s="114" t="s">
        <v>10</v>
      </c>
      <c r="S3321" s="114" t="s">
        <v>10</v>
      </c>
      <c r="T3321" s="113" t="s">
        <v>248</v>
      </c>
      <c r="U3321" s="113" t="s">
        <v>124</v>
      </c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14:55" ht="29.25" thickBot="1">
      <c r="N3322" s="3" t="s">
        <v>254</v>
      </c>
      <c r="O3322" s="113">
        <v>4</v>
      </c>
      <c r="P3322" s="116">
        <v>5683.37</v>
      </c>
      <c r="Q3322" s="114" t="s">
        <v>86</v>
      </c>
      <c r="R3322" s="114" t="s">
        <v>10</v>
      </c>
      <c r="S3322" s="114" t="s">
        <v>10</v>
      </c>
      <c r="T3322" s="113" t="s">
        <v>248</v>
      </c>
      <c r="U3322" s="113" t="s">
        <v>124</v>
      </c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14:55" ht="29.25" thickBot="1">
      <c r="N3323" s="3" t="s">
        <v>254</v>
      </c>
      <c r="O3323" s="113">
        <v>4</v>
      </c>
      <c r="P3323" s="116">
        <v>12930.43</v>
      </c>
      <c r="Q3323" s="114" t="s">
        <v>11</v>
      </c>
      <c r="R3323" s="114" t="s">
        <v>10</v>
      </c>
      <c r="S3323" s="114" t="s">
        <v>10</v>
      </c>
      <c r="T3323" s="113" t="s">
        <v>248</v>
      </c>
      <c r="U3323" s="113" t="s">
        <v>124</v>
      </c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>P410347</v>
      </c>
      <c r="AU3323" s="11">
        <f t="shared" si="1116"/>
        <v>4</v>
      </c>
      <c r="AV3323" s="11">
        <f t="shared" si="1117"/>
        <v>12930.43</v>
      </c>
      <c r="AW3323" s="11" t="str">
        <f t="shared" si="1118"/>
        <v>2021/5</v>
      </c>
      <c r="AX3323" s="11" t="str">
        <f t="shared" si="1119"/>
        <v>2021/5 Contribuciones Seg. Social</v>
      </c>
      <c r="AY3323" s="11">
        <f t="shared" si="1100"/>
        <v>78754.38</v>
      </c>
      <c r="AZ3323" s="11">
        <f t="shared" si="1120"/>
        <v>0.16418680459423335</v>
      </c>
      <c r="BA3323" s="11" t="str">
        <f t="shared" si="1102"/>
        <v>P410347 4</v>
      </c>
      <c r="BB3323" s="11">
        <f>IFERROR(IF(AW3323="","",VLOOKUP(AW3323,SUSS!R:S,2,FALSE)),AY3323*SUSS!$M$2)</f>
        <v>10109.89</v>
      </c>
      <c r="BC3323" s="11">
        <f t="shared" si="1101"/>
        <v>1659.9105338991938</v>
      </c>
    </row>
    <row r="3324" spans="14:55" ht="29.25" thickBot="1">
      <c r="N3324" s="3" t="s">
        <v>254</v>
      </c>
      <c r="O3324" s="113">
        <v>4</v>
      </c>
      <c r="P3324" s="116">
        <v>9672.9</v>
      </c>
      <c r="Q3324" s="114" t="s">
        <v>86</v>
      </c>
      <c r="R3324" s="114" t="s">
        <v>10</v>
      </c>
      <c r="S3324" s="114" t="s">
        <v>83</v>
      </c>
      <c r="T3324" s="113" t="s">
        <v>248</v>
      </c>
      <c r="U3324" s="113" t="s">
        <v>124</v>
      </c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14:55" ht="29.25" thickBot="1">
      <c r="N3325" s="3" t="s">
        <v>254</v>
      </c>
      <c r="O3325" s="113">
        <v>4</v>
      </c>
      <c r="P3325" s="116">
        <v>11344.57</v>
      </c>
      <c r="Q3325" s="114" t="s">
        <v>11</v>
      </c>
      <c r="R3325" s="114" t="s">
        <v>10</v>
      </c>
      <c r="S3325" s="114" t="s">
        <v>83</v>
      </c>
      <c r="T3325" s="113" t="s">
        <v>248</v>
      </c>
      <c r="U3325" s="113" t="s">
        <v>124</v>
      </c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>P410347</v>
      </c>
      <c r="AU3325" s="11">
        <f t="shared" si="1116"/>
        <v>4</v>
      </c>
      <c r="AV3325" s="11">
        <f t="shared" si="1117"/>
        <v>11344.57</v>
      </c>
      <c r="AW3325" s="11" t="str">
        <f t="shared" si="1118"/>
        <v>2021/5</v>
      </c>
      <c r="AX3325" s="11" t="str">
        <f t="shared" si="1119"/>
        <v>2021/5 Contribuciones Seg. Social</v>
      </c>
      <c r="AY3325" s="11">
        <f t="shared" si="1100"/>
        <v>78754.38</v>
      </c>
      <c r="AZ3325" s="11">
        <f t="shared" si="1120"/>
        <v>0.14405001982111978</v>
      </c>
      <c r="BA3325" s="11" t="str">
        <f t="shared" si="1102"/>
        <v>P410347 4</v>
      </c>
      <c r="BB3325" s="11">
        <f>IFERROR(IF(AW3325="","",VLOOKUP(AW3325,SUSS!R:S,2,FALSE)),AY3325*SUSS!$M$2)</f>
        <v>10109.89</v>
      </c>
      <c r="BC3325" s="11">
        <f t="shared" si="1101"/>
        <v>1456.3298548893406</v>
      </c>
    </row>
    <row r="3326" spans="14:55" ht="29.25" thickBot="1">
      <c r="N3326" s="3" t="s">
        <v>254</v>
      </c>
      <c r="O3326" s="113">
        <v>4</v>
      </c>
      <c r="P3326" s="116">
        <v>110353.12</v>
      </c>
      <c r="Q3326" s="114" t="s">
        <v>11</v>
      </c>
      <c r="R3326" s="114" t="s">
        <v>10</v>
      </c>
      <c r="S3326" s="114" t="s">
        <v>10</v>
      </c>
      <c r="T3326" s="113" t="s">
        <v>249</v>
      </c>
      <c r="U3326" s="113" t="s">
        <v>124</v>
      </c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>P410347</v>
      </c>
      <c r="AU3326" s="11">
        <f t="shared" si="1116"/>
        <v>4</v>
      </c>
      <c r="AV3326" s="11">
        <f t="shared" si="1117"/>
        <v>110353.12</v>
      </c>
      <c r="AW3326" s="11" t="str">
        <f t="shared" si="1118"/>
        <v>2021/6</v>
      </c>
      <c r="AX3326" s="11" t="str">
        <f t="shared" si="1119"/>
        <v>2021/6 Contribuciones Seg. Social</v>
      </c>
      <c r="AY3326" s="11">
        <f t="shared" si="1100"/>
        <v>122774.84</v>
      </c>
      <c r="AZ3326" s="11">
        <f t="shared" si="1120"/>
        <v>0.8988251990391517</v>
      </c>
      <c r="BA3326" s="11" t="str">
        <f t="shared" si="1102"/>
        <v>P410347 4</v>
      </c>
      <c r="BB3326" s="11">
        <f>IFERROR(IF(AW3326="","",VLOOKUP(AW3326,SUSS!R:S,2,FALSE)),AY3326*SUSS!$M$2)</f>
        <v>15709.66</v>
      </c>
      <c r="BC3326" s="11">
        <f t="shared" si="1101"/>
        <v>14120.238276337399</v>
      </c>
    </row>
    <row r="3327" spans="14:55" ht="29.25" thickBot="1">
      <c r="N3327" s="3" t="s">
        <v>254</v>
      </c>
      <c r="O3327" s="113">
        <v>4</v>
      </c>
      <c r="P3327" s="116">
        <v>103905.45</v>
      </c>
      <c r="Q3327" s="114" t="s">
        <v>86</v>
      </c>
      <c r="R3327" s="114" t="s">
        <v>10</v>
      </c>
      <c r="S3327" s="114" t="s">
        <v>10</v>
      </c>
      <c r="T3327" s="113" t="s">
        <v>249</v>
      </c>
      <c r="U3327" s="113" t="s">
        <v>124</v>
      </c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14:55" ht="29.25" thickBot="1">
      <c r="N3328" s="3" t="s">
        <v>254</v>
      </c>
      <c r="O3328" s="113">
        <v>5</v>
      </c>
      <c r="P3328" s="117">
        <v>12.82</v>
      </c>
      <c r="Q3328" s="114" t="s">
        <v>86</v>
      </c>
      <c r="R3328" s="114" t="s">
        <v>10</v>
      </c>
      <c r="S3328" s="114" t="s">
        <v>10</v>
      </c>
      <c r="T3328" s="113" t="s">
        <v>249</v>
      </c>
      <c r="U3328" s="113" t="s">
        <v>124</v>
      </c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14:55" ht="29.25" thickBot="1">
      <c r="N3329" s="3" t="s">
        <v>254</v>
      </c>
      <c r="O3329" s="113">
        <v>5</v>
      </c>
      <c r="P3329" s="116">
        <v>12421.72</v>
      </c>
      <c r="Q3329" s="114" t="s">
        <v>11</v>
      </c>
      <c r="R3329" s="114" t="s">
        <v>10</v>
      </c>
      <c r="S3329" s="114" t="s">
        <v>10</v>
      </c>
      <c r="T3329" s="113" t="s">
        <v>249</v>
      </c>
      <c r="U3329" s="113" t="s">
        <v>124</v>
      </c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>P410347</v>
      </c>
      <c r="AU3329" s="11">
        <f t="shared" si="1116"/>
        <v>5</v>
      </c>
      <c r="AV3329" s="11">
        <f t="shared" si="1117"/>
        <v>12421.72</v>
      </c>
      <c r="AW3329" s="11" t="str">
        <f t="shared" si="1118"/>
        <v>2021/6</v>
      </c>
      <c r="AX3329" s="11" t="str">
        <f t="shared" si="1119"/>
        <v>2021/6 Contribuciones Seg. Social</v>
      </c>
      <c r="AY3329" s="11">
        <f t="shared" si="1100"/>
        <v>122774.84</v>
      </c>
      <c r="AZ3329" s="11">
        <f t="shared" si="1120"/>
        <v>0.10117480096084833</v>
      </c>
      <c r="BA3329" s="11" t="str">
        <f t="shared" si="1102"/>
        <v>P410347 5</v>
      </c>
      <c r="BB3329" s="11">
        <f>IFERROR(IF(AW3329="","",VLOOKUP(AW3329,SUSS!R:S,2,FALSE)),AY3329*SUSS!$M$2)</f>
        <v>15709.66</v>
      </c>
      <c r="BC3329" s="11">
        <f t="shared" si="1101"/>
        <v>1589.4217236626005</v>
      </c>
    </row>
    <row r="3330" spans="14:55" ht="29.25" thickBot="1">
      <c r="N3330" s="3" t="s">
        <v>254</v>
      </c>
      <c r="O3330" s="113">
        <v>5</v>
      </c>
      <c r="P3330" s="116">
        <v>11140.04</v>
      </c>
      <c r="Q3330" s="114" t="s">
        <v>86</v>
      </c>
      <c r="R3330" s="114" t="s">
        <v>10</v>
      </c>
      <c r="S3330" s="114" t="s">
        <v>83</v>
      </c>
      <c r="T3330" s="113" t="s">
        <v>249</v>
      </c>
      <c r="U3330" s="113" t="s">
        <v>124</v>
      </c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14:55" ht="29.25" thickBot="1">
      <c r="N3331" s="3" t="s">
        <v>254</v>
      </c>
      <c r="O3331" s="113">
        <v>5</v>
      </c>
      <c r="P3331" s="116">
        <v>13161.46</v>
      </c>
      <c r="Q3331" s="114" t="s">
        <v>11</v>
      </c>
      <c r="R3331" s="114" t="s">
        <v>10</v>
      </c>
      <c r="S3331" s="114" t="s">
        <v>83</v>
      </c>
      <c r="T3331" s="113" t="s">
        <v>249</v>
      </c>
      <c r="U3331" s="113" t="s">
        <v>124</v>
      </c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>P410347</v>
      </c>
      <c r="AU3331" s="11">
        <f t="shared" si="1116"/>
        <v>5</v>
      </c>
      <c r="AV3331" s="11">
        <f t="shared" si="1117"/>
        <v>13161.46</v>
      </c>
      <c r="AW3331" s="11" t="str">
        <f t="shared" si="1118"/>
        <v>2021/6</v>
      </c>
      <c r="AX3331" s="11" t="str">
        <f t="shared" si="1119"/>
        <v>2021/6 Contribuciones Seg. Social</v>
      </c>
      <c r="AY3331" s="11">
        <f t="shared" si="1100"/>
        <v>122774.84</v>
      </c>
      <c r="AZ3331" s="11">
        <f t="shared" si="1120"/>
        <v>0.10719997680306485</v>
      </c>
      <c r="BA3331" s="11" t="str">
        <f t="shared" si="1102"/>
        <v>P410347 5</v>
      </c>
      <c r="BB3331" s="11">
        <f>IFERROR(IF(AW3331="","",VLOOKUP(AW3331,SUSS!R:S,2,FALSE)),AY3331*SUSS!$M$2)</f>
        <v>15709.66</v>
      </c>
      <c r="BC3331" s="11">
        <f t="shared" si="1101"/>
        <v>1684.0751875840358</v>
      </c>
    </row>
    <row r="3332" spans="14:55" ht="29.25" thickBot="1">
      <c r="N3332" s="3" t="s">
        <v>254</v>
      </c>
      <c r="O3332" s="113">
        <v>5</v>
      </c>
      <c r="P3332" s="116">
        <v>74111.240000000005</v>
      </c>
      <c r="Q3332" s="114" t="s">
        <v>86</v>
      </c>
      <c r="R3332" s="114" t="s">
        <v>10</v>
      </c>
      <c r="S3332" s="114" t="s">
        <v>10</v>
      </c>
      <c r="T3332" s="113" t="s">
        <v>250</v>
      </c>
      <c r="U3332" s="113" t="s">
        <v>124</v>
      </c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14:55" ht="29.25" thickBot="1">
      <c r="N3333" s="3" t="s">
        <v>254</v>
      </c>
      <c r="O3333" s="113">
        <v>5</v>
      </c>
      <c r="P3333" s="116">
        <v>86887</v>
      </c>
      <c r="Q3333" s="114" t="s">
        <v>11</v>
      </c>
      <c r="R3333" s="114" t="s">
        <v>10</v>
      </c>
      <c r="S3333" s="114" t="s">
        <v>10</v>
      </c>
      <c r="T3333" s="113" t="s">
        <v>250</v>
      </c>
      <c r="U3333" s="113" t="s">
        <v>124</v>
      </c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>P410347</v>
      </c>
      <c r="AU3333" s="11">
        <f t="shared" si="1116"/>
        <v>5</v>
      </c>
      <c r="AV3333" s="11">
        <f t="shared" si="1117"/>
        <v>86887</v>
      </c>
      <c r="AW3333" s="11" t="str">
        <f t="shared" si="1118"/>
        <v>2021/7</v>
      </c>
      <c r="AX3333" s="11" t="str">
        <f t="shared" si="1119"/>
        <v>2021/7 Contribuciones Seg. Social</v>
      </c>
      <c r="AY3333" s="11">
        <f t="shared" si="1121"/>
        <v>86887</v>
      </c>
      <c r="AZ3333" s="11">
        <f t="shared" si="1120"/>
        <v>1</v>
      </c>
      <c r="BA3333" s="11" t="str">
        <f t="shared" si="1102"/>
        <v>P410347 5</v>
      </c>
      <c r="BB3333" s="11">
        <f>IFERROR(IF(AW3333="","",VLOOKUP(AW3333,SUSS!R:S,2,FALSE)),AY3333*SUSS!$M$2)</f>
        <v>11032.08</v>
      </c>
      <c r="BC3333" s="11">
        <f t="shared" ref="BC3333:BC3396" si="1122">IFERROR(IF(BB3333&lt;&gt;"",AZ3333*BB3333,""),"VER")</f>
        <v>11032.08</v>
      </c>
    </row>
    <row r="3334" spans="14:55" ht="29.25" thickBot="1">
      <c r="N3334" s="3" t="s">
        <v>254</v>
      </c>
      <c r="O3334" s="113">
        <v>5</v>
      </c>
      <c r="P3334" s="116">
        <v>6694.64</v>
      </c>
      <c r="Q3334" s="114" t="s">
        <v>11</v>
      </c>
      <c r="R3334" s="114" t="s">
        <v>10</v>
      </c>
      <c r="S3334" s="114" t="s">
        <v>83</v>
      </c>
      <c r="T3334" s="113" t="s">
        <v>250</v>
      </c>
      <c r="U3334" s="113" t="s">
        <v>124</v>
      </c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>P410347</v>
      </c>
      <c r="AU3334" s="11">
        <f t="shared" si="1116"/>
        <v>5</v>
      </c>
      <c r="AV3334" s="11">
        <f t="shared" si="1117"/>
        <v>6694.64</v>
      </c>
      <c r="AW3334" s="11" t="str">
        <f t="shared" si="1118"/>
        <v>2021/7</v>
      </c>
      <c r="AX3334" s="11" t="str">
        <f t="shared" si="1119"/>
        <v>2021/7 Contribuciones Seg. Social</v>
      </c>
      <c r="AY3334" s="11">
        <f t="shared" si="1121"/>
        <v>86887</v>
      </c>
      <c r="AZ3334" s="11">
        <f t="shared" si="1120"/>
        <v>7.7049961444174628E-2</v>
      </c>
      <c r="BA3334" s="11" t="str">
        <f t="shared" si="1102"/>
        <v>P410347 5</v>
      </c>
      <c r="BB3334" s="11">
        <f>IFERROR(IF(AW3334="","",VLOOKUP(AW3334,SUSS!R:S,2,FALSE)),AY3334*SUSS!$M$2)</f>
        <v>11032.08</v>
      </c>
      <c r="BC3334" s="11">
        <f t="shared" si="1122"/>
        <v>850.02133864904999</v>
      </c>
    </row>
    <row r="3335" spans="14:55" ht="29.25" thickBot="1">
      <c r="N3335" s="3" t="s">
        <v>254</v>
      </c>
      <c r="O3335" s="113">
        <v>5</v>
      </c>
      <c r="P3335" s="116">
        <v>5710.27</v>
      </c>
      <c r="Q3335" s="114" t="s">
        <v>86</v>
      </c>
      <c r="R3335" s="114" t="s">
        <v>10</v>
      </c>
      <c r="S3335" s="114" t="s">
        <v>83</v>
      </c>
      <c r="T3335" s="113" t="s">
        <v>250</v>
      </c>
      <c r="U3335" s="113" t="s">
        <v>124</v>
      </c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14:55" ht="29.25" thickBot="1">
      <c r="N3336" s="3" t="s">
        <v>254</v>
      </c>
      <c r="O3336" s="113">
        <v>5</v>
      </c>
      <c r="P3336" s="116">
        <v>19650.240000000002</v>
      </c>
      <c r="Q3336" s="114" t="s">
        <v>11</v>
      </c>
      <c r="R3336" s="114" t="s">
        <v>10</v>
      </c>
      <c r="S3336" s="114" t="s">
        <v>10</v>
      </c>
      <c r="T3336" s="113" t="s">
        <v>253</v>
      </c>
      <c r="U3336" s="113" t="s">
        <v>124</v>
      </c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>P410347</v>
      </c>
      <c r="AU3336" s="11">
        <f t="shared" si="1116"/>
        <v>5</v>
      </c>
      <c r="AV3336" s="11">
        <f t="shared" si="1117"/>
        <v>19650.240000000002</v>
      </c>
      <c r="AW3336" s="11" t="str">
        <f t="shared" si="1118"/>
        <v>2021/8</v>
      </c>
      <c r="AX3336" s="11" t="str">
        <f t="shared" si="1119"/>
        <v>2021/8 Contribuciones Seg. Social</v>
      </c>
      <c r="AY3336" s="11">
        <f t="shared" si="1121"/>
        <v>88296</v>
      </c>
      <c r="AZ3336" s="11">
        <f t="shared" si="1120"/>
        <v>0.22254960587116066</v>
      </c>
      <c r="BA3336" s="11" t="str">
        <f t="shared" ref="BA3336:BA3399" si="1123">AT3336&amp;" "&amp;AU3336</f>
        <v>P410347 5</v>
      </c>
      <c r="BB3336" s="11">
        <f>IFERROR(IF(AW3336="","",VLOOKUP(AW3336,SUSS!R:S,2,FALSE)),AY3336*SUSS!$M$2)</f>
        <v>13958.94</v>
      </c>
      <c r="BC3336" s="11">
        <f t="shared" si="1122"/>
        <v>3106.5565953791793</v>
      </c>
    </row>
    <row r="3337" spans="14:55" ht="29.25" thickBot="1">
      <c r="N3337" s="3" t="s">
        <v>254</v>
      </c>
      <c r="O3337" s="113">
        <v>5</v>
      </c>
      <c r="P3337" s="116">
        <v>31996.39</v>
      </c>
      <c r="Q3337" s="114" t="s">
        <v>86</v>
      </c>
      <c r="R3337" s="114" t="s">
        <v>10</v>
      </c>
      <c r="S3337" s="114" t="s">
        <v>10</v>
      </c>
      <c r="T3337" s="113" t="s">
        <v>253</v>
      </c>
      <c r="U3337" s="113" t="s">
        <v>124</v>
      </c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14:55" ht="29.25" thickBot="1">
      <c r="N3338" s="3" t="s">
        <v>254</v>
      </c>
      <c r="O3338" s="113">
        <v>6</v>
      </c>
      <c r="P3338" s="116">
        <v>68645.759999999995</v>
      </c>
      <c r="Q3338" s="114" t="s">
        <v>11</v>
      </c>
      <c r="R3338" s="114" t="s">
        <v>10</v>
      </c>
      <c r="S3338" s="114" t="s">
        <v>10</v>
      </c>
      <c r="T3338" s="113" t="s">
        <v>253</v>
      </c>
      <c r="U3338" s="113" t="s">
        <v>124</v>
      </c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>P410347</v>
      </c>
      <c r="AU3338" s="11">
        <f t="shared" si="1116"/>
        <v>6</v>
      </c>
      <c r="AV3338" s="11">
        <f t="shared" si="1117"/>
        <v>68645.759999999995</v>
      </c>
      <c r="AW3338" s="11" t="str">
        <f t="shared" si="1118"/>
        <v>2021/8</v>
      </c>
      <c r="AX3338" s="11" t="str">
        <f t="shared" si="1119"/>
        <v>2021/8 Contribuciones Seg. Social</v>
      </c>
      <c r="AY3338" s="11">
        <f t="shared" si="1121"/>
        <v>88296</v>
      </c>
      <c r="AZ3338" s="11">
        <f t="shared" si="1120"/>
        <v>0.77745039412883932</v>
      </c>
      <c r="BA3338" s="11" t="str">
        <f t="shared" si="1123"/>
        <v>P410347 6</v>
      </c>
      <c r="BB3338" s="11">
        <f>IFERROR(IF(AW3338="","",VLOOKUP(AW3338,SUSS!R:S,2,FALSE)),AY3338*SUSS!$M$2)</f>
        <v>13958.94</v>
      </c>
      <c r="BC3338" s="11">
        <f t="shared" si="1122"/>
        <v>10852.383404620821</v>
      </c>
    </row>
    <row r="3339" spans="14:55" ht="29.25" thickBot="1">
      <c r="N3339" s="3" t="s">
        <v>254</v>
      </c>
      <c r="O3339" s="113">
        <v>6</v>
      </c>
      <c r="P3339" s="116">
        <v>44310.91</v>
      </c>
      <c r="Q3339" s="114" t="s">
        <v>86</v>
      </c>
      <c r="R3339" s="114" t="s">
        <v>10</v>
      </c>
      <c r="S3339" s="114" t="s">
        <v>10</v>
      </c>
      <c r="T3339" s="113" t="s">
        <v>253</v>
      </c>
      <c r="U3339" s="113" t="s">
        <v>124</v>
      </c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14:55" ht="29.25" thickBot="1">
      <c r="N3340" s="3" t="s">
        <v>254</v>
      </c>
      <c r="O3340" s="113">
        <v>6</v>
      </c>
      <c r="P3340" s="116">
        <v>3323.18</v>
      </c>
      <c r="Q3340" s="114" t="s">
        <v>86</v>
      </c>
      <c r="R3340" s="114" t="s">
        <v>10</v>
      </c>
      <c r="S3340" s="114" t="s">
        <v>83</v>
      </c>
      <c r="T3340" s="113" t="s">
        <v>253</v>
      </c>
      <c r="U3340" s="113" t="s">
        <v>124</v>
      </c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14:55" ht="29.25" thickBot="1">
      <c r="N3341" s="3" t="s">
        <v>254</v>
      </c>
      <c r="O3341" s="113">
        <v>6</v>
      </c>
      <c r="P3341" s="116">
        <v>3845.29</v>
      </c>
      <c r="Q3341" s="114" t="s">
        <v>11</v>
      </c>
      <c r="R3341" s="114" t="s">
        <v>10</v>
      </c>
      <c r="S3341" s="114" t="s">
        <v>83</v>
      </c>
      <c r="T3341" s="113" t="s">
        <v>253</v>
      </c>
      <c r="U3341" s="113" t="s">
        <v>124</v>
      </c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>P410347</v>
      </c>
      <c r="AU3341" s="11">
        <f t="shared" si="1116"/>
        <v>6</v>
      </c>
      <c r="AV3341" s="11">
        <f t="shared" si="1117"/>
        <v>3845.29</v>
      </c>
      <c r="AW3341" s="11" t="str">
        <f t="shared" si="1118"/>
        <v>2021/8</v>
      </c>
      <c r="AX3341" s="11" t="str">
        <f t="shared" si="1119"/>
        <v>2021/8 Contribuciones Seg. Social</v>
      </c>
      <c r="AY3341" s="11">
        <f t="shared" si="1121"/>
        <v>88296</v>
      </c>
      <c r="AZ3341" s="11">
        <f t="shared" si="1120"/>
        <v>4.3549990939566914E-2</v>
      </c>
      <c r="BA3341" s="11" t="str">
        <f t="shared" si="1123"/>
        <v>P410347 6</v>
      </c>
      <c r="BB3341" s="11">
        <f>IFERROR(IF(AW3341="","",VLOOKUP(AW3341,SUSS!R:S,2,FALSE)),AY3341*SUSS!$M$2)</f>
        <v>13958.94</v>
      </c>
      <c r="BC3341" s="11">
        <f t="shared" si="1122"/>
        <v>607.91171052595826</v>
      </c>
    </row>
    <row r="3342" spans="14:55" ht="29.25" thickBot="1">
      <c r="N3342" s="3" t="s">
        <v>254</v>
      </c>
      <c r="O3342" s="113">
        <v>6</v>
      </c>
      <c r="P3342" s="116">
        <v>78634.240000000005</v>
      </c>
      <c r="Q3342" s="114" t="s">
        <v>86</v>
      </c>
      <c r="R3342" s="114" t="s">
        <v>10</v>
      </c>
      <c r="S3342" s="114" t="s">
        <v>10</v>
      </c>
      <c r="T3342" s="113" t="s">
        <v>259</v>
      </c>
      <c r="U3342" s="113" t="s">
        <v>124</v>
      </c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14:55" ht="29.25" thickBot="1">
      <c r="N3343" s="3" t="s">
        <v>254</v>
      </c>
      <c r="O3343" s="113">
        <v>6</v>
      </c>
      <c r="P3343" s="116">
        <v>70171.039999999994</v>
      </c>
      <c r="Q3343" s="114" t="s">
        <v>11</v>
      </c>
      <c r="R3343" s="114" t="s">
        <v>10</v>
      </c>
      <c r="S3343" s="114" t="s">
        <v>10</v>
      </c>
      <c r="T3343" s="113" t="s">
        <v>259</v>
      </c>
      <c r="U3343" s="113" t="s">
        <v>124</v>
      </c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>P410347</v>
      </c>
      <c r="AU3343" s="11">
        <f t="shared" si="1116"/>
        <v>6</v>
      </c>
      <c r="AV3343" s="11">
        <f t="shared" si="1117"/>
        <v>70171.039999999994</v>
      </c>
      <c r="AW3343" s="11" t="str">
        <f t="shared" si="1118"/>
        <v>2021/9</v>
      </c>
      <c r="AX3343" s="11" t="str">
        <f t="shared" si="1119"/>
        <v>2021/9 Contribuciones Seg. Social</v>
      </c>
      <c r="AY3343" s="11">
        <f t="shared" si="1121"/>
        <v>70171.039999999994</v>
      </c>
      <c r="AZ3343" s="11">
        <f t="shared" si="1120"/>
        <v>1</v>
      </c>
      <c r="BA3343" s="11" t="str">
        <f t="shared" si="1123"/>
        <v>P410347 6</v>
      </c>
      <c r="BB3343" s="11">
        <f>IFERROR(IF(AW3343="","",VLOOKUP(AW3343,SUSS!R:S,2,FALSE)),AY3343*SUSS!$M$2)</f>
        <v>20896.419999999998</v>
      </c>
      <c r="BC3343" s="11">
        <f t="shared" si="1122"/>
        <v>20896.419999999998</v>
      </c>
    </row>
    <row r="3344" spans="14:55" ht="29.25" thickBot="1">
      <c r="N3344" s="3" t="s">
        <v>254</v>
      </c>
      <c r="O3344" s="113">
        <v>6</v>
      </c>
      <c r="P3344" s="117">
        <v>526.85</v>
      </c>
      <c r="Q3344" s="114" t="s">
        <v>86</v>
      </c>
      <c r="R3344" s="114" t="s">
        <v>10</v>
      </c>
      <c r="S3344" s="114" t="s">
        <v>83</v>
      </c>
      <c r="T3344" s="113" t="s">
        <v>259</v>
      </c>
      <c r="U3344" s="113" t="s">
        <v>124</v>
      </c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14:55" ht="29.25" thickBot="1">
      <c r="N3345" s="3" t="s">
        <v>254</v>
      </c>
      <c r="O3345" s="113">
        <v>6</v>
      </c>
      <c r="P3345" s="117">
        <v>470.15</v>
      </c>
      <c r="Q3345" s="114" t="s">
        <v>11</v>
      </c>
      <c r="R3345" s="114" t="s">
        <v>10</v>
      </c>
      <c r="S3345" s="114" t="s">
        <v>83</v>
      </c>
      <c r="T3345" s="113" t="s">
        <v>259</v>
      </c>
      <c r="U3345" s="113" t="s">
        <v>124</v>
      </c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>P410347</v>
      </c>
      <c r="AU3345" s="11">
        <f t="shared" si="1116"/>
        <v>6</v>
      </c>
      <c r="AV3345" s="11">
        <f t="shared" si="1117"/>
        <v>470.15</v>
      </c>
      <c r="AW3345" s="11" t="str">
        <f t="shared" si="1118"/>
        <v>2021/9</v>
      </c>
      <c r="AX3345" s="11" t="str">
        <f t="shared" si="1119"/>
        <v>2021/9 Contribuciones Seg. Social</v>
      </c>
      <c r="AY3345" s="11">
        <f t="shared" si="1121"/>
        <v>70171.039999999994</v>
      </c>
      <c r="AZ3345" s="11">
        <f t="shared" si="1120"/>
        <v>6.7000574596015683E-3</v>
      </c>
      <c r="BA3345" s="11" t="str">
        <f t="shared" si="1123"/>
        <v>P410347 6</v>
      </c>
      <c r="BB3345" s="11">
        <f>IFERROR(IF(AW3345="","",VLOOKUP(AW3345,SUSS!R:S,2,FALSE)),AY3345*SUSS!$M$2)</f>
        <v>20896.419999999998</v>
      </c>
      <c r="BC3345" s="11">
        <f t="shared" si="1122"/>
        <v>140.00721469996739</v>
      </c>
    </row>
    <row r="3346" spans="14:55" ht="45.75" thickBot="1">
      <c r="N3346" s="3" t="s">
        <v>260</v>
      </c>
      <c r="O3346" s="140" t="s">
        <v>17</v>
      </c>
      <c r="P3346"/>
      <c r="Q3346"/>
      <c r="R3346"/>
      <c r="S3346"/>
      <c r="T3346"/>
      <c r="U3346"/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14:55" ht="15.75" thickBot="1">
      <c r="N3347" s="3" t="s">
        <v>260</v>
      </c>
      <c r="O3347" s="118" t="s">
        <v>13</v>
      </c>
      <c r="P3347" s="118" t="s">
        <v>14</v>
      </c>
      <c r="Q3347" s="118" t="s">
        <v>3</v>
      </c>
      <c r="R3347" s="118" t="s">
        <v>4</v>
      </c>
      <c r="S3347" s="118" t="s">
        <v>5</v>
      </c>
      <c r="T3347" s="118" t="s">
        <v>15</v>
      </c>
      <c r="U3347" s="118" t="s">
        <v>16</v>
      </c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14:55" ht="29.25" thickBot="1">
      <c r="N3348" s="3" t="s">
        <v>260</v>
      </c>
      <c r="O3348" s="108">
        <v>1</v>
      </c>
      <c r="P3348" s="111">
        <v>116588.92</v>
      </c>
      <c r="Q3348" s="109" t="s">
        <v>82</v>
      </c>
      <c r="R3348" s="109" t="s">
        <v>10</v>
      </c>
      <c r="S3348" s="109" t="s">
        <v>10</v>
      </c>
      <c r="T3348" s="108" t="s">
        <v>261</v>
      </c>
      <c r="U3348" s="108" t="s">
        <v>124</v>
      </c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14:55" ht="29.25" thickBot="1">
      <c r="N3349" s="3" t="s">
        <v>260</v>
      </c>
      <c r="O3349" s="113">
        <v>2</v>
      </c>
      <c r="P3349" s="116">
        <v>120214.84</v>
      </c>
      <c r="Q3349" s="114" t="s">
        <v>82</v>
      </c>
      <c r="R3349" s="114" t="s">
        <v>10</v>
      </c>
      <c r="S3349" s="114" t="s">
        <v>10</v>
      </c>
      <c r="T3349" s="113" t="s">
        <v>261</v>
      </c>
      <c r="U3349" s="113" t="s">
        <v>124</v>
      </c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14:55" ht="29.25" thickBot="1">
      <c r="N3350" s="3" t="s">
        <v>260</v>
      </c>
      <c r="O3350" s="113">
        <v>3</v>
      </c>
      <c r="P3350" s="116">
        <v>123953.52</v>
      </c>
      <c r="Q3350" s="114" t="s">
        <v>82</v>
      </c>
      <c r="R3350" s="114" t="s">
        <v>10</v>
      </c>
      <c r="S3350" s="114" t="s">
        <v>10</v>
      </c>
      <c r="T3350" s="113" t="s">
        <v>261</v>
      </c>
      <c r="U3350" s="113" t="s">
        <v>124</v>
      </c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14:55" ht="29.25" thickBot="1">
      <c r="N3351" s="3" t="s">
        <v>260</v>
      </c>
      <c r="O3351" s="113">
        <v>4</v>
      </c>
      <c r="P3351" s="116">
        <v>127808.47</v>
      </c>
      <c r="Q3351" s="114" t="s">
        <v>82</v>
      </c>
      <c r="R3351" s="114" t="s">
        <v>10</v>
      </c>
      <c r="S3351" s="114" t="s">
        <v>10</v>
      </c>
      <c r="T3351" s="113" t="s">
        <v>261</v>
      </c>
      <c r="U3351" s="113" t="s">
        <v>124</v>
      </c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14:55" ht="29.25" thickBot="1">
      <c r="N3352" s="3" t="s">
        <v>260</v>
      </c>
      <c r="O3352" s="113">
        <v>5</v>
      </c>
      <c r="P3352" s="116">
        <v>131783.32</v>
      </c>
      <c r="Q3352" s="114" t="s">
        <v>82</v>
      </c>
      <c r="R3352" s="114" t="s">
        <v>10</v>
      </c>
      <c r="S3352" s="114" t="s">
        <v>10</v>
      </c>
      <c r="T3352" s="113" t="s">
        <v>261</v>
      </c>
      <c r="U3352" s="113" t="s">
        <v>124</v>
      </c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14:55" ht="29.25" thickBot="1">
      <c r="N3353" s="3" t="s">
        <v>260</v>
      </c>
      <c r="O3353" s="113">
        <v>6</v>
      </c>
      <c r="P3353" s="116">
        <v>124241.35</v>
      </c>
      <c r="Q3353" s="114" t="s">
        <v>82</v>
      </c>
      <c r="R3353" s="114" t="s">
        <v>10</v>
      </c>
      <c r="S3353" s="114" t="s">
        <v>10</v>
      </c>
      <c r="T3353" s="113" t="s">
        <v>261</v>
      </c>
      <c r="U3353" s="113" t="s">
        <v>124</v>
      </c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14:55" ht="29.25" thickBot="1">
      <c r="N3354" s="3" t="s">
        <v>260</v>
      </c>
      <c r="O3354" s="113">
        <v>6</v>
      </c>
      <c r="P3354" s="116">
        <v>11640.43</v>
      </c>
      <c r="Q3354" s="114" t="s">
        <v>82</v>
      </c>
      <c r="R3354" s="114" t="s">
        <v>10</v>
      </c>
      <c r="S3354" s="114" t="s">
        <v>83</v>
      </c>
      <c r="T3354" s="113" t="s">
        <v>261</v>
      </c>
      <c r="U3354" s="113" t="s">
        <v>124</v>
      </c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14:55" ht="45.75" thickBot="1">
      <c r="N3355" s="3" t="s">
        <v>262</v>
      </c>
      <c r="O3355" s="141" t="s">
        <v>17</v>
      </c>
      <c r="P3355"/>
      <c r="Q3355"/>
      <c r="R3355"/>
      <c r="S3355"/>
      <c r="T3355"/>
      <c r="U3355"/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14:55" ht="15.75" thickBot="1">
      <c r="N3356" s="3" t="s">
        <v>262</v>
      </c>
      <c r="O3356" s="118" t="s">
        <v>13</v>
      </c>
      <c r="P3356" s="118" t="s">
        <v>14</v>
      </c>
      <c r="Q3356" s="118" t="s">
        <v>3</v>
      </c>
      <c r="R3356" s="118" t="s">
        <v>4</v>
      </c>
      <c r="S3356" s="118" t="s">
        <v>5</v>
      </c>
      <c r="T3356" s="118" t="s">
        <v>15</v>
      </c>
      <c r="U3356" s="118" t="s">
        <v>16</v>
      </c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14:55" ht="29.25" thickBot="1">
      <c r="N3357" s="3" t="s">
        <v>262</v>
      </c>
      <c r="O3357" s="108">
        <v>1</v>
      </c>
      <c r="P3357" s="111">
        <v>38963.5</v>
      </c>
      <c r="Q3357" s="109" t="s">
        <v>11</v>
      </c>
      <c r="R3357" s="109" t="s">
        <v>10</v>
      </c>
      <c r="S3357" s="109" t="s">
        <v>10</v>
      </c>
      <c r="T3357" s="108" t="s">
        <v>261</v>
      </c>
      <c r="U3357" s="108" t="s">
        <v>124</v>
      </c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>P631237</v>
      </c>
      <c r="AU3357" s="11">
        <f t="shared" si="1116"/>
        <v>1</v>
      </c>
      <c r="AV3357" s="11">
        <f t="shared" si="1117"/>
        <v>38963.5</v>
      </c>
      <c r="AW3357" s="11" t="str">
        <f t="shared" si="1118"/>
        <v>2021/10</v>
      </c>
      <c r="AX3357" s="11" t="str">
        <f t="shared" si="1119"/>
        <v>2021/10 Contribuciones Seg. Social</v>
      </c>
      <c r="AY3357" s="11">
        <f t="shared" si="1121"/>
        <v>95438.3</v>
      </c>
      <c r="AZ3357" s="11">
        <f t="shared" si="1120"/>
        <v>0.40825852933256351</v>
      </c>
      <c r="BA3357" s="11" t="str">
        <f t="shared" si="1123"/>
        <v>P631237 1</v>
      </c>
      <c r="BB3357" s="11">
        <f>IFERROR(IF(AW3357="","",VLOOKUP(AW3357,SUSS!R:S,2,FALSE)),AY3357*SUSS!$M$2)</f>
        <v>10916.02</v>
      </c>
      <c r="BC3357" s="11">
        <f t="shared" si="1122"/>
        <v>4456.55827136485</v>
      </c>
    </row>
    <row r="3358" spans="14:55" ht="29.25" thickBot="1">
      <c r="N3358" s="3" t="s">
        <v>262</v>
      </c>
      <c r="O3358" s="113">
        <v>1</v>
      </c>
      <c r="P3358" s="116">
        <v>33033.83</v>
      </c>
      <c r="Q3358" s="114" t="s">
        <v>86</v>
      </c>
      <c r="R3358" s="114" t="s">
        <v>10</v>
      </c>
      <c r="S3358" s="114" t="s">
        <v>10</v>
      </c>
      <c r="T3358" s="113" t="s">
        <v>261</v>
      </c>
      <c r="U3358" s="113" t="s">
        <v>124</v>
      </c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14:55" ht="29.25" thickBot="1">
      <c r="N3359" s="3" t="s">
        <v>262</v>
      </c>
      <c r="O3359" s="113">
        <v>1</v>
      </c>
      <c r="P3359" s="116">
        <v>23362.81</v>
      </c>
      <c r="Q3359" s="114" t="s">
        <v>82</v>
      </c>
      <c r="R3359" s="114" t="s">
        <v>10</v>
      </c>
      <c r="S3359" s="114" t="s">
        <v>10</v>
      </c>
      <c r="T3359" s="113" t="s">
        <v>263</v>
      </c>
      <c r="U3359" s="113" t="s">
        <v>124</v>
      </c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14:55" ht="29.25" thickBot="1">
      <c r="N3360" s="3" t="s">
        <v>262</v>
      </c>
      <c r="O3360" s="113">
        <v>2</v>
      </c>
      <c r="P3360" s="116">
        <v>40175.26</v>
      </c>
      <c r="Q3360" s="114" t="s">
        <v>11</v>
      </c>
      <c r="R3360" s="114" t="s">
        <v>10</v>
      </c>
      <c r="S3360" s="114" t="s">
        <v>10</v>
      </c>
      <c r="T3360" s="113" t="s">
        <v>261</v>
      </c>
      <c r="U3360" s="113" t="s">
        <v>124</v>
      </c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>P631237</v>
      </c>
      <c r="AU3360" s="11">
        <f t="shared" si="1137"/>
        <v>2</v>
      </c>
      <c r="AV3360" s="11">
        <f t="shared" si="1138"/>
        <v>40175.26</v>
      </c>
      <c r="AW3360" s="11" t="str">
        <f t="shared" si="1139"/>
        <v>2021/10</v>
      </c>
      <c r="AX3360" s="11" t="str">
        <f t="shared" si="1140"/>
        <v>2021/10 Contribuciones Seg. Social</v>
      </c>
      <c r="AY3360" s="11">
        <f t="shared" si="1121"/>
        <v>95438.3</v>
      </c>
      <c r="AZ3360" s="11">
        <f t="shared" si="1141"/>
        <v>0.42095531877663372</v>
      </c>
      <c r="BA3360" s="11" t="str">
        <f t="shared" si="1123"/>
        <v>P631237 2</v>
      </c>
      <c r="BB3360" s="11">
        <f>IFERROR(IF(AW3360="","",VLOOKUP(AW3360,SUSS!R:S,2,FALSE)),AY3360*SUSS!$M$2)</f>
        <v>10916.02</v>
      </c>
      <c r="BC3360" s="11">
        <f t="shared" si="1122"/>
        <v>4595.1566788721093</v>
      </c>
    </row>
    <row r="3361" spans="14:55" ht="29.25" thickBot="1">
      <c r="N3361" s="3" t="s">
        <v>262</v>
      </c>
      <c r="O3361" s="113">
        <v>2</v>
      </c>
      <c r="P3361" s="116">
        <v>34061.18</v>
      </c>
      <c r="Q3361" s="114" t="s">
        <v>86</v>
      </c>
      <c r="R3361" s="114" t="s">
        <v>10</v>
      </c>
      <c r="S3361" s="114" t="s">
        <v>10</v>
      </c>
      <c r="T3361" s="113" t="s">
        <v>261</v>
      </c>
      <c r="U3361" s="113" t="s">
        <v>124</v>
      </c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14:55" ht="29.25" thickBot="1">
      <c r="N3362" s="3" t="s">
        <v>262</v>
      </c>
      <c r="O3362" s="113">
        <v>2</v>
      </c>
      <c r="P3362" s="116">
        <v>24089.4</v>
      </c>
      <c r="Q3362" s="114" t="s">
        <v>82</v>
      </c>
      <c r="R3362" s="114" t="s">
        <v>10</v>
      </c>
      <c r="S3362" s="114" t="s">
        <v>10</v>
      </c>
      <c r="T3362" s="113" t="s">
        <v>263</v>
      </c>
      <c r="U3362" s="113" t="s">
        <v>124</v>
      </c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14:55" ht="29.25" thickBot="1">
      <c r="N3363" s="3" t="s">
        <v>262</v>
      </c>
      <c r="O3363" s="113">
        <v>3</v>
      </c>
      <c r="P3363" s="116">
        <v>16299.54</v>
      </c>
      <c r="Q3363" s="114" t="s">
        <v>11</v>
      </c>
      <c r="R3363" s="114" t="s">
        <v>10</v>
      </c>
      <c r="S3363" s="114" t="s">
        <v>10</v>
      </c>
      <c r="T3363" s="113" t="s">
        <v>261</v>
      </c>
      <c r="U3363" s="113" t="s">
        <v>124</v>
      </c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>P631237</v>
      </c>
      <c r="AU3363" s="11">
        <f t="shared" si="1137"/>
        <v>3</v>
      </c>
      <c r="AV3363" s="11">
        <f t="shared" si="1138"/>
        <v>16299.54</v>
      </c>
      <c r="AW3363" s="11" t="str">
        <f t="shared" si="1139"/>
        <v>2021/10</v>
      </c>
      <c r="AX3363" s="11" t="str">
        <f t="shared" si="1140"/>
        <v>2021/10 Contribuciones Seg. Social</v>
      </c>
      <c r="AY3363" s="11">
        <f t="shared" si="1121"/>
        <v>95438.3</v>
      </c>
      <c r="AZ3363" s="11">
        <f t="shared" si="1141"/>
        <v>0.17078615189080276</v>
      </c>
      <c r="BA3363" s="11" t="str">
        <f t="shared" si="1123"/>
        <v>P631237 3</v>
      </c>
      <c r="BB3363" s="11">
        <f>IFERROR(IF(AW3363="","",VLOOKUP(AW3363,SUSS!R:S,2,FALSE)),AY3363*SUSS!$M$2)</f>
        <v>10916.02</v>
      </c>
      <c r="BC3363" s="11">
        <f t="shared" si="1122"/>
        <v>1864.3050497630409</v>
      </c>
    </row>
    <row r="3364" spans="14:55" ht="29.25" thickBot="1">
      <c r="N3364" s="3" t="s">
        <v>262</v>
      </c>
      <c r="O3364" s="113">
        <v>3</v>
      </c>
      <c r="P3364" s="116">
        <v>14247.13</v>
      </c>
      <c r="Q3364" s="114" t="s">
        <v>86</v>
      </c>
      <c r="R3364" s="114" t="s">
        <v>10</v>
      </c>
      <c r="S3364" s="114" t="s">
        <v>10</v>
      </c>
      <c r="T3364" s="113" t="s">
        <v>261</v>
      </c>
      <c r="U3364" s="113" t="s">
        <v>124</v>
      </c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14:55" ht="29.25" thickBot="1">
      <c r="N3365" s="3" t="s">
        <v>262</v>
      </c>
      <c r="O3365" s="113">
        <v>3</v>
      </c>
      <c r="P3365" s="116">
        <v>5449.92</v>
      </c>
      <c r="Q3365" s="114" t="s">
        <v>86</v>
      </c>
      <c r="R3365" s="114" t="s">
        <v>10</v>
      </c>
      <c r="S3365" s="114" t="s">
        <v>83</v>
      </c>
      <c r="T3365" s="113" t="s">
        <v>261</v>
      </c>
      <c r="U3365" s="113" t="s">
        <v>124</v>
      </c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14:55" ht="29.25" thickBot="1">
      <c r="N3366" s="3" t="s">
        <v>262</v>
      </c>
      <c r="O3366" s="113">
        <v>3</v>
      </c>
      <c r="P3366" s="116">
        <v>6394.37</v>
      </c>
      <c r="Q3366" s="114" t="s">
        <v>11</v>
      </c>
      <c r="R3366" s="114" t="s">
        <v>10</v>
      </c>
      <c r="S3366" s="114" t="s">
        <v>83</v>
      </c>
      <c r="T3366" s="113" t="s">
        <v>261</v>
      </c>
      <c r="U3366" s="113" t="s">
        <v>124</v>
      </c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>P631237</v>
      </c>
      <c r="AU3366" s="11">
        <f t="shared" si="1137"/>
        <v>3</v>
      </c>
      <c r="AV3366" s="11">
        <f t="shared" si="1138"/>
        <v>6394.37</v>
      </c>
      <c r="AW3366" s="11" t="str">
        <f t="shared" si="1139"/>
        <v>2021/10</v>
      </c>
      <c r="AX3366" s="11" t="str">
        <f t="shared" si="1140"/>
        <v>2021/10 Contribuciones Seg. Social</v>
      </c>
      <c r="AY3366" s="11">
        <f t="shared" si="1121"/>
        <v>95438.3</v>
      </c>
      <c r="AZ3366" s="11">
        <f t="shared" si="1141"/>
        <v>6.700004086409754E-2</v>
      </c>
      <c r="BA3366" s="11" t="str">
        <f t="shared" si="1123"/>
        <v>P631237 3</v>
      </c>
      <c r="BB3366" s="11">
        <f>IFERROR(IF(AW3366="","",VLOOKUP(AW3366,SUSS!R:S,2,FALSE)),AY3366*SUSS!$M$2)</f>
        <v>10916.02</v>
      </c>
      <c r="BC3366" s="11">
        <f t="shared" si="1122"/>
        <v>731.37378607330606</v>
      </c>
    </row>
    <row r="3367" spans="14:55" ht="29.25" thickBot="1">
      <c r="N3367" s="3" t="s">
        <v>262</v>
      </c>
      <c r="O3367" s="113">
        <v>3</v>
      </c>
      <c r="P3367" s="116">
        <v>24838.58</v>
      </c>
      <c r="Q3367" s="114" t="s">
        <v>82</v>
      </c>
      <c r="R3367" s="114" t="s">
        <v>10</v>
      </c>
      <c r="S3367" s="114" t="s">
        <v>10</v>
      </c>
      <c r="T3367" s="113" t="s">
        <v>263</v>
      </c>
      <c r="U3367" s="113" t="s">
        <v>124</v>
      </c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14:55" ht="29.25" thickBot="1">
      <c r="N3368" s="3" t="s">
        <v>262</v>
      </c>
      <c r="O3368" s="113">
        <v>3</v>
      </c>
      <c r="P3368" s="116">
        <v>15423.44</v>
      </c>
      <c r="Q3368" s="114" t="s">
        <v>86</v>
      </c>
      <c r="R3368" s="114" t="s">
        <v>10</v>
      </c>
      <c r="S3368" s="114" t="s">
        <v>10</v>
      </c>
      <c r="T3368" s="113" t="s">
        <v>264</v>
      </c>
      <c r="U3368" s="113" t="s">
        <v>124</v>
      </c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14:55" ht="29.25" thickBot="1">
      <c r="N3369" s="3" t="s">
        <v>262</v>
      </c>
      <c r="O3369" s="113">
        <v>3</v>
      </c>
      <c r="P3369" s="116">
        <v>18730.8</v>
      </c>
      <c r="Q3369" s="114" t="s">
        <v>11</v>
      </c>
      <c r="R3369" s="114" t="s">
        <v>10</v>
      </c>
      <c r="S3369" s="114" t="s">
        <v>10</v>
      </c>
      <c r="T3369" s="113" t="s">
        <v>264</v>
      </c>
      <c r="U3369" s="113" t="s">
        <v>124</v>
      </c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>P631237</v>
      </c>
      <c r="AU3369" s="11">
        <f t="shared" si="1137"/>
        <v>3</v>
      </c>
      <c r="AV3369" s="11">
        <f t="shared" si="1138"/>
        <v>18730.8</v>
      </c>
      <c r="AW3369" s="11" t="str">
        <f t="shared" si="1139"/>
        <v>2021/12</v>
      </c>
      <c r="AX3369" s="11" t="str">
        <f t="shared" si="1140"/>
        <v>2021/12 Contribuciones Seg. Social</v>
      </c>
      <c r="AY3369" s="11">
        <f t="shared" si="1121"/>
        <v>150896.34</v>
      </c>
      <c r="AZ3369" s="11">
        <f t="shared" si="1141"/>
        <v>0.12413024729426837</v>
      </c>
      <c r="BA3369" s="11" t="str">
        <f t="shared" si="1123"/>
        <v>P631237 3</v>
      </c>
      <c r="BB3369" s="11">
        <f>IFERROR(IF(AW3369="","",VLOOKUP(AW3369,SUSS!R:S,2,FALSE)),AY3369*SUSS!$M$2)</f>
        <v>17235.900000000001</v>
      </c>
      <c r="BC3369" s="11">
        <f t="shared" si="1122"/>
        <v>2139.4965293392806</v>
      </c>
    </row>
    <row r="3370" spans="14:55" ht="29.25" thickBot="1">
      <c r="N3370" s="3" t="s">
        <v>262</v>
      </c>
      <c r="O3370" s="113">
        <v>4</v>
      </c>
      <c r="P3370" s="116">
        <v>25611.06</v>
      </c>
      <c r="Q3370" s="114" t="s">
        <v>82</v>
      </c>
      <c r="R3370" s="114" t="s">
        <v>10</v>
      </c>
      <c r="S3370" s="114" t="s">
        <v>10</v>
      </c>
      <c r="T3370" s="113" t="s">
        <v>263</v>
      </c>
      <c r="U3370" s="113" t="s">
        <v>124</v>
      </c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14:55" ht="29.25" thickBot="1">
      <c r="N3371" s="3" t="s">
        <v>262</v>
      </c>
      <c r="O3371" s="113">
        <v>4</v>
      </c>
      <c r="P3371" s="116">
        <v>36212.730000000003</v>
      </c>
      <c r="Q3371" s="114" t="s">
        <v>86</v>
      </c>
      <c r="R3371" s="114" t="s">
        <v>10</v>
      </c>
      <c r="S3371" s="114" t="s">
        <v>10</v>
      </c>
      <c r="T3371" s="113" t="s">
        <v>264</v>
      </c>
      <c r="U3371" s="113" t="s">
        <v>124</v>
      </c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14:55" ht="29.25" thickBot="1">
      <c r="N3372" s="3" t="s">
        <v>262</v>
      </c>
      <c r="O3372" s="113">
        <v>4</v>
      </c>
      <c r="P3372" s="116">
        <v>42713.02</v>
      </c>
      <c r="Q3372" s="114" t="s">
        <v>11</v>
      </c>
      <c r="R3372" s="114" t="s">
        <v>10</v>
      </c>
      <c r="S3372" s="114" t="s">
        <v>10</v>
      </c>
      <c r="T3372" s="113" t="s">
        <v>264</v>
      </c>
      <c r="U3372" s="113" t="s">
        <v>124</v>
      </c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>P631237</v>
      </c>
      <c r="AU3372" s="11">
        <f t="shared" si="1137"/>
        <v>4</v>
      </c>
      <c r="AV3372" s="11">
        <f t="shared" si="1138"/>
        <v>42713.02</v>
      </c>
      <c r="AW3372" s="11" t="str">
        <f t="shared" si="1139"/>
        <v>2021/12</v>
      </c>
      <c r="AX3372" s="11" t="str">
        <f t="shared" si="1140"/>
        <v>2021/12 Contribuciones Seg. Social</v>
      </c>
      <c r="AY3372" s="11">
        <f t="shared" si="1121"/>
        <v>150896.34</v>
      </c>
      <c r="AZ3372" s="11">
        <f t="shared" si="1141"/>
        <v>0.28306200137127246</v>
      </c>
      <c r="BA3372" s="11" t="str">
        <f t="shared" si="1123"/>
        <v>P631237 4</v>
      </c>
      <c r="BB3372" s="11">
        <f>IFERROR(IF(AW3372="","",VLOOKUP(AW3372,SUSS!R:S,2,FALSE)),AY3372*SUSS!$M$2)</f>
        <v>17235.900000000001</v>
      </c>
      <c r="BC3372" s="11">
        <f t="shared" si="1122"/>
        <v>4878.8283494351153</v>
      </c>
    </row>
    <row r="3373" spans="14:55" ht="29.25" thickBot="1">
      <c r="N3373" s="3" t="s">
        <v>262</v>
      </c>
      <c r="O3373" s="113">
        <v>5</v>
      </c>
      <c r="P3373" s="116">
        <v>26407.56</v>
      </c>
      <c r="Q3373" s="114" t="s">
        <v>82</v>
      </c>
      <c r="R3373" s="114" t="s">
        <v>10</v>
      </c>
      <c r="S3373" s="114" t="s">
        <v>10</v>
      </c>
      <c r="T3373" s="113" t="s">
        <v>263</v>
      </c>
      <c r="U3373" s="113" t="s">
        <v>124</v>
      </c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14:55" ht="29.25" thickBot="1">
      <c r="N3374" s="3" t="s">
        <v>262</v>
      </c>
      <c r="O3374" s="113">
        <v>5</v>
      </c>
      <c r="P3374" s="116">
        <v>44041.4</v>
      </c>
      <c r="Q3374" s="114" t="s">
        <v>11</v>
      </c>
      <c r="R3374" s="114" t="s">
        <v>10</v>
      </c>
      <c r="S3374" s="114" t="s">
        <v>10</v>
      </c>
      <c r="T3374" s="113" t="s">
        <v>264</v>
      </c>
      <c r="U3374" s="113" t="s">
        <v>124</v>
      </c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>P631237</v>
      </c>
      <c r="AU3374" s="11">
        <f t="shared" si="1137"/>
        <v>5</v>
      </c>
      <c r="AV3374" s="11">
        <f t="shared" si="1138"/>
        <v>44041.4</v>
      </c>
      <c r="AW3374" s="11" t="str">
        <f t="shared" si="1139"/>
        <v>2021/12</v>
      </c>
      <c r="AX3374" s="11" t="str">
        <f t="shared" si="1140"/>
        <v>2021/12 Contribuciones Seg. Social</v>
      </c>
      <c r="AY3374" s="11">
        <f t="shared" si="1121"/>
        <v>150896.34</v>
      </c>
      <c r="AZ3374" s="11">
        <f t="shared" si="1141"/>
        <v>0.29186526326616008</v>
      </c>
      <c r="BA3374" s="11" t="str">
        <f t="shared" si="1123"/>
        <v>P631237 5</v>
      </c>
      <c r="BB3374" s="11">
        <f>IFERROR(IF(AW3374="","",VLOOKUP(AW3374,SUSS!R:S,2,FALSE)),AY3374*SUSS!$M$2)</f>
        <v>17235.900000000001</v>
      </c>
      <c r="BC3374" s="11">
        <f t="shared" si="1122"/>
        <v>5030.5604911292094</v>
      </c>
    </row>
    <row r="3375" spans="14:55" ht="29.25" thickBot="1">
      <c r="N3375" s="3" t="s">
        <v>262</v>
      </c>
      <c r="O3375" s="113">
        <v>5</v>
      </c>
      <c r="P3375" s="116">
        <v>37338.949999999997</v>
      </c>
      <c r="Q3375" s="114" t="s">
        <v>86</v>
      </c>
      <c r="R3375" s="114" t="s">
        <v>10</v>
      </c>
      <c r="S3375" s="114" t="s">
        <v>10</v>
      </c>
      <c r="T3375" s="113" t="s">
        <v>264</v>
      </c>
      <c r="U3375" s="113" t="s">
        <v>124</v>
      </c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14:55" ht="29.25" thickBot="1">
      <c r="N3376" s="3" t="s">
        <v>262</v>
      </c>
      <c r="O3376" s="113">
        <v>6</v>
      </c>
      <c r="P3376" s="116">
        <v>24080.53</v>
      </c>
      <c r="Q3376" s="114" t="s">
        <v>82</v>
      </c>
      <c r="R3376" s="114" t="s">
        <v>10</v>
      </c>
      <c r="S3376" s="114" t="s">
        <v>10</v>
      </c>
      <c r="T3376" s="113" t="s">
        <v>263</v>
      </c>
      <c r="U3376" s="113" t="s">
        <v>124</v>
      </c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14:55" ht="29.25" thickBot="1">
      <c r="N3377" s="3" t="s">
        <v>262</v>
      </c>
      <c r="O3377" s="113">
        <v>6</v>
      </c>
      <c r="P3377" s="116">
        <v>3148.34</v>
      </c>
      <c r="Q3377" s="114" t="s">
        <v>82</v>
      </c>
      <c r="R3377" s="114" t="s">
        <v>10</v>
      </c>
      <c r="S3377" s="114" t="s">
        <v>83</v>
      </c>
      <c r="T3377" s="113" t="s">
        <v>263</v>
      </c>
      <c r="U3377" s="113" t="s">
        <v>124</v>
      </c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14:55" ht="29.25" thickBot="1">
      <c r="N3378" s="3" t="s">
        <v>262</v>
      </c>
      <c r="O3378" s="113">
        <v>6</v>
      </c>
      <c r="P3378" s="116">
        <v>45411.12</v>
      </c>
      <c r="Q3378" s="114" t="s">
        <v>11</v>
      </c>
      <c r="R3378" s="114" t="s">
        <v>10</v>
      </c>
      <c r="S3378" s="114" t="s">
        <v>10</v>
      </c>
      <c r="T3378" s="113" t="s">
        <v>264</v>
      </c>
      <c r="U3378" s="113" t="s">
        <v>124</v>
      </c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>P631237</v>
      </c>
      <c r="AU3378" s="11">
        <f t="shared" si="1137"/>
        <v>6</v>
      </c>
      <c r="AV3378" s="11">
        <f t="shared" si="1138"/>
        <v>45411.12</v>
      </c>
      <c r="AW3378" s="11" t="str">
        <f t="shared" si="1139"/>
        <v>2021/12</v>
      </c>
      <c r="AX3378" s="11" t="str">
        <f t="shared" si="1140"/>
        <v>2021/12 Contribuciones Seg. Social</v>
      </c>
      <c r="AY3378" s="11">
        <f t="shared" si="1121"/>
        <v>150896.34</v>
      </c>
      <c r="AZ3378" s="11">
        <f t="shared" si="1141"/>
        <v>0.3009424880682991</v>
      </c>
      <c r="BA3378" s="11" t="str">
        <f t="shared" si="1123"/>
        <v>P631237 6</v>
      </c>
      <c r="BB3378" s="11">
        <f>IFERROR(IF(AW3378="","",VLOOKUP(AW3378,SUSS!R:S,2,FALSE)),AY3378*SUSS!$M$2)</f>
        <v>17235.900000000001</v>
      </c>
      <c r="BC3378" s="11">
        <f t="shared" si="1122"/>
        <v>5187.014630096397</v>
      </c>
    </row>
    <row r="3379" spans="14:55" ht="29.25" thickBot="1">
      <c r="N3379" s="3" t="s">
        <v>262</v>
      </c>
      <c r="O3379" s="113">
        <v>6</v>
      </c>
      <c r="P3379" s="116">
        <v>38500.230000000003</v>
      </c>
      <c r="Q3379" s="114" t="s">
        <v>86</v>
      </c>
      <c r="R3379" s="114" t="s">
        <v>10</v>
      </c>
      <c r="S3379" s="114" t="s">
        <v>10</v>
      </c>
      <c r="T3379" s="113" t="s">
        <v>264</v>
      </c>
      <c r="U3379" s="113" t="s">
        <v>124</v>
      </c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14:55" ht="45.75" thickBot="1">
      <c r="N3380" s="3" t="s">
        <v>265</v>
      </c>
      <c r="O3380" s="141" t="s">
        <v>17</v>
      </c>
      <c r="P3380"/>
      <c r="Q3380"/>
      <c r="R3380"/>
      <c r="S3380"/>
      <c r="T3380"/>
      <c r="U3380"/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14:55" ht="15.75" thickBot="1">
      <c r="N3381" s="3" t="s">
        <v>265</v>
      </c>
      <c r="O3381" s="118" t="s">
        <v>13</v>
      </c>
      <c r="P3381" s="118" t="s">
        <v>14</v>
      </c>
      <c r="Q3381" s="118" t="s">
        <v>3</v>
      </c>
      <c r="R3381" s="118" t="s">
        <v>4</v>
      </c>
      <c r="S3381" s="118" t="s">
        <v>5</v>
      </c>
      <c r="T3381" s="118" t="s">
        <v>15</v>
      </c>
      <c r="U3381" s="118" t="s">
        <v>16</v>
      </c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14:55" ht="29.25" thickBot="1">
      <c r="N3382" s="3" t="s">
        <v>265</v>
      </c>
      <c r="O3382" s="108" t="s">
        <v>110</v>
      </c>
      <c r="P3382" s="111">
        <v>34940.51</v>
      </c>
      <c r="Q3382" s="109" t="s">
        <v>102</v>
      </c>
      <c r="R3382" s="109" t="s">
        <v>10</v>
      </c>
      <c r="S3382" s="109" t="s">
        <v>10</v>
      </c>
      <c r="T3382" s="108" t="s">
        <v>266</v>
      </c>
      <c r="U3382" s="108" t="s">
        <v>88</v>
      </c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14:55" ht="29.25" thickBot="1">
      <c r="N3383" s="3" t="s">
        <v>265</v>
      </c>
      <c r="O3383" s="113" t="s">
        <v>110</v>
      </c>
      <c r="P3383" s="116">
        <v>33452.65</v>
      </c>
      <c r="Q3383" s="114" t="s">
        <v>107</v>
      </c>
      <c r="R3383" s="114" t="s">
        <v>10</v>
      </c>
      <c r="S3383" s="114" t="s">
        <v>10</v>
      </c>
      <c r="T3383" s="113" t="s">
        <v>266</v>
      </c>
      <c r="U3383" s="113" t="s">
        <v>88</v>
      </c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14:55" ht="29.25" thickBot="1">
      <c r="N3384" s="3" t="s">
        <v>265</v>
      </c>
      <c r="O3384" s="113">
        <v>1</v>
      </c>
      <c r="P3384" s="116">
        <v>23293.67</v>
      </c>
      <c r="Q3384" s="114" t="s">
        <v>102</v>
      </c>
      <c r="R3384" s="114" t="s">
        <v>10</v>
      </c>
      <c r="S3384" s="114" t="s">
        <v>10</v>
      </c>
      <c r="T3384" s="113" t="s">
        <v>266</v>
      </c>
      <c r="U3384" s="113" t="s">
        <v>124</v>
      </c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14:55" ht="29.25" thickBot="1">
      <c r="N3385" s="3" t="s">
        <v>265</v>
      </c>
      <c r="O3385" s="113">
        <v>1</v>
      </c>
      <c r="P3385" s="116">
        <v>22301.77</v>
      </c>
      <c r="Q3385" s="114" t="s">
        <v>107</v>
      </c>
      <c r="R3385" s="114" t="s">
        <v>10</v>
      </c>
      <c r="S3385" s="114" t="s">
        <v>10</v>
      </c>
      <c r="T3385" s="113" t="s">
        <v>266</v>
      </c>
      <c r="U3385" s="113" t="s">
        <v>124</v>
      </c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14:55" ht="29.25" thickBot="1">
      <c r="N3386" s="3" t="s">
        <v>265</v>
      </c>
      <c r="O3386" s="113">
        <v>2</v>
      </c>
      <c r="P3386" s="116">
        <v>23293.67</v>
      </c>
      <c r="Q3386" s="114" t="s">
        <v>102</v>
      </c>
      <c r="R3386" s="114" t="s">
        <v>10</v>
      </c>
      <c r="S3386" s="114" t="s">
        <v>10</v>
      </c>
      <c r="T3386" s="113" t="s">
        <v>266</v>
      </c>
      <c r="U3386" s="113" t="s">
        <v>124</v>
      </c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14:55" ht="29.25" thickBot="1">
      <c r="N3387" s="3" t="s">
        <v>265</v>
      </c>
      <c r="O3387" s="113">
        <v>2</v>
      </c>
      <c r="P3387" s="116">
        <v>22301.77</v>
      </c>
      <c r="Q3387" s="114" t="s">
        <v>107</v>
      </c>
      <c r="R3387" s="114" t="s">
        <v>10</v>
      </c>
      <c r="S3387" s="114" t="s">
        <v>10</v>
      </c>
      <c r="T3387" s="113" t="s">
        <v>266</v>
      </c>
      <c r="U3387" s="113" t="s">
        <v>124</v>
      </c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14:55" ht="29.25" thickBot="1">
      <c r="N3388" s="3" t="s">
        <v>265</v>
      </c>
      <c r="O3388" s="113">
        <v>3</v>
      </c>
      <c r="P3388" s="116">
        <v>23293.67</v>
      </c>
      <c r="Q3388" s="114" t="s">
        <v>102</v>
      </c>
      <c r="R3388" s="114" t="s">
        <v>10</v>
      </c>
      <c r="S3388" s="114" t="s">
        <v>10</v>
      </c>
      <c r="T3388" s="113" t="s">
        <v>266</v>
      </c>
      <c r="U3388" s="113" t="s">
        <v>124</v>
      </c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14:55" ht="29.25" thickBot="1">
      <c r="N3389" s="3" t="s">
        <v>265</v>
      </c>
      <c r="O3389" s="113">
        <v>3</v>
      </c>
      <c r="P3389" s="116">
        <v>22301.77</v>
      </c>
      <c r="Q3389" s="114" t="s">
        <v>107</v>
      </c>
      <c r="R3389" s="114" t="s">
        <v>10</v>
      </c>
      <c r="S3389" s="114" t="s">
        <v>10</v>
      </c>
      <c r="T3389" s="113" t="s">
        <v>266</v>
      </c>
      <c r="U3389" s="113" t="s">
        <v>124</v>
      </c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14:55" ht="29.25" thickBot="1">
      <c r="N3390" s="3" t="s">
        <v>265</v>
      </c>
      <c r="O3390" s="113">
        <v>4</v>
      </c>
      <c r="P3390" s="116">
        <v>23293.67</v>
      </c>
      <c r="Q3390" s="114" t="s">
        <v>102</v>
      </c>
      <c r="R3390" s="114" t="s">
        <v>10</v>
      </c>
      <c r="S3390" s="114" t="s">
        <v>10</v>
      </c>
      <c r="T3390" s="113" t="s">
        <v>266</v>
      </c>
      <c r="U3390" s="113" t="s">
        <v>124</v>
      </c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14:55" ht="29.25" thickBot="1">
      <c r="N3391" s="3" t="s">
        <v>265</v>
      </c>
      <c r="O3391" s="113">
        <v>4</v>
      </c>
      <c r="P3391" s="116">
        <v>22301.77</v>
      </c>
      <c r="Q3391" s="114" t="s">
        <v>107</v>
      </c>
      <c r="R3391" s="114" t="s">
        <v>10</v>
      </c>
      <c r="S3391" s="114" t="s">
        <v>10</v>
      </c>
      <c r="T3391" s="113" t="s">
        <v>266</v>
      </c>
      <c r="U3391" s="113" t="s">
        <v>124</v>
      </c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14:55" ht="29.25" thickBot="1">
      <c r="N3392" s="3" t="s">
        <v>265</v>
      </c>
      <c r="O3392" s="113">
        <v>5</v>
      </c>
      <c r="P3392" s="116">
        <v>23293.67</v>
      </c>
      <c r="Q3392" s="114" t="s">
        <v>102</v>
      </c>
      <c r="R3392" s="114" t="s">
        <v>10</v>
      </c>
      <c r="S3392" s="114" t="s">
        <v>10</v>
      </c>
      <c r="T3392" s="113" t="s">
        <v>266</v>
      </c>
      <c r="U3392" s="113" t="s">
        <v>124</v>
      </c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14:55" ht="29.25" thickBot="1">
      <c r="N3393" s="3" t="s">
        <v>265</v>
      </c>
      <c r="O3393" s="113">
        <v>5</v>
      </c>
      <c r="P3393" s="116">
        <v>22301.77</v>
      </c>
      <c r="Q3393" s="114" t="s">
        <v>107</v>
      </c>
      <c r="R3393" s="114" t="s">
        <v>10</v>
      </c>
      <c r="S3393" s="114" t="s">
        <v>10</v>
      </c>
      <c r="T3393" s="113" t="s">
        <v>266</v>
      </c>
      <c r="U3393" s="113" t="s">
        <v>124</v>
      </c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14:55" ht="29.25" thickBot="1">
      <c r="N3394" s="3" t="s">
        <v>265</v>
      </c>
      <c r="O3394" s="113">
        <v>6</v>
      </c>
      <c r="P3394" s="116">
        <v>23293.67</v>
      </c>
      <c r="Q3394" s="114" t="s">
        <v>102</v>
      </c>
      <c r="R3394" s="114" t="s">
        <v>10</v>
      </c>
      <c r="S3394" s="114" t="s">
        <v>10</v>
      </c>
      <c r="T3394" s="113" t="s">
        <v>266</v>
      </c>
      <c r="U3394" s="113" t="s">
        <v>124</v>
      </c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14:55" ht="29.25" thickBot="1">
      <c r="N3395" s="3" t="s">
        <v>265</v>
      </c>
      <c r="O3395" s="113">
        <v>6</v>
      </c>
      <c r="P3395" s="116">
        <v>22301.77</v>
      </c>
      <c r="Q3395" s="114" t="s">
        <v>107</v>
      </c>
      <c r="R3395" s="114" t="s">
        <v>10</v>
      </c>
      <c r="S3395" s="114" t="s">
        <v>10</v>
      </c>
      <c r="T3395" s="113" t="s">
        <v>266</v>
      </c>
      <c r="U3395" s="113" t="s">
        <v>124</v>
      </c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14:55" ht="29.25" thickBot="1">
      <c r="N3396" s="3" t="s">
        <v>265</v>
      </c>
      <c r="O3396" s="113">
        <v>7</v>
      </c>
      <c r="P3396" s="116">
        <v>23293.67</v>
      </c>
      <c r="Q3396" s="114" t="s">
        <v>102</v>
      </c>
      <c r="R3396" s="114" t="s">
        <v>10</v>
      </c>
      <c r="S3396" s="114" t="s">
        <v>10</v>
      </c>
      <c r="T3396" s="113" t="s">
        <v>266</v>
      </c>
      <c r="U3396" s="113" t="s">
        <v>124</v>
      </c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14:55" ht="29.25" thickBot="1">
      <c r="N3397" s="3" t="s">
        <v>265</v>
      </c>
      <c r="O3397" s="113">
        <v>7</v>
      </c>
      <c r="P3397" s="116">
        <v>22301.77</v>
      </c>
      <c r="Q3397" s="114" t="s">
        <v>107</v>
      </c>
      <c r="R3397" s="114" t="s">
        <v>10</v>
      </c>
      <c r="S3397" s="114" t="s">
        <v>10</v>
      </c>
      <c r="T3397" s="113" t="s">
        <v>266</v>
      </c>
      <c r="U3397" s="113" t="s">
        <v>124</v>
      </c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14:55" ht="29.25" thickBot="1">
      <c r="N3398" s="3" t="s">
        <v>265</v>
      </c>
      <c r="O3398" s="113">
        <v>8</v>
      </c>
      <c r="P3398" s="116">
        <v>23293.67</v>
      </c>
      <c r="Q3398" s="114" t="s">
        <v>102</v>
      </c>
      <c r="R3398" s="114" t="s">
        <v>10</v>
      </c>
      <c r="S3398" s="114" t="s">
        <v>10</v>
      </c>
      <c r="T3398" s="113" t="s">
        <v>266</v>
      </c>
      <c r="U3398" s="113" t="s">
        <v>124</v>
      </c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14:55" ht="29.25" thickBot="1">
      <c r="N3399" s="3" t="s">
        <v>265</v>
      </c>
      <c r="O3399" s="113">
        <v>8</v>
      </c>
      <c r="P3399" s="116">
        <v>22301.77</v>
      </c>
      <c r="Q3399" s="114" t="s">
        <v>107</v>
      </c>
      <c r="R3399" s="114" t="s">
        <v>10</v>
      </c>
      <c r="S3399" s="114" t="s">
        <v>10</v>
      </c>
      <c r="T3399" s="113" t="s">
        <v>266</v>
      </c>
      <c r="U3399" s="113" t="s">
        <v>124</v>
      </c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14:55" ht="29.25" thickBot="1">
      <c r="N3400" s="3" t="s">
        <v>265</v>
      </c>
      <c r="O3400" s="113">
        <v>9</v>
      </c>
      <c r="P3400" s="116">
        <v>23293.67</v>
      </c>
      <c r="Q3400" s="114" t="s">
        <v>102</v>
      </c>
      <c r="R3400" s="114" t="s">
        <v>10</v>
      </c>
      <c r="S3400" s="114" t="s">
        <v>10</v>
      </c>
      <c r="T3400" s="113" t="s">
        <v>266</v>
      </c>
      <c r="U3400" s="113" t="s">
        <v>124</v>
      </c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14:55" ht="29.25" thickBot="1">
      <c r="N3401" s="3" t="s">
        <v>265</v>
      </c>
      <c r="O3401" s="113">
        <v>9</v>
      </c>
      <c r="P3401" s="116">
        <v>22301.77</v>
      </c>
      <c r="Q3401" s="114" t="s">
        <v>107</v>
      </c>
      <c r="R3401" s="114" t="s">
        <v>10</v>
      </c>
      <c r="S3401" s="114" t="s">
        <v>10</v>
      </c>
      <c r="T3401" s="113" t="s">
        <v>266</v>
      </c>
      <c r="U3401" s="113" t="s">
        <v>124</v>
      </c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14:55" ht="29.25" thickBot="1">
      <c r="N3402" s="3" t="s">
        <v>265</v>
      </c>
      <c r="O3402" s="113">
        <v>10</v>
      </c>
      <c r="P3402" s="116">
        <v>23293.67</v>
      </c>
      <c r="Q3402" s="114" t="s">
        <v>102</v>
      </c>
      <c r="R3402" s="114" t="s">
        <v>10</v>
      </c>
      <c r="S3402" s="114" t="s">
        <v>10</v>
      </c>
      <c r="T3402" s="113" t="s">
        <v>266</v>
      </c>
      <c r="U3402" s="113" t="s">
        <v>124</v>
      </c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14:55" ht="29.25" thickBot="1">
      <c r="N3403" s="3" t="s">
        <v>265</v>
      </c>
      <c r="O3403" s="113">
        <v>10</v>
      </c>
      <c r="P3403" s="116">
        <v>22301.77</v>
      </c>
      <c r="Q3403" s="114" t="s">
        <v>107</v>
      </c>
      <c r="R3403" s="114" t="s">
        <v>10</v>
      </c>
      <c r="S3403" s="114" t="s">
        <v>10</v>
      </c>
      <c r="T3403" s="113" t="s">
        <v>266</v>
      </c>
      <c r="U3403" s="113" t="s">
        <v>124</v>
      </c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14:55" ht="29.25" thickBot="1">
      <c r="N3404" s="3" t="s">
        <v>265</v>
      </c>
      <c r="O3404" s="113">
        <v>11</v>
      </c>
      <c r="P3404" s="116">
        <v>23293.67</v>
      </c>
      <c r="Q3404" s="114" t="s">
        <v>102</v>
      </c>
      <c r="R3404" s="114" t="s">
        <v>10</v>
      </c>
      <c r="S3404" s="114" t="s">
        <v>10</v>
      </c>
      <c r="T3404" s="113" t="s">
        <v>266</v>
      </c>
      <c r="U3404" s="113" t="s">
        <v>124</v>
      </c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14:55" ht="29.25" thickBot="1">
      <c r="N3405" s="3" t="s">
        <v>265</v>
      </c>
      <c r="O3405" s="113">
        <v>11</v>
      </c>
      <c r="P3405" s="116">
        <v>22301.77</v>
      </c>
      <c r="Q3405" s="114" t="s">
        <v>107</v>
      </c>
      <c r="R3405" s="114" t="s">
        <v>10</v>
      </c>
      <c r="S3405" s="114" t="s">
        <v>10</v>
      </c>
      <c r="T3405" s="113" t="s">
        <v>266</v>
      </c>
      <c r="U3405" s="113" t="s">
        <v>124</v>
      </c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14:55" ht="29.25" thickBot="1">
      <c r="N3406" s="3" t="s">
        <v>265</v>
      </c>
      <c r="O3406" s="113">
        <v>12</v>
      </c>
      <c r="P3406" s="116">
        <v>23293.67</v>
      </c>
      <c r="Q3406" s="114" t="s">
        <v>102</v>
      </c>
      <c r="R3406" s="114" t="s">
        <v>10</v>
      </c>
      <c r="S3406" s="114" t="s">
        <v>10</v>
      </c>
      <c r="T3406" s="113" t="s">
        <v>266</v>
      </c>
      <c r="U3406" s="113" t="s">
        <v>124</v>
      </c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14:55" ht="29.25" thickBot="1">
      <c r="N3407" s="3" t="s">
        <v>265</v>
      </c>
      <c r="O3407" s="113">
        <v>12</v>
      </c>
      <c r="P3407" s="116">
        <v>22301.77</v>
      </c>
      <c r="Q3407" s="114" t="s">
        <v>107</v>
      </c>
      <c r="R3407" s="114" t="s">
        <v>10</v>
      </c>
      <c r="S3407" s="114" t="s">
        <v>10</v>
      </c>
      <c r="T3407" s="113" t="s">
        <v>266</v>
      </c>
      <c r="U3407" s="113" t="s">
        <v>124</v>
      </c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14:55" ht="29.25" thickBot="1">
      <c r="N3408" s="3" t="s">
        <v>265</v>
      </c>
      <c r="O3408" s="113">
        <v>13</v>
      </c>
      <c r="P3408" s="116">
        <v>23293.67</v>
      </c>
      <c r="Q3408" s="114" t="s">
        <v>102</v>
      </c>
      <c r="R3408" s="114" t="s">
        <v>10</v>
      </c>
      <c r="S3408" s="114" t="s">
        <v>10</v>
      </c>
      <c r="T3408" s="113" t="s">
        <v>266</v>
      </c>
      <c r="U3408" s="113" t="s">
        <v>124</v>
      </c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14:55" ht="29.25" thickBot="1">
      <c r="N3409" s="3" t="s">
        <v>265</v>
      </c>
      <c r="O3409" s="113">
        <v>13</v>
      </c>
      <c r="P3409" s="116">
        <v>22301.77</v>
      </c>
      <c r="Q3409" s="114" t="s">
        <v>107</v>
      </c>
      <c r="R3409" s="114" t="s">
        <v>10</v>
      </c>
      <c r="S3409" s="114" t="s">
        <v>10</v>
      </c>
      <c r="T3409" s="113" t="s">
        <v>266</v>
      </c>
      <c r="U3409" s="113" t="s">
        <v>124</v>
      </c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14:55" ht="29.25" thickBot="1">
      <c r="N3410" s="3" t="s">
        <v>265</v>
      </c>
      <c r="O3410" s="113">
        <v>14</v>
      </c>
      <c r="P3410" s="116">
        <v>23293.67</v>
      </c>
      <c r="Q3410" s="114" t="s">
        <v>102</v>
      </c>
      <c r="R3410" s="114" t="s">
        <v>10</v>
      </c>
      <c r="S3410" s="114" t="s">
        <v>10</v>
      </c>
      <c r="T3410" s="113" t="s">
        <v>266</v>
      </c>
      <c r="U3410" s="113" t="s">
        <v>124</v>
      </c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14:55" ht="29.25" thickBot="1">
      <c r="N3411" s="3" t="s">
        <v>265</v>
      </c>
      <c r="O3411" s="113">
        <v>14</v>
      </c>
      <c r="P3411" s="116">
        <v>22301.77</v>
      </c>
      <c r="Q3411" s="114" t="s">
        <v>107</v>
      </c>
      <c r="R3411" s="114" t="s">
        <v>10</v>
      </c>
      <c r="S3411" s="114" t="s">
        <v>10</v>
      </c>
      <c r="T3411" s="113" t="s">
        <v>266</v>
      </c>
      <c r="U3411" s="113" t="s">
        <v>124</v>
      </c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14:55" ht="29.25" thickBot="1">
      <c r="N3412" s="3" t="s">
        <v>265</v>
      </c>
      <c r="O3412" s="113">
        <v>15</v>
      </c>
      <c r="P3412" s="116">
        <v>23293.67</v>
      </c>
      <c r="Q3412" s="114" t="s">
        <v>102</v>
      </c>
      <c r="R3412" s="114" t="s">
        <v>10</v>
      </c>
      <c r="S3412" s="114" t="s">
        <v>10</v>
      </c>
      <c r="T3412" s="113" t="s">
        <v>266</v>
      </c>
      <c r="U3412" s="113" t="s">
        <v>124</v>
      </c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14:55" ht="29.25" thickBot="1">
      <c r="N3413" s="3" t="s">
        <v>265</v>
      </c>
      <c r="O3413" s="113">
        <v>15</v>
      </c>
      <c r="P3413" s="116">
        <v>22301.77</v>
      </c>
      <c r="Q3413" s="114" t="s">
        <v>107</v>
      </c>
      <c r="R3413" s="114" t="s">
        <v>10</v>
      </c>
      <c r="S3413" s="114" t="s">
        <v>10</v>
      </c>
      <c r="T3413" s="113" t="s">
        <v>266</v>
      </c>
      <c r="U3413" s="113" t="s">
        <v>124</v>
      </c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14:55" ht="29.25" thickBot="1">
      <c r="N3414" s="3" t="s">
        <v>265</v>
      </c>
      <c r="O3414" s="113">
        <v>16</v>
      </c>
      <c r="P3414" s="116">
        <v>23293.67</v>
      </c>
      <c r="Q3414" s="114" t="s">
        <v>102</v>
      </c>
      <c r="R3414" s="114" t="s">
        <v>10</v>
      </c>
      <c r="S3414" s="114" t="s">
        <v>10</v>
      </c>
      <c r="T3414" s="113" t="s">
        <v>266</v>
      </c>
      <c r="U3414" s="113" t="s">
        <v>124</v>
      </c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14:55" ht="29.25" thickBot="1">
      <c r="N3415" s="3" t="s">
        <v>265</v>
      </c>
      <c r="O3415" s="113">
        <v>16</v>
      </c>
      <c r="P3415" s="116">
        <v>22301.77</v>
      </c>
      <c r="Q3415" s="114" t="s">
        <v>107</v>
      </c>
      <c r="R3415" s="114" t="s">
        <v>10</v>
      </c>
      <c r="S3415" s="114" t="s">
        <v>10</v>
      </c>
      <c r="T3415" s="113" t="s">
        <v>266</v>
      </c>
      <c r="U3415" s="113" t="s">
        <v>124</v>
      </c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14:55" ht="29.25" thickBot="1">
      <c r="N3416" s="3" t="s">
        <v>265</v>
      </c>
      <c r="O3416" s="113">
        <v>17</v>
      </c>
      <c r="P3416" s="116">
        <v>23293.67</v>
      </c>
      <c r="Q3416" s="114" t="s">
        <v>102</v>
      </c>
      <c r="R3416" s="114" t="s">
        <v>10</v>
      </c>
      <c r="S3416" s="114" t="s">
        <v>10</v>
      </c>
      <c r="T3416" s="113" t="s">
        <v>266</v>
      </c>
      <c r="U3416" s="113" t="s">
        <v>124</v>
      </c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14:55" ht="29.25" thickBot="1">
      <c r="N3417" s="3" t="s">
        <v>265</v>
      </c>
      <c r="O3417" s="113">
        <v>17</v>
      </c>
      <c r="P3417" s="116">
        <v>22301.77</v>
      </c>
      <c r="Q3417" s="114" t="s">
        <v>107</v>
      </c>
      <c r="R3417" s="114" t="s">
        <v>10</v>
      </c>
      <c r="S3417" s="114" t="s">
        <v>10</v>
      </c>
      <c r="T3417" s="113" t="s">
        <v>266</v>
      </c>
      <c r="U3417" s="113" t="s">
        <v>124</v>
      </c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14:55" ht="29.25" thickBot="1">
      <c r="N3418" s="3" t="s">
        <v>265</v>
      </c>
      <c r="O3418" s="113">
        <v>18</v>
      </c>
      <c r="P3418" s="116">
        <v>23293.67</v>
      </c>
      <c r="Q3418" s="114" t="s">
        <v>102</v>
      </c>
      <c r="R3418" s="114" t="s">
        <v>10</v>
      </c>
      <c r="S3418" s="114" t="s">
        <v>10</v>
      </c>
      <c r="T3418" s="113" t="s">
        <v>266</v>
      </c>
      <c r="U3418" s="113" t="s">
        <v>124</v>
      </c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14:55" ht="29.25" thickBot="1">
      <c r="N3419" s="3" t="s">
        <v>265</v>
      </c>
      <c r="O3419" s="113">
        <v>18</v>
      </c>
      <c r="P3419" s="116">
        <v>22301.77</v>
      </c>
      <c r="Q3419" s="114" t="s">
        <v>107</v>
      </c>
      <c r="R3419" s="114" t="s">
        <v>10</v>
      </c>
      <c r="S3419" s="114" t="s">
        <v>10</v>
      </c>
      <c r="T3419" s="113" t="s">
        <v>266</v>
      </c>
      <c r="U3419" s="113" t="s">
        <v>124</v>
      </c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14:55" ht="29.25" thickBot="1">
      <c r="N3420" s="3" t="s">
        <v>265</v>
      </c>
      <c r="O3420" s="113">
        <v>19</v>
      </c>
      <c r="P3420" s="116">
        <v>23293.67</v>
      </c>
      <c r="Q3420" s="114" t="s">
        <v>102</v>
      </c>
      <c r="R3420" s="114" t="s">
        <v>10</v>
      </c>
      <c r="S3420" s="114" t="s">
        <v>10</v>
      </c>
      <c r="T3420" s="113" t="s">
        <v>266</v>
      </c>
      <c r="U3420" s="113" t="s">
        <v>124</v>
      </c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14:55" ht="29.25" thickBot="1">
      <c r="N3421" s="3" t="s">
        <v>265</v>
      </c>
      <c r="O3421" s="113">
        <v>19</v>
      </c>
      <c r="P3421" s="116">
        <v>22301.77</v>
      </c>
      <c r="Q3421" s="114" t="s">
        <v>107</v>
      </c>
      <c r="R3421" s="114" t="s">
        <v>10</v>
      </c>
      <c r="S3421" s="114" t="s">
        <v>10</v>
      </c>
      <c r="T3421" s="113" t="s">
        <v>266</v>
      </c>
      <c r="U3421" s="113" t="s">
        <v>124</v>
      </c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14:55" ht="29.25" thickBot="1">
      <c r="N3422" s="3" t="s">
        <v>265</v>
      </c>
      <c r="O3422" s="113">
        <v>20</v>
      </c>
      <c r="P3422" s="116">
        <v>23293.67</v>
      </c>
      <c r="Q3422" s="114" t="s">
        <v>102</v>
      </c>
      <c r="R3422" s="114" t="s">
        <v>10</v>
      </c>
      <c r="S3422" s="114" t="s">
        <v>10</v>
      </c>
      <c r="T3422" s="113" t="s">
        <v>266</v>
      </c>
      <c r="U3422" s="113" t="s">
        <v>124</v>
      </c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14:55" ht="29.25" thickBot="1">
      <c r="N3423" s="3" t="s">
        <v>265</v>
      </c>
      <c r="O3423" s="113">
        <v>20</v>
      </c>
      <c r="P3423" s="116">
        <v>22301.77</v>
      </c>
      <c r="Q3423" s="114" t="s">
        <v>107</v>
      </c>
      <c r="R3423" s="114" t="s">
        <v>10</v>
      </c>
      <c r="S3423" s="114" t="s">
        <v>10</v>
      </c>
      <c r="T3423" s="113" t="s">
        <v>266</v>
      </c>
      <c r="U3423" s="113" t="s">
        <v>124</v>
      </c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14:55" ht="29.25" thickBot="1">
      <c r="N3424" s="3" t="s">
        <v>265</v>
      </c>
      <c r="O3424" s="113">
        <v>21</v>
      </c>
      <c r="P3424" s="116">
        <v>23293.67</v>
      </c>
      <c r="Q3424" s="114" t="s">
        <v>102</v>
      </c>
      <c r="R3424" s="114" t="s">
        <v>10</v>
      </c>
      <c r="S3424" s="114" t="s">
        <v>10</v>
      </c>
      <c r="T3424" s="113" t="s">
        <v>266</v>
      </c>
      <c r="U3424" s="113" t="s">
        <v>124</v>
      </c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14:55" ht="29.25" thickBot="1">
      <c r="N3425" s="3" t="s">
        <v>265</v>
      </c>
      <c r="O3425" s="113">
        <v>21</v>
      </c>
      <c r="P3425" s="116">
        <v>22301.77</v>
      </c>
      <c r="Q3425" s="114" t="s">
        <v>107</v>
      </c>
      <c r="R3425" s="114" t="s">
        <v>10</v>
      </c>
      <c r="S3425" s="114" t="s">
        <v>10</v>
      </c>
      <c r="T3425" s="113" t="s">
        <v>266</v>
      </c>
      <c r="U3425" s="113" t="s">
        <v>124</v>
      </c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14:55" ht="29.25" thickBot="1">
      <c r="N3426" s="3" t="s">
        <v>265</v>
      </c>
      <c r="O3426" s="113">
        <v>22</v>
      </c>
      <c r="P3426" s="116">
        <v>23293.67</v>
      </c>
      <c r="Q3426" s="114" t="s">
        <v>102</v>
      </c>
      <c r="R3426" s="114" t="s">
        <v>10</v>
      </c>
      <c r="S3426" s="114" t="s">
        <v>10</v>
      </c>
      <c r="T3426" s="113" t="s">
        <v>266</v>
      </c>
      <c r="U3426" s="113" t="s">
        <v>124</v>
      </c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14:55" ht="29.25" thickBot="1">
      <c r="N3427" s="3" t="s">
        <v>265</v>
      </c>
      <c r="O3427" s="113">
        <v>22</v>
      </c>
      <c r="P3427" s="116">
        <v>22301.77</v>
      </c>
      <c r="Q3427" s="114" t="s">
        <v>107</v>
      </c>
      <c r="R3427" s="114" t="s">
        <v>10</v>
      </c>
      <c r="S3427" s="114" t="s">
        <v>10</v>
      </c>
      <c r="T3427" s="113" t="s">
        <v>266</v>
      </c>
      <c r="U3427" s="113" t="s">
        <v>124</v>
      </c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14:55" ht="29.25" thickBot="1">
      <c r="N3428" s="3" t="s">
        <v>265</v>
      </c>
      <c r="O3428" s="113">
        <v>23</v>
      </c>
      <c r="P3428" s="116">
        <v>23293.67</v>
      </c>
      <c r="Q3428" s="114" t="s">
        <v>102</v>
      </c>
      <c r="R3428" s="114" t="s">
        <v>10</v>
      </c>
      <c r="S3428" s="114" t="s">
        <v>10</v>
      </c>
      <c r="T3428" s="113" t="s">
        <v>266</v>
      </c>
      <c r="U3428" s="113" t="s">
        <v>124</v>
      </c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14:55" ht="29.25" thickBot="1">
      <c r="N3429" s="3" t="s">
        <v>265</v>
      </c>
      <c r="O3429" s="113">
        <v>23</v>
      </c>
      <c r="P3429" s="116">
        <v>22301.77</v>
      </c>
      <c r="Q3429" s="114" t="s">
        <v>107</v>
      </c>
      <c r="R3429" s="114" t="s">
        <v>10</v>
      </c>
      <c r="S3429" s="114" t="s">
        <v>10</v>
      </c>
      <c r="T3429" s="113" t="s">
        <v>266</v>
      </c>
      <c r="U3429" s="113" t="s">
        <v>124</v>
      </c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14:55" ht="29.25" thickBot="1">
      <c r="N3430" s="3" t="s">
        <v>265</v>
      </c>
      <c r="O3430" s="113">
        <v>24</v>
      </c>
      <c r="P3430" s="116">
        <v>23293.67</v>
      </c>
      <c r="Q3430" s="114" t="s">
        <v>102</v>
      </c>
      <c r="R3430" s="114" t="s">
        <v>10</v>
      </c>
      <c r="S3430" s="114" t="s">
        <v>10</v>
      </c>
      <c r="T3430" s="113" t="s">
        <v>266</v>
      </c>
      <c r="U3430" s="113" t="s">
        <v>124</v>
      </c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14:55" ht="29.25" thickBot="1">
      <c r="N3431" s="3" t="s">
        <v>265</v>
      </c>
      <c r="O3431" s="113">
        <v>24</v>
      </c>
      <c r="P3431" s="116">
        <v>22301.77</v>
      </c>
      <c r="Q3431" s="114" t="s">
        <v>107</v>
      </c>
      <c r="R3431" s="114" t="s">
        <v>10</v>
      </c>
      <c r="S3431" s="114" t="s">
        <v>10</v>
      </c>
      <c r="T3431" s="113" t="s">
        <v>266</v>
      </c>
      <c r="U3431" s="113" t="s">
        <v>124</v>
      </c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14:55" ht="29.25" thickBot="1">
      <c r="N3432" s="3" t="s">
        <v>265</v>
      </c>
      <c r="O3432" s="113">
        <v>25</v>
      </c>
      <c r="P3432" s="116">
        <v>23293.67</v>
      </c>
      <c r="Q3432" s="114" t="s">
        <v>102</v>
      </c>
      <c r="R3432" s="114" t="s">
        <v>10</v>
      </c>
      <c r="S3432" s="114" t="s">
        <v>10</v>
      </c>
      <c r="T3432" s="113" t="s">
        <v>266</v>
      </c>
      <c r="U3432" s="113" t="s">
        <v>124</v>
      </c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14:55" ht="29.25" thickBot="1">
      <c r="N3433" s="3" t="s">
        <v>265</v>
      </c>
      <c r="O3433" s="113">
        <v>25</v>
      </c>
      <c r="P3433" s="116">
        <v>22301.77</v>
      </c>
      <c r="Q3433" s="114" t="s">
        <v>107</v>
      </c>
      <c r="R3433" s="114" t="s">
        <v>10</v>
      </c>
      <c r="S3433" s="114" t="s">
        <v>10</v>
      </c>
      <c r="T3433" s="113" t="s">
        <v>266</v>
      </c>
      <c r="U3433" s="113" t="s">
        <v>124</v>
      </c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14:55" ht="29.25" thickBot="1">
      <c r="N3434" s="3" t="s">
        <v>265</v>
      </c>
      <c r="O3434" s="113">
        <v>26</v>
      </c>
      <c r="P3434" s="116">
        <v>23293.67</v>
      </c>
      <c r="Q3434" s="114" t="s">
        <v>102</v>
      </c>
      <c r="R3434" s="114" t="s">
        <v>10</v>
      </c>
      <c r="S3434" s="114" t="s">
        <v>10</v>
      </c>
      <c r="T3434" s="113" t="s">
        <v>266</v>
      </c>
      <c r="U3434" s="113" t="s">
        <v>124</v>
      </c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14:55" ht="29.25" thickBot="1">
      <c r="N3435" s="3" t="s">
        <v>265</v>
      </c>
      <c r="O3435" s="113">
        <v>26</v>
      </c>
      <c r="P3435" s="116">
        <v>22301.77</v>
      </c>
      <c r="Q3435" s="114" t="s">
        <v>107</v>
      </c>
      <c r="R3435" s="114" t="s">
        <v>10</v>
      </c>
      <c r="S3435" s="114" t="s">
        <v>10</v>
      </c>
      <c r="T3435" s="113" t="s">
        <v>266</v>
      </c>
      <c r="U3435" s="113" t="s">
        <v>124</v>
      </c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14:55" ht="29.25" thickBot="1">
      <c r="N3436" s="3" t="s">
        <v>265</v>
      </c>
      <c r="O3436" s="113">
        <v>27</v>
      </c>
      <c r="P3436" s="116">
        <v>23293.67</v>
      </c>
      <c r="Q3436" s="114" t="s">
        <v>102</v>
      </c>
      <c r="R3436" s="114" t="s">
        <v>10</v>
      </c>
      <c r="S3436" s="114" t="s">
        <v>10</v>
      </c>
      <c r="T3436" s="113" t="s">
        <v>266</v>
      </c>
      <c r="U3436" s="113" t="s">
        <v>124</v>
      </c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14:55" ht="29.25" thickBot="1">
      <c r="N3437" s="3" t="s">
        <v>265</v>
      </c>
      <c r="O3437" s="113">
        <v>27</v>
      </c>
      <c r="P3437" s="116">
        <v>22301.77</v>
      </c>
      <c r="Q3437" s="114" t="s">
        <v>107</v>
      </c>
      <c r="R3437" s="114" t="s">
        <v>10</v>
      </c>
      <c r="S3437" s="114" t="s">
        <v>10</v>
      </c>
      <c r="T3437" s="113" t="s">
        <v>266</v>
      </c>
      <c r="U3437" s="113" t="s">
        <v>124</v>
      </c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14:55" ht="29.25" thickBot="1">
      <c r="N3438" s="3" t="s">
        <v>265</v>
      </c>
      <c r="O3438" s="113">
        <v>28</v>
      </c>
      <c r="P3438" s="116">
        <v>23293.67</v>
      </c>
      <c r="Q3438" s="114" t="s">
        <v>102</v>
      </c>
      <c r="R3438" s="114" t="s">
        <v>10</v>
      </c>
      <c r="S3438" s="114" t="s">
        <v>10</v>
      </c>
      <c r="T3438" s="113" t="s">
        <v>266</v>
      </c>
      <c r="U3438" s="113" t="s">
        <v>124</v>
      </c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14:55" ht="29.25" thickBot="1">
      <c r="N3439" s="3" t="s">
        <v>265</v>
      </c>
      <c r="O3439" s="113">
        <v>28</v>
      </c>
      <c r="P3439" s="116">
        <v>22301.77</v>
      </c>
      <c r="Q3439" s="114" t="s">
        <v>107</v>
      </c>
      <c r="R3439" s="114" t="s">
        <v>10</v>
      </c>
      <c r="S3439" s="114" t="s">
        <v>10</v>
      </c>
      <c r="T3439" s="113" t="s">
        <v>266</v>
      </c>
      <c r="U3439" s="113" t="s">
        <v>124</v>
      </c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14:55" ht="29.25" thickBot="1">
      <c r="N3440" s="3" t="s">
        <v>265</v>
      </c>
      <c r="O3440" s="113">
        <v>29</v>
      </c>
      <c r="P3440" s="116">
        <v>11572.3</v>
      </c>
      <c r="Q3440" s="114" t="s">
        <v>102</v>
      </c>
      <c r="R3440" s="114" t="s">
        <v>10</v>
      </c>
      <c r="S3440" s="114" t="s">
        <v>10</v>
      </c>
      <c r="T3440" s="113" t="s">
        <v>266</v>
      </c>
      <c r="U3440" s="113" t="s">
        <v>124</v>
      </c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14:55" ht="29.25" thickBot="1">
      <c r="N3441" s="3" t="s">
        <v>265</v>
      </c>
      <c r="O3441" s="113">
        <v>29</v>
      </c>
      <c r="P3441" s="117">
        <v>290.45999999999998</v>
      </c>
      <c r="Q3441" s="114" t="s">
        <v>107</v>
      </c>
      <c r="R3441" s="114" t="s">
        <v>10</v>
      </c>
      <c r="S3441" s="114" t="s">
        <v>83</v>
      </c>
      <c r="T3441" s="113" t="s">
        <v>266</v>
      </c>
      <c r="U3441" s="113" t="s">
        <v>124</v>
      </c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14:55" ht="29.25" thickBot="1">
      <c r="N3442" s="3" t="s">
        <v>265</v>
      </c>
      <c r="O3442" s="113">
        <v>29</v>
      </c>
      <c r="P3442" s="116">
        <v>11721.37</v>
      </c>
      <c r="Q3442" s="114" t="s">
        <v>102</v>
      </c>
      <c r="R3442" s="114" t="s">
        <v>10</v>
      </c>
      <c r="S3442" s="114" t="s">
        <v>83</v>
      </c>
      <c r="T3442" s="113" t="s">
        <v>266</v>
      </c>
      <c r="U3442" s="113" t="s">
        <v>124</v>
      </c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14:55" ht="29.25" thickBot="1">
      <c r="N3443" s="3" t="s">
        <v>265</v>
      </c>
      <c r="O3443" s="113">
        <v>29</v>
      </c>
      <c r="P3443" s="116">
        <v>22011.31</v>
      </c>
      <c r="Q3443" s="114" t="s">
        <v>107</v>
      </c>
      <c r="R3443" s="114" t="s">
        <v>10</v>
      </c>
      <c r="S3443" s="114" t="s">
        <v>10</v>
      </c>
      <c r="T3443" s="113" t="s">
        <v>266</v>
      </c>
      <c r="U3443" s="113" t="s">
        <v>124</v>
      </c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14:55" ht="29.25" thickBot="1">
      <c r="N3444" s="3" t="s">
        <v>265</v>
      </c>
      <c r="O3444" s="113">
        <v>30</v>
      </c>
      <c r="P3444" s="116">
        <v>22301.77</v>
      </c>
      <c r="Q3444" s="114" t="s">
        <v>107</v>
      </c>
      <c r="R3444" s="114" t="s">
        <v>10</v>
      </c>
      <c r="S3444" s="114" t="s">
        <v>83</v>
      </c>
      <c r="T3444" s="113" t="s">
        <v>266</v>
      </c>
      <c r="U3444" s="113" t="s">
        <v>124</v>
      </c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14:55" ht="29.25" thickBot="1">
      <c r="N3445" s="3" t="s">
        <v>265</v>
      </c>
      <c r="O3445" s="113">
        <v>30</v>
      </c>
      <c r="P3445" s="116">
        <v>23293.67</v>
      </c>
      <c r="Q3445" s="114" t="s">
        <v>102</v>
      </c>
      <c r="R3445" s="114" t="s">
        <v>10</v>
      </c>
      <c r="S3445" s="114" t="s">
        <v>83</v>
      </c>
      <c r="T3445" s="113" t="s">
        <v>266</v>
      </c>
      <c r="U3445" s="113" t="s">
        <v>124</v>
      </c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14:55" ht="29.25" thickBot="1">
      <c r="N3446" s="3" t="s">
        <v>265</v>
      </c>
      <c r="O3446" s="113">
        <v>31</v>
      </c>
      <c r="P3446" s="116">
        <v>22301.77</v>
      </c>
      <c r="Q3446" s="114" t="s">
        <v>107</v>
      </c>
      <c r="R3446" s="114" t="s">
        <v>10</v>
      </c>
      <c r="S3446" s="114" t="s">
        <v>83</v>
      </c>
      <c r="T3446" s="113" t="s">
        <v>266</v>
      </c>
      <c r="U3446" s="113" t="s">
        <v>124</v>
      </c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14:55" ht="29.25" thickBot="1">
      <c r="N3447" s="3" t="s">
        <v>265</v>
      </c>
      <c r="O3447" s="113">
        <v>31</v>
      </c>
      <c r="P3447" s="116">
        <v>23293.67</v>
      </c>
      <c r="Q3447" s="114" t="s">
        <v>102</v>
      </c>
      <c r="R3447" s="114" t="s">
        <v>10</v>
      </c>
      <c r="S3447" s="114" t="s">
        <v>83</v>
      </c>
      <c r="T3447" s="113" t="s">
        <v>266</v>
      </c>
      <c r="U3447" s="113" t="s">
        <v>124</v>
      </c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14:55" ht="29.25" thickBot="1">
      <c r="N3448" s="3" t="s">
        <v>265</v>
      </c>
      <c r="O3448" s="113">
        <v>32</v>
      </c>
      <c r="P3448" s="116">
        <v>22301.77</v>
      </c>
      <c r="Q3448" s="114" t="s">
        <v>107</v>
      </c>
      <c r="R3448" s="114" t="s">
        <v>10</v>
      </c>
      <c r="S3448" s="114" t="s">
        <v>83</v>
      </c>
      <c r="T3448" s="113" t="s">
        <v>266</v>
      </c>
      <c r="U3448" s="113" t="s">
        <v>124</v>
      </c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14:55" ht="29.25" thickBot="1">
      <c r="N3449" s="3" t="s">
        <v>265</v>
      </c>
      <c r="O3449" s="113">
        <v>32</v>
      </c>
      <c r="P3449" s="116">
        <v>23293.67</v>
      </c>
      <c r="Q3449" s="114" t="s">
        <v>102</v>
      </c>
      <c r="R3449" s="114" t="s">
        <v>10</v>
      </c>
      <c r="S3449" s="114" t="s">
        <v>83</v>
      </c>
      <c r="T3449" s="113" t="s">
        <v>266</v>
      </c>
      <c r="U3449" s="113" t="s">
        <v>124</v>
      </c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14:55" ht="29.25" thickBot="1">
      <c r="N3450" s="3" t="s">
        <v>265</v>
      </c>
      <c r="O3450" s="113">
        <v>33</v>
      </c>
      <c r="P3450" s="116">
        <v>22301.77</v>
      </c>
      <c r="Q3450" s="114" t="s">
        <v>107</v>
      </c>
      <c r="R3450" s="114" t="s">
        <v>10</v>
      </c>
      <c r="S3450" s="114" t="s">
        <v>83</v>
      </c>
      <c r="T3450" s="113" t="s">
        <v>266</v>
      </c>
      <c r="U3450" s="113" t="s">
        <v>124</v>
      </c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14:55" ht="29.25" thickBot="1">
      <c r="N3451" s="3" t="s">
        <v>265</v>
      </c>
      <c r="O3451" s="113">
        <v>33</v>
      </c>
      <c r="P3451" s="116">
        <v>23293.67</v>
      </c>
      <c r="Q3451" s="114" t="s">
        <v>102</v>
      </c>
      <c r="R3451" s="114" t="s">
        <v>10</v>
      </c>
      <c r="S3451" s="114" t="s">
        <v>83</v>
      </c>
      <c r="T3451" s="113" t="s">
        <v>266</v>
      </c>
      <c r="U3451" s="113" t="s">
        <v>124</v>
      </c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14:55" ht="29.25" thickBot="1">
      <c r="N3452" s="3" t="s">
        <v>265</v>
      </c>
      <c r="O3452" s="113">
        <v>34</v>
      </c>
      <c r="P3452" s="116">
        <v>22301.77</v>
      </c>
      <c r="Q3452" s="114" t="s">
        <v>107</v>
      </c>
      <c r="R3452" s="114" t="s">
        <v>10</v>
      </c>
      <c r="S3452" s="114" t="s">
        <v>83</v>
      </c>
      <c r="T3452" s="113" t="s">
        <v>266</v>
      </c>
      <c r="U3452" s="113" t="s">
        <v>124</v>
      </c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14:55" ht="29.25" thickBot="1">
      <c r="N3453" s="3" t="s">
        <v>265</v>
      </c>
      <c r="O3453" s="113">
        <v>34</v>
      </c>
      <c r="P3453" s="116">
        <v>23293.67</v>
      </c>
      <c r="Q3453" s="114" t="s">
        <v>102</v>
      </c>
      <c r="R3453" s="114" t="s">
        <v>10</v>
      </c>
      <c r="S3453" s="114" t="s">
        <v>83</v>
      </c>
      <c r="T3453" s="113" t="s">
        <v>266</v>
      </c>
      <c r="U3453" s="113" t="s">
        <v>124</v>
      </c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14:55" ht="29.25" thickBot="1">
      <c r="N3454" s="3" t="s">
        <v>265</v>
      </c>
      <c r="O3454" s="113">
        <v>35</v>
      </c>
      <c r="P3454" s="116">
        <v>22301.77</v>
      </c>
      <c r="Q3454" s="114" t="s">
        <v>107</v>
      </c>
      <c r="R3454" s="114" t="s">
        <v>10</v>
      </c>
      <c r="S3454" s="114" t="s">
        <v>83</v>
      </c>
      <c r="T3454" s="113" t="s">
        <v>266</v>
      </c>
      <c r="U3454" s="113" t="s">
        <v>124</v>
      </c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14:55" ht="29.25" thickBot="1">
      <c r="N3455" s="3" t="s">
        <v>265</v>
      </c>
      <c r="O3455" s="113">
        <v>35</v>
      </c>
      <c r="P3455" s="116">
        <v>23293.67</v>
      </c>
      <c r="Q3455" s="114" t="s">
        <v>102</v>
      </c>
      <c r="R3455" s="114" t="s">
        <v>10</v>
      </c>
      <c r="S3455" s="114" t="s">
        <v>83</v>
      </c>
      <c r="T3455" s="113" t="s">
        <v>266</v>
      </c>
      <c r="U3455" s="113" t="s">
        <v>124</v>
      </c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14:55" ht="29.25" thickBot="1">
      <c r="N3456" s="3" t="s">
        <v>265</v>
      </c>
      <c r="O3456" s="113">
        <v>36</v>
      </c>
      <c r="P3456" s="116">
        <v>22301.69</v>
      </c>
      <c r="Q3456" s="114" t="s">
        <v>107</v>
      </c>
      <c r="R3456" s="114" t="s">
        <v>10</v>
      </c>
      <c r="S3456" s="114" t="s">
        <v>83</v>
      </c>
      <c r="T3456" s="113" t="s">
        <v>266</v>
      </c>
      <c r="U3456" s="113" t="s">
        <v>124</v>
      </c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14:55" ht="29.25" thickBot="1">
      <c r="N3457" s="3" t="s">
        <v>265</v>
      </c>
      <c r="O3457" s="113">
        <v>36</v>
      </c>
      <c r="P3457" s="116">
        <v>23293.67</v>
      </c>
      <c r="Q3457" s="114" t="s">
        <v>102</v>
      </c>
      <c r="R3457" s="114" t="s">
        <v>10</v>
      </c>
      <c r="S3457" s="114" t="s">
        <v>83</v>
      </c>
      <c r="T3457" s="113" t="s">
        <v>266</v>
      </c>
      <c r="U3457" s="113" t="s">
        <v>124</v>
      </c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14:55" ht="45.75" thickBot="1">
      <c r="N3458" s="3" t="s">
        <v>267</v>
      </c>
      <c r="O3458" s="142" t="s">
        <v>17</v>
      </c>
      <c r="P3458"/>
      <c r="Q3458"/>
      <c r="R3458"/>
      <c r="S3458"/>
      <c r="T3458"/>
      <c r="U3458"/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14:55" ht="15.75" thickBot="1">
      <c r="N3459" s="3" t="s">
        <v>267</v>
      </c>
      <c r="O3459" s="118" t="s">
        <v>13</v>
      </c>
      <c r="P3459" s="118" t="s">
        <v>14</v>
      </c>
      <c r="Q3459" s="118" t="s">
        <v>3</v>
      </c>
      <c r="R3459" s="118" t="s">
        <v>4</v>
      </c>
      <c r="S3459" s="118" t="s">
        <v>5</v>
      </c>
      <c r="T3459" s="118" t="s">
        <v>15</v>
      </c>
      <c r="U3459" s="118" t="s">
        <v>16</v>
      </c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14:55" ht="29.25" thickBot="1">
      <c r="N3460" s="3" t="s">
        <v>267</v>
      </c>
      <c r="O3460" s="108" t="s">
        <v>110</v>
      </c>
      <c r="P3460" s="111">
        <v>29386.94</v>
      </c>
      <c r="Q3460" s="109" t="s">
        <v>82</v>
      </c>
      <c r="R3460" s="109" t="s">
        <v>10</v>
      </c>
      <c r="S3460" s="109" t="s">
        <v>10</v>
      </c>
      <c r="T3460" s="108" t="s">
        <v>247</v>
      </c>
      <c r="U3460" s="108" t="s">
        <v>88</v>
      </c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14:55" ht="29.25" thickBot="1">
      <c r="N3461" s="3" t="s">
        <v>267</v>
      </c>
      <c r="O3461" s="113">
        <v>1</v>
      </c>
      <c r="P3461" s="116">
        <v>19591.29</v>
      </c>
      <c r="Q3461" s="114" t="s">
        <v>82</v>
      </c>
      <c r="R3461" s="114" t="s">
        <v>10</v>
      </c>
      <c r="S3461" s="114" t="s">
        <v>10</v>
      </c>
      <c r="T3461" s="113" t="s">
        <v>247</v>
      </c>
      <c r="U3461" s="113" t="s">
        <v>124</v>
      </c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14:55" ht="29.25" thickBot="1">
      <c r="N3462" s="3" t="s">
        <v>267</v>
      </c>
      <c r="O3462" s="113">
        <v>2</v>
      </c>
      <c r="P3462" s="116">
        <v>19591.29</v>
      </c>
      <c r="Q3462" s="114" t="s">
        <v>82</v>
      </c>
      <c r="R3462" s="114" t="s">
        <v>10</v>
      </c>
      <c r="S3462" s="114" t="s">
        <v>10</v>
      </c>
      <c r="T3462" s="113" t="s">
        <v>247</v>
      </c>
      <c r="U3462" s="113" t="s">
        <v>124</v>
      </c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14:55" ht="29.25" thickBot="1">
      <c r="N3463" s="3" t="s">
        <v>267</v>
      </c>
      <c r="O3463" s="113">
        <v>3</v>
      </c>
      <c r="P3463" s="116">
        <v>19591.29</v>
      </c>
      <c r="Q3463" s="114" t="s">
        <v>82</v>
      </c>
      <c r="R3463" s="114" t="s">
        <v>10</v>
      </c>
      <c r="S3463" s="114" t="s">
        <v>10</v>
      </c>
      <c r="T3463" s="113" t="s">
        <v>247</v>
      </c>
      <c r="U3463" s="113" t="s">
        <v>124</v>
      </c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14:55" ht="29.25" thickBot="1">
      <c r="N3464" s="3" t="s">
        <v>267</v>
      </c>
      <c r="O3464" s="113">
        <v>4</v>
      </c>
      <c r="P3464" s="116">
        <v>19591.29</v>
      </c>
      <c r="Q3464" s="114" t="s">
        <v>82</v>
      </c>
      <c r="R3464" s="114" t="s">
        <v>10</v>
      </c>
      <c r="S3464" s="114" t="s">
        <v>10</v>
      </c>
      <c r="T3464" s="113" t="s">
        <v>247</v>
      </c>
      <c r="U3464" s="113" t="s">
        <v>124</v>
      </c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14:55" ht="29.25" thickBot="1">
      <c r="N3465" s="3" t="s">
        <v>267</v>
      </c>
      <c r="O3465" s="113">
        <v>5</v>
      </c>
      <c r="P3465" s="116">
        <v>19591.29</v>
      </c>
      <c r="Q3465" s="114" t="s">
        <v>82</v>
      </c>
      <c r="R3465" s="114" t="s">
        <v>10</v>
      </c>
      <c r="S3465" s="114" t="s">
        <v>10</v>
      </c>
      <c r="T3465" s="113" t="s">
        <v>247</v>
      </c>
      <c r="U3465" s="113" t="s">
        <v>124</v>
      </c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14:55" ht="29.25" thickBot="1">
      <c r="N3466" s="3" t="s">
        <v>267</v>
      </c>
      <c r="O3466" s="113">
        <v>6</v>
      </c>
      <c r="P3466" s="116">
        <v>19591.29</v>
      </c>
      <c r="Q3466" s="114" t="s">
        <v>82</v>
      </c>
      <c r="R3466" s="114" t="s">
        <v>10</v>
      </c>
      <c r="S3466" s="114" t="s">
        <v>10</v>
      </c>
      <c r="T3466" s="113" t="s">
        <v>247</v>
      </c>
      <c r="U3466" s="113" t="s">
        <v>124</v>
      </c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14:55" ht="29.25" thickBot="1">
      <c r="N3467" s="3" t="s">
        <v>267</v>
      </c>
      <c r="O3467" s="113">
        <v>7</v>
      </c>
      <c r="P3467" s="116">
        <v>19591.29</v>
      </c>
      <c r="Q3467" s="114" t="s">
        <v>82</v>
      </c>
      <c r="R3467" s="114" t="s">
        <v>10</v>
      </c>
      <c r="S3467" s="114" t="s">
        <v>10</v>
      </c>
      <c r="T3467" s="113" t="s">
        <v>247</v>
      </c>
      <c r="U3467" s="113" t="s">
        <v>124</v>
      </c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14:55" ht="29.25" thickBot="1">
      <c r="N3468" s="3" t="s">
        <v>267</v>
      </c>
      <c r="O3468" s="113">
        <v>8</v>
      </c>
      <c r="P3468" s="116">
        <v>19591.29</v>
      </c>
      <c r="Q3468" s="114" t="s">
        <v>82</v>
      </c>
      <c r="R3468" s="114" t="s">
        <v>10</v>
      </c>
      <c r="S3468" s="114" t="s">
        <v>10</v>
      </c>
      <c r="T3468" s="113" t="s">
        <v>247</v>
      </c>
      <c r="U3468" s="113" t="s">
        <v>124</v>
      </c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14:55" ht="29.25" thickBot="1">
      <c r="N3469" s="3" t="s">
        <v>267</v>
      </c>
      <c r="O3469" s="113">
        <v>9</v>
      </c>
      <c r="P3469" s="116">
        <v>12468.05</v>
      </c>
      <c r="Q3469" s="114" t="s">
        <v>82</v>
      </c>
      <c r="R3469" s="114" t="s">
        <v>10</v>
      </c>
      <c r="S3469" s="114" t="s">
        <v>10</v>
      </c>
      <c r="T3469" s="113" t="s">
        <v>247</v>
      </c>
      <c r="U3469" s="113" t="s">
        <v>124</v>
      </c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14:55" ht="29.25" thickBot="1">
      <c r="N3470" s="3" t="s">
        <v>267</v>
      </c>
      <c r="O3470" s="113">
        <v>9</v>
      </c>
      <c r="P3470" s="116">
        <v>7123.24</v>
      </c>
      <c r="Q3470" s="114" t="s">
        <v>82</v>
      </c>
      <c r="R3470" s="114" t="s">
        <v>10</v>
      </c>
      <c r="S3470" s="114" t="s">
        <v>83</v>
      </c>
      <c r="T3470" s="113" t="s">
        <v>247</v>
      </c>
      <c r="U3470" s="113" t="s">
        <v>124</v>
      </c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14:55" ht="29.25" thickBot="1">
      <c r="N3471" s="3" t="s">
        <v>267</v>
      </c>
      <c r="O3471" s="113">
        <v>10</v>
      </c>
      <c r="P3471" s="116">
        <v>19591.29</v>
      </c>
      <c r="Q3471" s="114" t="s">
        <v>82</v>
      </c>
      <c r="R3471" s="114" t="s">
        <v>10</v>
      </c>
      <c r="S3471" s="114" t="s">
        <v>83</v>
      </c>
      <c r="T3471" s="113" t="s">
        <v>247</v>
      </c>
      <c r="U3471" s="113" t="s">
        <v>124</v>
      </c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14:55" ht="29.25" thickBot="1">
      <c r="N3472" s="3" t="s">
        <v>267</v>
      </c>
      <c r="O3472" s="113">
        <v>11</v>
      </c>
      <c r="P3472" s="116">
        <v>9653.06</v>
      </c>
      <c r="Q3472" s="114" t="s">
        <v>82</v>
      </c>
      <c r="R3472" s="114" t="s">
        <v>10</v>
      </c>
      <c r="S3472" s="114" t="s">
        <v>83</v>
      </c>
      <c r="T3472" s="113" t="s">
        <v>247</v>
      </c>
      <c r="U3472" s="113" t="s">
        <v>124</v>
      </c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14:55" ht="29.25" thickBot="1">
      <c r="N3473" s="3" t="s">
        <v>267</v>
      </c>
      <c r="O3473" s="113">
        <v>11</v>
      </c>
      <c r="P3473" s="116">
        <v>9938.23</v>
      </c>
      <c r="Q3473" s="114" t="s">
        <v>82</v>
      </c>
      <c r="R3473" s="114" t="s">
        <v>10</v>
      </c>
      <c r="S3473" s="114" t="s">
        <v>10</v>
      </c>
      <c r="T3473" s="113" t="s">
        <v>248</v>
      </c>
      <c r="U3473" s="113" t="s">
        <v>124</v>
      </c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14:55" ht="29.25" thickBot="1">
      <c r="N3474" s="3" t="s">
        <v>267</v>
      </c>
      <c r="O3474" s="113">
        <v>12</v>
      </c>
      <c r="P3474" s="116">
        <v>19591.29</v>
      </c>
      <c r="Q3474" s="114" t="s">
        <v>82</v>
      </c>
      <c r="R3474" s="114" t="s">
        <v>10</v>
      </c>
      <c r="S3474" s="114" t="s">
        <v>10</v>
      </c>
      <c r="T3474" s="113" t="s">
        <v>248</v>
      </c>
      <c r="U3474" s="113" t="s">
        <v>124</v>
      </c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14:55" ht="29.25" thickBot="1">
      <c r="N3475" s="3" t="s">
        <v>267</v>
      </c>
      <c r="O3475" s="113">
        <v>13</v>
      </c>
      <c r="P3475" s="116">
        <v>19591.29</v>
      </c>
      <c r="Q3475" s="114" t="s">
        <v>82</v>
      </c>
      <c r="R3475" s="114" t="s">
        <v>10</v>
      </c>
      <c r="S3475" s="114" t="s">
        <v>10</v>
      </c>
      <c r="T3475" s="113" t="s">
        <v>248</v>
      </c>
      <c r="U3475" s="113" t="s">
        <v>124</v>
      </c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14:55" ht="29.25" thickBot="1">
      <c r="N3476" s="3" t="s">
        <v>267</v>
      </c>
      <c r="O3476" s="113">
        <v>14</v>
      </c>
      <c r="P3476" s="116">
        <v>19591.29</v>
      </c>
      <c r="Q3476" s="114" t="s">
        <v>82</v>
      </c>
      <c r="R3476" s="114" t="s">
        <v>10</v>
      </c>
      <c r="S3476" s="114" t="s">
        <v>10</v>
      </c>
      <c r="T3476" s="113" t="s">
        <v>248</v>
      </c>
      <c r="U3476" s="113" t="s">
        <v>124</v>
      </c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14:55" ht="29.25" thickBot="1">
      <c r="N3477" s="3" t="s">
        <v>267</v>
      </c>
      <c r="O3477" s="113">
        <v>15</v>
      </c>
      <c r="P3477" s="116">
        <v>19591.29</v>
      </c>
      <c r="Q3477" s="114" t="s">
        <v>82</v>
      </c>
      <c r="R3477" s="114" t="s">
        <v>10</v>
      </c>
      <c r="S3477" s="114" t="s">
        <v>10</v>
      </c>
      <c r="T3477" s="113" t="s">
        <v>248</v>
      </c>
      <c r="U3477" s="113" t="s">
        <v>124</v>
      </c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14:55" ht="29.25" thickBot="1">
      <c r="N3478" s="3" t="s">
        <v>267</v>
      </c>
      <c r="O3478" s="113">
        <v>16</v>
      </c>
      <c r="P3478" s="116">
        <v>19591.29</v>
      </c>
      <c r="Q3478" s="114" t="s">
        <v>82</v>
      </c>
      <c r="R3478" s="114" t="s">
        <v>10</v>
      </c>
      <c r="S3478" s="114" t="s">
        <v>10</v>
      </c>
      <c r="T3478" s="113" t="s">
        <v>248</v>
      </c>
      <c r="U3478" s="113" t="s">
        <v>124</v>
      </c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14:55" ht="29.25" thickBot="1">
      <c r="N3479" s="3" t="s">
        <v>267</v>
      </c>
      <c r="O3479" s="113">
        <v>17</v>
      </c>
      <c r="P3479" s="116">
        <v>19591.29</v>
      </c>
      <c r="Q3479" s="114" t="s">
        <v>82</v>
      </c>
      <c r="R3479" s="114" t="s">
        <v>10</v>
      </c>
      <c r="S3479" s="114" t="s">
        <v>10</v>
      </c>
      <c r="T3479" s="113" t="s">
        <v>248</v>
      </c>
      <c r="U3479" s="113" t="s">
        <v>124</v>
      </c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14:55" ht="29.25" thickBot="1">
      <c r="N3480" s="3" t="s">
        <v>267</v>
      </c>
      <c r="O3480" s="113">
        <v>18</v>
      </c>
      <c r="P3480" s="116">
        <v>19591.29</v>
      </c>
      <c r="Q3480" s="114" t="s">
        <v>82</v>
      </c>
      <c r="R3480" s="114" t="s">
        <v>10</v>
      </c>
      <c r="S3480" s="114" t="s">
        <v>10</v>
      </c>
      <c r="T3480" s="113" t="s">
        <v>248</v>
      </c>
      <c r="U3480" s="113" t="s">
        <v>124</v>
      </c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14:55" ht="29.25" thickBot="1">
      <c r="N3481" s="3" t="s">
        <v>267</v>
      </c>
      <c r="O3481" s="113">
        <v>19</v>
      </c>
      <c r="P3481" s="116">
        <v>19591.29</v>
      </c>
      <c r="Q3481" s="114" t="s">
        <v>82</v>
      </c>
      <c r="R3481" s="114" t="s">
        <v>10</v>
      </c>
      <c r="S3481" s="114" t="s">
        <v>10</v>
      </c>
      <c r="T3481" s="113" t="s">
        <v>248</v>
      </c>
      <c r="U3481" s="113" t="s">
        <v>124</v>
      </c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14:55" ht="29.25" thickBot="1">
      <c r="N3482" s="3" t="s">
        <v>267</v>
      </c>
      <c r="O3482" s="113">
        <v>20</v>
      </c>
      <c r="P3482" s="116">
        <v>19591.29</v>
      </c>
      <c r="Q3482" s="114" t="s">
        <v>82</v>
      </c>
      <c r="R3482" s="114" t="s">
        <v>10</v>
      </c>
      <c r="S3482" s="114" t="s">
        <v>10</v>
      </c>
      <c r="T3482" s="113" t="s">
        <v>248</v>
      </c>
      <c r="U3482" s="113" t="s">
        <v>124</v>
      </c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14:55" ht="29.25" thickBot="1">
      <c r="N3483" s="3" t="s">
        <v>267</v>
      </c>
      <c r="O3483" s="113">
        <v>21</v>
      </c>
      <c r="P3483" s="116">
        <v>19591.29</v>
      </c>
      <c r="Q3483" s="114" t="s">
        <v>82</v>
      </c>
      <c r="R3483" s="114" t="s">
        <v>10</v>
      </c>
      <c r="S3483" s="114" t="s">
        <v>10</v>
      </c>
      <c r="T3483" s="113" t="s">
        <v>248</v>
      </c>
      <c r="U3483" s="113" t="s">
        <v>124</v>
      </c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14:55" ht="29.25" thickBot="1">
      <c r="N3484" s="3" t="s">
        <v>267</v>
      </c>
      <c r="O3484" s="113">
        <v>22</v>
      </c>
      <c r="P3484" s="116">
        <v>19591.29</v>
      </c>
      <c r="Q3484" s="114" t="s">
        <v>82</v>
      </c>
      <c r="R3484" s="114" t="s">
        <v>10</v>
      </c>
      <c r="S3484" s="114" t="s">
        <v>10</v>
      </c>
      <c r="T3484" s="113" t="s">
        <v>248</v>
      </c>
      <c r="U3484" s="113" t="s">
        <v>124</v>
      </c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14:55" ht="29.25" thickBot="1">
      <c r="N3485" s="3" t="s">
        <v>267</v>
      </c>
      <c r="O3485" s="113">
        <v>23</v>
      </c>
      <c r="P3485" s="116">
        <v>19591.29</v>
      </c>
      <c r="Q3485" s="114" t="s">
        <v>82</v>
      </c>
      <c r="R3485" s="114" t="s">
        <v>10</v>
      </c>
      <c r="S3485" s="114" t="s">
        <v>10</v>
      </c>
      <c r="T3485" s="113" t="s">
        <v>248</v>
      </c>
      <c r="U3485" s="113" t="s">
        <v>124</v>
      </c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14:55" ht="29.25" thickBot="1">
      <c r="N3486" s="3" t="s">
        <v>267</v>
      </c>
      <c r="O3486" s="113">
        <v>24</v>
      </c>
      <c r="P3486" s="116">
        <v>8190.6</v>
      </c>
      <c r="Q3486" s="114" t="s">
        <v>82</v>
      </c>
      <c r="R3486" s="114" t="s">
        <v>10</v>
      </c>
      <c r="S3486" s="114" t="s">
        <v>10</v>
      </c>
      <c r="T3486" s="113" t="s">
        <v>248</v>
      </c>
      <c r="U3486" s="113" t="s">
        <v>124</v>
      </c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14:55" ht="29.25" thickBot="1">
      <c r="N3487" s="3" t="s">
        <v>267</v>
      </c>
      <c r="O3487" s="113">
        <v>24</v>
      </c>
      <c r="P3487" s="116">
        <v>11400.69</v>
      </c>
      <c r="Q3487" s="114" t="s">
        <v>82</v>
      </c>
      <c r="R3487" s="114" t="s">
        <v>10</v>
      </c>
      <c r="S3487" s="114" t="s">
        <v>83</v>
      </c>
      <c r="T3487" s="113" t="s">
        <v>248</v>
      </c>
      <c r="U3487" s="113" t="s">
        <v>124</v>
      </c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14:55" ht="29.25" thickBot="1">
      <c r="N3488" s="3" t="s">
        <v>267</v>
      </c>
      <c r="O3488" s="113">
        <v>25</v>
      </c>
      <c r="P3488" s="116">
        <v>17441.560000000001</v>
      </c>
      <c r="Q3488" s="114" t="s">
        <v>82</v>
      </c>
      <c r="R3488" s="114" t="s">
        <v>10</v>
      </c>
      <c r="S3488" s="114" t="s">
        <v>83</v>
      </c>
      <c r="T3488" s="113" t="s">
        <v>248</v>
      </c>
      <c r="U3488" s="113" t="s">
        <v>124</v>
      </c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14:55" ht="29.25" thickBot="1">
      <c r="N3489" s="3" t="s">
        <v>267</v>
      </c>
      <c r="O3489" s="113">
        <v>25</v>
      </c>
      <c r="P3489" s="116">
        <v>2149.73</v>
      </c>
      <c r="Q3489" s="114" t="s">
        <v>82</v>
      </c>
      <c r="R3489" s="114" t="s">
        <v>10</v>
      </c>
      <c r="S3489" s="114" t="s">
        <v>10</v>
      </c>
      <c r="T3489" s="113" t="s">
        <v>249</v>
      </c>
      <c r="U3489" s="113" t="s">
        <v>124</v>
      </c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14:55" ht="29.25" thickBot="1">
      <c r="N3490" s="3" t="s">
        <v>267</v>
      </c>
      <c r="O3490" s="113">
        <v>26</v>
      </c>
      <c r="P3490" s="116">
        <v>19591.29</v>
      </c>
      <c r="Q3490" s="114" t="s">
        <v>82</v>
      </c>
      <c r="R3490" s="114" t="s">
        <v>10</v>
      </c>
      <c r="S3490" s="114" t="s">
        <v>10</v>
      </c>
      <c r="T3490" s="113" t="s">
        <v>249</v>
      </c>
      <c r="U3490" s="113" t="s">
        <v>124</v>
      </c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14:55" ht="29.25" thickBot="1">
      <c r="N3491" s="3" t="s">
        <v>267</v>
      </c>
      <c r="O3491" s="113">
        <v>27</v>
      </c>
      <c r="P3491" s="116">
        <v>19591.29</v>
      </c>
      <c r="Q3491" s="114" t="s">
        <v>82</v>
      </c>
      <c r="R3491" s="114" t="s">
        <v>10</v>
      </c>
      <c r="S3491" s="114" t="s">
        <v>10</v>
      </c>
      <c r="T3491" s="113" t="s">
        <v>249</v>
      </c>
      <c r="U3491" s="113" t="s">
        <v>124</v>
      </c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14:55" ht="29.25" thickBot="1">
      <c r="N3492" s="3" t="s">
        <v>267</v>
      </c>
      <c r="O3492" s="113">
        <v>28</v>
      </c>
      <c r="P3492" s="117">
        <v>630.33000000000004</v>
      </c>
      <c r="Q3492" s="114" t="s">
        <v>82</v>
      </c>
      <c r="R3492" s="114" t="s">
        <v>10</v>
      </c>
      <c r="S3492" s="114" t="s">
        <v>10</v>
      </c>
      <c r="T3492" s="113" t="s">
        <v>249</v>
      </c>
      <c r="U3492" s="113" t="s">
        <v>124</v>
      </c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14:55" ht="29.25" thickBot="1">
      <c r="N3493" s="3" t="s">
        <v>267</v>
      </c>
      <c r="O3493" s="113">
        <v>28</v>
      </c>
      <c r="P3493" s="116">
        <v>3467.51</v>
      </c>
      <c r="Q3493" s="114" t="s">
        <v>82</v>
      </c>
      <c r="R3493" s="114" t="s">
        <v>10</v>
      </c>
      <c r="S3493" s="114" t="s">
        <v>83</v>
      </c>
      <c r="T3493" s="113" t="s">
        <v>249</v>
      </c>
      <c r="U3493" s="113" t="s">
        <v>124</v>
      </c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14:55" ht="29.25" thickBot="1">
      <c r="N3494" s="3" t="s">
        <v>267</v>
      </c>
      <c r="O3494" s="113">
        <v>28</v>
      </c>
      <c r="P3494" s="116">
        <v>15493.45</v>
      </c>
      <c r="Q3494" s="114" t="s">
        <v>82</v>
      </c>
      <c r="R3494" s="114" t="s">
        <v>10</v>
      </c>
      <c r="S3494" s="114" t="s">
        <v>10</v>
      </c>
      <c r="T3494" s="113" t="s">
        <v>250</v>
      </c>
      <c r="U3494" s="113" t="s">
        <v>124</v>
      </c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14:55" ht="29.25" thickBot="1">
      <c r="N3495" s="3" t="s">
        <v>267</v>
      </c>
      <c r="O3495" s="113">
        <v>29</v>
      </c>
      <c r="P3495" s="116">
        <v>19591.29</v>
      </c>
      <c r="Q3495" s="114" t="s">
        <v>82</v>
      </c>
      <c r="R3495" s="114" t="s">
        <v>10</v>
      </c>
      <c r="S3495" s="114" t="s">
        <v>10</v>
      </c>
      <c r="T3495" s="113" t="s">
        <v>250</v>
      </c>
      <c r="U3495" s="113" t="s">
        <v>124</v>
      </c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14:55" ht="29.25" thickBot="1">
      <c r="N3496" s="3" t="s">
        <v>267</v>
      </c>
      <c r="O3496" s="113">
        <v>30</v>
      </c>
      <c r="P3496" s="116">
        <v>19591.29</v>
      </c>
      <c r="Q3496" s="114" t="s">
        <v>82</v>
      </c>
      <c r="R3496" s="114" t="s">
        <v>10</v>
      </c>
      <c r="S3496" s="114" t="s">
        <v>10</v>
      </c>
      <c r="T3496" s="113" t="s">
        <v>250</v>
      </c>
      <c r="U3496" s="113" t="s">
        <v>124</v>
      </c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14:55" ht="29.25" thickBot="1">
      <c r="N3497" s="3" t="s">
        <v>267</v>
      </c>
      <c r="O3497" s="113">
        <v>31</v>
      </c>
      <c r="P3497" s="116">
        <v>19591.29</v>
      </c>
      <c r="Q3497" s="114" t="s">
        <v>82</v>
      </c>
      <c r="R3497" s="114" t="s">
        <v>10</v>
      </c>
      <c r="S3497" s="114" t="s">
        <v>10</v>
      </c>
      <c r="T3497" s="113" t="s">
        <v>250</v>
      </c>
      <c r="U3497" s="113" t="s">
        <v>124</v>
      </c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14:55" ht="29.25" thickBot="1">
      <c r="N3498" s="3" t="s">
        <v>267</v>
      </c>
      <c r="O3498" s="113">
        <v>32</v>
      </c>
      <c r="P3498" s="116">
        <v>19591.29</v>
      </c>
      <c r="Q3498" s="114" t="s">
        <v>82</v>
      </c>
      <c r="R3498" s="114" t="s">
        <v>10</v>
      </c>
      <c r="S3498" s="114" t="s">
        <v>10</v>
      </c>
      <c r="T3498" s="113" t="s">
        <v>250</v>
      </c>
      <c r="U3498" s="113" t="s">
        <v>124</v>
      </c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14:55" ht="29.25" thickBot="1">
      <c r="N3499" s="3" t="s">
        <v>267</v>
      </c>
      <c r="O3499" s="113">
        <v>33</v>
      </c>
      <c r="P3499" s="116">
        <v>19591.29</v>
      </c>
      <c r="Q3499" s="114" t="s">
        <v>82</v>
      </c>
      <c r="R3499" s="114" t="s">
        <v>10</v>
      </c>
      <c r="S3499" s="114" t="s">
        <v>10</v>
      </c>
      <c r="T3499" s="113" t="s">
        <v>250</v>
      </c>
      <c r="U3499" s="113" t="s">
        <v>124</v>
      </c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14:55" ht="29.25" thickBot="1">
      <c r="N3500" s="3" t="s">
        <v>267</v>
      </c>
      <c r="O3500" s="113">
        <v>34</v>
      </c>
      <c r="P3500" s="116">
        <v>19591.29</v>
      </c>
      <c r="Q3500" s="114" t="s">
        <v>82</v>
      </c>
      <c r="R3500" s="114" t="s">
        <v>10</v>
      </c>
      <c r="S3500" s="114" t="s">
        <v>10</v>
      </c>
      <c r="T3500" s="113" t="s">
        <v>250</v>
      </c>
      <c r="U3500" s="113" t="s">
        <v>124</v>
      </c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14:55" ht="29.25" thickBot="1">
      <c r="N3501" s="3" t="s">
        <v>267</v>
      </c>
      <c r="O3501" s="113">
        <v>35</v>
      </c>
      <c r="P3501" s="116">
        <v>19591.29</v>
      </c>
      <c r="Q3501" s="114" t="s">
        <v>82</v>
      </c>
      <c r="R3501" s="114" t="s">
        <v>10</v>
      </c>
      <c r="S3501" s="114" t="s">
        <v>10</v>
      </c>
      <c r="T3501" s="113" t="s">
        <v>250</v>
      </c>
      <c r="U3501" s="113" t="s">
        <v>124</v>
      </c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14:55" ht="29.25" thickBot="1">
      <c r="N3502" s="3" t="s">
        <v>267</v>
      </c>
      <c r="O3502" s="113">
        <v>36</v>
      </c>
      <c r="P3502" s="116">
        <v>11351.17</v>
      </c>
      <c r="Q3502" s="114" t="s">
        <v>82</v>
      </c>
      <c r="R3502" s="114" t="s">
        <v>10</v>
      </c>
      <c r="S3502" s="114" t="s">
        <v>10</v>
      </c>
      <c r="T3502" s="113" t="s">
        <v>250</v>
      </c>
      <c r="U3502" s="113" t="s">
        <v>124</v>
      </c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14:55" ht="29.25" thickBot="1">
      <c r="N3503" s="3" t="s">
        <v>267</v>
      </c>
      <c r="O3503" s="113">
        <v>36</v>
      </c>
      <c r="P3503" s="116">
        <v>8240.18</v>
      </c>
      <c r="Q3503" s="114" t="s">
        <v>82</v>
      </c>
      <c r="R3503" s="114" t="s">
        <v>10</v>
      </c>
      <c r="S3503" s="114" t="s">
        <v>83</v>
      </c>
      <c r="T3503" s="113" t="s">
        <v>250</v>
      </c>
      <c r="U3503" s="113" t="s">
        <v>124</v>
      </c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14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  <row r="4001" spans="14:55">
      <c r="AC4001" s="11" t="str">
        <f t="shared" ref="AC4001:AC4064" si="1352">IF($E4001=$AD$1,IF($G4001=$AE$1,A4001,""),"")</f>
        <v/>
      </c>
      <c r="AD4001" s="11" t="str">
        <f t="shared" ref="AD4001:AD4064" si="1353">IF($E4001=$AD$1,IF($G4001=$AE$1,E4001,""),"")</f>
        <v/>
      </c>
      <c r="AE4001" s="11" t="str">
        <f t="shared" ref="AE4001:AE4064" si="1354">IF($E4001=$AD$1,IF($G4001=$AE$1,F4001,""),"")</f>
        <v/>
      </c>
      <c r="AF4001" s="11" t="str">
        <f t="shared" ref="AF4001:AF4064" si="1355">IF($E4001=$AD$1,IF($G4001=$AE$1,G4001,""),"")</f>
        <v/>
      </c>
      <c r="AG4001" s="11" t="str">
        <f t="shared" ref="AG4001:AG4064" si="1356">IF($E4001=$AD$1,IF($G4001=$AE$1,I4001,""),"")</f>
        <v/>
      </c>
      <c r="AH4001" s="11" t="str">
        <f t="shared" ref="AH4001:AH4064" si="1357">IF($E4001=$AD$1,IF($G4001=$AE$1,J4001,""),"")</f>
        <v/>
      </c>
      <c r="AI4001" s="11" t="str">
        <f t="shared" ref="AI4001:AI4064" si="1358">IF($E4001=$AD$1,IF($G4001=$AE$1,K4001,""),"")</f>
        <v/>
      </c>
      <c r="AJ4001" s="11" t="str">
        <f t="shared" ref="AJ4001:AJ4064" si="1359">IF($E4001=$AD$1,IF($G4001=$AE$1,B4001,""),"")</f>
        <v/>
      </c>
      <c r="AK4001" s="11" t="str">
        <f t="shared" ref="AK4001:AK4064" si="1360">IF($E4001=$AD$1,IF($G4001=$AE$1,C4001,""),"")</f>
        <v/>
      </c>
      <c r="AN4001" s="11" t="str">
        <f t="shared" ref="AN4001:AN4064" si="1361">LEFT(AO4001,7)</f>
        <v/>
      </c>
      <c r="AO4001" s="11" t="str">
        <f t="shared" ref="AO4001:AO4064" si="1362">IF(AF4001=$AE$1,AJ4001&amp;"/"&amp;AK4001&amp;" "&amp;AD4001,"")</f>
        <v/>
      </c>
      <c r="AP4001" s="11" t="str">
        <f t="shared" ref="AP4001:AP4064" si="1363">IF(AO4001&lt;&gt;"",AI4001,"")</f>
        <v/>
      </c>
      <c r="AT4001" s="11" t="str">
        <f t="shared" ref="AT4001:AT4064" si="1364">IF($Q4001=$AD$1,N4001,"")</f>
        <v/>
      </c>
      <c r="AU4001" s="11" t="str">
        <f t="shared" ref="AU4001:AU4064" si="1365">IF($Q4001=$AD$1,O4001,"")</f>
        <v/>
      </c>
      <c r="AV4001" s="11" t="str">
        <f t="shared" ref="AV4001:AV4064" si="1366">IF($Q4001=$AD$1,P4001,"")</f>
        <v/>
      </c>
      <c r="AW4001" s="11" t="str">
        <f t="shared" ref="AW4001:AW4064" si="1367">IF($Q4001=$AD$1,T4001,"")</f>
        <v/>
      </c>
      <c r="AX4001" s="11" t="str">
        <f t="shared" ref="AX4001:AX4064" si="1368">IF(AW4001&lt;&gt;"",AW4001&amp;" "&amp;$AD$1,"")</f>
        <v/>
      </c>
      <c r="AY4001" s="11" t="str">
        <f t="shared" ref="AY4001:AY4064" si="1369">VLOOKUP(AX4001,AO:AP,2,FALSE)</f>
        <v/>
      </c>
      <c r="AZ4001" s="11" t="str">
        <f t="shared" ref="AZ4001:AZ4064" si="1370">IF(AY4001="","",AV4001/AY4001)</f>
        <v/>
      </c>
      <c r="BA4001" s="11" t="str">
        <f t="shared" ref="BA4001:BA4064" si="1371">AT4001&amp;" "&amp;AU4001</f>
        <v xml:space="preserve"> </v>
      </c>
      <c r="BB4001" s="11" t="str">
        <f>IFERROR(IF(AW4001="","",VLOOKUP(AW4001,SUSS!R:S,2,FALSE)),AY4001*SUSS!$M$2)</f>
        <v/>
      </c>
      <c r="BC4001" s="11" t="str">
        <f t="shared" ref="BC4001:BC4064" si="1372">IFERROR(IF(BB4001&lt;&gt;"",AZ4001*BB4001,""),"VER")</f>
        <v/>
      </c>
    </row>
    <row r="4002" spans="14:55" ht="46.5" thickBot="1">
      <c r="N4002" s="3" t="s">
        <v>268</v>
      </c>
      <c r="O4002" s="154" t="s">
        <v>17</v>
      </c>
      <c r="P4002"/>
      <c r="Q4002"/>
      <c r="R4002"/>
      <c r="S4002"/>
      <c r="T4002"/>
      <c r="U4002"/>
      <c r="AC4002" s="11" t="str">
        <f t="shared" si="1352"/>
        <v/>
      </c>
      <c r="AD4002" s="11" t="str">
        <f t="shared" si="1353"/>
        <v/>
      </c>
      <c r="AE4002" s="11" t="str">
        <f t="shared" si="1354"/>
        <v/>
      </c>
      <c r="AF4002" s="11" t="str">
        <f t="shared" si="1355"/>
        <v/>
      </c>
      <c r="AG4002" s="11" t="str">
        <f t="shared" si="1356"/>
        <v/>
      </c>
      <c r="AH4002" s="11" t="str">
        <f t="shared" si="1357"/>
        <v/>
      </c>
      <c r="AI4002" s="11" t="str">
        <f t="shared" si="1358"/>
        <v/>
      </c>
      <c r="AJ4002" s="11" t="str">
        <f t="shared" si="1359"/>
        <v/>
      </c>
      <c r="AK4002" s="11" t="str">
        <f t="shared" si="1360"/>
        <v/>
      </c>
      <c r="AN4002" s="11" t="str">
        <f t="shared" si="1361"/>
        <v/>
      </c>
      <c r="AO4002" s="11" t="str">
        <f t="shared" si="1362"/>
        <v/>
      </c>
      <c r="AP4002" s="11" t="str">
        <f t="shared" si="1363"/>
        <v/>
      </c>
      <c r="AT4002" s="11" t="str">
        <f t="shared" si="1364"/>
        <v/>
      </c>
      <c r="AU4002" s="11" t="str">
        <f t="shared" si="1365"/>
        <v/>
      </c>
      <c r="AV4002" s="11" t="str">
        <f t="shared" si="1366"/>
        <v/>
      </c>
      <c r="AW4002" s="11" t="str">
        <f t="shared" si="1367"/>
        <v/>
      </c>
      <c r="AX4002" s="11" t="str">
        <f t="shared" si="1368"/>
        <v/>
      </c>
      <c r="AY4002" s="11" t="str">
        <f t="shared" si="1369"/>
        <v/>
      </c>
      <c r="AZ4002" s="11" t="str">
        <f t="shared" si="1370"/>
        <v/>
      </c>
      <c r="BA4002" s="11" t="str">
        <f t="shared" si="1371"/>
        <v xml:space="preserve"> </v>
      </c>
      <c r="BB4002" s="11" t="str">
        <f>IFERROR(IF(AW4002="","",VLOOKUP(AW4002,SUSS!R:S,2,FALSE)),AY4002*SUSS!$M$2)</f>
        <v/>
      </c>
      <c r="BC4002" s="11" t="str">
        <f t="shared" si="1372"/>
        <v/>
      </c>
    </row>
    <row r="4003" spans="14:55" ht="15.75" thickBot="1">
      <c r="N4003" s="3" t="s">
        <v>268</v>
      </c>
      <c r="O4003" s="88" t="s">
        <v>13</v>
      </c>
      <c r="P4003" s="88" t="s">
        <v>14</v>
      </c>
      <c r="Q4003" s="88" t="s">
        <v>3</v>
      </c>
      <c r="R4003" s="88" t="s">
        <v>4</v>
      </c>
      <c r="S4003" s="88" t="s">
        <v>5</v>
      </c>
      <c r="T4003" s="88" t="s">
        <v>15</v>
      </c>
      <c r="U4003" s="88" t="s">
        <v>16</v>
      </c>
      <c r="AC4003" s="11" t="str">
        <f t="shared" si="1352"/>
        <v/>
      </c>
      <c r="AD4003" s="11" t="str">
        <f t="shared" si="1353"/>
        <v/>
      </c>
      <c r="AE4003" s="11" t="str">
        <f t="shared" si="1354"/>
        <v/>
      </c>
      <c r="AF4003" s="11" t="str">
        <f t="shared" si="1355"/>
        <v/>
      </c>
      <c r="AG4003" s="11" t="str">
        <f t="shared" si="1356"/>
        <v/>
      </c>
      <c r="AH4003" s="11" t="str">
        <f t="shared" si="1357"/>
        <v/>
      </c>
      <c r="AI4003" s="11" t="str">
        <f t="shared" si="1358"/>
        <v/>
      </c>
      <c r="AJ4003" s="11" t="str">
        <f t="shared" si="1359"/>
        <v/>
      </c>
      <c r="AK4003" s="11" t="str">
        <f t="shared" si="1360"/>
        <v/>
      </c>
      <c r="AN4003" s="11" t="str">
        <f t="shared" si="1361"/>
        <v/>
      </c>
      <c r="AO4003" s="11" t="str">
        <f t="shared" si="1362"/>
        <v/>
      </c>
      <c r="AP4003" s="11" t="str">
        <f t="shared" si="1363"/>
        <v/>
      </c>
      <c r="AT4003" s="11" t="str">
        <f t="shared" si="1364"/>
        <v/>
      </c>
      <c r="AU4003" s="11" t="str">
        <f t="shared" si="1365"/>
        <v/>
      </c>
      <c r="AV4003" s="11" t="str">
        <f t="shared" si="1366"/>
        <v/>
      </c>
      <c r="AW4003" s="11" t="str">
        <f t="shared" si="1367"/>
        <v/>
      </c>
      <c r="AX4003" s="11" t="str">
        <f t="shared" si="1368"/>
        <v/>
      </c>
      <c r="AY4003" s="11" t="str">
        <f t="shared" si="1369"/>
        <v/>
      </c>
      <c r="AZ4003" s="11" t="str">
        <f t="shared" si="1370"/>
        <v/>
      </c>
      <c r="BA4003" s="11" t="str">
        <f t="shared" si="1371"/>
        <v xml:space="preserve"> </v>
      </c>
      <c r="BB4003" s="11" t="str">
        <f>IFERROR(IF(AW4003="","",VLOOKUP(AW4003,SUSS!R:S,2,FALSE)),AY4003*SUSS!$M$2)</f>
        <v/>
      </c>
      <c r="BC4003" s="11" t="str">
        <f t="shared" si="1372"/>
        <v/>
      </c>
    </row>
    <row r="4004" spans="14:55" ht="29.25" thickBot="1">
      <c r="N4004" s="3" t="s">
        <v>268</v>
      </c>
      <c r="O4004" s="78">
        <v>1</v>
      </c>
      <c r="P4004" s="81">
        <v>79826.039999999994</v>
      </c>
      <c r="Q4004" s="79" t="s">
        <v>82</v>
      </c>
      <c r="R4004" s="79" t="s">
        <v>10</v>
      </c>
      <c r="S4004" s="79" t="s">
        <v>10</v>
      </c>
      <c r="T4004" s="78" t="s">
        <v>264</v>
      </c>
      <c r="U4004" s="78" t="s">
        <v>122</v>
      </c>
      <c r="AC4004" s="11" t="str">
        <f t="shared" si="1352"/>
        <v/>
      </c>
      <c r="AD4004" s="11" t="str">
        <f t="shared" si="1353"/>
        <v/>
      </c>
      <c r="AE4004" s="11" t="str">
        <f t="shared" si="1354"/>
        <v/>
      </c>
      <c r="AF4004" s="11" t="str">
        <f t="shared" si="1355"/>
        <v/>
      </c>
      <c r="AG4004" s="11" t="str">
        <f t="shared" si="1356"/>
        <v/>
      </c>
      <c r="AH4004" s="11" t="str">
        <f t="shared" si="1357"/>
        <v/>
      </c>
      <c r="AI4004" s="11" t="str">
        <f t="shared" si="1358"/>
        <v/>
      </c>
      <c r="AJ4004" s="11" t="str">
        <f t="shared" si="1359"/>
        <v/>
      </c>
      <c r="AK4004" s="11" t="str">
        <f t="shared" si="1360"/>
        <v/>
      </c>
      <c r="AN4004" s="11" t="str">
        <f t="shared" si="1361"/>
        <v/>
      </c>
      <c r="AO4004" s="11" t="str">
        <f t="shared" si="1362"/>
        <v/>
      </c>
      <c r="AP4004" s="11" t="str">
        <f t="shared" si="1363"/>
        <v/>
      </c>
      <c r="AT4004" s="11" t="str">
        <f t="shared" si="1364"/>
        <v/>
      </c>
      <c r="AU4004" s="11" t="str">
        <f t="shared" si="1365"/>
        <v/>
      </c>
      <c r="AV4004" s="11" t="str">
        <f t="shared" si="1366"/>
        <v/>
      </c>
      <c r="AW4004" s="11" t="str">
        <f t="shared" si="1367"/>
        <v/>
      </c>
      <c r="AX4004" s="11" t="str">
        <f t="shared" si="1368"/>
        <v/>
      </c>
      <c r="AY4004" s="11" t="str">
        <f t="shared" si="1369"/>
        <v/>
      </c>
      <c r="AZ4004" s="11" t="str">
        <f t="shared" si="1370"/>
        <v/>
      </c>
      <c r="BA4004" s="11" t="str">
        <f t="shared" si="1371"/>
        <v xml:space="preserve"> </v>
      </c>
      <c r="BB4004" s="11" t="str">
        <f>IFERROR(IF(AW4004="","",VLOOKUP(AW4004,SUSS!R:S,2,FALSE)),AY4004*SUSS!$M$2)</f>
        <v/>
      </c>
      <c r="BC4004" s="11" t="str">
        <f t="shared" si="1372"/>
        <v/>
      </c>
    </row>
    <row r="4005" spans="14:55" ht="29.25" thickBot="1">
      <c r="N4005" s="3" t="s">
        <v>268</v>
      </c>
      <c r="O4005" s="83">
        <v>1</v>
      </c>
      <c r="P4005" s="86">
        <v>41473.370000000003</v>
      </c>
      <c r="Q4005" s="84" t="s">
        <v>86</v>
      </c>
      <c r="R4005" s="84" t="s">
        <v>10</v>
      </c>
      <c r="S4005" s="84" t="s">
        <v>10</v>
      </c>
      <c r="T4005" s="83" t="s">
        <v>270</v>
      </c>
      <c r="U4005" s="83" t="s">
        <v>122</v>
      </c>
      <c r="AC4005" s="11" t="str">
        <f t="shared" si="1352"/>
        <v/>
      </c>
      <c r="AD4005" s="11" t="str">
        <f t="shared" si="1353"/>
        <v/>
      </c>
      <c r="AE4005" s="11" t="str">
        <f t="shared" si="1354"/>
        <v/>
      </c>
      <c r="AF4005" s="11" t="str">
        <f t="shared" si="1355"/>
        <v/>
      </c>
      <c r="AG4005" s="11" t="str">
        <f t="shared" si="1356"/>
        <v/>
      </c>
      <c r="AH4005" s="11" t="str">
        <f t="shared" si="1357"/>
        <v/>
      </c>
      <c r="AI4005" s="11" t="str">
        <f t="shared" si="1358"/>
        <v/>
      </c>
      <c r="AJ4005" s="11" t="str">
        <f t="shared" si="1359"/>
        <v/>
      </c>
      <c r="AK4005" s="11" t="str">
        <f t="shared" si="1360"/>
        <v/>
      </c>
      <c r="AN4005" s="11" t="str">
        <f t="shared" si="1361"/>
        <v/>
      </c>
      <c r="AO4005" s="11" t="str">
        <f t="shared" si="1362"/>
        <v/>
      </c>
      <c r="AP4005" s="11" t="str">
        <f t="shared" si="1363"/>
        <v/>
      </c>
      <c r="AT4005" s="11" t="str">
        <f t="shared" si="1364"/>
        <v/>
      </c>
      <c r="AU4005" s="11" t="str">
        <f t="shared" si="1365"/>
        <v/>
      </c>
      <c r="AV4005" s="11" t="str">
        <f t="shared" si="1366"/>
        <v/>
      </c>
      <c r="AW4005" s="11" t="str">
        <f t="shared" si="1367"/>
        <v/>
      </c>
      <c r="AX4005" s="11" t="str">
        <f t="shared" si="1368"/>
        <v/>
      </c>
      <c r="AY4005" s="11" t="str">
        <f t="shared" si="1369"/>
        <v/>
      </c>
      <c r="AZ4005" s="11" t="str">
        <f t="shared" si="1370"/>
        <v/>
      </c>
      <c r="BA4005" s="11" t="str">
        <f t="shared" si="1371"/>
        <v xml:space="preserve"> </v>
      </c>
      <c r="BB4005" s="11" t="str">
        <f>IFERROR(IF(AW4005="","",VLOOKUP(AW4005,SUSS!R:S,2,FALSE)),AY4005*SUSS!$M$2)</f>
        <v/>
      </c>
      <c r="BC4005" s="11" t="str">
        <f t="shared" si="1372"/>
        <v/>
      </c>
    </row>
    <row r="4006" spans="14:55" ht="29.25" thickBot="1">
      <c r="N4006" s="3" t="s">
        <v>268</v>
      </c>
      <c r="O4006" s="83">
        <v>1</v>
      </c>
      <c r="P4006" s="86">
        <v>50221.62</v>
      </c>
      <c r="Q4006" s="84" t="s">
        <v>11</v>
      </c>
      <c r="R4006" s="84" t="s">
        <v>10</v>
      </c>
      <c r="S4006" s="84" t="s">
        <v>10</v>
      </c>
      <c r="T4006" s="83" t="s">
        <v>270</v>
      </c>
      <c r="U4006" s="83" t="s">
        <v>122</v>
      </c>
      <c r="AC4006" s="11" t="str">
        <f t="shared" si="1352"/>
        <v/>
      </c>
      <c r="AD4006" s="11" t="str">
        <f t="shared" si="1353"/>
        <v/>
      </c>
      <c r="AE4006" s="11" t="str">
        <f t="shared" si="1354"/>
        <v/>
      </c>
      <c r="AF4006" s="11" t="str">
        <f t="shared" si="1355"/>
        <v/>
      </c>
      <c r="AG4006" s="11" t="str">
        <f t="shared" si="1356"/>
        <v/>
      </c>
      <c r="AH4006" s="11" t="str">
        <f t="shared" si="1357"/>
        <v/>
      </c>
      <c r="AI4006" s="11" t="str">
        <f t="shared" si="1358"/>
        <v/>
      </c>
      <c r="AJ4006" s="11" t="str">
        <f t="shared" si="1359"/>
        <v/>
      </c>
      <c r="AK4006" s="11" t="str">
        <f t="shared" si="1360"/>
        <v/>
      </c>
      <c r="AN4006" s="11" t="str">
        <f t="shared" si="1361"/>
        <v/>
      </c>
      <c r="AO4006" s="11" t="str">
        <f t="shared" si="1362"/>
        <v/>
      </c>
      <c r="AP4006" s="11" t="str">
        <f t="shared" si="1363"/>
        <v/>
      </c>
      <c r="AT4006" s="11" t="str">
        <f t="shared" si="1364"/>
        <v>P897235</v>
      </c>
      <c r="AU4006" s="11">
        <f t="shared" si="1365"/>
        <v>1</v>
      </c>
      <c r="AV4006" s="11">
        <f t="shared" si="1366"/>
        <v>50221.62</v>
      </c>
      <c r="AW4006" s="11" t="str">
        <f t="shared" si="1367"/>
        <v>2022/1</v>
      </c>
      <c r="AX4006" s="11" t="str">
        <f t="shared" si="1368"/>
        <v>2022/1 Contribuciones Seg. Social</v>
      </c>
      <c r="AY4006" s="11">
        <f t="shared" si="1369"/>
        <v>162084.65</v>
      </c>
      <c r="AZ4006" s="11">
        <f t="shared" si="1370"/>
        <v>0.30984809480725045</v>
      </c>
      <c r="BA4006" s="11" t="str">
        <f t="shared" si="1371"/>
        <v>P897235 1</v>
      </c>
      <c r="BB4006" s="11">
        <f>IFERROR(IF(AW4006="","",VLOOKUP(AW4006,SUSS!R:S,2,FALSE)),AY4006*SUSS!$M$2)</f>
        <v>18652.13</v>
      </c>
      <c r="BC4006" s="11">
        <f t="shared" si="1372"/>
        <v>5779.3269445971609</v>
      </c>
    </row>
    <row r="4007" spans="14:55" ht="29.25" thickBot="1">
      <c r="N4007" s="3" t="s">
        <v>268</v>
      </c>
      <c r="O4007" s="83">
        <v>2</v>
      </c>
      <c r="P4007" s="86">
        <v>10132.26</v>
      </c>
      <c r="Q4007" s="84" t="s">
        <v>82</v>
      </c>
      <c r="R4007" s="84" t="s">
        <v>10</v>
      </c>
      <c r="S4007" s="84" t="s">
        <v>10</v>
      </c>
      <c r="T4007" s="83" t="s">
        <v>264</v>
      </c>
      <c r="U4007" s="83" t="s">
        <v>122</v>
      </c>
      <c r="AC4007" s="11" t="str">
        <f t="shared" si="1352"/>
        <v/>
      </c>
      <c r="AD4007" s="11" t="str">
        <f t="shared" si="1353"/>
        <v/>
      </c>
      <c r="AE4007" s="11" t="str">
        <f t="shared" si="1354"/>
        <v/>
      </c>
      <c r="AF4007" s="11" t="str">
        <f t="shared" si="1355"/>
        <v/>
      </c>
      <c r="AG4007" s="11" t="str">
        <f t="shared" si="1356"/>
        <v/>
      </c>
      <c r="AH4007" s="11" t="str">
        <f t="shared" si="1357"/>
        <v/>
      </c>
      <c r="AI4007" s="11" t="str">
        <f t="shared" si="1358"/>
        <v/>
      </c>
      <c r="AJ4007" s="11" t="str">
        <f t="shared" si="1359"/>
        <v/>
      </c>
      <c r="AK4007" s="11" t="str">
        <f t="shared" si="1360"/>
        <v/>
      </c>
      <c r="AN4007" s="11" t="str">
        <f t="shared" si="1361"/>
        <v/>
      </c>
      <c r="AO4007" s="11" t="str">
        <f t="shared" si="1362"/>
        <v/>
      </c>
      <c r="AP4007" s="11" t="str">
        <f t="shared" si="1363"/>
        <v/>
      </c>
      <c r="AT4007" s="11" t="str">
        <f t="shared" si="1364"/>
        <v/>
      </c>
      <c r="AU4007" s="11" t="str">
        <f t="shared" si="1365"/>
        <v/>
      </c>
      <c r="AV4007" s="11" t="str">
        <f t="shared" si="1366"/>
        <v/>
      </c>
      <c r="AW4007" s="11" t="str">
        <f t="shared" si="1367"/>
        <v/>
      </c>
      <c r="AX4007" s="11" t="str">
        <f t="shared" si="1368"/>
        <v/>
      </c>
      <c r="AY4007" s="11" t="str">
        <f t="shared" si="1369"/>
        <v/>
      </c>
      <c r="AZ4007" s="11" t="str">
        <f t="shared" si="1370"/>
        <v/>
      </c>
      <c r="BA4007" s="11" t="str">
        <f t="shared" si="1371"/>
        <v xml:space="preserve"> </v>
      </c>
      <c r="BB4007" s="11" t="str">
        <f>IFERROR(IF(AW4007="","",VLOOKUP(AW4007,SUSS!R:S,2,FALSE)),AY4007*SUSS!$M$2)</f>
        <v/>
      </c>
      <c r="BC4007" s="11" t="str">
        <f t="shared" si="1372"/>
        <v/>
      </c>
    </row>
    <row r="4008" spans="14:55" ht="29.25" thickBot="1">
      <c r="N4008" s="3" t="s">
        <v>268</v>
      </c>
      <c r="O4008" s="83">
        <v>2</v>
      </c>
      <c r="P4008" s="86">
        <v>4922.22</v>
      </c>
      <c r="Q4008" s="84" t="s">
        <v>82</v>
      </c>
      <c r="R4008" s="84" t="s">
        <v>10</v>
      </c>
      <c r="S4008" s="84" t="s">
        <v>83</v>
      </c>
      <c r="T4008" s="83" t="s">
        <v>264</v>
      </c>
      <c r="U4008" s="83" t="s">
        <v>122</v>
      </c>
      <c r="AC4008" s="11" t="str">
        <f t="shared" si="1352"/>
        <v/>
      </c>
      <c r="AD4008" s="11" t="str">
        <f t="shared" si="1353"/>
        <v/>
      </c>
      <c r="AE4008" s="11" t="str">
        <f t="shared" si="1354"/>
        <v/>
      </c>
      <c r="AF4008" s="11" t="str">
        <f t="shared" si="1355"/>
        <v/>
      </c>
      <c r="AG4008" s="11" t="str">
        <f t="shared" si="1356"/>
        <v/>
      </c>
      <c r="AH4008" s="11" t="str">
        <f t="shared" si="1357"/>
        <v/>
      </c>
      <c r="AI4008" s="11" t="str">
        <f t="shared" si="1358"/>
        <v/>
      </c>
      <c r="AJ4008" s="11" t="str">
        <f t="shared" si="1359"/>
        <v/>
      </c>
      <c r="AK4008" s="11" t="str">
        <f t="shared" si="1360"/>
        <v/>
      </c>
      <c r="AN4008" s="11" t="str">
        <f t="shared" si="1361"/>
        <v/>
      </c>
      <c r="AO4008" s="11" t="str">
        <f t="shared" si="1362"/>
        <v/>
      </c>
      <c r="AP4008" s="11" t="str">
        <f t="shared" si="1363"/>
        <v/>
      </c>
      <c r="AT4008" s="11" t="str">
        <f t="shared" si="1364"/>
        <v/>
      </c>
      <c r="AU4008" s="11" t="str">
        <f t="shared" si="1365"/>
        <v/>
      </c>
      <c r="AV4008" s="11" t="str">
        <f t="shared" si="1366"/>
        <v/>
      </c>
      <c r="AW4008" s="11" t="str">
        <f t="shared" si="1367"/>
        <v/>
      </c>
      <c r="AX4008" s="11" t="str">
        <f t="shared" si="1368"/>
        <v/>
      </c>
      <c r="AY4008" s="11" t="str">
        <f t="shared" si="1369"/>
        <v/>
      </c>
      <c r="AZ4008" s="11" t="str">
        <f t="shared" si="1370"/>
        <v/>
      </c>
      <c r="BA4008" s="11" t="str">
        <f t="shared" si="1371"/>
        <v xml:space="preserve"> </v>
      </c>
      <c r="BB4008" s="11" t="str">
        <f>IFERROR(IF(AW4008="","",VLOOKUP(AW4008,SUSS!R:S,2,FALSE)),AY4008*SUSS!$M$2)</f>
        <v/>
      </c>
      <c r="BC4008" s="11" t="str">
        <f t="shared" si="1372"/>
        <v/>
      </c>
    </row>
    <row r="4009" spans="14:55" ht="29.25" thickBot="1">
      <c r="N4009" s="3" t="s">
        <v>268</v>
      </c>
      <c r="O4009" s="83">
        <v>2</v>
      </c>
      <c r="P4009" s="86">
        <v>51904.05</v>
      </c>
      <c r="Q4009" s="84" t="s">
        <v>11</v>
      </c>
      <c r="R4009" s="84" t="s">
        <v>10</v>
      </c>
      <c r="S4009" s="84" t="s">
        <v>10</v>
      </c>
      <c r="T4009" s="83" t="s">
        <v>270</v>
      </c>
      <c r="U4009" s="83" t="s">
        <v>122</v>
      </c>
      <c r="AC4009" s="11" t="str">
        <f t="shared" si="1352"/>
        <v/>
      </c>
      <c r="AD4009" s="11" t="str">
        <f t="shared" si="1353"/>
        <v/>
      </c>
      <c r="AE4009" s="11" t="str">
        <f t="shared" si="1354"/>
        <v/>
      </c>
      <c r="AF4009" s="11" t="str">
        <f t="shared" si="1355"/>
        <v/>
      </c>
      <c r="AG4009" s="11" t="str">
        <f t="shared" si="1356"/>
        <v/>
      </c>
      <c r="AH4009" s="11" t="str">
        <f t="shared" si="1357"/>
        <v/>
      </c>
      <c r="AI4009" s="11" t="str">
        <f t="shared" si="1358"/>
        <v/>
      </c>
      <c r="AJ4009" s="11" t="str">
        <f t="shared" si="1359"/>
        <v/>
      </c>
      <c r="AK4009" s="11" t="str">
        <f t="shared" si="1360"/>
        <v/>
      </c>
      <c r="AN4009" s="11" t="str">
        <f t="shared" si="1361"/>
        <v/>
      </c>
      <c r="AO4009" s="11" t="str">
        <f t="shared" si="1362"/>
        <v/>
      </c>
      <c r="AP4009" s="11" t="str">
        <f t="shared" si="1363"/>
        <v/>
      </c>
      <c r="AT4009" s="11" t="str">
        <f t="shared" si="1364"/>
        <v>P897235</v>
      </c>
      <c r="AU4009" s="11">
        <f t="shared" si="1365"/>
        <v>2</v>
      </c>
      <c r="AV4009" s="11">
        <f t="shared" si="1366"/>
        <v>51904.05</v>
      </c>
      <c r="AW4009" s="11" t="str">
        <f t="shared" si="1367"/>
        <v>2022/1</v>
      </c>
      <c r="AX4009" s="11" t="str">
        <f t="shared" si="1368"/>
        <v>2022/1 Contribuciones Seg. Social</v>
      </c>
      <c r="AY4009" s="11">
        <f t="shared" si="1369"/>
        <v>162084.65</v>
      </c>
      <c r="AZ4009" s="11">
        <f t="shared" si="1370"/>
        <v>0.32022804133519123</v>
      </c>
      <c r="BA4009" s="11" t="str">
        <f t="shared" si="1371"/>
        <v>P897235 2</v>
      </c>
      <c r="BB4009" s="11">
        <f>IFERROR(IF(AW4009="","",VLOOKUP(AW4009,SUSS!R:S,2,FALSE)),AY4009*SUSS!$M$2)</f>
        <v>18652.13</v>
      </c>
      <c r="BC4009" s="11">
        <f t="shared" si="1372"/>
        <v>5972.9350566293606</v>
      </c>
    </row>
    <row r="4010" spans="14:55" ht="29.25" thickBot="1">
      <c r="N4010" s="3" t="s">
        <v>268</v>
      </c>
      <c r="O4010" s="83">
        <v>2</v>
      </c>
      <c r="P4010" s="86">
        <v>67445.740000000005</v>
      </c>
      <c r="Q4010" s="84" t="s">
        <v>82</v>
      </c>
      <c r="R4010" s="84" t="s">
        <v>10</v>
      </c>
      <c r="S4010" s="84" t="s">
        <v>10</v>
      </c>
      <c r="T4010" s="83" t="s">
        <v>270</v>
      </c>
      <c r="U4010" s="83" t="s">
        <v>122</v>
      </c>
      <c r="AC4010" s="11" t="str">
        <f t="shared" si="1352"/>
        <v/>
      </c>
      <c r="AD4010" s="11" t="str">
        <f t="shared" si="1353"/>
        <v/>
      </c>
      <c r="AE4010" s="11" t="str">
        <f t="shared" si="1354"/>
        <v/>
      </c>
      <c r="AF4010" s="11" t="str">
        <f t="shared" si="1355"/>
        <v/>
      </c>
      <c r="AG4010" s="11" t="str">
        <f t="shared" si="1356"/>
        <v/>
      </c>
      <c r="AH4010" s="11" t="str">
        <f t="shared" si="1357"/>
        <v/>
      </c>
      <c r="AI4010" s="11" t="str">
        <f t="shared" si="1358"/>
        <v/>
      </c>
      <c r="AJ4010" s="11" t="str">
        <f t="shared" si="1359"/>
        <v/>
      </c>
      <c r="AK4010" s="11" t="str">
        <f t="shared" si="1360"/>
        <v/>
      </c>
      <c r="AN4010" s="11" t="str">
        <f t="shared" si="1361"/>
        <v/>
      </c>
      <c r="AO4010" s="11" t="str">
        <f t="shared" si="1362"/>
        <v/>
      </c>
      <c r="AP4010" s="11" t="str">
        <f t="shared" si="1363"/>
        <v/>
      </c>
      <c r="AT4010" s="11" t="str">
        <f t="shared" si="1364"/>
        <v/>
      </c>
      <c r="AU4010" s="11" t="str">
        <f t="shared" si="1365"/>
        <v/>
      </c>
      <c r="AV4010" s="11" t="str">
        <f t="shared" si="1366"/>
        <v/>
      </c>
      <c r="AW4010" s="11" t="str">
        <f t="shared" si="1367"/>
        <v/>
      </c>
      <c r="AX4010" s="11" t="str">
        <f t="shared" si="1368"/>
        <v/>
      </c>
      <c r="AY4010" s="11" t="str">
        <f t="shared" si="1369"/>
        <v/>
      </c>
      <c r="AZ4010" s="11" t="str">
        <f t="shared" si="1370"/>
        <v/>
      </c>
      <c r="BA4010" s="11" t="str">
        <f t="shared" si="1371"/>
        <v xml:space="preserve"> </v>
      </c>
      <c r="BB4010" s="11" t="str">
        <f>IFERROR(IF(AW4010="","",VLOOKUP(AW4010,SUSS!R:S,2,FALSE)),AY4010*SUSS!$M$2)</f>
        <v/>
      </c>
      <c r="BC4010" s="11" t="str">
        <f t="shared" si="1372"/>
        <v/>
      </c>
    </row>
    <row r="4011" spans="14:55" ht="29.25" thickBot="1">
      <c r="N4011" s="3" t="s">
        <v>268</v>
      </c>
      <c r="O4011" s="83">
        <v>2</v>
      </c>
      <c r="P4011" s="86">
        <v>42862.73</v>
      </c>
      <c r="Q4011" s="84" t="s">
        <v>86</v>
      </c>
      <c r="R4011" s="84" t="s">
        <v>10</v>
      </c>
      <c r="S4011" s="84" t="s">
        <v>10</v>
      </c>
      <c r="T4011" s="83" t="s">
        <v>270</v>
      </c>
      <c r="U4011" s="83" t="s">
        <v>122</v>
      </c>
      <c r="AC4011" s="11" t="str">
        <f t="shared" si="1352"/>
        <v/>
      </c>
      <c r="AD4011" s="11" t="str">
        <f t="shared" si="1353"/>
        <v/>
      </c>
      <c r="AE4011" s="11" t="str">
        <f t="shared" si="1354"/>
        <v/>
      </c>
      <c r="AF4011" s="11" t="str">
        <f t="shared" si="1355"/>
        <v/>
      </c>
      <c r="AG4011" s="11" t="str">
        <f t="shared" si="1356"/>
        <v/>
      </c>
      <c r="AH4011" s="11" t="str">
        <f t="shared" si="1357"/>
        <v/>
      </c>
      <c r="AI4011" s="11" t="str">
        <f t="shared" si="1358"/>
        <v/>
      </c>
      <c r="AJ4011" s="11" t="str">
        <f t="shared" si="1359"/>
        <v/>
      </c>
      <c r="AK4011" s="11" t="str">
        <f t="shared" si="1360"/>
        <v/>
      </c>
      <c r="AN4011" s="11" t="str">
        <f t="shared" si="1361"/>
        <v/>
      </c>
      <c r="AO4011" s="11" t="str">
        <f t="shared" si="1362"/>
        <v/>
      </c>
      <c r="AP4011" s="11" t="str">
        <f t="shared" si="1363"/>
        <v/>
      </c>
      <c r="AT4011" s="11" t="str">
        <f t="shared" si="1364"/>
        <v/>
      </c>
      <c r="AU4011" s="11" t="str">
        <f t="shared" si="1365"/>
        <v/>
      </c>
      <c r="AV4011" s="11" t="str">
        <f t="shared" si="1366"/>
        <v/>
      </c>
      <c r="AW4011" s="11" t="str">
        <f t="shared" si="1367"/>
        <v/>
      </c>
      <c r="AX4011" s="11" t="str">
        <f t="shared" si="1368"/>
        <v/>
      </c>
      <c r="AY4011" s="11" t="str">
        <f t="shared" si="1369"/>
        <v/>
      </c>
      <c r="AZ4011" s="11" t="str">
        <f t="shared" si="1370"/>
        <v/>
      </c>
      <c r="BA4011" s="11" t="str">
        <f t="shared" si="1371"/>
        <v xml:space="preserve"> </v>
      </c>
      <c r="BB4011" s="11" t="str">
        <f>IFERROR(IF(AW4011="","",VLOOKUP(AW4011,SUSS!R:S,2,FALSE)),AY4011*SUSS!$M$2)</f>
        <v/>
      </c>
      <c r="BC4011" s="11" t="str">
        <f t="shared" si="1372"/>
        <v/>
      </c>
    </row>
    <row r="4012" spans="14:55" ht="29.25" thickBot="1">
      <c r="N4012" s="3" t="s">
        <v>268</v>
      </c>
      <c r="O4012" s="83">
        <v>3</v>
      </c>
      <c r="P4012" s="86">
        <v>85263.97</v>
      </c>
      <c r="Q4012" s="84" t="s">
        <v>82</v>
      </c>
      <c r="R4012" s="84" t="s">
        <v>10</v>
      </c>
      <c r="S4012" s="84" t="s">
        <v>10</v>
      </c>
      <c r="T4012" s="83" t="s">
        <v>270</v>
      </c>
      <c r="U4012" s="83" t="s">
        <v>124</v>
      </c>
      <c r="AC4012" s="11" t="str">
        <f t="shared" si="1352"/>
        <v/>
      </c>
      <c r="AD4012" s="11" t="str">
        <f t="shared" si="1353"/>
        <v/>
      </c>
      <c r="AE4012" s="11" t="str">
        <f t="shared" si="1354"/>
        <v/>
      </c>
      <c r="AF4012" s="11" t="str">
        <f t="shared" si="1355"/>
        <v/>
      </c>
      <c r="AG4012" s="11" t="str">
        <f t="shared" si="1356"/>
        <v/>
      </c>
      <c r="AH4012" s="11" t="str">
        <f t="shared" si="1357"/>
        <v/>
      </c>
      <c r="AI4012" s="11" t="str">
        <f t="shared" si="1358"/>
        <v/>
      </c>
      <c r="AJ4012" s="11" t="str">
        <f t="shared" si="1359"/>
        <v/>
      </c>
      <c r="AK4012" s="11" t="str">
        <f t="shared" si="1360"/>
        <v/>
      </c>
      <c r="AN4012" s="11" t="str">
        <f t="shared" si="1361"/>
        <v/>
      </c>
      <c r="AO4012" s="11" t="str">
        <f t="shared" si="1362"/>
        <v/>
      </c>
      <c r="AP4012" s="11" t="str">
        <f t="shared" si="1363"/>
        <v/>
      </c>
      <c r="AT4012" s="11" t="str">
        <f t="shared" si="1364"/>
        <v/>
      </c>
      <c r="AU4012" s="11" t="str">
        <f t="shared" si="1365"/>
        <v/>
      </c>
      <c r="AV4012" s="11" t="str">
        <f t="shared" si="1366"/>
        <v/>
      </c>
      <c r="AW4012" s="11" t="str">
        <f t="shared" si="1367"/>
        <v/>
      </c>
      <c r="AX4012" s="11" t="str">
        <f t="shared" si="1368"/>
        <v/>
      </c>
      <c r="AY4012" s="11" t="str">
        <f t="shared" si="1369"/>
        <v/>
      </c>
      <c r="AZ4012" s="11" t="str">
        <f t="shared" si="1370"/>
        <v/>
      </c>
      <c r="BA4012" s="11" t="str">
        <f t="shared" si="1371"/>
        <v xml:space="preserve"> </v>
      </c>
      <c r="BB4012" s="11" t="str">
        <f>IFERROR(IF(AW4012="","",VLOOKUP(AW4012,SUSS!R:S,2,FALSE)),AY4012*SUSS!$M$2)</f>
        <v/>
      </c>
      <c r="BC4012" s="11" t="str">
        <f t="shared" si="1372"/>
        <v/>
      </c>
    </row>
    <row r="4013" spans="14:55" ht="29.25" thickBot="1">
      <c r="N4013" s="3" t="s">
        <v>268</v>
      </c>
      <c r="O4013" s="83">
        <v>3</v>
      </c>
      <c r="P4013" s="86">
        <v>53642.83</v>
      </c>
      <c r="Q4013" s="84" t="s">
        <v>11</v>
      </c>
      <c r="R4013" s="84" t="s">
        <v>10</v>
      </c>
      <c r="S4013" s="84" t="s">
        <v>10</v>
      </c>
      <c r="T4013" s="83" t="s">
        <v>270</v>
      </c>
      <c r="U4013" s="83" t="s">
        <v>124</v>
      </c>
      <c r="AC4013" s="11" t="str">
        <f t="shared" si="1352"/>
        <v/>
      </c>
      <c r="AD4013" s="11" t="str">
        <f t="shared" si="1353"/>
        <v/>
      </c>
      <c r="AE4013" s="11" t="str">
        <f t="shared" si="1354"/>
        <v/>
      </c>
      <c r="AF4013" s="11" t="str">
        <f t="shared" si="1355"/>
        <v/>
      </c>
      <c r="AG4013" s="11" t="str">
        <f t="shared" si="1356"/>
        <v/>
      </c>
      <c r="AH4013" s="11" t="str">
        <f t="shared" si="1357"/>
        <v/>
      </c>
      <c r="AI4013" s="11" t="str">
        <f t="shared" si="1358"/>
        <v/>
      </c>
      <c r="AJ4013" s="11" t="str">
        <f t="shared" si="1359"/>
        <v/>
      </c>
      <c r="AK4013" s="11" t="str">
        <f t="shared" si="1360"/>
        <v/>
      </c>
      <c r="AN4013" s="11" t="str">
        <f t="shared" si="1361"/>
        <v/>
      </c>
      <c r="AO4013" s="11" t="str">
        <f t="shared" si="1362"/>
        <v/>
      </c>
      <c r="AP4013" s="11" t="str">
        <f t="shared" si="1363"/>
        <v/>
      </c>
      <c r="AT4013" s="11" t="str">
        <f t="shared" si="1364"/>
        <v>P897235</v>
      </c>
      <c r="AU4013" s="11">
        <f t="shared" si="1365"/>
        <v>3</v>
      </c>
      <c r="AV4013" s="11">
        <f t="shared" si="1366"/>
        <v>53642.83</v>
      </c>
      <c r="AW4013" s="11" t="str">
        <f t="shared" si="1367"/>
        <v>2022/1</v>
      </c>
      <c r="AX4013" s="11" t="str">
        <f t="shared" si="1368"/>
        <v>2022/1 Contribuciones Seg. Social</v>
      </c>
      <c r="AY4013" s="11">
        <f t="shared" si="1369"/>
        <v>162084.65</v>
      </c>
      <c r="AZ4013" s="11">
        <f t="shared" si="1370"/>
        <v>0.33095564570735109</v>
      </c>
      <c r="BA4013" s="11" t="str">
        <f t="shared" si="1371"/>
        <v>P897235 3</v>
      </c>
      <c r="BB4013" s="11">
        <f>IFERROR(IF(AW4013="","",VLOOKUP(AW4013,SUSS!R:S,2,FALSE)),AY4013*SUSS!$M$2)</f>
        <v>18652.13</v>
      </c>
      <c r="BC4013" s="11">
        <f t="shared" si="1372"/>
        <v>6173.0277279674547</v>
      </c>
    </row>
    <row r="4014" spans="14:55" ht="29.25" thickBot="1">
      <c r="N4014" s="3" t="s">
        <v>268</v>
      </c>
      <c r="O4014" s="83">
        <v>3</v>
      </c>
      <c r="P4014" s="86">
        <v>44298.63</v>
      </c>
      <c r="Q4014" s="84" t="s">
        <v>86</v>
      </c>
      <c r="R4014" s="84" t="s">
        <v>10</v>
      </c>
      <c r="S4014" s="84" t="s">
        <v>10</v>
      </c>
      <c r="T4014" s="83" t="s">
        <v>270</v>
      </c>
      <c r="U4014" s="83" t="s">
        <v>124</v>
      </c>
      <c r="AC4014" s="11" t="str">
        <f t="shared" si="1352"/>
        <v/>
      </c>
      <c r="AD4014" s="11" t="str">
        <f t="shared" si="1353"/>
        <v/>
      </c>
      <c r="AE4014" s="11" t="str">
        <f t="shared" si="1354"/>
        <v/>
      </c>
      <c r="AF4014" s="11" t="str">
        <f t="shared" si="1355"/>
        <v/>
      </c>
      <c r="AG4014" s="11" t="str">
        <f t="shared" si="1356"/>
        <v/>
      </c>
      <c r="AH4014" s="11" t="str">
        <f t="shared" si="1357"/>
        <v/>
      </c>
      <c r="AI4014" s="11" t="str">
        <f t="shared" si="1358"/>
        <v/>
      </c>
      <c r="AJ4014" s="11" t="str">
        <f t="shared" si="1359"/>
        <v/>
      </c>
      <c r="AK4014" s="11" t="str">
        <f t="shared" si="1360"/>
        <v/>
      </c>
      <c r="AN4014" s="11" t="str">
        <f t="shared" si="1361"/>
        <v/>
      </c>
      <c r="AO4014" s="11" t="str">
        <f t="shared" si="1362"/>
        <v/>
      </c>
      <c r="AP4014" s="11" t="str">
        <f t="shared" si="1363"/>
        <v/>
      </c>
      <c r="AT4014" s="11" t="str">
        <f t="shared" si="1364"/>
        <v/>
      </c>
      <c r="AU4014" s="11" t="str">
        <f t="shared" si="1365"/>
        <v/>
      </c>
      <c r="AV4014" s="11" t="str">
        <f t="shared" si="1366"/>
        <v/>
      </c>
      <c r="AW4014" s="11" t="str">
        <f t="shared" si="1367"/>
        <v/>
      </c>
      <c r="AX4014" s="11" t="str">
        <f t="shared" si="1368"/>
        <v/>
      </c>
      <c r="AY4014" s="11" t="str">
        <f t="shared" si="1369"/>
        <v/>
      </c>
      <c r="AZ4014" s="11" t="str">
        <f t="shared" si="1370"/>
        <v/>
      </c>
      <c r="BA4014" s="11" t="str">
        <f t="shared" si="1371"/>
        <v xml:space="preserve"> </v>
      </c>
      <c r="BB4014" s="11" t="str">
        <f>IFERROR(IF(AW4014="","",VLOOKUP(AW4014,SUSS!R:S,2,FALSE)),AY4014*SUSS!$M$2)</f>
        <v/>
      </c>
      <c r="BC4014" s="11" t="str">
        <f t="shared" si="1372"/>
        <v/>
      </c>
    </row>
    <row r="4015" spans="14:55" ht="29.25" thickBot="1">
      <c r="N4015" s="3" t="s">
        <v>268</v>
      </c>
      <c r="O4015" s="83">
        <v>4</v>
      </c>
      <c r="P4015" s="86">
        <v>5294.52</v>
      </c>
      <c r="Q4015" s="84" t="s">
        <v>86</v>
      </c>
      <c r="R4015" s="84" t="s">
        <v>10</v>
      </c>
      <c r="S4015" s="84" t="s">
        <v>10</v>
      </c>
      <c r="T4015" s="83" t="s">
        <v>270</v>
      </c>
      <c r="U4015" s="83" t="s">
        <v>124</v>
      </c>
      <c r="AC4015" s="11" t="str">
        <f t="shared" si="1352"/>
        <v/>
      </c>
      <c r="AD4015" s="11" t="str">
        <f t="shared" si="1353"/>
        <v/>
      </c>
      <c r="AE4015" s="11" t="str">
        <f t="shared" si="1354"/>
        <v/>
      </c>
      <c r="AF4015" s="11" t="str">
        <f t="shared" si="1355"/>
        <v/>
      </c>
      <c r="AG4015" s="11" t="str">
        <f t="shared" si="1356"/>
        <v/>
      </c>
      <c r="AH4015" s="11" t="str">
        <f t="shared" si="1357"/>
        <v/>
      </c>
      <c r="AI4015" s="11" t="str">
        <f t="shared" si="1358"/>
        <v/>
      </c>
      <c r="AJ4015" s="11" t="str">
        <f t="shared" si="1359"/>
        <v/>
      </c>
      <c r="AK4015" s="11" t="str">
        <f t="shared" si="1360"/>
        <v/>
      </c>
      <c r="AN4015" s="11" t="str">
        <f t="shared" si="1361"/>
        <v/>
      </c>
      <c r="AO4015" s="11" t="str">
        <f t="shared" si="1362"/>
        <v/>
      </c>
      <c r="AP4015" s="11" t="str">
        <f t="shared" si="1363"/>
        <v/>
      </c>
      <c r="AT4015" s="11" t="str">
        <f t="shared" si="1364"/>
        <v/>
      </c>
      <c r="AU4015" s="11" t="str">
        <f t="shared" si="1365"/>
        <v/>
      </c>
      <c r="AV4015" s="11" t="str">
        <f t="shared" si="1366"/>
        <v/>
      </c>
      <c r="AW4015" s="11" t="str">
        <f t="shared" si="1367"/>
        <v/>
      </c>
      <c r="AX4015" s="11" t="str">
        <f t="shared" si="1368"/>
        <v/>
      </c>
      <c r="AY4015" s="11" t="str">
        <f t="shared" si="1369"/>
        <v/>
      </c>
      <c r="AZ4015" s="11" t="str">
        <f t="shared" si="1370"/>
        <v/>
      </c>
      <c r="BA4015" s="11" t="str">
        <f t="shared" si="1371"/>
        <v xml:space="preserve"> </v>
      </c>
      <c r="BB4015" s="11" t="str">
        <f>IFERROR(IF(AW4015="","",VLOOKUP(AW4015,SUSS!R:S,2,FALSE)),AY4015*SUSS!$M$2)</f>
        <v/>
      </c>
      <c r="BC4015" s="11" t="str">
        <f t="shared" si="1372"/>
        <v/>
      </c>
    </row>
    <row r="4016" spans="14:55" ht="29.25" thickBot="1">
      <c r="N4016" s="3" t="s">
        <v>268</v>
      </c>
      <c r="O4016" s="83">
        <v>4</v>
      </c>
      <c r="P4016" s="86">
        <v>88120.320000000007</v>
      </c>
      <c r="Q4016" s="84" t="s">
        <v>82</v>
      </c>
      <c r="R4016" s="84" t="s">
        <v>10</v>
      </c>
      <c r="S4016" s="84" t="s">
        <v>10</v>
      </c>
      <c r="T4016" s="83" t="s">
        <v>270</v>
      </c>
      <c r="U4016" s="83" t="s">
        <v>124</v>
      </c>
      <c r="AC4016" s="11" t="str">
        <f t="shared" si="1352"/>
        <v/>
      </c>
      <c r="AD4016" s="11" t="str">
        <f t="shared" si="1353"/>
        <v/>
      </c>
      <c r="AE4016" s="11" t="str">
        <f t="shared" si="1354"/>
        <v/>
      </c>
      <c r="AF4016" s="11" t="str">
        <f t="shared" si="1355"/>
        <v/>
      </c>
      <c r="AG4016" s="11" t="str">
        <f t="shared" si="1356"/>
        <v/>
      </c>
      <c r="AH4016" s="11" t="str">
        <f t="shared" si="1357"/>
        <v/>
      </c>
      <c r="AI4016" s="11" t="str">
        <f t="shared" si="1358"/>
        <v/>
      </c>
      <c r="AJ4016" s="11" t="str">
        <f t="shared" si="1359"/>
        <v/>
      </c>
      <c r="AK4016" s="11" t="str">
        <f t="shared" si="1360"/>
        <v/>
      </c>
      <c r="AN4016" s="11" t="str">
        <f t="shared" si="1361"/>
        <v/>
      </c>
      <c r="AO4016" s="11" t="str">
        <f t="shared" si="1362"/>
        <v/>
      </c>
      <c r="AP4016" s="11" t="str">
        <f t="shared" si="1363"/>
        <v/>
      </c>
      <c r="AT4016" s="11" t="str">
        <f t="shared" si="1364"/>
        <v/>
      </c>
      <c r="AU4016" s="11" t="str">
        <f t="shared" si="1365"/>
        <v/>
      </c>
      <c r="AV4016" s="11" t="str">
        <f t="shared" si="1366"/>
        <v/>
      </c>
      <c r="AW4016" s="11" t="str">
        <f t="shared" si="1367"/>
        <v/>
      </c>
      <c r="AX4016" s="11" t="str">
        <f t="shared" si="1368"/>
        <v/>
      </c>
      <c r="AY4016" s="11" t="str">
        <f t="shared" si="1369"/>
        <v/>
      </c>
      <c r="AZ4016" s="11" t="str">
        <f t="shared" si="1370"/>
        <v/>
      </c>
      <c r="BA4016" s="11" t="str">
        <f t="shared" si="1371"/>
        <v xml:space="preserve"> </v>
      </c>
      <c r="BB4016" s="11" t="str">
        <f>IFERROR(IF(AW4016="","",VLOOKUP(AW4016,SUSS!R:S,2,FALSE)),AY4016*SUSS!$M$2)</f>
        <v/>
      </c>
      <c r="BC4016" s="11" t="str">
        <f t="shared" si="1372"/>
        <v/>
      </c>
    </row>
    <row r="4017" spans="14:55" ht="29.25" thickBot="1">
      <c r="N4017" s="3" t="s">
        <v>268</v>
      </c>
      <c r="O4017" s="83">
        <v>4</v>
      </c>
      <c r="P4017" s="86">
        <v>6316.15</v>
      </c>
      <c r="Q4017" s="84" t="s">
        <v>11</v>
      </c>
      <c r="R4017" s="84" t="s">
        <v>10</v>
      </c>
      <c r="S4017" s="84" t="s">
        <v>10</v>
      </c>
      <c r="T4017" s="83" t="s">
        <v>270</v>
      </c>
      <c r="U4017" s="83" t="s">
        <v>124</v>
      </c>
      <c r="AC4017" s="11" t="str">
        <f t="shared" si="1352"/>
        <v/>
      </c>
      <c r="AD4017" s="11" t="str">
        <f t="shared" si="1353"/>
        <v/>
      </c>
      <c r="AE4017" s="11" t="str">
        <f t="shared" si="1354"/>
        <v/>
      </c>
      <c r="AF4017" s="11" t="str">
        <f t="shared" si="1355"/>
        <v/>
      </c>
      <c r="AG4017" s="11" t="str">
        <f t="shared" si="1356"/>
        <v/>
      </c>
      <c r="AH4017" s="11" t="str">
        <f t="shared" si="1357"/>
        <v/>
      </c>
      <c r="AI4017" s="11" t="str">
        <f t="shared" si="1358"/>
        <v/>
      </c>
      <c r="AJ4017" s="11" t="str">
        <f t="shared" si="1359"/>
        <v/>
      </c>
      <c r="AK4017" s="11" t="str">
        <f t="shared" si="1360"/>
        <v/>
      </c>
      <c r="AN4017" s="11" t="str">
        <f t="shared" si="1361"/>
        <v/>
      </c>
      <c r="AO4017" s="11" t="str">
        <f t="shared" si="1362"/>
        <v/>
      </c>
      <c r="AP4017" s="11" t="str">
        <f t="shared" si="1363"/>
        <v/>
      </c>
      <c r="AT4017" s="11" t="str">
        <f t="shared" si="1364"/>
        <v>P897235</v>
      </c>
      <c r="AU4017" s="11">
        <f t="shared" si="1365"/>
        <v>4</v>
      </c>
      <c r="AV4017" s="11">
        <f t="shared" si="1366"/>
        <v>6316.15</v>
      </c>
      <c r="AW4017" s="11" t="str">
        <f t="shared" si="1367"/>
        <v>2022/1</v>
      </c>
      <c r="AX4017" s="11" t="str">
        <f t="shared" si="1368"/>
        <v>2022/1 Contribuciones Seg. Social</v>
      </c>
      <c r="AY4017" s="11">
        <f t="shared" si="1369"/>
        <v>162084.65</v>
      </c>
      <c r="AZ4017" s="11">
        <f t="shared" si="1370"/>
        <v>3.8968218150207311E-2</v>
      </c>
      <c r="BA4017" s="11" t="str">
        <f t="shared" si="1371"/>
        <v>P897235 4</v>
      </c>
      <c r="BB4017" s="11">
        <f>IFERROR(IF(AW4017="","",VLOOKUP(AW4017,SUSS!R:S,2,FALSE)),AY4017*SUSS!$M$2)</f>
        <v>18652.13</v>
      </c>
      <c r="BC4017" s="11">
        <f t="shared" si="1372"/>
        <v>726.8402708060263</v>
      </c>
    </row>
    <row r="4018" spans="14:55" ht="29.25" thickBot="1">
      <c r="N4018" s="3" t="s">
        <v>268</v>
      </c>
      <c r="O4018" s="83">
        <v>4</v>
      </c>
      <c r="P4018" s="86">
        <v>5610.83</v>
      </c>
      <c r="Q4018" s="84" t="s">
        <v>11</v>
      </c>
      <c r="R4018" s="84" t="s">
        <v>10</v>
      </c>
      <c r="S4018" s="84" t="s">
        <v>83</v>
      </c>
      <c r="T4018" s="83" t="s">
        <v>270</v>
      </c>
      <c r="U4018" s="83" t="s">
        <v>124</v>
      </c>
      <c r="AC4018" s="11" t="str">
        <f t="shared" si="1352"/>
        <v/>
      </c>
      <c r="AD4018" s="11" t="str">
        <f t="shared" si="1353"/>
        <v/>
      </c>
      <c r="AE4018" s="11" t="str">
        <f t="shared" si="1354"/>
        <v/>
      </c>
      <c r="AF4018" s="11" t="str">
        <f t="shared" si="1355"/>
        <v/>
      </c>
      <c r="AG4018" s="11" t="str">
        <f t="shared" si="1356"/>
        <v/>
      </c>
      <c r="AH4018" s="11" t="str">
        <f t="shared" si="1357"/>
        <v/>
      </c>
      <c r="AI4018" s="11" t="str">
        <f t="shared" si="1358"/>
        <v/>
      </c>
      <c r="AJ4018" s="11" t="str">
        <f t="shared" si="1359"/>
        <v/>
      </c>
      <c r="AK4018" s="11" t="str">
        <f t="shared" si="1360"/>
        <v/>
      </c>
      <c r="AN4018" s="11" t="str">
        <f t="shared" si="1361"/>
        <v/>
      </c>
      <c r="AO4018" s="11" t="str">
        <f t="shared" si="1362"/>
        <v/>
      </c>
      <c r="AP4018" s="11" t="str">
        <f t="shared" si="1363"/>
        <v/>
      </c>
      <c r="AT4018" s="11" t="str">
        <f t="shared" si="1364"/>
        <v>P897235</v>
      </c>
      <c r="AU4018" s="11">
        <f t="shared" si="1365"/>
        <v>4</v>
      </c>
      <c r="AV4018" s="11">
        <f t="shared" si="1366"/>
        <v>5610.83</v>
      </c>
      <c r="AW4018" s="11" t="str">
        <f t="shared" si="1367"/>
        <v>2022/1</v>
      </c>
      <c r="AX4018" s="11" t="str">
        <f t="shared" si="1368"/>
        <v>2022/1 Contribuciones Seg. Social</v>
      </c>
      <c r="AY4018" s="11">
        <f t="shared" si="1369"/>
        <v>162084.65</v>
      </c>
      <c r="AZ4018" s="11">
        <f t="shared" si="1370"/>
        <v>3.4616664810640616E-2</v>
      </c>
      <c r="BA4018" s="11" t="str">
        <f t="shared" si="1371"/>
        <v>P897235 4</v>
      </c>
      <c r="BB4018" s="11">
        <f>IFERROR(IF(AW4018="","",VLOOKUP(AW4018,SUSS!R:S,2,FALSE)),AY4018*SUSS!$M$2)</f>
        <v>18652.13</v>
      </c>
      <c r="BC4018" s="11">
        <f t="shared" si="1372"/>
        <v>645.67453221449421</v>
      </c>
    </row>
    <row r="4019" spans="14:55" ht="29.25" thickBot="1">
      <c r="N4019" s="3" t="s">
        <v>268</v>
      </c>
      <c r="O4019" s="83">
        <v>4</v>
      </c>
      <c r="P4019" s="86">
        <v>4636.18</v>
      </c>
      <c r="Q4019" s="84" t="s">
        <v>86</v>
      </c>
      <c r="R4019" s="84" t="s">
        <v>10</v>
      </c>
      <c r="S4019" s="84" t="s">
        <v>83</v>
      </c>
      <c r="T4019" s="83" t="s">
        <v>270</v>
      </c>
      <c r="U4019" s="83" t="s">
        <v>124</v>
      </c>
      <c r="AC4019" s="11" t="str">
        <f t="shared" si="1352"/>
        <v/>
      </c>
      <c r="AD4019" s="11" t="str">
        <f t="shared" si="1353"/>
        <v/>
      </c>
      <c r="AE4019" s="11" t="str">
        <f t="shared" si="1354"/>
        <v/>
      </c>
      <c r="AF4019" s="11" t="str">
        <f t="shared" si="1355"/>
        <v/>
      </c>
      <c r="AG4019" s="11" t="str">
        <f t="shared" si="1356"/>
        <v/>
      </c>
      <c r="AH4019" s="11" t="str">
        <f t="shared" si="1357"/>
        <v/>
      </c>
      <c r="AI4019" s="11" t="str">
        <f t="shared" si="1358"/>
        <v/>
      </c>
      <c r="AJ4019" s="11" t="str">
        <f t="shared" si="1359"/>
        <v/>
      </c>
      <c r="AK4019" s="11" t="str">
        <f t="shared" si="1360"/>
        <v/>
      </c>
      <c r="AN4019" s="11" t="str">
        <f t="shared" si="1361"/>
        <v/>
      </c>
      <c r="AO4019" s="11" t="str">
        <f t="shared" si="1362"/>
        <v/>
      </c>
      <c r="AP4019" s="11" t="str">
        <f t="shared" si="1363"/>
        <v/>
      </c>
      <c r="AT4019" s="11" t="str">
        <f t="shared" si="1364"/>
        <v/>
      </c>
      <c r="AU4019" s="11" t="str">
        <f t="shared" si="1365"/>
        <v/>
      </c>
      <c r="AV4019" s="11" t="str">
        <f t="shared" si="1366"/>
        <v/>
      </c>
      <c r="AW4019" s="11" t="str">
        <f t="shared" si="1367"/>
        <v/>
      </c>
      <c r="AX4019" s="11" t="str">
        <f t="shared" si="1368"/>
        <v/>
      </c>
      <c r="AY4019" s="11" t="str">
        <f t="shared" si="1369"/>
        <v/>
      </c>
      <c r="AZ4019" s="11" t="str">
        <f t="shared" si="1370"/>
        <v/>
      </c>
      <c r="BA4019" s="11" t="str">
        <f t="shared" si="1371"/>
        <v xml:space="preserve"> </v>
      </c>
      <c r="BB4019" s="11" t="str">
        <f>IFERROR(IF(AW4019="","",VLOOKUP(AW4019,SUSS!R:S,2,FALSE)),AY4019*SUSS!$M$2)</f>
        <v/>
      </c>
      <c r="BC4019" s="11" t="str">
        <f t="shared" si="1372"/>
        <v/>
      </c>
    </row>
    <row r="4020" spans="14:55" ht="29.25" thickBot="1">
      <c r="N4020" s="3" t="s">
        <v>268</v>
      </c>
      <c r="O4020" s="83">
        <v>4</v>
      </c>
      <c r="P4020" s="86">
        <v>43512.89</v>
      </c>
      <c r="Q4020" s="84" t="s">
        <v>11</v>
      </c>
      <c r="R4020" s="84" t="s">
        <v>10</v>
      </c>
      <c r="S4020" s="84" t="s">
        <v>10</v>
      </c>
      <c r="T4020" s="83" t="s">
        <v>271</v>
      </c>
      <c r="U4020" s="83" t="s">
        <v>124</v>
      </c>
      <c r="AC4020" s="11" t="str">
        <f t="shared" si="1352"/>
        <v/>
      </c>
      <c r="AD4020" s="11" t="str">
        <f t="shared" si="1353"/>
        <v/>
      </c>
      <c r="AE4020" s="11" t="str">
        <f t="shared" si="1354"/>
        <v/>
      </c>
      <c r="AF4020" s="11" t="str">
        <f t="shared" si="1355"/>
        <v/>
      </c>
      <c r="AG4020" s="11" t="str">
        <f t="shared" si="1356"/>
        <v/>
      </c>
      <c r="AH4020" s="11" t="str">
        <f t="shared" si="1357"/>
        <v/>
      </c>
      <c r="AI4020" s="11" t="str">
        <f t="shared" si="1358"/>
        <v/>
      </c>
      <c r="AJ4020" s="11" t="str">
        <f t="shared" si="1359"/>
        <v/>
      </c>
      <c r="AK4020" s="11" t="str">
        <f t="shared" si="1360"/>
        <v/>
      </c>
      <c r="AN4020" s="11" t="str">
        <f t="shared" si="1361"/>
        <v/>
      </c>
      <c r="AO4020" s="11" t="str">
        <f t="shared" si="1362"/>
        <v/>
      </c>
      <c r="AP4020" s="11" t="str">
        <f t="shared" si="1363"/>
        <v/>
      </c>
      <c r="AT4020" s="11" t="str">
        <f t="shared" si="1364"/>
        <v>P897235</v>
      </c>
      <c r="AU4020" s="11">
        <f t="shared" si="1365"/>
        <v>4</v>
      </c>
      <c r="AV4020" s="11">
        <f t="shared" si="1366"/>
        <v>43512.89</v>
      </c>
      <c r="AW4020" s="11" t="str">
        <f t="shared" si="1367"/>
        <v>2022/2</v>
      </c>
      <c r="AX4020" s="11" t="str">
        <f t="shared" si="1368"/>
        <v>2022/2 Contribuciones Seg. Social</v>
      </c>
      <c r="AY4020" s="11">
        <f t="shared" si="1369"/>
        <v>159848.07999999999</v>
      </c>
      <c r="AZ4020" s="11">
        <f t="shared" si="1370"/>
        <v>0.27221402972122033</v>
      </c>
      <c r="BA4020" s="11" t="str">
        <f t="shared" si="1371"/>
        <v>P897235 4</v>
      </c>
      <c r="BB4020" s="11">
        <f>IFERROR(IF(AW4020="","",VLOOKUP(AW4020,SUSS!R:S,2,FALSE)),AY4020*SUSS!$M$2)</f>
        <v>18433.7</v>
      </c>
      <c r="BC4020" s="11">
        <f t="shared" si="1372"/>
        <v>5017.9117596720598</v>
      </c>
    </row>
    <row r="4021" spans="14:55" ht="29.25" thickBot="1">
      <c r="N4021" s="3" t="s">
        <v>268</v>
      </c>
      <c r="O4021" s="83">
        <v>4</v>
      </c>
      <c r="P4021" s="86">
        <v>35851.94</v>
      </c>
      <c r="Q4021" s="84" t="s">
        <v>86</v>
      </c>
      <c r="R4021" s="84" t="s">
        <v>10</v>
      </c>
      <c r="S4021" s="84" t="s">
        <v>10</v>
      </c>
      <c r="T4021" s="83" t="s">
        <v>271</v>
      </c>
      <c r="U4021" s="83" t="s">
        <v>124</v>
      </c>
      <c r="AC4021" s="11" t="str">
        <f t="shared" si="1352"/>
        <v/>
      </c>
      <c r="AD4021" s="11" t="str">
        <f t="shared" si="1353"/>
        <v/>
      </c>
      <c r="AE4021" s="11" t="str">
        <f t="shared" si="1354"/>
        <v/>
      </c>
      <c r="AF4021" s="11" t="str">
        <f t="shared" si="1355"/>
        <v/>
      </c>
      <c r="AG4021" s="11" t="str">
        <f t="shared" si="1356"/>
        <v/>
      </c>
      <c r="AH4021" s="11" t="str">
        <f t="shared" si="1357"/>
        <v/>
      </c>
      <c r="AI4021" s="11" t="str">
        <f t="shared" si="1358"/>
        <v/>
      </c>
      <c r="AJ4021" s="11" t="str">
        <f t="shared" si="1359"/>
        <v/>
      </c>
      <c r="AK4021" s="11" t="str">
        <f t="shared" si="1360"/>
        <v/>
      </c>
      <c r="AN4021" s="11" t="str">
        <f t="shared" si="1361"/>
        <v/>
      </c>
      <c r="AO4021" s="11" t="str">
        <f t="shared" si="1362"/>
        <v/>
      </c>
      <c r="AP4021" s="11" t="str">
        <f t="shared" si="1363"/>
        <v/>
      </c>
      <c r="AT4021" s="11" t="str">
        <f t="shared" si="1364"/>
        <v/>
      </c>
      <c r="AU4021" s="11" t="str">
        <f t="shared" si="1365"/>
        <v/>
      </c>
      <c r="AV4021" s="11" t="str">
        <f t="shared" si="1366"/>
        <v/>
      </c>
      <c r="AW4021" s="11" t="str">
        <f t="shared" si="1367"/>
        <v/>
      </c>
      <c r="AX4021" s="11" t="str">
        <f t="shared" si="1368"/>
        <v/>
      </c>
      <c r="AY4021" s="11" t="str">
        <f t="shared" si="1369"/>
        <v/>
      </c>
      <c r="AZ4021" s="11" t="str">
        <f t="shared" si="1370"/>
        <v/>
      </c>
      <c r="BA4021" s="11" t="str">
        <f t="shared" si="1371"/>
        <v xml:space="preserve"> </v>
      </c>
      <c r="BB4021" s="11" t="str">
        <f>IFERROR(IF(AW4021="","",VLOOKUP(AW4021,SUSS!R:S,2,FALSE)),AY4021*SUSS!$M$2)</f>
        <v/>
      </c>
      <c r="BC4021" s="11" t="str">
        <f t="shared" si="1372"/>
        <v/>
      </c>
    </row>
    <row r="4022" spans="14:55" ht="29.25" thickBot="1">
      <c r="N4022" s="3" t="s">
        <v>268</v>
      </c>
      <c r="O4022" s="83">
        <v>5</v>
      </c>
      <c r="P4022" s="86">
        <v>91072.35</v>
      </c>
      <c r="Q4022" s="84" t="s">
        <v>82</v>
      </c>
      <c r="R4022" s="84" t="s">
        <v>10</v>
      </c>
      <c r="S4022" s="84" t="s">
        <v>10</v>
      </c>
      <c r="T4022" s="83" t="s">
        <v>270</v>
      </c>
      <c r="U4022" s="83" t="s">
        <v>124</v>
      </c>
      <c r="AC4022" s="11" t="str">
        <f t="shared" si="1352"/>
        <v/>
      </c>
      <c r="AD4022" s="11" t="str">
        <f t="shared" si="1353"/>
        <v/>
      </c>
      <c r="AE4022" s="11" t="str">
        <f t="shared" si="1354"/>
        <v/>
      </c>
      <c r="AF4022" s="11" t="str">
        <f t="shared" si="1355"/>
        <v/>
      </c>
      <c r="AG4022" s="11" t="str">
        <f t="shared" si="1356"/>
        <v/>
      </c>
      <c r="AH4022" s="11" t="str">
        <f t="shared" si="1357"/>
        <v/>
      </c>
      <c r="AI4022" s="11" t="str">
        <f t="shared" si="1358"/>
        <v/>
      </c>
      <c r="AJ4022" s="11" t="str">
        <f t="shared" si="1359"/>
        <v/>
      </c>
      <c r="AK4022" s="11" t="str">
        <f t="shared" si="1360"/>
        <v/>
      </c>
      <c r="AN4022" s="11" t="str">
        <f t="shared" si="1361"/>
        <v/>
      </c>
      <c r="AO4022" s="11" t="str">
        <f t="shared" si="1362"/>
        <v/>
      </c>
      <c r="AP4022" s="11" t="str">
        <f t="shared" si="1363"/>
        <v/>
      </c>
      <c r="AT4022" s="11" t="str">
        <f t="shared" si="1364"/>
        <v/>
      </c>
      <c r="AU4022" s="11" t="str">
        <f t="shared" si="1365"/>
        <v/>
      </c>
      <c r="AV4022" s="11" t="str">
        <f t="shared" si="1366"/>
        <v/>
      </c>
      <c r="AW4022" s="11" t="str">
        <f t="shared" si="1367"/>
        <v/>
      </c>
      <c r="AX4022" s="11" t="str">
        <f t="shared" si="1368"/>
        <v/>
      </c>
      <c r="AY4022" s="11" t="str">
        <f t="shared" si="1369"/>
        <v/>
      </c>
      <c r="AZ4022" s="11" t="str">
        <f t="shared" si="1370"/>
        <v/>
      </c>
      <c r="BA4022" s="11" t="str">
        <f t="shared" si="1371"/>
        <v xml:space="preserve"> </v>
      </c>
      <c r="BB4022" s="11" t="str">
        <f>IFERROR(IF(AW4022="","",VLOOKUP(AW4022,SUSS!R:S,2,FALSE)),AY4022*SUSS!$M$2)</f>
        <v/>
      </c>
      <c r="BC4022" s="11" t="str">
        <f t="shared" si="1372"/>
        <v/>
      </c>
    </row>
    <row r="4023" spans="14:55" ht="29.25" thickBot="1">
      <c r="N4023" s="3" t="s">
        <v>268</v>
      </c>
      <c r="O4023" s="83">
        <v>5</v>
      </c>
      <c r="P4023" s="86">
        <v>47316.35</v>
      </c>
      <c r="Q4023" s="84" t="s">
        <v>86</v>
      </c>
      <c r="R4023" s="84" t="s">
        <v>10</v>
      </c>
      <c r="S4023" s="84" t="s">
        <v>10</v>
      </c>
      <c r="T4023" s="83" t="s">
        <v>271</v>
      </c>
      <c r="U4023" s="83" t="s">
        <v>124</v>
      </c>
      <c r="AC4023" s="11" t="str">
        <f t="shared" si="1352"/>
        <v/>
      </c>
      <c r="AD4023" s="11" t="str">
        <f t="shared" si="1353"/>
        <v/>
      </c>
      <c r="AE4023" s="11" t="str">
        <f t="shared" si="1354"/>
        <v/>
      </c>
      <c r="AF4023" s="11" t="str">
        <f t="shared" si="1355"/>
        <v/>
      </c>
      <c r="AG4023" s="11" t="str">
        <f t="shared" si="1356"/>
        <v/>
      </c>
      <c r="AH4023" s="11" t="str">
        <f t="shared" si="1357"/>
        <v/>
      </c>
      <c r="AI4023" s="11" t="str">
        <f t="shared" si="1358"/>
        <v/>
      </c>
      <c r="AJ4023" s="11" t="str">
        <f t="shared" si="1359"/>
        <v/>
      </c>
      <c r="AK4023" s="11" t="str">
        <f t="shared" si="1360"/>
        <v/>
      </c>
      <c r="AN4023" s="11" t="str">
        <f t="shared" si="1361"/>
        <v/>
      </c>
      <c r="AO4023" s="11" t="str">
        <f t="shared" si="1362"/>
        <v/>
      </c>
      <c r="AP4023" s="11" t="str">
        <f t="shared" si="1363"/>
        <v/>
      </c>
      <c r="AT4023" s="11" t="str">
        <f t="shared" si="1364"/>
        <v/>
      </c>
      <c r="AU4023" s="11" t="str">
        <f t="shared" si="1365"/>
        <v/>
      </c>
      <c r="AV4023" s="11" t="str">
        <f t="shared" si="1366"/>
        <v/>
      </c>
      <c r="AW4023" s="11" t="str">
        <f t="shared" si="1367"/>
        <v/>
      </c>
      <c r="AX4023" s="11" t="str">
        <f t="shared" si="1368"/>
        <v/>
      </c>
      <c r="AY4023" s="11" t="str">
        <f t="shared" si="1369"/>
        <v/>
      </c>
      <c r="AZ4023" s="11" t="str">
        <f t="shared" si="1370"/>
        <v/>
      </c>
      <c r="BA4023" s="11" t="str">
        <f t="shared" si="1371"/>
        <v xml:space="preserve"> </v>
      </c>
      <c r="BB4023" s="11" t="str">
        <f>IFERROR(IF(AW4023="","",VLOOKUP(AW4023,SUSS!R:S,2,FALSE)),AY4023*SUSS!$M$2)</f>
        <v/>
      </c>
      <c r="BC4023" s="11" t="str">
        <f t="shared" si="1372"/>
        <v/>
      </c>
    </row>
    <row r="4024" spans="14:55" ht="29.25" thickBot="1">
      <c r="N4024" s="3" t="s">
        <v>268</v>
      </c>
      <c r="O4024" s="83">
        <v>5</v>
      </c>
      <c r="P4024" s="86">
        <v>57297.1</v>
      </c>
      <c r="Q4024" s="84" t="s">
        <v>11</v>
      </c>
      <c r="R4024" s="84" t="s">
        <v>10</v>
      </c>
      <c r="S4024" s="84" t="s">
        <v>10</v>
      </c>
      <c r="T4024" s="83" t="s">
        <v>271</v>
      </c>
      <c r="U4024" s="83" t="s">
        <v>124</v>
      </c>
      <c r="AC4024" s="11" t="str">
        <f t="shared" si="1352"/>
        <v/>
      </c>
      <c r="AD4024" s="11" t="str">
        <f t="shared" si="1353"/>
        <v/>
      </c>
      <c r="AE4024" s="11" t="str">
        <f t="shared" si="1354"/>
        <v/>
      </c>
      <c r="AF4024" s="11" t="str">
        <f t="shared" si="1355"/>
        <v/>
      </c>
      <c r="AG4024" s="11" t="str">
        <f t="shared" si="1356"/>
        <v/>
      </c>
      <c r="AH4024" s="11" t="str">
        <f t="shared" si="1357"/>
        <v/>
      </c>
      <c r="AI4024" s="11" t="str">
        <f t="shared" si="1358"/>
        <v/>
      </c>
      <c r="AJ4024" s="11" t="str">
        <f t="shared" si="1359"/>
        <v/>
      </c>
      <c r="AK4024" s="11" t="str">
        <f t="shared" si="1360"/>
        <v/>
      </c>
      <c r="AN4024" s="11" t="str">
        <f t="shared" si="1361"/>
        <v/>
      </c>
      <c r="AO4024" s="11" t="str">
        <f t="shared" si="1362"/>
        <v/>
      </c>
      <c r="AP4024" s="11" t="str">
        <f t="shared" si="1363"/>
        <v/>
      </c>
      <c r="AT4024" s="11" t="str">
        <f t="shared" si="1364"/>
        <v>P897235</v>
      </c>
      <c r="AU4024" s="11">
        <f t="shared" si="1365"/>
        <v>5</v>
      </c>
      <c r="AV4024" s="11">
        <f t="shared" si="1366"/>
        <v>57297.1</v>
      </c>
      <c r="AW4024" s="11" t="str">
        <f t="shared" si="1367"/>
        <v>2022/2</v>
      </c>
      <c r="AX4024" s="11" t="str">
        <f t="shared" si="1368"/>
        <v>2022/2 Contribuciones Seg. Social</v>
      </c>
      <c r="AY4024" s="11">
        <f t="shared" si="1369"/>
        <v>159848.07999999999</v>
      </c>
      <c r="AZ4024" s="11">
        <f t="shared" si="1370"/>
        <v>0.35844722063599388</v>
      </c>
      <c r="BA4024" s="11" t="str">
        <f t="shared" si="1371"/>
        <v>P897235 5</v>
      </c>
      <c r="BB4024" s="11">
        <f>IFERROR(IF(AW4024="","",VLOOKUP(AW4024,SUSS!R:S,2,FALSE)),AY4024*SUSS!$M$2)</f>
        <v>18433.7</v>
      </c>
      <c r="BC4024" s="11">
        <f t="shared" si="1372"/>
        <v>6607.5085310377208</v>
      </c>
    </row>
    <row r="4025" spans="14:55" ht="29.25" thickBot="1">
      <c r="N4025" s="3" t="s">
        <v>268</v>
      </c>
      <c r="O4025" s="83">
        <v>6</v>
      </c>
      <c r="P4025" s="86">
        <v>86186.58</v>
      </c>
      <c r="Q4025" s="84" t="s">
        <v>82</v>
      </c>
      <c r="R4025" s="84" t="s">
        <v>10</v>
      </c>
      <c r="S4025" s="84" t="s">
        <v>10</v>
      </c>
      <c r="T4025" s="83" t="s">
        <v>270</v>
      </c>
      <c r="U4025" s="83" t="s">
        <v>124</v>
      </c>
      <c r="AC4025" s="11" t="str">
        <f t="shared" si="1352"/>
        <v/>
      </c>
      <c r="AD4025" s="11" t="str">
        <f t="shared" si="1353"/>
        <v/>
      </c>
      <c r="AE4025" s="11" t="str">
        <f t="shared" si="1354"/>
        <v/>
      </c>
      <c r="AF4025" s="11" t="str">
        <f t="shared" si="1355"/>
        <v/>
      </c>
      <c r="AG4025" s="11" t="str">
        <f t="shared" si="1356"/>
        <v/>
      </c>
      <c r="AH4025" s="11" t="str">
        <f t="shared" si="1357"/>
        <v/>
      </c>
      <c r="AI4025" s="11" t="str">
        <f t="shared" si="1358"/>
        <v/>
      </c>
      <c r="AJ4025" s="11" t="str">
        <f t="shared" si="1359"/>
        <v/>
      </c>
      <c r="AK4025" s="11" t="str">
        <f t="shared" si="1360"/>
        <v/>
      </c>
      <c r="AN4025" s="11" t="str">
        <f t="shared" si="1361"/>
        <v/>
      </c>
      <c r="AO4025" s="11" t="str">
        <f t="shared" si="1362"/>
        <v/>
      </c>
      <c r="AP4025" s="11" t="str">
        <f t="shared" si="1363"/>
        <v/>
      </c>
      <c r="AT4025" s="11" t="str">
        <f t="shared" si="1364"/>
        <v/>
      </c>
      <c r="AU4025" s="11" t="str">
        <f t="shared" si="1365"/>
        <v/>
      </c>
      <c r="AV4025" s="11" t="str">
        <f t="shared" si="1366"/>
        <v/>
      </c>
      <c r="AW4025" s="11" t="str">
        <f t="shared" si="1367"/>
        <v/>
      </c>
      <c r="AX4025" s="11" t="str">
        <f t="shared" si="1368"/>
        <v/>
      </c>
      <c r="AY4025" s="11" t="str">
        <f t="shared" si="1369"/>
        <v/>
      </c>
      <c r="AZ4025" s="11" t="str">
        <f t="shared" si="1370"/>
        <v/>
      </c>
      <c r="BA4025" s="11" t="str">
        <f t="shared" si="1371"/>
        <v xml:space="preserve"> </v>
      </c>
      <c r="BB4025" s="11" t="str">
        <f>IFERROR(IF(AW4025="","",VLOOKUP(AW4025,SUSS!R:S,2,FALSE)),AY4025*SUSS!$M$2)</f>
        <v/>
      </c>
      <c r="BC4025" s="11" t="str">
        <f t="shared" si="1372"/>
        <v/>
      </c>
    </row>
    <row r="4026" spans="14:55" ht="29.25" thickBot="1">
      <c r="N4026" s="3" t="s">
        <v>268</v>
      </c>
      <c r="O4026" s="83">
        <v>6</v>
      </c>
      <c r="P4026" s="86">
        <v>7936.72</v>
      </c>
      <c r="Q4026" s="84" t="s">
        <v>82</v>
      </c>
      <c r="R4026" s="84" t="s">
        <v>10</v>
      </c>
      <c r="S4026" s="84" t="s">
        <v>83</v>
      </c>
      <c r="T4026" s="83" t="s">
        <v>270</v>
      </c>
      <c r="U4026" s="83" t="s">
        <v>124</v>
      </c>
      <c r="AC4026" s="11" t="str">
        <f t="shared" si="1352"/>
        <v/>
      </c>
      <c r="AD4026" s="11" t="str">
        <f t="shared" si="1353"/>
        <v/>
      </c>
      <c r="AE4026" s="11" t="str">
        <f t="shared" si="1354"/>
        <v/>
      </c>
      <c r="AF4026" s="11" t="str">
        <f t="shared" si="1355"/>
        <v/>
      </c>
      <c r="AG4026" s="11" t="str">
        <f t="shared" si="1356"/>
        <v/>
      </c>
      <c r="AH4026" s="11" t="str">
        <f t="shared" si="1357"/>
        <v/>
      </c>
      <c r="AI4026" s="11" t="str">
        <f t="shared" si="1358"/>
        <v/>
      </c>
      <c r="AJ4026" s="11" t="str">
        <f t="shared" si="1359"/>
        <v/>
      </c>
      <c r="AK4026" s="11" t="str">
        <f t="shared" si="1360"/>
        <v/>
      </c>
      <c r="AN4026" s="11" t="str">
        <f t="shared" si="1361"/>
        <v/>
      </c>
      <c r="AO4026" s="11" t="str">
        <f t="shared" si="1362"/>
        <v/>
      </c>
      <c r="AP4026" s="11" t="str">
        <f t="shared" si="1363"/>
        <v/>
      </c>
      <c r="AT4026" s="11" t="str">
        <f t="shared" si="1364"/>
        <v/>
      </c>
      <c r="AU4026" s="11" t="str">
        <f t="shared" si="1365"/>
        <v/>
      </c>
      <c r="AV4026" s="11" t="str">
        <f t="shared" si="1366"/>
        <v/>
      </c>
      <c r="AW4026" s="11" t="str">
        <f t="shared" si="1367"/>
        <v/>
      </c>
      <c r="AX4026" s="11" t="str">
        <f t="shared" si="1368"/>
        <v/>
      </c>
      <c r="AY4026" s="11" t="str">
        <f t="shared" si="1369"/>
        <v/>
      </c>
      <c r="AZ4026" s="11" t="str">
        <f t="shared" si="1370"/>
        <v/>
      </c>
      <c r="BA4026" s="11" t="str">
        <f t="shared" si="1371"/>
        <v xml:space="preserve"> </v>
      </c>
      <c r="BB4026" s="11" t="str">
        <f>IFERROR(IF(AW4026="","",VLOOKUP(AW4026,SUSS!R:S,2,FALSE)),AY4026*SUSS!$M$2)</f>
        <v/>
      </c>
      <c r="BC4026" s="11" t="str">
        <f t="shared" si="1372"/>
        <v/>
      </c>
    </row>
    <row r="4027" spans="14:55" ht="29.25" thickBot="1">
      <c r="N4027" s="3" t="s">
        <v>268</v>
      </c>
      <c r="O4027" s="83">
        <v>6</v>
      </c>
      <c r="P4027" s="86">
        <v>59038.09</v>
      </c>
      <c r="Q4027" s="84" t="s">
        <v>11</v>
      </c>
      <c r="R4027" s="84" t="s">
        <v>10</v>
      </c>
      <c r="S4027" s="84" t="s">
        <v>10</v>
      </c>
      <c r="T4027" s="83" t="s">
        <v>271</v>
      </c>
      <c r="U4027" s="83" t="s">
        <v>124</v>
      </c>
      <c r="AC4027" s="11" t="str">
        <f t="shared" si="1352"/>
        <v/>
      </c>
      <c r="AD4027" s="11" t="str">
        <f t="shared" si="1353"/>
        <v/>
      </c>
      <c r="AE4027" s="11" t="str">
        <f t="shared" si="1354"/>
        <v/>
      </c>
      <c r="AF4027" s="11" t="str">
        <f t="shared" si="1355"/>
        <v/>
      </c>
      <c r="AG4027" s="11" t="str">
        <f t="shared" si="1356"/>
        <v/>
      </c>
      <c r="AH4027" s="11" t="str">
        <f t="shared" si="1357"/>
        <v/>
      </c>
      <c r="AI4027" s="11" t="str">
        <f t="shared" si="1358"/>
        <v/>
      </c>
      <c r="AJ4027" s="11" t="str">
        <f t="shared" si="1359"/>
        <v/>
      </c>
      <c r="AK4027" s="11" t="str">
        <f t="shared" si="1360"/>
        <v/>
      </c>
      <c r="AN4027" s="11" t="str">
        <f t="shared" si="1361"/>
        <v/>
      </c>
      <c r="AO4027" s="11" t="str">
        <f t="shared" si="1362"/>
        <v/>
      </c>
      <c r="AP4027" s="11" t="str">
        <f t="shared" si="1363"/>
        <v/>
      </c>
      <c r="AT4027" s="11" t="str">
        <f t="shared" si="1364"/>
        <v>P897235</v>
      </c>
      <c r="AU4027" s="11">
        <f t="shared" si="1365"/>
        <v>6</v>
      </c>
      <c r="AV4027" s="11">
        <f t="shared" si="1366"/>
        <v>59038.09</v>
      </c>
      <c r="AW4027" s="11" t="str">
        <f t="shared" si="1367"/>
        <v>2022/2</v>
      </c>
      <c r="AX4027" s="11" t="str">
        <f t="shared" si="1368"/>
        <v>2022/2 Contribuciones Seg. Social</v>
      </c>
      <c r="AY4027" s="11">
        <f t="shared" si="1369"/>
        <v>159848.07999999999</v>
      </c>
      <c r="AZ4027" s="11">
        <f t="shared" si="1370"/>
        <v>0.36933874964278585</v>
      </c>
      <c r="BA4027" s="11" t="str">
        <f t="shared" si="1371"/>
        <v>P897235 6</v>
      </c>
      <c r="BB4027" s="11">
        <f>IFERROR(IF(AW4027="","",VLOOKUP(AW4027,SUSS!R:S,2,FALSE)),AY4027*SUSS!$M$2)</f>
        <v>18433.7</v>
      </c>
      <c r="BC4027" s="11">
        <f t="shared" si="1372"/>
        <v>6808.2797092902219</v>
      </c>
    </row>
    <row r="4028" spans="14:55" ht="29.25" thickBot="1">
      <c r="N4028" s="3" t="s">
        <v>268</v>
      </c>
      <c r="O4028" s="83">
        <v>6</v>
      </c>
      <c r="P4028" s="86">
        <v>48754.17</v>
      </c>
      <c r="Q4028" s="84" t="s">
        <v>86</v>
      </c>
      <c r="R4028" s="84" t="s">
        <v>10</v>
      </c>
      <c r="S4028" s="84" t="s">
        <v>10</v>
      </c>
      <c r="T4028" s="83" t="s">
        <v>271</v>
      </c>
      <c r="U4028" s="83" t="s">
        <v>124</v>
      </c>
      <c r="AC4028" s="11" t="str">
        <f t="shared" si="1352"/>
        <v/>
      </c>
      <c r="AD4028" s="11" t="str">
        <f t="shared" si="1353"/>
        <v/>
      </c>
      <c r="AE4028" s="11" t="str">
        <f t="shared" si="1354"/>
        <v/>
      </c>
      <c r="AF4028" s="11" t="str">
        <f t="shared" si="1355"/>
        <v/>
      </c>
      <c r="AG4028" s="11" t="str">
        <f t="shared" si="1356"/>
        <v/>
      </c>
      <c r="AH4028" s="11" t="str">
        <f t="shared" si="1357"/>
        <v/>
      </c>
      <c r="AI4028" s="11" t="str">
        <f t="shared" si="1358"/>
        <v/>
      </c>
      <c r="AJ4028" s="11" t="str">
        <f t="shared" si="1359"/>
        <v/>
      </c>
      <c r="AK4028" s="11" t="str">
        <f t="shared" si="1360"/>
        <v/>
      </c>
      <c r="AN4028" s="11" t="str">
        <f t="shared" si="1361"/>
        <v/>
      </c>
      <c r="AO4028" s="11" t="str">
        <f t="shared" si="1362"/>
        <v/>
      </c>
      <c r="AP4028" s="11" t="str">
        <f t="shared" si="1363"/>
        <v/>
      </c>
      <c r="AT4028" s="11" t="str">
        <f t="shared" si="1364"/>
        <v/>
      </c>
      <c r="AU4028" s="11" t="str">
        <f t="shared" si="1365"/>
        <v/>
      </c>
      <c r="AV4028" s="11" t="str">
        <f t="shared" si="1366"/>
        <v/>
      </c>
      <c r="AW4028" s="11" t="str">
        <f t="shared" si="1367"/>
        <v/>
      </c>
      <c r="AX4028" s="11" t="str">
        <f t="shared" si="1368"/>
        <v/>
      </c>
      <c r="AY4028" s="11" t="str">
        <f t="shared" si="1369"/>
        <v/>
      </c>
      <c r="AZ4028" s="11" t="str">
        <f t="shared" si="1370"/>
        <v/>
      </c>
      <c r="BA4028" s="11" t="str">
        <f t="shared" si="1371"/>
        <v xml:space="preserve"> </v>
      </c>
      <c r="BB4028" s="11" t="str">
        <f>IFERROR(IF(AW4028="","",VLOOKUP(AW4028,SUSS!R:S,2,FALSE)),AY4028*SUSS!$M$2)</f>
        <v/>
      </c>
      <c r="BC4028" s="11" t="str">
        <f t="shared" si="1372"/>
        <v/>
      </c>
    </row>
    <row r="4029" spans="14:55" ht="29.25" thickBot="1">
      <c r="N4029" s="3" t="s">
        <v>268</v>
      </c>
      <c r="O4029" s="83">
        <v>6</v>
      </c>
      <c r="P4029" s="87">
        <v>178.5</v>
      </c>
      <c r="Q4029" s="84" t="s">
        <v>11</v>
      </c>
      <c r="R4029" s="84" t="s">
        <v>10</v>
      </c>
      <c r="S4029" s="84" t="s">
        <v>83</v>
      </c>
      <c r="T4029" s="83" t="s">
        <v>271</v>
      </c>
      <c r="U4029" s="83" t="s">
        <v>124</v>
      </c>
      <c r="AC4029" s="11" t="str">
        <f t="shared" si="1352"/>
        <v/>
      </c>
      <c r="AD4029" s="11" t="str">
        <f t="shared" si="1353"/>
        <v/>
      </c>
      <c r="AE4029" s="11" t="str">
        <f t="shared" si="1354"/>
        <v/>
      </c>
      <c r="AF4029" s="11" t="str">
        <f t="shared" si="1355"/>
        <v/>
      </c>
      <c r="AG4029" s="11" t="str">
        <f t="shared" si="1356"/>
        <v/>
      </c>
      <c r="AH4029" s="11" t="str">
        <f t="shared" si="1357"/>
        <v/>
      </c>
      <c r="AI4029" s="11" t="str">
        <f t="shared" si="1358"/>
        <v/>
      </c>
      <c r="AJ4029" s="11" t="str">
        <f t="shared" si="1359"/>
        <v/>
      </c>
      <c r="AK4029" s="11" t="str">
        <f t="shared" si="1360"/>
        <v/>
      </c>
      <c r="AN4029" s="11" t="str">
        <f t="shared" si="1361"/>
        <v/>
      </c>
      <c r="AO4029" s="11" t="str">
        <f t="shared" si="1362"/>
        <v/>
      </c>
      <c r="AP4029" s="11" t="str">
        <f t="shared" si="1363"/>
        <v/>
      </c>
      <c r="AT4029" s="11" t="str">
        <f t="shared" si="1364"/>
        <v>P897235</v>
      </c>
      <c r="AU4029" s="11">
        <f t="shared" si="1365"/>
        <v>6</v>
      </c>
      <c r="AV4029" s="11">
        <f t="shared" si="1366"/>
        <v>178.5</v>
      </c>
      <c r="AW4029" s="11" t="str">
        <f t="shared" si="1367"/>
        <v>2022/2</v>
      </c>
      <c r="AX4029" s="11" t="str">
        <f t="shared" si="1368"/>
        <v>2022/2 Contribuciones Seg. Social</v>
      </c>
      <c r="AY4029" s="11">
        <f t="shared" si="1369"/>
        <v>159848.07999999999</v>
      </c>
      <c r="AZ4029" s="11">
        <f t="shared" si="1370"/>
        <v>1.1166852926854048E-3</v>
      </c>
      <c r="BA4029" s="11" t="str">
        <f t="shared" si="1371"/>
        <v>P897235 6</v>
      </c>
      <c r="BB4029" s="11">
        <f>IFERROR(IF(AW4029="","",VLOOKUP(AW4029,SUSS!R:S,2,FALSE)),AY4029*SUSS!$M$2)</f>
        <v>18433.7</v>
      </c>
      <c r="BC4029" s="11">
        <f t="shared" si="1372"/>
        <v>20.584641679774947</v>
      </c>
    </row>
    <row r="4030" spans="14:55" ht="29.25" thickBot="1">
      <c r="N4030" s="3" t="s">
        <v>268</v>
      </c>
      <c r="O4030" s="83">
        <v>6</v>
      </c>
      <c r="P4030" s="87">
        <v>147.31</v>
      </c>
      <c r="Q4030" s="84" t="s">
        <v>86</v>
      </c>
      <c r="R4030" s="84" t="s">
        <v>10</v>
      </c>
      <c r="S4030" s="84" t="s">
        <v>83</v>
      </c>
      <c r="T4030" s="83" t="s">
        <v>271</v>
      </c>
      <c r="U4030" s="83" t="s">
        <v>124</v>
      </c>
      <c r="AC4030" s="11" t="str">
        <f t="shared" si="1352"/>
        <v/>
      </c>
      <c r="AD4030" s="11" t="str">
        <f t="shared" si="1353"/>
        <v/>
      </c>
      <c r="AE4030" s="11" t="str">
        <f t="shared" si="1354"/>
        <v/>
      </c>
      <c r="AF4030" s="11" t="str">
        <f t="shared" si="1355"/>
        <v/>
      </c>
      <c r="AG4030" s="11" t="str">
        <f t="shared" si="1356"/>
        <v/>
      </c>
      <c r="AH4030" s="11" t="str">
        <f t="shared" si="1357"/>
        <v/>
      </c>
      <c r="AI4030" s="11" t="str">
        <f t="shared" si="1358"/>
        <v/>
      </c>
      <c r="AJ4030" s="11" t="str">
        <f t="shared" si="1359"/>
        <v/>
      </c>
      <c r="AK4030" s="11" t="str">
        <f t="shared" si="1360"/>
        <v/>
      </c>
      <c r="AN4030" s="11" t="str">
        <f t="shared" si="1361"/>
        <v/>
      </c>
      <c r="AO4030" s="11" t="str">
        <f t="shared" si="1362"/>
        <v/>
      </c>
      <c r="AP4030" s="11" t="str">
        <f t="shared" si="1363"/>
        <v/>
      </c>
      <c r="AT4030" s="11" t="str">
        <f t="shared" si="1364"/>
        <v/>
      </c>
      <c r="AU4030" s="11" t="str">
        <f t="shared" si="1365"/>
        <v/>
      </c>
      <c r="AV4030" s="11" t="str">
        <f t="shared" si="1366"/>
        <v/>
      </c>
      <c r="AW4030" s="11" t="str">
        <f t="shared" si="1367"/>
        <v/>
      </c>
      <c r="AX4030" s="11" t="str">
        <f t="shared" si="1368"/>
        <v/>
      </c>
      <c r="AY4030" s="11" t="str">
        <f t="shared" si="1369"/>
        <v/>
      </c>
      <c r="AZ4030" s="11" t="str">
        <f t="shared" si="1370"/>
        <v/>
      </c>
      <c r="BA4030" s="11" t="str">
        <f t="shared" si="1371"/>
        <v xml:space="preserve"> </v>
      </c>
      <c r="BB4030" s="11" t="str">
        <f>IFERROR(IF(AW4030="","",VLOOKUP(AW4030,SUSS!R:S,2,FALSE)),AY4030*SUSS!$M$2)</f>
        <v/>
      </c>
      <c r="BC4030" s="11" t="str">
        <f t="shared" si="1372"/>
        <v/>
      </c>
    </row>
    <row r="4031" spans="14:55">
      <c r="AC4031" s="11" t="str">
        <f t="shared" si="1352"/>
        <v/>
      </c>
      <c r="AD4031" s="11" t="str">
        <f t="shared" si="1353"/>
        <v/>
      </c>
      <c r="AE4031" s="11" t="str">
        <f t="shared" si="1354"/>
        <v/>
      </c>
      <c r="AF4031" s="11" t="str">
        <f t="shared" si="1355"/>
        <v/>
      </c>
      <c r="AG4031" s="11" t="str">
        <f t="shared" si="1356"/>
        <v/>
      </c>
      <c r="AH4031" s="11" t="str">
        <f t="shared" si="1357"/>
        <v/>
      </c>
      <c r="AI4031" s="11" t="str">
        <f t="shared" si="1358"/>
        <v/>
      </c>
      <c r="AJ4031" s="11" t="str">
        <f t="shared" si="1359"/>
        <v/>
      </c>
      <c r="AK4031" s="11" t="str">
        <f t="shared" si="1360"/>
        <v/>
      </c>
      <c r="AN4031" s="11" t="str">
        <f t="shared" si="1361"/>
        <v/>
      </c>
      <c r="AO4031" s="11" t="str">
        <f t="shared" si="1362"/>
        <v/>
      </c>
      <c r="AP4031" s="11" t="str">
        <f t="shared" si="1363"/>
        <v/>
      </c>
      <c r="AT4031" s="11" t="str">
        <f t="shared" si="1364"/>
        <v/>
      </c>
      <c r="AU4031" s="11" t="str">
        <f t="shared" si="1365"/>
        <v/>
      </c>
      <c r="AV4031" s="11" t="str">
        <f t="shared" si="1366"/>
        <v/>
      </c>
      <c r="AW4031" s="11" t="str">
        <f t="shared" si="1367"/>
        <v/>
      </c>
      <c r="AX4031" s="11" t="str">
        <f t="shared" si="1368"/>
        <v/>
      </c>
      <c r="AY4031" s="11" t="str">
        <f t="shared" si="1369"/>
        <v/>
      </c>
      <c r="AZ4031" s="11" t="str">
        <f t="shared" si="1370"/>
        <v/>
      </c>
      <c r="BA4031" s="11" t="str">
        <f t="shared" si="1371"/>
        <v xml:space="preserve"> </v>
      </c>
      <c r="BB4031" s="11" t="str">
        <f>IFERROR(IF(AW4031="","",VLOOKUP(AW4031,SUSS!R:S,2,FALSE)),AY4031*SUSS!$M$2)</f>
        <v/>
      </c>
      <c r="BC4031" s="11" t="str">
        <f t="shared" si="1372"/>
        <v/>
      </c>
    </row>
    <row r="4032" spans="14:55">
      <c r="AC4032" s="11" t="str">
        <f t="shared" si="1352"/>
        <v/>
      </c>
      <c r="AD4032" s="11" t="str">
        <f t="shared" si="1353"/>
        <v/>
      </c>
      <c r="AE4032" s="11" t="str">
        <f t="shared" si="1354"/>
        <v/>
      </c>
      <c r="AF4032" s="11" t="str">
        <f t="shared" si="1355"/>
        <v/>
      </c>
      <c r="AG4032" s="11" t="str">
        <f t="shared" si="1356"/>
        <v/>
      </c>
      <c r="AH4032" s="11" t="str">
        <f t="shared" si="1357"/>
        <v/>
      </c>
      <c r="AI4032" s="11" t="str">
        <f t="shared" si="1358"/>
        <v/>
      </c>
      <c r="AJ4032" s="11" t="str">
        <f t="shared" si="1359"/>
        <v/>
      </c>
      <c r="AK4032" s="11" t="str">
        <f t="shared" si="1360"/>
        <v/>
      </c>
      <c r="AN4032" s="11" t="str">
        <f t="shared" si="1361"/>
        <v/>
      </c>
      <c r="AO4032" s="11" t="str">
        <f t="shared" si="1362"/>
        <v/>
      </c>
      <c r="AP4032" s="11" t="str">
        <f t="shared" si="1363"/>
        <v/>
      </c>
      <c r="AT4032" s="11" t="str">
        <f t="shared" si="1364"/>
        <v/>
      </c>
      <c r="AU4032" s="11" t="str">
        <f t="shared" si="1365"/>
        <v/>
      </c>
      <c r="AV4032" s="11" t="str">
        <f t="shared" si="1366"/>
        <v/>
      </c>
      <c r="AW4032" s="11" t="str">
        <f t="shared" si="1367"/>
        <v/>
      </c>
      <c r="AX4032" s="11" t="str">
        <f t="shared" si="1368"/>
        <v/>
      </c>
      <c r="AY4032" s="11" t="str">
        <f t="shared" si="1369"/>
        <v/>
      </c>
      <c r="AZ4032" s="11" t="str">
        <f t="shared" si="1370"/>
        <v/>
      </c>
      <c r="BA4032" s="11" t="str">
        <f t="shared" si="1371"/>
        <v xml:space="preserve"> </v>
      </c>
      <c r="BB4032" s="11" t="str">
        <f>IFERROR(IF(AW4032="","",VLOOKUP(AW4032,SUSS!R:S,2,FALSE)),AY4032*SUSS!$M$2)</f>
        <v/>
      </c>
      <c r="BC4032" s="11" t="str">
        <f t="shared" si="1372"/>
        <v/>
      </c>
    </row>
    <row r="4033" spans="14:55" ht="15.75" thickBot="1">
      <c r="N4033" s="3" t="s">
        <v>272</v>
      </c>
      <c r="O4033" s="3" t="s">
        <v>17</v>
      </c>
      <c r="AC4033" s="11" t="str">
        <f t="shared" si="1352"/>
        <v/>
      </c>
      <c r="AD4033" s="11" t="str">
        <f t="shared" si="1353"/>
        <v/>
      </c>
      <c r="AE4033" s="11" t="str">
        <f t="shared" si="1354"/>
        <v/>
      </c>
      <c r="AF4033" s="11" t="str">
        <f t="shared" si="1355"/>
        <v/>
      </c>
      <c r="AG4033" s="11" t="str">
        <f t="shared" si="1356"/>
        <v/>
      </c>
      <c r="AH4033" s="11" t="str">
        <f t="shared" si="1357"/>
        <v/>
      </c>
      <c r="AI4033" s="11" t="str">
        <f t="shared" si="1358"/>
        <v/>
      </c>
      <c r="AJ4033" s="11" t="str">
        <f t="shared" si="1359"/>
        <v/>
      </c>
      <c r="AK4033" s="11" t="str">
        <f t="shared" si="1360"/>
        <v/>
      </c>
      <c r="AN4033" s="11" t="str">
        <f t="shared" si="1361"/>
        <v/>
      </c>
      <c r="AO4033" s="11" t="str">
        <f t="shared" si="1362"/>
        <v/>
      </c>
      <c r="AP4033" s="11" t="str">
        <f t="shared" si="1363"/>
        <v/>
      </c>
      <c r="AT4033" s="11" t="str">
        <f t="shared" si="1364"/>
        <v/>
      </c>
      <c r="AU4033" s="11" t="str">
        <f t="shared" si="1365"/>
        <v/>
      </c>
      <c r="AV4033" s="11" t="str">
        <f t="shared" si="1366"/>
        <v/>
      </c>
      <c r="AW4033" s="11" t="str">
        <f t="shared" si="1367"/>
        <v/>
      </c>
      <c r="AX4033" s="11" t="str">
        <f t="shared" si="1368"/>
        <v/>
      </c>
      <c r="AY4033" s="11" t="str">
        <f t="shared" si="1369"/>
        <v/>
      </c>
      <c r="AZ4033" s="11" t="str">
        <f t="shared" si="1370"/>
        <v/>
      </c>
      <c r="BA4033" s="11" t="str">
        <f t="shared" si="1371"/>
        <v xml:space="preserve"> </v>
      </c>
      <c r="BB4033" s="11" t="str">
        <f>IFERROR(IF(AW4033="","",VLOOKUP(AW4033,SUSS!R:S,2,FALSE)),AY4033*SUSS!$M$2)</f>
        <v/>
      </c>
      <c r="BC4033" s="11" t="str">
        <f t="shared" si="1372"/>
        <v/>
      </c>
    </row>
    <row r="4034" spans="14:55" ht="15.75" thickBot="1">
      <c r="N4034" s="3" t="s">
        <v>272</v>
      </c>
      <c r="O4034" s="232" t="s">
        <v>13</v>
      </c>
      <c r="P4034" s="232" t="s">
        <v>14</v>
      </c>
      <c r="Q4034" s="232" t="s">
        <v>3</v>
      </c>
      <c r="R4034" s="232" t="s">
        <v>4</v>
      </c>
      <c r="S4034" s="232" t="s">
        <v>5</v>
      </c>
      <c r="T4034" s="232" t="s">
        <v>15</v>
      </c>
      <c r="U4034" s="232" t="s">
        <v>16</v>
      </c>
      <c r="AC4034" s="11" t="str">
        <f t="shared" si="1352"/>
        <v/>
      </c>
      <c r="AD4034" s="11" t="str">
        <f t="shared" si="1353"/>
        <v/>
      </c>
      <c r="AE4034" s="11" t="str">
        <f t="shared" si="1354"/>
        <v/>
      </c>
      <c r="AF4034" s="11" t="str">
        <f t="shared" si="1355"/>
        <v/>
      </c>
      <c r="AG4034" s="11" t="str">
        <f t="shared" si="1356"/>
        <v/>
      </c>
      <c r="AH4034" s="11" t="str">
        <f t="shared" si="1357"/>
        <v/>
      </c>
      <c r="AI4034" s="11" t="str">
        <f t="shared" si="1358"/>
        <v/>
      </c>
      <c r="AJ4034" s="11" t="str">
        <f t="shared" si="1359"/>
        <v/>
      </c>
      <c r="AK4034" s="11" t="str">
        <f t="shared" si="1360"/>
        <v/>
      </c>
      <c r="AN4034" s="11" t="str">
        <f t="shared" si="1361"/>
        <v/>
      </c>
      <c r="AO4034" s="11" t="str">
        <f t="shared" si="1362"/>
        <v/>
      </c>
      <c r="AP4034" s="11" t="str">
        <f t="shared" si="1363"/>
        <v/>
      </c>
      <c r="AT4034" s="11" t="str">
        <f t="shared" si="1364"/>
        <v/>
      </c>
      <c r="AU4034" s="11" t="str">
        <f t="shared" si="1365"/>
        <v/>
      </c>
      <c r="AV4034" s="11" t="str">
        <f t="shared" si="1366"/>
        <v/>
      </c>
      <c r="AW4034" s="11" t="str">
        <f t="shared" si="1367"/>
        <v/>
      </c>
      <c r="AX4034" s="11" t="str">
        <f t="shared" si="1368"/>
        <v/>
      </c>
      <c r="AY4034" s="11" t="str">
        <f t="shared" si="1369"/>
        <v/>
      </c>
      <c r="AZ4034" s="11" t="str">
        <f t="shared" si="1370"/>
        <v/>
      </c>
      <c r="BA4034" s="11" t="str">
        <f t="shared" si="1371"/>
        <v xml:space="preserve"> </v>
      </c>
      <c r="BB4034" s="11" t="str">
        <f>IFERROR(IF(AW4034="","",VLOOKUP(AW4034,SUSS!R:S,2,FALSE)),AY4034*SUSS!$M$2)</f>
        <v/>
      </c>
      <c r="BC4034" s="11" t="str">
        <f t="shared" si="1372"/>
        <v/>
      </c>
    </row>
    <row r="4035" spans="14:55" ht="15.75" thickBot="1">
      <c r="N4035" s="3" t="s">
        <v>272</v>
      </c>
      <c r="O4035" s="230">
        <v>1</v>
      </c>
      <c r="P4035" s="98">
        <v>155090.32999999999</v>
      </c>
      <c r="Q4035" s="231" t="s">
        <v>107</v>
      </c>
      <c r="R4035" s="231" t="s">
        <v>10</v>
      </c>
      <c r="S4035" s="231" t="s">
        <v>10</v>
      </c>
      <c r="T4035" s="230" t="s">
        <v>273</v>
      </c>
      <c r="U4035" s="230" t="s">
        <v>88</v>
      </c>
      <c r="AC4035" s="11" t="str">
        <f t="shared" si="1352"/>
        <v/>
      </c>
      <c r="AD4035" s="11" t="str">
        <f t="shared" si="1353"/>
        <v/>
      </c>
      <c r="AE4035" s="11" t="str">
        <f t="shared" si="1354"/>
        <v/>
      </c>
      <c r="AF4035" s="11" t="str">
        <f t="shared" si="1355"/>
        <v/>
      </c>
      <c r="AG4035" s="11" t="str">
        <f t="shared" si="1356"/>
        <v/>
      </c>
      <c r="AH4035" s="11" t="str">
        <f t="shared" si="1357"/>
        <v/>
      </c>
      <c r="AI4035" s="11" t="str">
        <f t="shared" si="1358"/>
        <v/>
      </c>
      <c r="AJ4035" s="11" t="str">
        <f t="shared" si="1359"/>
        <v/>
      </c>
      <c r="AK4035" s="11" t="str">
        <f t="shared" si="1360"/>
        <v/>
      </c>
      <c r="AN4035" s="11" t="str">
        <f t="shared" si="1361"/>
        <v/>
      </c>
      <c r="AO4035" s="11" t="str">
        <f t="shared" si="1362"/>
        <v/>
      </c>
      <c r="AP4035" s="11" t="str">
        <f t="shared" si="1363"/>
        <v/>
      </c>
      <c r="AT4035" s="11" t="str">
        <f t="shared" si="1364"/>
        <v/>
      </c>
      <c r="AU4035" s="11" t="str">
        <f t="shared" si="1365"/>
        <v/>
      </c>
      <c r="AV4035" s="11" t="str">
        <f t="shared" si="1366"/>
        <v/>
      </c>
      <c r="AW4035" s="11" t="str">
        <f t="shared" si="1367"/>
        <v/>
      </c>
      <c r="AX4035" s="11" t="str">
        <f t="shared" si="1368"/>
        <v/>
      </c>
      <c r="AY4035" s="11" t="str">
        <f t="shared" si="1369"/>
        <v/>
      </c>
      <c r="AZ4035" s="11" t="str">
        <f t="shared" si="1370"/>
        <v/>
      </c>
      <c r="BA4035" s="11" t="str">
        <f t="shared" si="1371"/>
        <v xml:space="preserve"> </v>
      </c>
      <c r="BB4035" s="11" t="str">
        <f>IFERROR(IF(AW4035="","",VLOOKUP(AW4035,SUSS!R:S,2,FALSE)),AY4035*SUSS!$M$2)</f>
        <v/>
      </c>
      <c r="BC4035" s="11" t="str">
        <f t="shared" si="1372"/>
        <v/>
      </c>
    </row>
    <row r="4036" spans="14:55" ht="15.75" thickBot="1">
      <c r="N4036" s="3" t="s">
        <v>272</v>
      </c>
      <c r="O4036" s="97">
        <v>1</v>
      </c>
      <c r="P4036" s="96">
        <v>79954.48</v>
      </c>
      <c r="Q4036" s="157" t="s">
        <v>11</v>
      </c>
      <c r="R4036" s="157" t="s">
        <v>10</v>
      </c>
      <c r="S4036" s="157" t="s">
        <v>10</v>
      </c>
      <c r="T4036" s="97" t="s">
        <v>274</v>
      </c>
      <c r="U4036" s="97" t="s">
        <v>88</v>
      </c>
      <c r="AC4036" s="11" t="str">
        <f t="shared" si="1352"/>
        <v/>
      </c>
      <c r="AD4036" s="11" t="str">
        <f t="shared" si="1353"/>
        <v/>
      </c>
      <c r="AE4036" s="11" t="str">
        <f t="shared" si="1354"/>
        <v/>
      </c>
      <c r="AF4036" s="11" t="str">
        <f t="shared" si="1355"/>
        <v/>
      </c>
      <c r="AG4036" s="11" t="str">
        <f t="shared" si="1356"/>
        <v/>
      </c>
      <c r="AH4036" s="11" t="str">
        <f t="shared" si="1357"/>
        <v/>
      </c>
      <c r="AI4036" s="11" t="str">
        <f t="shared" si="1358"/>
        <v/>
      </c>
      <c r="AJ4036" s="11" t="str">
        <f t="shared" si="1359"/>
        <v/>
      </c>
      <c r="AK4036" s="11" t="str">
        <f t="shared" si="1360"/>
        <v/>
      </c>
      <c r="AN4036" s="11" t="str">
        <f t="shared" si="1361"/>
        <v/>
      </c>
      <c r="AO4036" s="11" t="str">
        <f t="shared" si="1362"/>
        <v/>
      </c>
      <c r="AP4036" s="11" t="str">
        <f t="shared" si="1363"/>
        <v/>
      </c>
      <c r="AT4036" s="11" t="str">
        <f t="shared" si="1364"/>
        <v>Q665611</v>
      </c>
      <c r="AU4036" s="11">
        <f t="shared" si="1365"/>
        <v>1</v>
      </c>
      <c r="AV4036" s="11">
        <f t="shared" si="1366"/>
        <v>79954.48</v>
      </c>
      <c r="AW4036" s="11" t="str">
        <f t="shared" si="1367"/>
        <v>2022/4</v>
      </c>
      <c r="AX4036" s="11" t="str">
        <f t="shared" si="1368"/>
        <v>2022/4 Contribuciones Seg. Social</v>
      </c>
      <c r="AY4036" s="11">
        <f t="shared" si="1369"/>
        <v>176873.07</v>
      </c>
      <c r="AZ4036" s="11">
        <f t="shared" si="1370"/>
        <v>0.45204439545262598</v>
      </c>
      <c r="BA4036" s="11" t="str">
        <f t="shared" si="1371"/>
        <v>Q665611 1</v>
      </c>
      <c r="BB4036" s="11">
        <f>IFERROR(IF(AW4036="","",VLOOKUP(AW4036,SUSS!R:S,2,FALSE)),AY4036*SUSS!$M$2)</f>
        <v>20879.32</v>
      </c>
      <c r="BC4036" s="11">
        <f t="shared" si="1372"/>
        <v>9438.3795868619218</v>
      </c>
    </row>
    <row r="4037" spans="14:55" ht="15.75" thickBot="1">
      <c r="N4037" s="3" t="s">
        <v>272</v>
      </c>
      <c r="O4037" s="97">
        <v>1</v>
      </c>
      <c r="P4037" s="96">
        <v>66164.84</v>
      </c>
      <c r="Q4037" s="157" t="s">
        <v>86</v>
      </c>
      <c r="R4037" s="157" t="s">
        <v>10</v>
      </c>
      <c r="S4037" s="157" t="s">
        <v>10</v>
      </c>
      <c r="T4037" s="97" t="s">
        <v>274</v>
      </c>
      <c r="U4037" s="97" t="s">
        <v>88</v>
      </c>
      <c r="AC4037" s="11" t="str">
        <f t="shared" si="1352"/>
        <v/>
      </c>
      <c r="AD4037" s="11" t="str">
        <f t="shared" si="1353"/>
        <v/>
      </c>
      <c r="AE4037" s="11" t="str">
        <f t="shared" si="1354"/>
        <v/>
      </c>
      <c r="AF4037" s="11" t="str">
        <f t="shared" si="1355"/>
        <v/>
      </c>
      <c r="AG4037" s="11" t="str">
        <f t="shared" si="1356"/>
        <v/>
      </c>
      <c r="AH4037" s="11" t="str">
        <f t="shared" si="1357"/>
        <v/>
      </c>
      <c r="AI4037" s="11" t="str">
        <f t="shared" si="1358"/>
        <v/>
      </c>
      <c r="AJ4037" s="11" t="str">
        <f t="shared" si="1359"/>
        <v/>
      </c>
      <c r="AK4037" s="11" t="str">
        <f t="shared" si="1360"/>
        <v/>
      </c>
      <c r="AN4037" s="11" t="str">
        <f t="shared" si="1361"/>
        <v/>
      </c>
      <c r="AO4037" s="11" t="str">
        <f t="shared" si="1362"/>
        <v/>
      </c>
      <c r="AP4037" s="11" t="str">
        <f t="shared" si="1363"/>
        <v/>
      </c>
      <c r="AT4037" s="11" t="str">
        <f t="shared" si="1364"/>
        <v/>
      </c>
      <c r="AU4037" s="11" t="str">
        <f t="shared" si="1365"/>
        <v/>
      </c>
      <c r="AV4037" s="11" t="str">
        <f t="shared" si="1366"/>
        <v/>
      </c>
      <c r="AW4037" s="11" t="str">
        <f t="shared" si="1367"/>
        <v/>
      </c>
      <c r="AX4037" s="11" t="str">
        <f t="shared" si="1368"/>
        <v/>
      </c>
      <c r="AY4037" s="11" t="str">
        <f t="shared" si="1369"/>
        <v/>
      </c>
      <c r="AZ4037" s="11" t="str">
        <f t="shared" si="1370"/>
        <v/>
      </c>
      <c r="BA4037" s="11" t="str">
        <f t="shared" si="1371"/>
        <v xml:space="preserve"> </v>
      </c>
      <c r="BB4037" s="11" t="str">
        <f>IFERROR(IF(AW4037="","",VLOOKUP(AW4037,SUSS!R:S,2,FALSE)),AY4037*SUSS!$M$2)</f>
        <v/>
      </c>
      <c r="BC4037" s="11" t="str">
        <f t="shared" si="1372"/>
        <v/>
      </c>
    </row>
    <row r="4038" spans="14:55" ht="15.75" thickBot="1">
      <c r="N4038" s="3" t="s">
        <v>272</v>
      </c>
      <c r="O4038" s="97">
        <v>1</v>
      </c>
      <c r="P4038" s="96">
        <v>33406.26</v>
      </c>
      <c r="Q4038" s="157" t="s">
        <v>82</v>
      </c>
      <c r="R4038" s="157" t="s">
        <v>10</v>
      </c>
      <c r="S4038" s="157" t="s">
        <v>10</v>
      </c>
      <c r="T4038" s="97" t="s">
        <v>275</v>
      </c>
      <c r="U4038" s="97" t="s">
        <v>88</v>
      </c>
      <c r="AC4038" s="11" t="str">
        <f t="shared" si="1352"/>
        <v/>
      </c>
      <c r="AD4038" s="11" t="str">
        <f t="shared" si="1353"/>
        <v/>
      </c>
      <c r="AE4038" s="11" t="str">
        <f t="shared" si="1354"/>
        <v/>
      </c>
      <c r="AF4038" s="11" t="str">
        <f t="shared" si="1355"/>
        <v/>
      </c>
      <c r="AG4038" s="11" t="str">
        <f t="shared" si="1356"/>
        <v/>
      </c>
      <c r="AH4038" s="11" t="str">
        <f t="shared" si="1357"/>
        <v/>
      </c>
      <c r="AI4038" s="11" t="str">
        <f t="shared" si="1358"/>
        <v/>
      </c>
      <c r="AJ4038" s="11" t="str">
        <f t="shared" si="1359"/>
        <v/>
      </c>
      <c r="AK4038" s="11" t="str">
        <f t="shared" si="1360"/>
        <v/>
      </c>
      <c r="AN4038" s="11" t="str">
        <f t="shared" si="1361"/>
        <v/>
      </c>
      <c r="AO4038" s="11" t="str">
        <f t="shared" si="1362"/>
        <v/>
      </c>
      <c r="AP4038" s="11" t="str">
        <f t="shared" si="1363"/>
        <v/>
      </c>
      <c r="AT4038" s="11" t="str">
        <f t="shared" si="1364"/>
        <v/>
      </c>
      <c r="AU4038" s="11" t="str">
        <f t="shared" si="1365"/>
        <v/>
      </c>
      <c r="AV4038" s="11" t="str">
        <f t="shared" si="1366"/>
        <v/>
      </c>
      <c r="AW4038" s="11" t="str">
        <f t="shared" si="1367"/>
        <v/>
      </c>
      <c r="AX4038" s="11" t="str">
        <f t="shared" si="1368"/>
        <v/>
      </c>
      <c r="AY4038" s="11" t="str">
        <f t="shared" si="1369"/>
        <v/>
      </c>
      <c r="AZ4038" s="11" t="str">
        <f t="shared" si="1370"/>
        <v/>
      </c>
      <c r="BA4038" s="11" t="str">
        <f t="shared" si="1371"/>
        <v xml:space="preserve"> </v>
      </c>
      <c r="BB4038" s="11" t="str">
        <f>IFERROR(IF(AW4038="","",VLOOKUP(AW4038,SUSS!R:S,2,FALSE)),AY4038*SUSS!$M$2)</f>
        <v/>
      </c>
      <c r="BC4038" s="11" t="str">
        <f t="shared" si="1372"/>
        <v/>
      </c>
    </row>
    <row r="4039" spans="14:55" ht="15.75" thickBot="1">
      <c r="N4039" s="3" t="s">
        <v>272</v>
      </c>
      <c r="O4039" s="97">
        <v>2</v>
      </c>
      <c r="P4039" s="96">
        <v>159743.03</v>
      </c>
      <c r="Q4039" s="157" t="s">
        <v>107</v>
      </c>
      <c r="R4039" s="157" t="s">
        <v>10</v>
      </c>
      <c r="S4039" s="157" t="s">
        <v>10</v>
      </c>
      <c r="T4039" s="97" t="s">
        <v>273</v>
      </c>
      <c r="U4039" s="97" t="s">
        <v>124</v>
      </c>
      <c r="AC4039" s="11" t="str">
        <f t="shared" si="1352"/>
        <v/>
      </c>
      <c r="AD4039" s="11" t="str">
        <f t="shared" si="1353"/>
        <v/>
      </c>
      <c r="AE4039" s="11" t="str">
        <f t="shared" si="1354"/>
        <v/>
      </c>
      <c r="AF4039" s="11" t="str">
        <f t="shared" si="1355"/>
        <v/>
      </c>
      <c r="AG4039" s="11" t="str">
        <f t="shared" si="1356"/>
        <v/>
      </c>
      <c r="AH4039" s="11" t="str">
        <f t="shared" si="1357"/>
        <v/>
      </c>
      <c r="AI4039" s="11" t="str">
        <f t="shared" si="1358"/>
        <v/>
      </c>
      <c r="AJ4039" s="11" t="str">
        <f t="shared" si="1359"/>
        <v/>
      </c>
      <c r="AK4039" s="11" t="str">
        <f t="shared" si="1360"/>
        <v/>
      </c>
      <c r="AN4039" s="11" t="str">
        <f t="shared" si="1361"/>
        <v/>
      </c>
      <c r="AO4039" s="11" t="str">
        <f t="shared" si="1362"/>
        <v/>
      </c>
      <c r="AP4039" s="11" t="str">
        <f t="shared" si="1363"/>
        <v/>
      </c>
      <c r="AT4039" s="11" t="str">
        <f t="shared" si="1364"/>
        <v/>
      </c>
      <c r="AU4039" s="11" t="str">
        <f t="shared" si="1365"/>
        <v/>
      </c>
      <c r="AV4039" s="11" t="str">
        <f t="shared" si="1366"/>
        <v/>
      </c>
      <c r="AW4039" s="11" t="str">
        <f t="shared" si="1367"/>
        <v/>
      </c>
      <c r="AX4039" s="11" t="str">
        <f t="shared" si="1368"/>
        <v/>
      </c>
      <c r="AY4039" s="11" t="str">
        <f t="shared" si="1369"/>
        <v/>
      </c>
      <c r="AZ4039" s="11" t="str">
        <f t="shared" si="1370"/>
        <v/>
      </c>
      <c r="BA4039" s="11" t="str">
        <f t="shared" si="1371"/>
        <v xml:space="preserve"> </v>
      </c>
      <c r="BB4039" s="11" t="str">
        <f>IFERROR(IF(AW4039="","",VLOOKUP(AW4039,SUSS!R:S,2,FALSE)),AY4039*SUSS!$M$2)</f>
        <v/>
      </c>
      <c r="BC4039" s="11" t="str">
        <f t="shared" si="1372"/>
        <v/>
      </c>
    </row>
    <row r="4040" spans="14:55" ht="15.75" thickBot="1">
      <c r="N4040" s="3" t="s">
        <v>272</v>
      </c>
      <c r="O4040" s="97">
        <v>2</v>
      </c>
      <c r="P4040" s="96">
        <v>82353.119999999995</v>
      </c>
      <c r="Q4040" s="157" t="s">
        <v>11</v>
      </c>
      <c r="R4040" s="157" t="s">
        <v>10</v>
      </c>
      <c r="S4040" s="157" t="s">
        <v>10</v>
      </c>
      <c r="T4040" s="97" t="s">
        <v>274</v>
      </c>
      <c r="U4040" s="97" t="s">
        <v>124</v>
      </c>
      <c r="AC4040" s="11" t="str">
        <f t="shared" si="1352"/>
        <v/>
      </c>
      <c r="AD4040" s="11" t="str">
        <f t="shared" si="1353"/>
        <v/>
      </c>
      <c r="AE4040" s="11" t="str">
        <f t="shared" si="1354"/>
        <v/>
      </c>
      <c r="AF4040" s="11" t="str">
        <f t="shared" si="1355"/>
        <v/>
      </c>
      <c r="AG4040" s="11" t="str">
        <f t="shared" si="1356"/>
        <v/>
      </c>
      <c r="AH4040" s="11" t="str">
        <f t="shared" si="1357"/>
        <v/>
      </c>
      <c r="AI4040" s="11" t="str">
        <f t="shared" si="1358"/>
        <v/>
      </c>
      <c r="AJ4040" s="11" t="str">
        <f t="shared" si="1359"/>
        <v/>
      </c>
      <c r="AK4040" s="11" t="str">
        <f t="shared" si="1360"/>
        <v/>
      </c>
      <c r="AN4040" s="11" t="str">
        <f t="shared" si="1361"/>
        <v/>
      </c>
      <c r="AO4040" s="11" t="str">
        <f t="shared" si="1362"/>
        <v/>
      </c>
      <c r="AP4040" s="11" t="str">
        <f t="shared" si="1363"/>
        <v/>
      </c>
      <c r="AT4040" s="11" t="str">
        <f t="shared" si="1364"/>
        <v>Q665611</v>
      </c>
      <c r="AU4040" s="11">
        <f t="shared" si="1365"/>
        <v>2</v>
      </c>
      <c r="AV4040" s="11">
        <f t="shared" si="1366"/>
        <v>82353.119999999995</v>
      </c>
      <c r="AW4040" s="11" t="str">
        <f t="shared" si="1367"/>
        <v>2022/4</v>
      </c>
      <c r="AX4040" s="11" t="str">
        <f t="shared" si="1368"/>
        <v>2022/4 Contribuciones Seg. Social</v>
      </c>
      <c r="AY4040" s="11">
        <f t="shared" si="1369"/>
        <v>176873.07</v>
      </c>
      <c r="AZ4040" s="11">
        <f t="shared" si="1370"/>
        <v>0.46560575897732759</v>
      </c>
      <c r="BA4040" s="11" t="str">
        <f t="shared" si="1371"/>
        <v>Q665611 2</v>
      </c>
      <c r="BB4040" s="11">
        <f>IFERROR(IF(AW4040="","",VLOOKUP(AW4040,SUSS!R:S,2,FALSE)),AY4040*SUSS!$M$2)</f>
        <v>20879.32</v>
      </c>
      <c r="BC4040" s="11">
        <f t="shared" si="1372"/>
        <v>9721.5316355304949</v>
      </c>
    </row>
    <row r="4041" spans="14:55" ht="15.75" thickBot="1">
      <c r="N4041" s="3" t="s">
        <v>272</v>
      </c>
      <c r="O4041" s="97">
        <v>2</v>
      </c>
      <c r="P4041" s="96">
        <v>68149.78</v>
      </c>
      <c r="Q4041" s="157" t="s">
        <v>86</v>
      </c>
      <c r="R4041" s="157" t="s">
        <v>10</v>
      </c>
      <c r="S4041" s="157" t="s">
        <v>10</v>
      </c>
      <c r="T4041" s="97" t="s">
        <v>274</v>
      </c>
      <c r="U4041" s="97" t="s">
        <v>124</v>
      </c>
      <c r="AC4041" s="11" t="str">
        <f t="shared" si="1352"/>
        <v/>
      </c>
      <c r="AD4041" s="11" t="str">
        <f t="shared" si="1353"/>
        <v/>
      </c>
      <c r="AE4041" s="11" t="str">
        <f t="shared" si="1354"/>
        <v/>
      </c>
      <c r="AF4041" s="11" t="str">
        <f t="shared" si="1355"/>
        <v/>
      </c>
      <c r="AG4041" s="11" t="str">
        <f t="shared" si="1356"/>
        <v/>
      </c>
      <c r="AH4041" s="11" t="str">
        <f t="shared" si="1357"/>
        <v/>
      </c>
      <c r="AI4041" s="11" t="str">
        <f t="shared" si="1358"/>
        <v/>
      </c>
      <c r="AJ4041" s="11" t="str">
        <f t="shared" si="1359"/>
        <v/>
      </c>
      <c r="AK4041" s="11" t="str">
        <f t="shared" si="1360"/>
        <v/>
      </c>
      <c r="AN4041" s="11" t="str">
        <f t="shared" si="1361"/>
        <v/>
      </c>
      <c r="AO4041" s="11" t="str">
        <f t="shared" si="1362"/>
        <v/>
      </c>
      <c r="AP4041" s="11" t="str">
        <f t="shared" si="1363"/>
        <v/>
      </c>
      <c r="AT4041" s="11" t="str">
        <f t="shared" si="1364"/>
        <v/>
      </c>
      <c r="AU4041" s="11" t="str">
        <f t="shared" si="1365"/>
        <v/>
      </c>
      <c r="AV4041" s="11" t="str">
        <f t="shared" si="1366"/>
        <v/>
      </c>
      <c r="AW4041" s="11" t="str">
        <f t="shared" si="1367"/>
        <v/>
      </c>
      <c r="AX4041" s="11" t="str">
        <f t="shared" si="1368"/>
        <v/>
      </c>
      <c r="AY4041" s="11" t="str">
        <f t="shared" si="1369"/>
        <v/>
      </c>
      <c r="AZ4041" s="11" t="str">
        <f t="shared" si="1370"/>
        <v/>
      </c>
      <c r="BA4041" s="11" t="str">
        <f t="shared" si="1371"/>
        <v xml:space="preserve"> </v>
      </c>
      <c r="BB4041" s="11" t="str">
        <f>IFERROR(IF(AW4041="","",VLOOKUP(AW4041,SUSS!R:S,2,FALSE)),AY4041*SUSS!$M$2)</f>
        <v/>
      </c>
      <c r="BC4041" s="11" t="str">
        <f t="shared" si="1372"/>
        <v/>
      </c>
    </row>
    <row r="4042" spans="14:55" ht="15.75" thickBot="1">
      <c r="N4042" s="3" t="s">
        <v>272</v>
      </c>
      <c r="O4042" s="97">
        <v>2</v>
      </c>
      <c r="P4042" s="96">
        <v>34408.449999999997</v>
      </c>
      <c r="Q4042" s="157" t="s">
        <v>82</v>
      </c>
      <c r="R4042" s="157" t="s">
        <v>10</v>
      </c>
      <c r="S4042" s="157" t="s">
        <v>10</v>
      </c>
      <c r="T4042" s="97" t="s">
        <v>275</v>
      </c>
      <c r="U4042" s="97" t="s">
        <v>124</v>
      </c>
      <c r="AC4042" s="11" t="str">
        <f t="shared" si="1352"/>
        <v/>
      </c>
      <c r="AD4042" s="11" t="str">
        <f t="shared" si="1353"/>
        <v/>
      </c>
      <c r="AE4042" s="11" t="str">
        <f t="shared" si="1354"/>
        <v/>
      </c>
      <c r="AF4042" s="11" t="str">
        <f t="shared" si="1355"/>
        <v/>
      </c>
      <c r="AG4042" s="11" t="str">
        <f t="shared" si="1356"/>
        <v/>
      </c>
      <c r="AH4042" s="11" t="str">
        <f t="shared" si="1357"/>
        <v/>
      </c>
      <c r="AI4042" s="11" t="str">
        <f t="shared" si="1358"/>
        <v/>
      </c>
      <c r="AJ4042" s="11" t="str">
        <f t="shared" si="1359"/>
        <v/>
      </c>
      <c r="AK4042" s="11" t="str">
        <f t="shared" si="1360"/>
        <v/>
      </c>
      <c r="AN4042" s="11" t="str">
        <f t="shared" si="1361"/>
        <v/>
      </c>
      <c r="AO4042" s="11" t="str">
        <f t="shared" si="1362"/>
        <v/>
      </c>
      <c r="AP4042" s="11" t="str">
        <f t="shared" si="1363"/>
        <v/>
      </c>
      <c r="AT4042" s="11" t="str">
        <f t="shared" si="1364"/>
        <v/>
      </c>
      <c r="AU4042" s="11" t="str">
        <f t="shared" si="1365"/>
        <v/>
      </c>
      <c r="AV4042" s="11" t="str">
        <f t="shared" si="1366"/>
        <v/>
      </c>
      <c r="AW4042" s="11" t="str">
        <f t="shared" si="1367"/>
        <v/>
      </c>
      <c r="AX4042" s="11" t="str">
        <f t="shared" si="1368"/>
        <v/>
      </c>
      <c r="AY4042" s="11" t="str">
        <f t="shared" si="1369"/>
        <v/>
      </c>
      <c r="AZ4042" s="11" t="str">
        <f t="shared" si="1370"/>
        <v/>
      </c>
      <c r="BA4042" s="11" t="str">
        <f t="shared" si="1371"/>
        <v xml:space="preserve"> </v>
      </c>
      <c r="BB4042" s="11" t="str">
        <f>IFERROR(IF(AW4042="","",VLOOKUP(AW4042,SUSS!R:S,2,FALSE)),AY4042*SUSS!$M$2)</f>
        <v/>
      </c>
      <c r="BC4042" s="11" t="str">
        <f t="shared" si="1372"/>
        <v/>
      </c>
    </row>
    <row r="4043" spans="14:55" ht="15.75" thickBot="1">
      <c r="N4043" s="3" t="s">
        <v>272</v>
      </c>
      <c r="O4043" s="97">
        <v>3</v>
      </c>
      <c r="P4043" s="96">
        <v>164535.32999999999</v>
      </c>
      <c r="Q4043" s="157" t="s">
        <v>107</v>
      </c>
      <c r="R4043" s="157" t="s">
        <v>10</v>
      </c>
      <c r="S4043" s="157" t="s">
        <v>10</v>
      </c>
      <c r="T4043" s="97" t="s">
        <v>273</v>
      </c>
      <c r="U4043" s="97" t="s">
        <v>124</v>
      </c>
      <c r="AC4043" s="11" t="str">
        <f t="shared" si="1352"/>
        <v/>
      </c>
      <c r="AD4043" s="11" t="str">
        <f t="shared" si="1353"/>
        <v/>
      </c>
      <c r="AE4043" s="11" t="str">
        <f t="shared" si="1354"/>
        <v/>
      </c>
      <c r="AF4043" s="11" t="str">
        <f t="shared" si="1355"/>
        <v/>
      </c>
      <c r="AG4043" s="11" t="str">
        <f t="shared" si="1356"/>
        <v/>
      </c>
      <c r="AH4043" s="11" t="str">
        <f t="shared" si="1357"/>
        <v/>
      </c>
      <c r="AI4043" s="11" t="str">
        <f t="shared" si="1358"/>
        <v/>
      </c>
      <c r="AJ4043" s="11" t="str">
        <f t="shared" si="1359"/>
        <v/>
      </c>
      <c r="AK4043" s="11" t="str">
        <f t="shared" si="1360"/>
        <v/>
      </c>
      <c r="AN4043" s="11" t="str">
        <f t="shared" si="1361"/>
        <v/>
      </c>
      <c r="AO4043" s="11" t="str">
        <f t="shared" si="1362"/>
        <v/>
      </c>
      <c r="AP4043" s="11" t="str">
        <f t="shared" si="1363"/>
        <v/>
      </c>
      <c r="AT4043" s="11" t="str">
        <f t="shared" si="1364"/>
        <v/>
      </c>
      <c r="AU4043" s="11" t="str">
        <f t="shared" si="1365"/>
        <v/>
      </c>
      <c r="AV4043" s="11" t="str">
        <f t="shared" si="1366"/>
        <v/>
      </c>
      <c r="AW4043" s="11" t="str">
        <f t="shared" si="1367"/>
        <v/>
      </c>
      <c r="AX4043" s="11" t="str">
        <f t="shared" si="1368"/>
        <v/>
      </c>
      <c r="AY4043" s="11" t="str">
        <f t="shared" si="1369"/>
        <v/>
      </c>
      <c r="AZ4043" s="11" t="str">
        <f t="shared" si="1370"/>
        <v/>
      </c>
      <c r="BA4043" s="11" t="str">
        <f t="shared" si="1371"/>
        <v xml:space="preserve"> </v>
      </c>
      <c r="BB4043" s="11" t="str">
        <f>IFERROR(IF(AW4043="","",VLOOKUP(AW4043,SUSS!R:S,2,FALSE)),AY4043*SUSS!$M$2)</f>
        <v/>
      </c>
      <c r="BC4043" s="11" t="str">
        <f t="shared" si="1372"/>
        <v/>
      </c>
    </row>
    <row r="4044" spans="14:55" ht="15.75" thickBot="1">
      <c r="N4044" s="3" t="s">
        <v>272</v>
      </c>
      <c r="O4044" s="97">
        <v>3</v>
      </c>
      <c r="P4044" s="96">
        <v>14565.47</v>
      </c>
      <c r="Q4044" s="157" t="s">
        <v>11</v>
      </c>
      <c r="R4044" s="157" t="s">
        <v>10</v>
      </c>
      <c r="S4044" s="157" t="s">
        <v>10</v>
      </c>
      <c r="T4044" s="97" t="s">
        <v>274</v>
      </c>
      <c r="U4044" s="97" t="s">
        <v>124</v>
      </c>
      <c r="AC4044" s="11" t="str">
        <f t="shared" si="1352"/>
        <v/>
      </c>
      <c r="AD4044" s="11" t="str">
        <f t="shared" si="1353"/>
        <v/>
      </c>
      <c r="AE4044" s="11" t="str">
        <f t="shared" si="1354"/>
        <v/>
      </c>
      <c r="AF4044" s="11" t="str">
        <f t="shared" si="1355"/>
        <v/>
      </c>
      <c r="AG4044" s="11" t="str">
        <f t="shared" si="1356"/>
        <v/>
      </c>
      <c r="AH4044" s="11" t="str">
        <f t="shared" si="1357"/>
        <v/>
      </c>
      <c r="AI4044" s="11" t="str">
        <f t="shared" si="1358"/>
        <v/>
      </c>
      <c r="AJ4044" s="11" t="str">
        <f t="shared" si="1359"/>
        <v/>
      </c>
      <c r="AK4044" s="11" t="str">
        <f t="shared" si="1360"/>
        <v/>
      </c>
      <c r="AN4044" s="11" t="str">
        <f t="shared" si="1361"/>
        <v/>
      </c>
      <c r="AO4044" s="11" t="str">
        <f t="shared" si="1362"/>
        <v/>
      </c>
      <c r="AP4044" s="11" t="str">
        <f t="shared" si="1363"/>
        <v/>
      </c>
      <c r="AT4044" s="11" t="str">
        <f t="shared" si="1364"/>
        <v>Q665611</v>
      </c>
      <c r="AU4044" s="11">
        <f t="shared" si="1365"/>
        <v>3</v>
      </c>
      <c r="AV4044" s="11">
        <f t="shared" si="1366"/>
        <v>14565.47</v>
      </c>
      <c r="AW4044" s="11" t="str">
        <f t="shared" si="1367"/>
        <v>2022/4</v>
      </c>
      <c r="AX4044" s="11" t="str">
        <f t="shared" si="1368"/>
        <v>2022/4 Contribuciones Seg. Social</v>
      </c>
      <c r="AY4044" s="11">
        <f t="shared" si="1369"/>
        <v>176873.07</v>
      </c>
      <c r="AZ4044" s="11">
        <f t="shared" si="1370"/>
        <v>8.2349845570046348E-2</v>
      </c>
      <c r="BA4044" s="11" t="str">
        <f t="shared" si="1371"/>
        <v>Q665611 3</v>
      </c>
      <c r="BB4044" s="11">
        <f>IFERROR(IF(AW4044="","",VLOOKUP(AW4044,SUSS!R:S,2,FALSE)),AY4044*SUSS!$M$2)</f>
        <v>20879.32</v>
      </c>
      <c r="BC4044" s="11">
        <f t="shared" si="1372"/>
        <v>1719.4087776075801</v>
      </c>
    </row>
    <row r="4045" spans="14:55" ht="15.75" thickBot="1">
      <c r="N4045" s="3" t="s">
        <v>272</v>
      </c>
      <c r="O4045" s="97">
        <v>3</v>
      </c>
      <c r="P4045" s="96">
        <v>10906.34</v>
      </c>
      <c r="Q4045" s="157" t="s">
        <v>86</v>
      </c>
      <c r="R4045" s="157" t="s">
        <v>10</v>
      </c>
      <c r="S4045" s="157" t="s">
        <v>10</v>
      </c>
      <c r="T4045" s="97" t="s">
        <v>274</v>
      </c>
      <c r="U4045" s="97" t="s">
        <v>124</v>
      </c>
      <c r="AC4045" s="11" t="str">
        <f t="shared" si="1352"/>
        <v/>
      </c>
      <c r="AD4045" s="11" t="str">
        <f t="shared" si="1353"/>
        <v/>
      </c>
      <c r="AE4045" s="11" t="str">
        <f t="shared" si="1354"/>
        <v/>
      </c>
      <c r="AF4045" s="11" t="str">
        <f t="shared" si="1355"/>
        <v/>
      </c>
      <c r="AG4045" s="11" t="str">
        <f t="shared" si="1356"/>
        <v/>
      </c>
      <c r="AH4045" s="11" t="str">
        <f t="shared" si="1357"/>
        <v/>
      </c>
      <c r="AI4045" s="11" t="str">
        <f t="shared" si="1358"/>
        <v/>
      </c>
      <c r="AJ4045" s="11" t="str">
        <f t="shared" si="1359"/>
        <v/>
      </c>
      <c r="AK4045" s="11" t="str">
        <f t="shared" si="1360"/>
        <v/>
      </c>
      <c r="AN4045" s="11" t="str">
        <f t="shared" si="1361"/>
        <v/>
      </c>
      <c r="AO4045" s="11" t="str">
        <f t="shared" si="1362"/>
        <v/>
      </c>
      <c r="AP4045" s="11" t="str">
        <f t="shared" si="1363"/>
        <v/>
      </c>
      <c r="AT4045" s="11" t="str">
        <f t="shared" si="1364"/>
        <v/>
      </c>
      <c r="AU4045" s="11" t="str">
        <f t="shared" si="1365"/>
        <v/>
      </c>
      <c r="AV4045" s="11" t="str">
        <f t="shared" si="1366"/>
        <v/>
      </c>
      <c r="AW4045" s="11" t="str">
        <f t="shared" si="1367"/>
        <v/>
      </c>
      <c r="AX4045" s="11" t="str">
        <f t="shared" si="1368"/>
        <v/>
      </c>
      <c r="AY4045" s="11" t="str">
        <f t="shared" si="1369"/>
        <v/>
      </c>
      <c r="AZ4045" s="11" t="str">
        <f t="shared" si="1370"/>
        <v/>
      </c>
      <c r="BA4045" s="11" t="str">
        <f t="shared" si="1371"/>
        <v xml:space="preserve"> </v>
      </c>
      <c r="BB4045" s="11" t="str">
        <f>IFERROR(IF(AW4045="","",VLOOKUP(AW4045,SUSS!R:S,2,FALSE)),AY4045*SUSS!$M$2)</f>
        <v/>
      </c>
      <c r="BC4045" s="11" t="str">
        <f t="shared" si="1372"/>
        <v/>
      </c>
    </row>
    <row r="4046" spans="14:55" ht="15.75" thickBot="1">
      <c r="N4046" s="3" t="s">
        <v>272</v>
      </c>
      <c r="O4046" s="97">
        <v>3</v>
      </c>
      <c r="P4046" s="96">
        <v>17731.53</v>
      </c>
      <c r="Q4046" s="157" t="s">
        <v>11</v>
      </c>
      <c r="R4046" s="157" t="s">
        <v>10</v>
      </c>
      <c r="S4046" s="157" t="s">
        <v>83</v>
      </c>
      <c r="T4046" s="97" t="s">
        <v>274</v>
      </c>
      <c r="U4046" s="97" t="s">
        <v>124</v>
      </c>
      <c r="AC4046" s="11" t="str">
        <f t="shared" si="1352"/>
        <v/>
      </c>
      <c r="AD4046" s="11" t="str">
        <f t="shared" si="1353"/>
        <v/>
      </c>
      <c r="AE4046" s="11" t="str">
        <f t="shared" si="1354"/>
        <v/>
      </c>
      <c r="AF4046" s="11" t="str">
        <f t="shared" si="1355"/>
        <v/>
      </c>
      <c r="AG4046" s="11" t="str">
        <f t="shared" si="1356"/>
        <v/>
      </c>
      <c r="AH4046" s="11" t="str">
        <f t="shared" si="1357"/>
        <v/>
      </c>
      <c r="AI4046" s="11" t="str">
        <f t="shared" si="1358"/>
        <v/>
      </c>
      <c r="AJ4046" s="11" t="str">
        <f t="shared" si="1359"/>
        <v/>
      </c>
      <c r="AK4046" s="11" t="str">
        <f t="shared" si="1360"/>
        <v/>
      </c>
      <c r="AN4046" s="11" t="str">
        <f t="shared" si="1361"/>
        <v/>
      </c>
      <c r="AO4046" s="11" t="str">
        <f t="shared" si="1362"/>
        <v/>
      </c>
      <c r="AP4046" s="11" t="str">
        <f t="shared" si="1363"/>
        <v/>
      </c>
      <c r="AT4046" s="11" t="str">
        <f t="shared" si="1364"/>
        <v>Q665611</v>
      </c>
      <c r="AU4046" s="11">
        <f t="shared" si="1365"/>
        <v>3</v>
      </c>
      <c r="AV4046" s="11">
        <f t="shared" si="1366"/>
        <v>17731.53</v>
      </c>
      <c r="AW4046" s="11" t="str">
        <f t="shared" si="1367"/>
        <v>2022/4</v>
      </c>
      <c r="AX4046" s="11" t="str">
        <f t="shared" si="1368"/>
        <v>2022/4 Contribuciones Seg. Social</v>
      </c>
      <c r="AY4046" s="11">
        <f t="shared" si="1369"/>
        <v>176873.07</v>
      </c>
      <c r="AZ4046" s="11">
        <f t="shared" si="1370"/>
        <v>0.10025002675647569</v>
      </c>
      <c r="BA4046" s="11" t="str">
        <f t="shared" si="1371"/>
        <v>Q665611 3</v>
      </c>
      <c r="BB4046" s="11">
        <f>IFERROR(IF(AW4046="","",VLOOKUP(AW4046,SUSS!R:S,2,FALSE)),AY4046*SUSS!$M$2)</f>
        <v>20879.32</v>
      </c>
      <c r="BC4046" s="11">
        <f t="shared" si="1372"/>
        <v>2093.152388657018</v>
      </c>
    </row>
    <row r="4047" spans="14:55" ht="15.75" thickBot="1">
      <c r="N4047" s="3" t="s">
        <v>272</v>
      </c>
      <c r="O4047" s="97">
        <v>3</v>
      </c>
      <c r="P4047" s="96">
        <v>14558.4</v>
      </c>
      <c r="Q4047" s="157" t="s">
        <v>86</v>
      </c>
      <c r="R4047" s="157" t="s">
        <v>10</v>
      </c>
      <c r="S4047" s="157" t="s">
        <v>83</v>
      </c>
      <c r="T4047" s="97" t="s">
        <v>274</v>
      </c>
      <c r="U4047" s="97" t="s">
        <v>124</v>
      </c>
      <c r="AC4047" s="11" t="str">
        <f t="shared" si="1352"/>
        <v/>
      </c>
      <c r="AD4047" s="11" t="str">
        <f t="shared" si="1353"/>
        <v/>
      </c>
      <c r="AE4047" s="11" t="str">
        <f t="shared" si="1354"/>
        <v/>
      </c>
      <c r="AF4047" s="11" t="str">
        <f t="shared" si="1355"/>
        <v/>
      </c>
      <c r="AG4047" s="11" t="str">
        <f t="shared" si="1356"/>
        <v/>
      </c>
      <c r="AH4047" s="11" t="str">
        <f t="shared" si="1357"/>
        <v/>
      </c>
      <c r="AI4047" s="11" t="str">
        <f t="shared" si="1358"/>
        <v/>
      </c>
      <c r="AJ4047" s="11" t="str">
        <f t="shared" si="1359"/>
        <v/>
      </c>
      <c r="AK4047" s="11" t="str">
        <f t="shared" si="1360"/>
        <v/>
      </c>
      <c r="AN4047" s="11" t="str">
        <f t="shared" si="1361"/>
        <v/>
      </c>
      <c r="AO4047" s="11" t="str">
        <f t="shared" si="1362"/>
        <v/>
      </c>
      <c r="AP4047" s="11" t="str">
        <f t="shared" si="1363"/>
        <v/>
      </c>
      <c r="AT4047" s="11" t="str">
        <f t="shared" si="1364"/>
        <v/>
      </c>
      <c r="AU4047" s="11" t="str">
        <f t="shared" si="1365"/>
        <v/>
      </c>
      <c r="AV4047" s="11" t="str">
        <f t="shared" si="1366"/>
        <v/>
      </c>
      <c r="AW4047" s="11" t="str">
        <f t="shared" si="1367"/>
        <v/>
      </c>
      <c r="AX4047" s="11" t="str">
        <f t="shared" si="1368"/>
        <v/>
      </c>
      <c r="AY4047" s="11" t="str">
        <f t="shared" si="1369"/>
        <v/>
      </c>
      <c r="AZ4047" s="11" t="str">
        <f t="shared" si="1370"/>
        <v/>
      </c>
      <c r="BA4047" s="11" t="str">
        <f t="shared" si="1371"/>
        <v xml:space="preserve"> </v>
      </c>
      <c r="BB4047" s="11" t="str">
        <f>IFERROR(IF(AW4047="","",VLOOKUP(AW4047,SUSS!R:S,2,FALSE)),AY4047*SUSS!$M$2)</f>
        <v/>
      </c>
      <c r="BC4047" s="11" t="str">
        <f t="shared" si="1372"/>
        <v/>
      </c>
    </row>
    <row r="4048" spans="14:55" ht="15.75" thickBot="1">
      <c r="N4048" s="3" t="s">
        <v>272</v>
      </c>
      <c r="O4048" s="97">
        <v>3</v>
      </c>
      <c r="P4048" s="96">
        <v>44729.54</v>
      </c>
      <c r="Q4048" s="157" t="s">
        <v>86</v>
      </c>
      <c r="R4048" s="157" t="s">
        <v>10</v>
      </c>
      <c r="S4048" s="157" t="s">
        <v>10</v>
      </c>
      <c r="T4048" s="97" t="s">
        <v>276</v>
      </c>
      <c r="U4048" s="97" t="s">
        <v>124</v>
      </c>
      <c r="AC4048" s="11" t="str">
        <f t="shared" si="1352"/>
        <v/>
      </c>
      <c r="AD4048" s="11" t="str">
        <f t="shared" si="1353"/>
        <v/>
      </c>
      <c r="AE4048" s="11" t="str">
        <f t="shared" si="1354"/>
        <v/>
      </c>
      <c r="AF4048" s="11" t="str">
        <f t="shared" si="1355"/>
        <v/>
      </c>
      <c r="AG4048" s="11" t="str">
        <f t="shared" si="1356"/>
        <v/>
      </c>
      <c r="AH4048" s="11" t="str">
        <f t="shared" si="1357"/>
        <v/>
      </c>
      <c r="AI4048" s="11" t="str">
        <f t="shared" si="1358"/>
        <v/>
      </c>
      <c r="AJ4048" s="11" t="str">
        <f t="shared" si="1359"/>
        <v/>
      </c>
      <c r="AK4048" s="11" t="str">
        <f t="shared" si="1360"/>
        <v/>
      </c>
      <c r="AN4048" s="11" t="str">
        <f t="shared" si="1361"/>
        <v/>
      </c>
      <c r="AO4048" s="11" t="str">
        <f t="shared" si="1362"/>
        <v/>
      </c>
      <c r="AP4048" s="11" t="str">
        <f t="shared" si="1363"/>
        <v/>
      </c>
      <c r="AT4048" s="11" t="str">
        <f t="shared" si="1364"/>
        <v/>
      </c>
      <c r="AU4048" s="11" t="str">
        <f t="shared" si="1365"/>
        <v/>
      </c>
      <c r="AV4048" s="11" t="str">
        <f t="shared" si="1366"/>
        <v/>
      </c>
      <c r="AW4048" s="11" t="str">
        <f t="shared" si="1367"/>
        <v/>
      </c>
      <c r="AX4048" s="11" t="str">
        <f t="shared" si="1368"/>
        <v/>
      </c>
      <c r="AY4048" s="11" t="str">
        <f t="shared" si="1369"/>
        <v/>
      </c>
      <c r="AZ4048" s="11" t="str">
        <f t="shared" si="1370"/>
        <v/>
      </c>
      <c r="BA4048" s="11" t="str">
        <f t="shared" si="1371"/>
        <v xml:space="preserve"> </v>
      </c>
      <c r="BB4048" s="11" t="str">
        <f>IFERROR(IF(AW4048="","",VLOOKUP(AW4048,SUSS!R:S,2,FALSE)),AY4048*SUSS!$M$2)</f>
        <v/>
      </c>
      <c r="BC4048" s="11" t="str">
        <f t="shared" si="1372"/>
        <v/>
      </c>
    </row>
    <row r="4049" spans="14:55" ht="15.75" thickBot="1">
      <c r="N4049" s="3" t="s">
        <v>272</v>
      </c>
      <c r="O4049" s="97">
        <v>3</v>
      </c>
      <c r="P4049" s="96">
        <v>52526.71</v>
      </c>
      <c r="Q4049" s="157" t="s">
        <v>11</v>
      </c>
      <c r="R4049" s="157" t="s">
        <v>10</v>
      </c>
      <c r="S4049" s="157" t="s">
        <v>10</v>
      </c>
      <c r="T4049" s="97" t="s">
        <v>276</v>
      </c>
      <c r="U4049" s="97" t="s">
        <v>124</v>
      </c>
      <c r="AC4049" s="11" t="str">
        <f t="shared" si="1352"/>
        <v/>
      </c>
      <c r="AD4049" s="11" t="str">
        <f t="shared" si="1353"/>
        <v/>
      </c>
      <c r="AE4049" s="11" t="str">
        <f t="shared" si="1354"/>
        <v/>
      </c>
      <c r="AF4049" s="11" t="str">
        <f t="shared" si="1355"/>
        <v/>
      </c>
      <c r="AG4049" s="11" t="str">
        <f t="shared" si="1356"/>
        <v/>
      </c>
      <c r="AH4049" s="11" t="str">
        <f t="shared" si="1357"/>
        <v/>
      </c>
      <c r="AI4049" s="11" t="str">
        <f t="shared" si="1358"/>
        <v/>
      </c>
      <c r="AJ4049" s="11" t="str">
        <f t="shared" si="1359"/>
        <v/>
      </c>
      <c r="AK4049" s="11" t="str">
        <f t="shared" si="1360"/>
        <v/>
      </c>
      <c r="AN4049" s="11" t="str">
        <f t="shared" si="1361"/>
        <v/>
      </c>
      <c r="AO4049" s="11" t="str">
        <f t="shared" si="1362"/>
        <v/>
      </c>
      <c r="AP4049" s="11" t="str">
        <f t="shared" si="1363"/>
        <v/>
      </c>
      <c r="AT4049" s="11" t="str">
        <f t="shared" si="1364"/>
        <v>Q665611</v>
      </c>
      <c r="AU4049" s="11">
        <f t="shared" si="1365"/>
        <v>3</v>
      </c>
      <c r="AV4049" s="11">
        <f t="shared" si="1366"/>
        <v>52526.71</v>
      </c>
      <c r="AW4049" s="11" t="str">
        <f t="shared" si="1367"/>
        <v>2022/5</v>
      </c>
      <c r="AX4049" s="11" t="str">
        <f t="shared" si="1368"/>
        <v>2022/5 Contribuciones Seg. Social</v>
      </c>
      <c r="AY4049" s="11">
        <f t="shared" si="1369"/>
        <v>194630.93</v>
      </c>
      <c r="AZ4049" s="11">
        <f t="shared" si="1370"/>
        <v>0.26987853369451609</v>
      </c>
      <c r="BA4049" s="11" t="str">
        <f t="shared" si="1371"/>
        <v>Q665611 3</v>
      </c>
      <c r="BB4049" s="11">
        <f>IFERROR(IF(AW4049="","",VLOOKUP(AW4049,SUSS!R:S,2,FALSE)),AY4049*SUSS!$M$2)</f>
        <v>22611.35</v>
      </c>
      <c r="BC4049" s="11">
        <f t="shared" si="1372"/>
        <v>6102.3179828534958</v>
      </c>
    </row>
    <row r="4050" spans="14:55" ht="15.75" thickBot="1">
      <c r="N4050" s="3" t="s">
        <v>272</v>
      </c>
      <c r="O4050" s="97">
        <v>3</v>
      </c>
      <c r="P4050" s="96">
        <v>35440.699999999997</v>
      </c>
      <c r="Q4050" s="157" t="s">
        <v>82</v>
      </c>
      <c r="R4050" s="157" t="s">
        <v>10</v>
      </c>
      <c r="S4050" s="157" t="s">
        <v>10</v>
      </c>
      <c r="T4050" s="97" t="s">
        <v>275</v>
      </c>
      <c r="U4050" s="97" t="s">
        <v>124</v>
      </c>
      <c r="AC4050" s="11" t="str">
        <f t="shared" si="1352"/>
        <v/>
      </c>
      <c r="AD4050" s="11" t="str">
        <f t="shared" si="1353"/>
        <v/>
      </c>
      <c r="AE4050" s="11" t="str">
        <f t="shared" si="1354"/>
        <v/>
      </c>
      <c r="AF4050" s="11" t="str">
        <f t="shared" si="1355"/>
        <v/>
      </c>
      <c r="AG4050" s="11" t="str">
        <f t="shared" si="1356"/>
        <v/>
      </c>
      <c r="AH4050" s="11" t="str">
        <f t="shared" si="1357"/>
        <v/>
      </c>
      <c r="AI4050" s="11" t="str">
        <f t="shared" si="1358"/>
        <v/>
      </c>
      <c r="AJ4050" s="11" t="str">
        <f t="shared" si="1359"/>
        <v/>
      </c>
      <c r="AK4050" s="11" t="str">
        <f t="shared" si="1360"/>
        <v/>
      </c>
      <c r="AN4050" s="11" t="str">
        <f t="shared" si="1361"/>
        <v/>
      </c>
      <c r="AO4050" s="11" t="str">
        <f t="shared" si="1362"/>
        <v/>
      </c>
      <c r="AP4050" s="11" t="str">
        <f t="shared" si="1363"/>
        <v/>
      </c>
      <c r="AT4050" s="11" t="str">
        <f t="shared" si="1364"/>
        <v/>
      </c>
      <c r="AU4050" s="11" t="str">
        <f t="shared" si="1365"/>
        <v/>
      </c>
      <c r="AV4050" s="11" t="str">
        <f t="shared" si="1366"/>
        <v/>
      </c>
      <c r="AW4050" s="11" t="str">
        <f t="shared" si="1367"/>
        <v/>
      </c>
      <c r="AX4050" s="11" t="str">
        <f t="shared" si="1368"/>
        <v/>
      </c>
      <c r="AY4050" s="11" t="str">
        <f t="shared" si="1369"/>
        <v/>
      </c>
      <c r="AZ4050" s="11" t="str">
        <f t="shared" si="1370"/>
        <v/>
      </c>
      <c r="BA4050" s="11" t="str">
        <f t="shared" si="1371"/>
        <v xml:space="preserve"> </v>
      </c>
      <c r="BB4050" s="11" t="str">
        <f>IFERROR(IF(AW4050="","",VLOOKUP(AW4050,SUSS!R:S,2,FALSE)),AY4050*SUSS!$M$2)</f>
        <v/>
      </c>
      <c r="BC4050" s="11" t="str">
        <f t="shared" si="1372"/>
        <v/>
      </c>
    </row>
    <row r="4051" spans="14:55" ht="15.75" thickBot="1">
      <c r="N4051" s="3" t="s">
        <v>272</v>
      </c>
      <c r="O4051" s="97">
        <v>4</v>
      </c>
      <c r="P4051" s="96">
        <v>169471.39</v>
      </c>
      <c r="Q4051" s="157" t="s">
        <v>107</v>
      </c>
      <c r="R4051" s="157" t="s">
        <v>10</v>
      </c>
      <c r="S4051" s="157" t="s">
        <v>10</v>
      </c>
      <c r="T4051" s="97" t="s">
        <v>273</v>
      </c>
      <c r="U4051" s="97" t="s">
        <v>124</v>
      </c>
      <c r="AC4051" s="11" t="str">
        <f t="shared" si="1352"/>
        <v/>
      </c>
      <c r="AD4051" s="11" t="str">
        <f t="shared" si="1353"/>
        <v/>
      </c>
      <c r="AE4051" s="11" t="str">
        <f t="shared" si="1354"/>
        <v/>
      </c>
      <c r="AF4051" s="11" t="str">
        <f t="shared" si="1355"/>
        <v/>
      </c>
      <c r="AG4051" s="11" t="str">
        <f t="shared" si="1356"/>
        <v/>
      </c>
      <c r="AH4051" s="11" t="str">
        <f t="shared" si="1357"/>
        <v/>
      </c>
      <c r="AI4051" s="11" t="str">
        <f t="shared" si="1358"/>
        <v/>
      </c>
      <c r="AJ4051" s="11" t="str">
        <f t="shared" si="1359"/>
        <v/>
      </c>
      <c r="AK4051" s="11" t="str">
        <f t="shared" si="1360"/>
        <v/>
      </c>
      <c r="AN4051" s="11" t="str">
        <f t="shared" si="1361"/>
        <v/>
      </c>
      <c r="AO4051" s="11" t="str">
        <f t="shared" si="1362"/>
        <v/>
      </c>
      <c r="AP4051" s="11" t="str">
        <f t="shared" si="1363"/>
        <v/>
      </c>
      <c r="AT4051" s="11" t="str">
        <f t="shared" si="1364"/>
        <v/>
      </c>
      <c r="AU4051" s="11" t="str">
        <f t="shared" si="1365"/>
        <v/>
      </c>
      <c r="AV4051" s="11" t="str">
        <f t="shared" si="1366"/>
        <v/>
      </c>
      <c r="AW4051" s="11" t="str">
        <f t="shared" si="1367"/>
        <v/>
      </c>
      <c r="AX4051" s="11" t="str">
        <f t="shared" si="1368"/>
        <v/>
      </c>
      <c r="AY4051" s="11" t="str">
        <f t="shared" si="1369"/>
        <v/>
      </c>
      <c r="AZ4051" s="11" t="str">
        <f t="shared" si="1370"/>
        <v/>
      </c>
      <c r="BA4051" s="11" t="str">
        <f t="shared" si="1371"/>
        <v xml:space="preserve"> </v>
      </c>
      <c r="BB4051" s="11" t="str">
        <f>IFERROR(IF(AW4051="","",VLOOKUP(AW4051,SUSS!R:S,2,FALSE)),AY4051*SUSS!$M$2)</f>
        <v/>
      </c>
      <c r="BC4051" s="11" t="str">
        <f t="shared" si="1372"/>
        <v/>
      </c>
    </row>
    <row r="4052" spans="14:55" ht="15.75" thickBot="1">
      <c r="N4052" s="3" t="s">
        <v>272</v>
      </c>
      <c r="O4052" s="97">
        <v>4</v>
      </c>
      <c r="P4052" s="96">
        <v>87368.42</v>
      </c>
      <c r="Q4052" s="157" t="s">
        <v>11</v>
      </c>
      <c r="R4052" s="157" t="s">
        <v>10</v>
      </c>
      <c r="S4052" s="157" t="s">
        <v>10</v>
      </c>
      <c r="T4052" s="97" t="s">
        <v>276</v>
      </c>
      <c r="U4052" s="97" t="s">
        <v>124</v>
      </c>
      <c r="AC4052" s="11" t="str">
        <f t="shared" si="1352"/>
        <v/>
      </c>
      <c r="AD4052" s="11" t="str">
        <f t="shared" si="1353"/>
        <v/>
      </c>
      <c r="AE4052" s="11" t="str">
        <f t="shared" si="1354"/>
        <v/>
      </c>
      <c r="AF4052" s="11" t="str">
        <f t="shared" si="1355"/>
        <v/>
      </c>
      <c r="AG4052" s="11" t="str">
        <f t="shared" si="1356"/>
        <v/>
      </c>
      <c r="AH4052" s="11" t="str">
        <f t="shared" si="1357"/>
        <v/>
      </c>
      <c r="AI4052" s="11" t="str">
        <f t="shared" si="1358"/>
        <v/>
      </c>
      <c r="AJ4052" s="11" t="str">
        <f t="shared" si="1359"/>
        <v/>
      </c>
      <c r="AK4052" s="11" t="str">
        <f t="shared" si="1360"/>
        <v/>
      </c>
      <c r="AN4052" s="11" t="str">
        <f t="shared" si="1361"/>
        <v/>
      </c>
      <c r="AO4052" s="11" t="str">
        <f t="shared" si="1362"/>
        <v/>
      </c>
      <c r="AP4052" s="11" t="str">
        <f t="shared" si="1363"/>
        <v/>
      </c>
      <c r="AT4052" s="11" t="str">
        <f t="shared" si="1364"/>
        <v>Q665611</v>
      </c>
      <c r="AU4052" s="11">
        <f t="shared" si="1365"/>
        <v>4</v>
      </c>
      <c r="AV4052" s="11">
        <f t="shared" si="1366"/>
        <v>87368.42</v>
      </c>
      <c r="AW4052" s="11" t="str">
        <f t="shared" si="1367"/>
        <v>2022/5</v>
      </c>
      <c r="AX4052" s="11" t="str">
        <f t="shared" si="1368"/>
        <v>2022/5 Contribuciones Seg. Social</v>
      </c>
      <c r="AY4052" s="11">
        <f t="shared" si="1369"/>
        <v>194630.93</v>
      </c>
      <c r="AZ4052" s="11">
        <f t="shared" si="1370"/>
        <v>0.44889278389616699</v>
      </c>
      <c r="BA4052" s="11" t="str">
        <f t="shared" si="1371"/>
        <v>Q665611 4</v>
      </c>
      <c r="BB4052" s="11">
        <f>IFERROR(IF(AW4052="","",VLOOKUP(AW4052,SUSS!R:S,2,FALSE)),AY4052*SUSS!$M$2)</f>
        <v>22611.35</v>
      </c>
      <c r="BC4052" s="11">
        <f t="shared" si="1372"/>
        <v>10150.071849150594</v>
      </c>
    </row>
    <row r="4053" spans="14:55" ht="15.75" thickBot="1">
      <c r="N4053" s="3" t="s">
        <v>272</v>
      </c>
      <c r="O4053" s="97">
        <v>4</v>
      </c>
      <c r="P4053" s="96">
        <v>72300.11</v>
      </c>
      <c r="Q4053" s="157" t="s">
        <v>86</v>
      </c>
      <c r="R4053" s="157" t="s">
        <v>10</v>
      </c>
      <c r="S4053" s="157" t="s">
        <v>10</v>
      </c>
      <c r="T4053" s="97" t="s">
        <v>276</v>
      </c>
      <c r="U4053" s="97" t="s">
        <v>124</v>
      </c>
      <c r="AC4053" s="11" t="str">
        <f t="shared" si="1352"/>
        <v/>
      </c>
      <c r="AD4053" s="11" t="str">
        <f t="shared" si="1353"/>
        <v/>
      </c>
      <c r="AE4053" s="11" t="str">
        <f t="shared" si="1354"/>
        <v/>
      </c>
      <c r="AF4053" s="11" t="str">
        <f t="shared" si="1355"/>
        <v/>
      </c>
      <c r="AG4053" s="11" t="str">
        <f t="shared" si="1356"/>
        <v/>
      </c>
      <c r="AH4053" s="11" t="str">
        <f t="shared" si="1357"/>
        <v/>
      </c>
      <c r="AI4053" s="11" t="str">
        <f t="shared" si="1358"/>
        <v/>
      </c>
      <c r="AJ4053" s="11" t="str">
        <f t="shared" si="1359"/>
        <v/>
      </c>
      <c r="AK4053" s="11" t="str">
        <f t="shared" si="1360"/>
        <v/>
      </c>
      <c r="AN4053" s="11" t="str">
        <f t="shared" si="1361"/>
        <v/>
      </c>
      <c r="AO4053" s="11" t="str">
        <f t="shared" si="1362"/>
        <v/>
      </c>
      <c r="AP4053" s="11" t="str">
        <f t="shared" si="1363"/>
        <v/>
      </c>
      <c r="AT4053" s="11" t="str">
        <f t="shared" si="1364"/>
        <v/>
      </c>
      <c r="AU4053" s="11" t="str">
        <f t="shared" si="1365"/>
        <v/>
      </c>
      <c r="AV4053" s="11" t="str">
        <f t="shared" si="1366"/>
        <v/>
      </c>
      <c r="AW4053" s="11" t="str">
        <f t="shared" si="1367"/>
        <v/>
      </c>
      <c r="AX4053" s="11" t="str">
        <f t="shared" si="1368"/>
        <v/>
      </c>
      <c r="AY4053" s="11" t="str">
        <f t="shared" si="1369"/>
        <v/>
      </c>
      <c r="AZ4053" s="11" t="str">
        <f t="shared" si="1370"/>
        <v/>
      </c>
      <c r="BA4053" s="11" t="str">
        <f t="shared" si="1371"/>
        <v xml:space="preserve"> </v>
      </c>
      <c r="BB4053" s="11" t="str">
        <f>IFERROR(IF(AW4053="","",VLOOKUP(AW4053,SUSS!R:S,2,FALSE)),AY4053*SUSS!$M$2)</f>
        <v/>
      </c>
      <c r="BC4053" s="11" t="str">
        <f t="shared" si="1372"/>
        <v/>
      </c>
    </row>
    <row r="4054" spans="14:55" ht="15.75" thickBot="1">
      <c r="N4054" s="3" t="s">
        <v>272</v>
      </c>
      <c r="O4054" s="97">
        <v>4</v>
      </c>
      <c r="P4054" s="96">
        <v>36503.919999999998</v>
      </c>
      <c r="Q4054" s="157" t="s">
        <v>82</v>
      </c>
      <c r="R4054" s="157" t="s">
        <v>10</v>
      </c>
      <c r="S4054" s="157" t="s">
        <v>10</v>
      </c>
      <c r="T4054" s="97" t="s">
        <v>275</v>
      </c>
      <c r="U4054" s="97" t="s">
        <v>124</v>
      </c>
      <c r="AC4054" s="11" t="str">
        <f t="shared" si="1352"/>
        <v/>
      </c>
      <c r="AD4054" s="11" t="str">
        <f t="shared" si="1353"/>
        <v/>
      </c>
      <c r="AE4054" s="11" t="str">
        <f t="shared" si="1354"/>
        <v/>
      </c>
      <c r="AF4054" s="11" t="str">
        <f t="shared" si="1355"/>
        <v/>
      </c>
      <c r="AG4054" s="11" t="str">
        <f t="shared" si="1356"/>
        <v/>
      </c>
      <c r="AH4054" s="11" t="str">
        <f t="shared" si="1357"/>
        <v/>
      </c>
      <c r="AI4054" s="11" t="str">
        <f t="shared" si="1358"/>
        <v/>
      </c>
      <c r="AJ4054" s="11" t="str">
        <f t="shared" si="1359"/>
        <v/>
      </c>
      <c r="AK4054" s="11" t="str">
        <f t="shared" si="1360"/>
        <v/>
      </c>
      <c r="AN4054" s="11" t="str">
        <f t="shared" si="1361"/>
        <v/>
      </c>
      <c r="AO4054" s="11" t="str">
        <f t="shared" si="1362"/>
        <v/>
      </c>
      <c r="AP4054" s="11" t="str">
        <f t="shared" si="1363"/>
        <v/>
      </c>
      <c r="AT4054" s="11" t="str">
        <f t="shared" si="1364"/>
        <v/>
      </c>
      <c r="AU4054" s="11" t="str">
        <f t="shared" si="1365"/>
        <v/>
      </c>
      <c r="AV4054" s="11" t="str">
        <f t="shared" si="1366"/>
        <v/>
      </c>
      <c r="AW4054" s="11" t="str">
        <f t="shared" si="1367"/>
        <v/>
      </c>
      <c r="AX4054" s="11" t="str">
        <f t="shared" si="1368"/>
        <v/>
      </c>
      <c r="AY4054" s="11" t="str">
        <f t="shared" si="1369"/>
        <v/>
      </c>
      <c r="AZ4054" s="11" t="str">
        <f t="shared" si="1370"/>
        <v/>
      </c>
      <c r="BA4054" s="11" t="str">
        <f t="shared" si="1371"/>
        <v xml:space="preserve"> </v>
      </c>
      <c r="BB4054" s="11" t="str">
        <f>IFERROR(IF(AW4054="","",VLOOKUP(AW4054,SUSS!R:S,2,FALSE)),AY4054*SUSS!$M$2)</f>
        <v/>
      </c>
      <c r="BC4054" s="11" t="str">
        <f t="shared" si="1372"/>
        <v/>
      </c>
    </row>
    <row r="4055" spans="14:55" ht="15.75" thickBot="1">
      <c r="N4055" s="3" t="s">
        <v>272</v>
      </c>
      <c r="O4055" s="97">
        <v>5</v>
      </c>
      <c r="P4055" s="96">
        <v>174555.53</v>
      </c>
      <c r="Q4055" s="157" t="s">
        <v>107</v>
      </c>
      <c r="R4055" s="157" t="s">
        <v>10</v>
      </c>
      <c r="S4055" s="157" t="s">
        <v>10</v>
      </c>
      <c r="T4055" s="97" t="s">
        <v>273</v>
      </c>
      <c r="U4055" s="97" t="s">
        <v>124</v>
      </c>
      <c r="AC4055" s="11" t="str">
        <f t="shared" si="1352"/>
        <v/>
      </c>
      <c r="AD4055" s="11" t="str">
        <f t="shared" si="1353"/>
        <v/>
      </c>
      <c r="AE4055" s="11" t="str">
        <f t="shared" si="1354"/>
        <v/>
      </c>
      <c r="AF4055" s="11" t="str">
        <f t="shared" si="1355"/>
        <v/>
      </c>
      <c r="AG4055" s="11" t="str">
        <f t="shared" si="1356"/>
        <v/>
      </c>
      <c r="AH4055" s="11" t="str">
        <f t="shared" si="1357"/>
        <v/>
      </c>
      <c r="AI4055" s="11" t="str">
        <f t="shared" si="1358"/>
        <v/>
      </c>
      <c r="AJ4055" s="11" t="str">
        <f t="shared" si="1359"/>
        <v/>
      </c>
      <c r="AK4055" s="11" t="str">
        <f t="shared" si="1360"/>
        <v/>
      </c>
      <c r="AN4055" s="11" t="str">
        <f t="shared" si="1361"/>
        <v/>
      </c>
      <c r="AO4055" s="11" t="str">
        <f t="shared" si="1362"/>
        <v/>
      </c>
      <c r="AP4055" s="11" t="str">
        <f t="shared" si="1363"/>
        <v/>
      </c>
      <c r="AT4055" s="11" t="str">
        <f t="shared" si="1364"/>
        <v/>
      </c>
      <c r="AU4055" s="11" t="str">
        <f t="shared" si="1365"/>
        <v/>
      </c>
      <c r="AV4055" s="11" t="str">
        <f t="shared" si="1366"/>
        <v/>
      </c>
      <c r="AW4055" s="11" t="str">
        <f t="shared" si="1367"/>
        <v/>
      </c>
      <c r="AX4055" s="11" t="str">
        <f t="shared" si="1368"/>
        <v/>
      </c>
      <c r="AY4055" s="11" t="str">
        <f t="shared" si="1369"/>
        <v/>
      </c>
      <c r="AZ4055" s="11" t="str">
        <f t="shared" si="1370"/>
        <v/>
      </c>
      <c r="BA4055" s="11" t="str">
        <f t="shared" si="1371"/>
        <v xml:space="preserve"> </v>
      </c>
      <c r="BB4055" s="11" t="str">
        <f>IFERROR(IF(AW4055="","",VLOOKUP(AW4055,SUSS!R:S,2,FALSE)),AY4055*SUSS!$M$2)</f>
        <v/>
      </c>
      <c r="BC4055" s="11" t="str">
        <f t="shared" si="1372"/>
        <v/>
      </c>
    </row>
    <row r="4056" spans="14:55" ht="15.75" thickBot="1">
      <c r="N4056" s="3" t="s">
        <v>272</v>
      </c>
      <c r="O4056" s="97">
        <v>5</v>
      </c>
      <c r="P4056" s="96">
        <v>42528.13</v>
      </c>
      <c r="Q4056" s="157" t="s">
        <v>86</v>
      </c>
      <c r="R4056" s="157" t="s">
        <v>10</v>
      </c>
      <c r="S4056" s="157" t="s">
        <v>10</v>
      </c>
      <c r="T4056" s="97" t="s">
        <v>276</v>
      </c>
      <c r="U4056" s="97" t="s">
        <v>124</v>
      </c>
      <c r="AC4056" s="11" t="str">
        <f t="shared" si="1352"/>
        <v/>
      </c>
      <c r="AD4056" s="11" t="str">
        <f t="shared" si="1353"/>
        <v/>
      </c>
      <c r="AE4056" s="11" t="str">
        <f t="shared" si="1354"/>
        <v/>
      </c>
      <c r="AF4056" s="11" t="str">
        <f t="shared" si="1355"/>
        <v/>
      </c>
      <c r="AG4056" s="11" t="str">
        <f t="shared" si="1356"/>
        <v/>
      </c>
      <c r="AH4056" s="11" t="str">
        <f t="shared" si="1357"/>
        <v/>
      </c>
      <c r="AI4056" s="11" t="str">
        <f t="shared" si="1358"/>
        <v/>
      </c>
      <c r="AJ4056" s="11" t="str">
        <f t="shared" si="1359"/>
        <v/>
      </c>
      <c r="AK4056" s="11" t="str">
        <f t="shared" si="1360"/>
        <v/>
      </c>
      <c r="AN4056" s="11" t="str">
        <f t="shared" si="1361"/>
        <v/>
      </c>
      <c r="AO4056" s="11" t="str">
        <f t="shared" si="1362"/>
        <v/>
      </c>
      <c r="AP4056" s="11" t="str">
        <f t="shared" si="1363"/>
        <v/>
      </c>
      <c r="AT4056" s="11" t="str">
        <f t="shared" si="1364"/>
        <v/>
      </c>
      <c r="AU4056" s="11" t="str">
        <f t="shared" si="1365"/>
        <v/>
      </c>
      <c r="AV4056" s="11" t="str">
        <f t="shared" si="1366"/>
        <v/>
      </c>
      <c r="AW4056" s="11" t="str">
        <f t="shared" si="1367"/>
        <v/>
      </c>
      <c r="AX4056" s="11" t="str">
        <f t="shared" si="1368"/>
        <v/>
      </c>
      <c r="AY4056" s="11" t="str">
        <f t="shared" si="1369"/>
        <v/>
      </c>
      <c r="AZ4056" s="11" t="str">
        <f t="shared" si="1370"/>
        <v/>
      </c>
      <c r="BA4056" s="11" t="str">
        <f t="shared" si="1371"/>
        <v xml:space="preserve"> </v>
      </c>
      <c r="BB4056" s="11" t="str">
        <f>IFERROR(IF(AW4056="","",VLOOKUP(AW4056,SUSS!R:S,2,FALSE)),AY4056*SUSS!$M$2)</f>
        <v/>
      </c>
      <c r="BC4056" s="11" t="str">
        <f t="shared" si="1372"/>
        <v/>
      </c>
    </row>
    <row r="4057" spans="14:55" ht="15.75" thickBot="1">
      <c r="N4057" s="3" t="s">
        <v>272</v>
      </c>
      <c r="O4057" s="97">
        <v>5</v>
      </c>
      <c r="P4057" s="96">
        <v>54735.8</v>
      </c>
      <c r="Q4057" s="157" t="s">
        <v>11</v>
      </c>
      <c r="R4057" s="157" t="s">
        <v>10</v>
      </c>
      <c r="S4057" s="157" t="s">
        <v>10</v>
      </c>
      <c r="T4057" s="97" t="s">
        <v>276</v>
      </c>
      <c r="U4057" s="97" t="s">
        <v>124</v>
      </c>
      <c r="AC4057" s="11" t="str">
        <f t="shared" si="1352"/>
        <v/>
      </c>
      <c r="AD4057" s="11" t="str">
        <f t="shared" si="1353"/>
        <v/>
      </c>
      <c r="AE4057" s="11" t="str">
        <f t="shared" si="1354"/>
        <v/>
      </c>
      <c r="AF4057" s="11" t="str">
        <f t="shared" si="1355"/>
        <v/>
      </c>
      <c r="AG4057" s="11" t="str">
        <f t="shared" si="1356"/>
        <v/>
      </c>
      <c r="AH4057" s="11" t="str">
        <f t="shared" si="1357"/>
        <v/>
      </c>
      <c r="AI4057" s="11" t="str">
        <f t="shared" si="1358"/>
        <v/>
      </c>
      <c r="AJ4057" s="11" t="str">
        <f t="shared" si="1359"/>
        <v/>
      </c>
      <c r="AK4057" s="11" t="str">
        <f t="shared" si="1360"/>
        <v/>
      </c>
      <c r="AN4057" s="11" t="str">
        <f t="shared" si="1361"/>
        <v/>
      </c>
      <c r="AO4057" s="11" t="str">
        <f t="shared" si="1362"/>
        <v/>
      </c>
      <c r="AP4057" s="11" t="str">
        <f t="shared" si="1363"/>
        <v/>
      </c>
      <c r="AT4057" s="11" t="str">
        <f t="shared" si="1364"/>
        <v>Q665611</v>
      </c>
      <c r="AU4057" s="11">
        <f t="shared" si="1365"/>
        <v>5</v>
      </c>
      <c r="AV4057" s="11">
        <f t="shared" si="1366"/>
        <v>54735.8</v>
      </c>
      <c r="AW4057" s="11" t="str">
        <f t="shared" si="1367"/>
        <v>2022/5</v>
      </c>
      <c r="AX4057" s="11" t="str">
        <f t="shared" si="1368"/>
        <v>2022/5 Contribuciones Seg. Social</v>
      </c>
      <c r="AY4057" s="11">
        <f t="shared" si="1369"/>
        <v>194630.93</v>
      </c>
      <c r="AZ4057" s="11">
        <f t="shared" si="1370"/>
        <v>0.28122868240931698</v>
      </c>
      <c r="BA4057" s="11" t="str">
        <f t="shared" si="1371"/>
        <v>Q665611 5</v>
      </c>
      <c r="BB4057" s="11">
        <f>IFERROR(IF(AW4057="","",VLOOKUP(AW4057,SUSS!R:S,2,FALSE)),AY4057*SUSS!$M$2)</f>
        <v>22611.35</v>
      </c>
      <c r="BC4057" s="11">
        <f t="shared" si="1372"/>
        <v>6358.9601679959087</v>
      </c>
    </row>
    <row r="4058" spans="14:55" ht="15.75" thickBot="1">
      <c r="N4058" s="3" t="s">
        <v>272</v>
      </c>
      <c r="O4058" s="97">
        <v>5</v>
      </c>
      <c r="P4058" s="96">
        <v>10060.120000000001</v>
      </c>
      <c r="Q4058" s="157" t="s">
        <v>86</v>
      </c>
      <c r="R4058" s="157" t="s">
        <v>10</v>
      </c>
      <c r="S4058" s="157" t="s">
        <v>83</v>
      </c>
      <c r="T4058" s="97" t="s">
        <v>276</v>
      </c>
      <c r="U4058" s="97" t="s">
        <v>124</v>
      </c>
      <c r="AC4058" s="11" t="str">
        <f t="shared" si="1352"/>
        <v/>
      </c>
      <c r="AD4058" s="11" t="str">
        <f t="shared" si="1353"/>
        <v/>
      </c>
      <c r="AE4058" s="11" t="str">
        <f t="shared" si="1354"/>
        <v/>
      </c>
      <c r="AF4058" s="11" t="str">
        <f t="shared" si="1355"/>
        <v/>
      </c>
      <c r="AG4058" s="11" t="str">
        <f t="shared" si="1356"/>
        <v/>
      </c>
      <c r="AH4058" s="11" t="str">
        <f t="shared" si="1357"/>
        <v/>
      </c>
      <c r="AI4058" s="11" t="str">
        <f t="shared" si="1358"/>
        <v/>
      </c>
      <c r="AJ4058" s="11" t="str">
        <f t="shared" si="1359"/>
        <v/>
      </c>
      <c r="AK4058" s="11" t="str">
        <f t="shared" si="1360"/>
        <v/>
      </c>
      <c r="AN4058" s="11" t="str">
        <f t="shared" si="1361"/>
        <v/>
      </c>
      <c r="AO4058" s="11" t="str">
        <f t="shared" si="1362"/>
        <v/>
      </c>
      <c r="AP4058" s="11" t="str">
        <f t="shared" si="1363"/>
        <v/>
      </c>
      <c r="AT4058" s="11" t="str">
        <f t="shared" si="1364"/>
        <v/>
      </c>
      <c r="AU4058" s="11" t="str">
        <f t="shared" si="1365"/>
        <v/>
      </c>
      <c r="AV4058" s="11" t="str">
        <f t="shared" si="1366"/>
        <v/>
      </c>
      <c r="AW4058" s="11" t="str">
        <f t="shared" si="1367"/>
        <v/>
      </c>
      <c r="AX4058" s="11" t="str">
        <f t="shared" si="1368"/>
        <v/>
      </c>
      <c r="AY4058" s="11" t="str">
        <f t="shared" si="1369"/>
        <v/>
      </c>
      <c r="AZ4058" s="11" t="str">
        <f t="shared" si="1370"/>
        <v/>
      </c>
      <c r="BA4058" s="11" t="str">
        <f t="shared" si="1371"/>
        <v xml:space="preserve"> </v>
      </c>
      <c r="BB4058" s="11" t="str">
        <f>IFERROR(IF(AW4058="","",VLOOKUP(AW4058,SUSS!R:S,2,FALSE)),AY4058*SUSS!$M$2)</f>
        <v/>
      </c>
      <c r="BC4058" s="11" t="str">
        <f t="shared" si="1372"/>
        <v/>
      </c>
    </row>
    <row r="4059" spans="14:55" ht="15.75" thickBot="1">
      <c r="N4059" s="3" t="s">
        <v>272</v>
      </c>
      <c r="O4059" s="97">
        <v>5</v>
      </c>
      <c r="P4059" s="96">
        <v>12271.48</v>
      </c>
      <c r="Q4059" s="157" t="s">
        <v>11</v>
      </c>
      <c r="R4059" s="157" t="s">
        <v>10</v>
      </c>
      <c r="S4059" s="157" t="s">
        <v>83</v>
      </c>
      <c r="T4059" s="97" t="s">
        <v>276</v>
      </c>
      <c r="U4059" s="97" t="s">
        <v>124</v>
      </c>
      <c r="AC4059" s="11" t="str">
        <f t="shared" si="1352"/>
        <v/>
      </c>
      <c r="AD4059" s="11" t="str">
        <f t="shared" si="1353"/>
        <v/>
      </c>
      <c r="AE4059" s="11" t="str">
        <f t="shared" si="1354"/>
        <v/>
      </c>
      <c r="AF4059" s="11" t="str">
        <f t="shared" si="1355"/>
        <v/>
      </c>
      <c r="AG4059" s="11" t="str">
        <f t="shared" si="1356"/>
        <v/>
      </c>
      <c r="AH4059" s="11" t="str">
        <f t="shared" si="1357"/>
        <v/>
      </c>
      <c r="AI4059" s="11" t="str">
        <f t="shared" si="1358"/>
        <v/>
      </c>
      <c r="AJ4059" s="11" t="str">
        <f t="shared" si="1359"/>
        <v/>
      </c>
      <c r="AK4059" s="11" t="str">
        <f t="shared" si="1360"/>
        <v/>
      </c>
      <c r="AN4059" s="11" t="str">
        <f t="shared" si="1361"/>
        <v/>
      </c>
      <c r="AO4059" s="11" t="str">
        <f t="shared" si="1362"/>
        <v/>
      </c>
      <c r="AP4059" s="11" t="str">
        <f t="shared" si="1363"/>
        <v/>
      </c>
      <c r="AT4059" s="11" t="str">
        <f t="shared" si="1364"/>
        <v>Q665611</v>
      </c>
      <c r="AU4059" s="11">
        <f t="shared" si="1365"/>
        <v>5</v>
      </c>
      <c r="AV4059" s="11">
        <f t="shared" si="1366"/>
        <v>12271.48</v>
      </c>
      <c r="AW4059" s="11" t="str">
        <f t="shared" si="1367"/>
        <v>2022/5</v>
      </c>
      <c r="AX4059" s="11" t="str">
        <f t="shared" si="1368"/>
        <v>2022/5 Contribuciones Seg. Social</v>
      </c>
      <c r="AY4059" s="11">
        <f t="shared" si="1369"/>
        <v>194630.93</v>
      </c>
      <c r="AZ4059" s="11">
        <f t="shared" si="1370"/>
        <v>6.3049999298672624E-2</v>
      </c>
      <c r="BA4059" s="11" t="str">
        <f t="shared" si="1371"/>
        <v>Q665611 5</v>
      </c>
      <c r="BB4059" s="11">
        <f>IFERROR(IF(AW4059="","",VLOOKUP(AW4059,SUSS!R:S,2,FALSE)),AY4059*SUSS!$M$2)</f>
        <v>22611.35</v>
      </c>
      <c r="BC4059" s="11">
        <f t="shared" si="1372"/>
        <v>1425.6456016420411</v>
      </c>
    </row>
    <row r="4060" spans="14:55" ht="15.75" thickBot="1">
      <c r="N4060" s="3" t="s">
        <v>272</v>
      </c>
      <c r="O4060" s="97">
        <v>5</v>
      </c>
      <c r="P4060" s="96">
        <v>22982.19</v>
      </c>
      <c r="Q4060" s="157" t="s">
        <v>11</v>
      </c>
      <c r="R4060" s="157" t="s">
        <v>10</v>
      </c>
      <c r="S4060" s="157" t="s">
        <v>10</v>
      </c>
      <c r="T4060" s="97" t="s">
        <v>275</v>
      </c>
      <c r="U4060" s="97" t="s">
        <v>124</v>
      </c>
      <c r="AC4060" s="11" t="str">
        <f t="shared" si="1352"/>
        <v/>
      </c>
      <c r="AD4060" s="11" t="str">
        <f t="shared" si="1353"/>
        <v/>
      </c>
      <c r="AE4060" s="11" t="str">
        <f t="shared" si="1354"/>
        <v/>
      </c>
      <c r="AF4060" s="11" t="str">
        <f t="shared" si="1355"/>
        <v/>
      </c>
      <c r="AG4060" s="11" t="str">
        <f t="shared" si="1356"/>
        <v/>
      </c>
      <c r="AH4060" s="11" t="str">
        <f t="shared" si="1357"/>
        <v/>
      </c>
      <c r="AI4060" s="11" t="str">
        <f t="shared" si="1358"/>
        <v/>
      </c>
      <c r="AJ4060" s="11" t="str">
        <f t="shared" si="1359"/>
        <v/>
      </c>
      <c r="AK4060" s="11" t="str">
        <f t="shared" si="1360"/>
        <v/>
      </c>
      <c r="AN4060" s="11" t="str">
        <f t="shared" si="1361"/>
        <v/>
      </c>
      <c r="AO4060" s="11" t="str">
        <f t="shared" si="1362"/>
        <v/>
      </c>
      <c r="AP4060" s="11" t="str">
        <f t="shared" si="1363"/>
        <v/>
      </c>
      <c r="AT4060" s="11" t="str">
        <f t="shared" si="1364"/>
        <v>Q665611</v>
      </c>
      <c r="AU4060" s="11">
        <f t="shared" si="1365"/>
        <v>5</v>
      </c>
      <c r="AV4060" s="11">
        <f t="shared" si="1366"/>
        <v>22982.19</v>
      </c>
      <c r="AW4060" s="11" t="str">
        <f t="shared" si="1367"/>
        <v>2022/6</v>
      </c>
      <c r="AX4060" s="11" t="str">
        <f t="shared" si="1368"/>
        <v>2022/6 Contribuciones Seg. Social</v>
      </c>
      <c r="AY4060" s="11">
        <f t="shared" si="1369"/>
        <v>303035.65000000002</v>
      </c>
      <c r="AZ4060" s="11">
        <f t="shared" si="1370"/>
        <v>7.5839888805162028E-2</v>
      </c>
      <c r="BA4060" s="11" t="str">
        <f t="shared" si="1371"/>
        <v>Q665611 5</v>
      </c>
      <c r="BB4060" s="11">
        <f>IFERROR(IF(AW4060="","",VLOOKUP(AW4060,SUSS!R:S,2,FALSE)),AY4060*SUSS!$M$2)</f>
        <v>32024.63</v>
      </c>
      <c r="BC4060" s="11">
        <f t="shared" si="1372"/>
        <v>2428.7443782264563</v>
      </c>
    </row>
    <row r="4061" spans="14:55" ht="15.75" thickBot="1">
      <c r="N4061" s="3" t="s">
        <v>272</v>
      </c>
      <c r="O4061" s="97">
        <v>5</v>
      </c>
      <c r="P4061" s="96">
        <v>37599.040000000001</v>
      </c>
      <c r="Q4061" s="157" t="s">
        <v>82</v>
      </c>
      <c r="R4061" s="157" t="s">
        <v>10</v>
      </c>
      <c r="S4061" s="157" t="s">
        <v>10</v>
      </c>
      <c r="T4061" s="97" t="s">
        <v>275</v>
      </c>
      <c r="U4061" s="97" t="s">
        <v>124</v>
      </c>
      <c r="AC4061" s="11" t="str">
        <f t="shared" si="1352"/>
        <v/>
      </c>
      <c r="AD4061" s="11" t="str">
        <f t="shared" si="1353"/>
        <v/>
      </c>
      <c r="AE4061" s="11" t="str">
        <f t="shared" si="1354"/>
        <v/>
      </c>
      <c r="AF4061" s="11" t="str">
        <f t="shared" si="1355"/>
        <v/>
      </c>
      <c r="AG4061" s="11" t="str">
        <f t="shared" si="1356"/>
        <v/>
      </c>
      <c r="AH4061" s="11" t="str">
        <f t="shared" si="1357"/>
        <v/>
      </c>
      <c r="AI4061" s="11" t="str">
        <f t="shared" si="1358"/>
        <v/>
      </c>
      <c r="AJ4061" s="11" t="str">
        <f t="shared" si="1359"/>
        <v/>
      </c>
      <c r="AK4061" s="11" t="str">
        <f t="shared" si="1360"/>
        <v/>
      </c>
      <c r="AN4061" s="11" t="str">
        <f t="shared" si="1361"/>
        <v/>
      </c>
      <c r="AO4061" s="11" t="str">
        <f t="shared" si="1362"/>
        <v/>
      </c>
      <c r="AP4061" s="11" t="str">
        <f t="shared" si="1363"/>
        <v/>
      </c>
      <c r="AT4061" s="11" t="str">
        <f t="shared" si="1364"/>
        <v/>
      </c>
      <c r="AU4061" s="11" t="str">
        <f t="shared" si="1365"/>
        <v/>
      </c>
      <c r="AV4061" s="11" t="str">
        <f t="shared" si="1366"/>
        <v/>
      </c>
      <c r="AW4061" s="11" t="str">
        <f t="shared" si="1367"/>
        <v/>
      </c>
      <c r="AX4061" s="11" t="str">
        <f t="shared" si="1368"/>
        <v/>
      </c>
      <c r="AY4061" s="11" t="str">
        <f t="shared" si="1369"/>
        <v/>
      </c>
      <c r="AZ4061" s="11" t="str">
        <f t="shared" si="1370"/>
        <v/>
      </c>
      <c r="BA4061" s="11" t="str">
        <f t="shared" si="1371"/>
        <v xml:space="preserve"> </v>
      </c>
      <c r="BB4061" s="11" t="str">
        <f>IFERROR(IF(AW4061="","",VLOOKUP(AW4061,SUSS!R:S,2,FALSE)),AY4061*SUSS!$M$2)</f>
        <v/>
      </c>
      <c r="BC4061" s="11" t="str">
        <f t="shared" si="1372"/>
        <v/>
      </c>
    </row>
    <row r="4062" spans="14:55" ht="15.75" thickBot="1">
      <c r="N4062" s="3" t="s">
        <v>272</v>
      </c>
      <c r="O4062" s="97">
        <v>5</v>
      </c>
      <c r="P4062" s="96">
        <v>21880.86</v>
      </c>
      <c r="Q4062" s="157" t="s">
        <v>86</v>
      </c>
      <c r="R4062" s="157" t="s">
        <v>10</v>
      </c>
      <c r="S4062" s="157" t="s">
        <v>10</v>
      </c>
      <c r="T4062" s="97" t="s">
        <v>275</v>
      </c>
      <c r="U4062" s="97" t="s">
        <v>124</v>
      </c>
      <c r="AC4062" s="11" t="str">
        <f t="shared" si="1352"/>
        <v/>
      </c>
      <c r="AD4062" s="11" t="str">
        <f t="shared" si="1353"/>
        <v/>
      </c>
      <c r="AE4062" s="11" t="str">
        <f t="shared" si="1354"/>
        <v/>
      </c>
      <c r="AF4062" s="11" t="str">
        <f t="shared" si="1355"/>
        <v/>
      </c>
      <c r="AG4062" s="11" t="str">
        <f t="shared" si="1356"/>
        <v/>
      </c>
      <c r="AH4062" s="11" t="str">
        <f t="shared" si="1357"/>
        <v/>
      </c>
      <c r="AI4062" s="11" t="str">
        <f t="shared" si="1358"/>
        <v/>
      </c>
      <c r="AJ4062" s="11" t="str">
        <f t="shared" si="1359"/>
        <v/>
      </c>
      <c r="AK4062" s="11" t="str">
        <f t="shared" si="1360"/>
        <v/>
      </c>
      <c r="AN4062" s="11" t="str">
        <f t="shared" si="1361"/>
        <v/>
      </c>
      <c r="AO4062" s="11" t="str">
        <f t="shared" si="1362"/>
        <v/>
      </c>
      <c r="AP4062" s="11" t="str">
        <f t="shared" si="1363"/>
        <v/>
      </c>
      <c r="AT4062" s="11" t="str">
        <f t="shared" si="1364"/>
        <v/>
      </c>
      <c r="AU4062" s="11" t="str">
        <f t="shared" si="1365"/>
        <v/>
      </c>
      <c r="AV4062" s="11" t="str">
        <f t="shared" si="1366"/>
        <v/>
      </c>
      <c r="AW4062" s="11" t="str">
        <f t="shared" si="1367"/>
        <v/>
      </c>
      <c r="AX4062" s="11" t="str">
        <f t="shared" si="1368"/>
        <v/>
      </c>
      <c r="AY4062" s="11" t="str">
        <f t="shared" si="1369"/>
        <v/>
      </c>
      <c r="AZ4062" s="11" t="str">
        <f t="shared" si="1370"/>
        <v/>
      </c>
      <c r="BA4062" s="11" t="str">
        <f t="shared" si="1371"/>
        <v xml:space="preserve"> </v>
      </c>
      <c r="BB4062" s="11" t="str">
        <f>IFERROR(IF(AW4062="","",VLOOKUP(AW4062,SUSS!R:S,2,FALSE)),AY4062*SUSS!$M$2)</f>
        <v/>
      </c>
      <c r="BC4062" s="11" t="str">
        <f t="shared" si="1372"/>
        <v/>
      </c>
    </row>
    <row r="4063" spans="14:55" ht="15.75" thickBot="1">
      <c r="N4063" s="3" t="s">
        <v>272</v>
      </c>
      <c r="O4063" s="97">
        <v>6</v>
      </c>
      <c r="P4063" s="96">
        <v>179792.2</v>
      </c>
      <c r="Q4063" s="157" t="s">
        <v>107</v>
      </c>
      <c r="R4063" s="157" t="s">
        <v>10</v>
      </c>
      <c r="S4063" s="157" t="s">
        <v>10</v>
      </c>
      <c r="T4063" s="97" t="s">
        <v>273</v>
      </c>
      <c r="U4063" s="97" t="s">
        <v>124</v>
      </c>
      <c r="AC4063" s="11" t="str">
        <f t="shared" si="1352"/>
        <v/>
      </c>
      <c r="AD4063" s="11" t="str">
        <f t="shared" si="1353"/>
        <v/>
      </c>
      <c r="AE4063" s="11" t="str">
        <f t="shared" si="1354"/>
        <v/>
      </c>
      <c r="AF4063" s="11" t="str">
        <f t="shared" si="1355"/>
        <v/>
      </c>
      <c r="AG4063" s="11" t="str">
        <f t="shared" si="1356"/>
        <v/>
      </c>
      <c r="AH4063" s="11" t="str">
        <f t="shared" si="1357"/>
        <v/>
      </c>
      <c r="AI4063" s="11" t="str">
        <f t="shared" si="1358"/>
        <v/>
      </c>
      <c r="AJ4063" s="11" t="str">
        <f t="shared" si="1359"/>
        <v/>
      </c>
      <c r="AK4063" s="11" t="str">
        <f t="shared" si="1360"/>
        <v/>
      </c>
      <c r="AN4063" s="11" t="str">
        <f t="shared" si="1361"/>
        <v/>
      </c>
      <c r="AO4063" s="11" t="str">
        <f t="shared" si="1362"/>
        <v/>
      </c>
      <c r="AP4063" s="11" t="str">
        <f t="shared" si="1363"/>
        <v/>
      </c>
      <c r="AT4063" s="11" t="str">
        <f t="shared" si="1364"/>
        <v/>
      </c>
      <c r="AU4063" s="11" t="str">
        <f t="shared" si="1365"/>
        <v/>
      </c>
      <c r="AV4063" s="11" t="str">
        <f t="shared" si="1366"/>
        <v/>
      </c>
      <c r="AW4063" s="11" t="str">
        <f t="shared" si="1367"/>
        <v/>
      </c>
      <c r="AX4063" s="11" t="str">
        <f t="shared" si="1368"/>
        <v/>
      </c>
      <c r="AY4063" s="11" t="str">
        <f t="shared" si="1369"/>
        <v/>
      </c>
      <c r="AZ4063" s="11" t="str">
        <f t="shared" si="1370"/>
        <v/>
      </c>
      <c r="BA4063" s="11" t="str">
        <f t="shared" si="1371"/>
        <v xml:space="preserve"> </v>
      </c>
      <c r="BB4063" s="11" t="str">
        <f>IFERROR(IF(AW4063="","",VLOOKUP(AW4063,SUSS!R:S,2,FALSE)),AY4063*SUSS!$M$2)</f>
        <v/>
      </c>
      <c r="BC4063" s="11" t="str">
        <f t="shared" si="1372"/>
        <v/>
      </c>
    </row>
    <row r="4064" spans="14:55" ht="15.75" thickBot="1">
      <c r="N4064" s="3" t="s">
        <v>272</v>
      </c>
      <c r="O4064" s="97">
        <v>6</v>
      </c>
      <c r="P4064" s="96">
        <v>76703.179999999993</v>
      </c>
      <c r="Q4064" s="157" t="s">
        <v>86</v>
      </c>
      <c r="R4064" s="157" t="s">
        <v>10</v>
      </c>
      <c r="S4064" s="157" t="s">
        <v>10</v>
      </c>
      <c r="T4064" s="97" t="s">
        <v>275</v>
      </c>
      <c r="U4064" s="97" t="s">
        <v>124</v>
      </c>
      <c r="AC4064" s="11" t="str">
        <f t="shared" si="1352"/>
        <v/>
      </c>
      <c r="AD4064" s="11" t="str">
        <f t="shared" si="1353"/>
        <v/>
      </c>
      <c r="AE4064" s="11" t="str">
        <f t="shared" si="1354"/>
        <v/>
      </c>
      <c r="AF4064" s="11" t="str">
        <f t="shared" si="1355"/>
        <v/>
      </c>
      <c r="AG4064" s="11" t="str">
        <f t="shared" si="1356"/>
        <v/>
      </c>
      <c r="AH4064" s="11" t="str">
        <f t="shared" si="1357"/>
        <v/>
      </c>
      <c r="AI4064" s="11" t="str">
        <f t="shared" si="1358"/>
        <v/>
      </c>
      <c r="AJ4064" s="11" t="str">
        <f t="shared" si="1359"/>
        <v/>
      </c>
      <c r="AK4064" s="11" t="str">
        <f t="shared" si="1360"/>
        <v/>
      </c>
      <c r="AN4064" s="11" t="str">
        <f t="shared" si="1361"/>
        <v/>
      </c>
      <c r="AO4064" s="11" t="str">
        <f t="shared" si="1362"/>
        <v/>
      </c>
      <c r="AP4064" s="11" t="str">
        <f t="shared" si="1363"/>
        <v/>
      </c>
      <c r="AT4064" s="11" t="str">
        <f t="shared" si="1364"/>
        <v/>
      </c>
      <c r="AU4064" s="11" t="str">
        <f t="shared" si="1365"/>
        <v/>
      </c>
      <c r="AV4064" s="11" t="str">
        <f t="shared" si="1366"/>
        <v/>
      </c>
      <c r="AW4064" s="11" t="str">
        <f t="shared" si="1367"/>
        <v/>
      </c>
      <c r="AX4064" s="11" t="str">
        <f t="shared" si="1368"/>
        <v/>
      </c>
      <c r="AY4064" s="11" t="str">
        <f t="shared" si="1369"/>
        <v/>
      </c>
      <c r="AZ4064" s="11" t="str">
        <f t="shared" si="1370"/>
        <v/>
      </c>
      <c r="BA4064" s="11" t="str">
        <f t="shared" si="1371"/>
        <v xml:space="preserve"> </v>
      </c>
      <c r="BB4064" s="11" t="str">
        <f>IFERROR(IF(AW4064="","",VLOOKUP(AW4064,SUSS!R:S,2,FALSE)),AY4064*SUSS!$M$2)</f>
        <v/>
      </c>
      <c r="BC4064" s="11" t="str">
        <f t="shared" si="1372"/>
        <v/>
      </c>
    </row>
    <row r="4065" spans="14:55" ht="15.75" thickBot="1">
      <c r="N4065" s="3" t="s">
        <v>272</v>
      </c>
      <c r="O4065" s="97">
        <v>6</v>
      </c>
      <c r="P4065" s="96">
        <v>38727.01</v>
      </c>
      <c r="Q4065" s="157" t="s">
        <v>82</v>
      </c>
      <c r="R4065" s="157" t="s">
        <v>10</v>
      </c>
      <c r="S4065" s="157" t="s">
        <v>10</v>
      </c>
      <c r="T4065" s="97" t="s">
        <v>275</v>
      </c>
      <c r="U4065" s="97" t="s">
        <v>124</v>
      </c>
      <c r="AC4065" s="11" t="str">
        <f t="shared" ref="AC4065:AC4128" si="1373">IF($E4065=$AD$1,IF($G4065=$AE$1,A4065,""),"")</f>
        <v/>
      </c>
      <c r="AD4065" s="11" t="str">
        <f t="shared" ref="AD4065:AD4128" si="1374">IF($E4065=$AD$1,IF($G4065=$AE$1,E4065,""),"")</f>
        <v/>
      </c>
      <c r="AE4065" s="11" t="str">
        <f t="shared" ref="AE4065:AE4128" si="1375">IF($E4065=$AD$1,IF($G4065=$AE$1,F4065,""),"")</f>
        <v/>
      </c>
      <c r="AF4065" s="11" t="str">
        <f t="shared" ref="AF4065:AF4128" si="1376">IF($E4065=$AD$1,IF($G4065=$AE$1,G4065,""),"")</f>
        <v/>
      </c>
      <c r="AG4065" s="11" t="str">
        <f t="shared" ref="AG4065:AG4128" si="1377">IF($E4065=$AD$1,IF($G4065=$AE$1,I4065,""),"")</f>
        <v/>
      </c>
      <c r="AH4065" s="11" t="str">
        <f t="shared" ref="AH4065:AH4128" si="1378">IF($E4065=$AD$1,IF($G4065=$AE$1,J4065,""),"")</f>
        <v/>
      </c>
      <c r="AI4065" s="11" t="str">
        <f t="shared" ref="AI4065:AI4128" si="1379">IF($E4065=$AD$1,IF($G4065=$AE$1,K4065,""),"")</f>
        <v/>
      </c>
      <c r="AJ4065" s="11" t="str">
        <f t="shared" ref="AJ4065:AJ4128" si="1380">IF($E4065=$AD$1,IF($G4065=$AE$1,B4065,""),"")</f>
        <v/>
      </c>
      <c r="AK4065" s="11" t="str">
        <f t="shared" ref="AK4065:AK4128" si="1381">IF($E4065=$AD$1,IF($G4065=$AE$1,C4065,""),"")</f>
        <v/>
      </c>
      <c r="AN4065" s="11" t="str">
        <f t="shared" ref="AN4065:AN4128" si="1382">LEFT(AO4065,7)</f>
        <v/>
      </c>
      <c r="AO4065" s="11" t="str">
        <f t="shared" ref="AO4065:AO4128" si="1383">IF(AF4065=$AE$1,AJ4065&amp;"/"&amp;AK4065&amp;" "&amp;AD4065,"")</f>
        <v/>
      </c>
      <c r="AP4065" s="11" t="str">
        <f t="shared" ref="AP4065:AP4128" si="1384">IF(AO4065&lt;&gt;"",AI4065,"")</f>
        <v/>
      </c>
      <c r="AT4065" s="11" t="str">
        <f t="shared" ref="AT4065:AT4128" si="1385">IF($Q4065=$AD$1,N4065,"")</f>
        <v/>
      </c>
      <c r="AU4065" s="11" t="str">
        <f t="shared" ref="AU4065:AU4128" si="1386">IF($Q4065=$AD$1,O4065,"")</f>
        <v/>
      </c>
      <c r="AV4065" s="11" t="str">
        <f t="shared" ref="AV4065:AV4128" si="1387">IF($Q4065=$AD$1,P4065,"")</f>
        <v/>
      </c>
      <c r="AW4065" s="11" t="str">
        <f t="shared" ref="AW4065:AW4128" si="1388">IF($Q4065=$AD$1,T4065,"")</f>
        <v/>
      </c>
      <c r="AX4065" s="11" t="str">
        <f t="shared" ref="AX4065:AX4128" si="1389">IF(AW4065&lt;&gt;"",AW4065&amp;" "&amp;$AD$1,"")</f>
        <v/>
      </c>
      <c r="AY4065" s="11" t="str">
        <f t="shared" ref="AY4065:AY4128" si="1390">VLOOKUP(AX4065,AO:AP,2,FALSE)</f>
        <v/>
      </c>
      <c r="AZ4065" s="11" t="str">
        <f t="shared" ref="AZ4065:AZ4128" si="1391">IF(AY4065="","",AV4065/AY4065)</f>
        <v/>
      </c>
      <c r="BA4065" s="11" t="str">
        <f t="shared" ref="BA4065:BA4128" si="1392">AT4065&amp;" "&amp;AU4065</f>
        <v xml:space="preserve"> </v>
      </c>
      <c r="BB4065" s="11" t="str">
        <f>IFERROR(IF(AW4065="","",VLOOKUP(AW4065,SUSS!R:S,2,FALSE)),AY4065*SUSS!$M$2)</f>
        <v/>
      </c>
      <c r="BC4065" s="11" t="str">
        <f t="shared" ref="BC4065:BC4128" si="1393">IFERROR(IF(BB4065&lt;&gt;"",AZ4065*BB4065,""),"VER")</f>
        <v/>
      </c>
    </row>
    <row r="4066" spans="14:55" ht="15.75" thickBot="1">
      <c r="N4066" s="3" t="s">
        <v>272</v>
      </c>
      <c r="O4066" s="97">
        <v>6</v>
      </c>
      <c r="P4066" s="96">
        <v>92689.16</v>
      </c>
      <c r="Q4066" s="157" t="s">
        <v>11</v>
      </c>
      <c r="R4066" s="157" t="s">
        <v>10</v>
      </c>
      <c r="S4066" s="157" t="s">
        <v>10</v>
      </c>
      <c r="T4066" s="97" t="s">
        <v>275</v>
      </c>
      <c r="U4066" s="97" t="s">
        <v>124</v>
      </c>
      <c r="AC4066" s="11" t="str">
        <f t="shared" si="1373"/>
        <v/>
      </c>
      <c r="AD4066" s="11" t="str">
        <f t="shared" si="1374"/>
        <v/>
      </c>
      <c r="AE4066" s="11" t="str">
        <f t="shared" si="1375"/>
        <v/>
      </c>
      <c r="AF4066" s="11" t="str">
        <f t="shared" si="1376"/>
        <v/>
      </c>
      <c r="AG4066" s="11" t="str">
        <f t="shared" si="1377"/>
        <v/>
      </c>
      <c r="AH4066" s="11" t="str">
        <f t="shared" si="1378"/>
        <v/>
      </c>
      <c r="AI4066" s="11" t="str">
        <f t="shared" si="1379"/>
        <v/>
      </c>
      <c r="AJ4066" s="11" t="str">
        <f t="shared" si="1380"/>
        <v/>
      </c>
      <c r="AK4066" s="11" t="str">
        <f t="shared" si="1381"/>
        <v/>
      </c>
      <c r="AN4066" s="11" t="str">
        <f t="shared" si="1382"/>
        <v/>
      </c>
      <c r="AO4066" s="11" t="str">
        <f t="shared" si="1383"/>
        <v/>
      </c>
      <c r="AP4066" s="11" t="str">
        <f t="shared" si="1384"/>
        <v/>
      </c>
      <c r="AT4066" s="11" t="str">
        <f t="shared" si="1385"/>
        <v>Q665611</v>
      </c>
      <c r="AU4066" s="11">
        <f t="shared" si="1386"/>
        <v>6</v>
      </c>
      <c r="AV4066" s="11">
        <f t="shared" si="1387"/>
        <v>92689.16</v>
      </c>
      <c r="AW4066" s="11" t="str">
        <f t="shared" si="1388"/>
        <v>2022/6</v>
      </c>
      <c r="AX4066" s="11" t="str">
        <f t="shared" si="1389"/>
        <v>2022/6 Contribuciones Seg. Social</v>
      </c>
      <c r="AY4066" s="11">
        <f t="shared" si="1390"/>
        <v>303035.65000000002</v>
      </c>
      <c r="AZ4066" s="11">
        <f t="shared" si="1391"/>
        <v>0.30586883094447798</v>
      </c>
      <c r="BA4066" s="11" t="str">
        <f t="shared" si="1392"/>
        <v>Q665611 6</v>
      </c>
      <c r="BB4066" s="11">
        <f>IFERROR(IF(AW4066="","",VLOOKUP(AW4066,SUSS!R:S,2,FALSE)),AY4066*SUSS!$M$2)</f>
        <v>32024.63</v>
      </c>
      <c r="BC4066" s="11">
        <f t="shared" si="1393"/>
        <v>9795.3361395294578</v>
      </c>
    </row>
    <row r="4067" spans="14:55" ht="15.75" thickBot="1">
      <c r="N4067" s="3" t="s">
        <v>272</v>
      </c>
      <c r="O4067" s="97">
        <v>7</v>
      </c>
      <c r="P4067" s="96">
        <v>185185.96</v>
      </c>
      <c r="Q4067" s="157" t="s">
        <v>107</v>
      </c>
      <c r="R4067" s="157" t="s">
        <v>10</v>
      </c>
      <c r="S4067" s="157" t="s">
        <v>10</v>
      </c>
      <c r="T4067" s="97" t="s">
        <v>273</v>
      </c>
      <c r="U4067" s="97" t="s">
        <v>124</v>
      </c>
      <c r="AC4067" s="11" t="str">
        <f t="shared" si="1373"/>
        <v/>
      </c>
      <c r="AD4067" s="11" t="str">
        <f t="shared" si="1374"/>
        <v/>
      </c>
      <c r="AE4067" s="11" t="str">
        <f t="shared" si="1375"/>
        <v/>
      </c>
      <c r="AF4067" s="11" t="str">
        <f t="shared" si="1376"/>
        <v/>
      </c>
      <c r="AG4067" s="11" t="str">
        <f t="shared" si="1377"/>
        <v/>
      </c>
      <c r="AH4067" s="11" t="str">
        <f t="shared" si="1378"/>
        <v/>
      </c>
      <c r="AI4067" s="11" t="str">
        <f t="shared" si="1379"/>
        <v/>
      </c>
      <c r="AJ4067" s="11" t="str">
        <f t="shared" si="1380"/>
        <v/>
      </c>
      <c r="AK4067" s="11" t="str">
        <f t="shared" si="1381"/>
        <v/>
      </c>
      <c r="AN4067" s="11" t="str">
        <f t="shared" si="1382"/>
        <v/>
      </c>
      <c r="AO4067" s="11" t="str">
        <f t="shared" si="1383"/>
        <v/>
      </c>
      <c r="AP4067" s="11" t="str">
        <f t="shared" si="1384"/>
        <v/>
      </c>
      <c r="AT4067" s="11" t="str">
        <f t="shared" si="1385"/>
        <v/>
      </c>
      <c r="AU4067" s="11" t="str">
        <f t="shared" si="1386"/>
        <v/>
      </c>
      <c r="AV4067" s="11" t="str">
        <f t="shared" si="1387"/>
        <v/>
      </c>
      <c r="AW4067" s="11" t="str">
        <f t="shared" si="1388"/>
        <v/>
      </c>
      <c r="AX4067" s="11" t="str">
        <f t="shared" si="1389"/>
        <v/>
      </c>
      <c r="AY4067" s="11" t="str">
        <f t="shared" si="1390"/>
        <v/>
      </c>
      <c r="AZ4067" s="11" t="str">
        <f t="shared" si="1391"/>
        <v/>
      </c>
      <c r="BA4067" s="11" t="str">
        <f t="shared" si="1392"/>
        <v xml:space="preserve"> </v>
      </c>
      <c r="BB4067" s="11" t="str">
        <f>IFERROR(IF(AW4067="","",VLOOKUP(AW4067,SUSS!R:S,2,FALSE)),AY4067*SUSS!$M$2)</f>
        <v/>
      </c>
      <c r="BC4067" s="11" t="str">
        <f t="shared" si="1393"/>
        <v/>
      </c>
    </row>
    <row r="4068" spans="14:55" ht="15.75" thickBot="1">
      <c r="N4068" s="3" t="s">
        <v>272</v>
      </c>
      <c r="O4068" s="97">
        <v>7</v>
      </c>
      <c r="P4068" s="96">
        <v>79004.28</v>
      </c>
      <c r="Q4068" s="157" t="s">
        <v>86</v>
      </c>
      <c r="R4068" s="157" t="s">
        <v>10</v>
      </c>
      <c r="S4068" s="157" t="s">
        <v>10</v>
      </c>
      <c r="T4068" s="97" t="s">
        <v>275</v>
      </c>
      <c r="U4068" s="97" t="s">
        <v>124</v>
      </c>
      <c r="AC4068" s="11" t="str">
        <f t="shared" si="1373"/>
        <v/>
      </c>
      <c r="AD4068" s="11" t="str">
        <f t="shared" si="1374"/>
        <v/>
      </c>
      <c r="AE4068" s="11" t="str">
        <f t="shared" si="1375"/>
        <v/>
      </c>
      <c r="AF4068" s="11" t="str">
        <f t="shared" si="1376"/>
        <v/>
      </c>
      <c r="AG4068" s="11" t="str">
        <f t="shared" si="1377"/>
        <v/>
      </c>
      <c r="AH4068" s="11" t="str">
        <f t="shared" si="1378"/>
        <v/>
      </c>
      <c r="AI4068" s="11" t="str">
        <f t="shared" si="1379"/>
        <v/>
      </c>
      <c r="AJ4068" s="11" t="str">
        <f t="shared" si="1380"/>
        <v/>
      </c>
      <c r="AK4068" s="11" t="str">
        <f t="shared" si="1381"/>
        <v/>
      </c>
      <c r="AN4068" s="11" t="str">
        <f t="shared" si="1382"/>
        <v/>
      </c>
      <c r="AO4068" s="11" t="str">
        <f t="shared" si="1383"/>
        <v/>
      </c>
      <c r="AP4068" s="11" t="str">
        <f t="shared" si="1384"/>
        <v/>
      </c>
      <c r="AT4068" s="11" t="str">
        <f t="shared" si="1385"/>
        <v/>
      </c>
      <c r="AU4068" s="11" t="str">
        <f t="shared" si="1386"/>
        <v/>
      </c>
      <c r="AV4068" s="11" t="str">
        <f t="shared" si="1387"/>
        <v/>
      </c>
      <c r="AW4068" s="11" t="str">
        <f t="shared" si="1388"/>
        <v/>
      </c>
      <c r="AX4068" s="11" t="str">
        <f t="shared" si="1389"/>
        <v/>
      </c>
      <c r="AY4068" s="11" t="str">
        <f t="shared" si="1390"/>
        <v/>
      </c>
      <c r="AZ4068" s="11" t="str">
        <f t="shared" si="1391"/>
        <v/>
      </c>
      <c r="BA4068" s="11" t="str">
        <f t="shared" si="1392"/>
        <v xml:space="preserve"> </v>
      </c>
      <c r="BB4068" s="11" t="str">
        <f>IFERROR(IF(AW4068="","",VLOOKUP(AW4068,SUSS!R:S,2,FALSE)),AY4068*SUSS!$M$2)</f>
        <v/>
      </c>
      <c r="BC4068" s="11" t="str">
        <f t="shared" si="1393"/>
        <v/>
      </c>
    </row>
    <row r="4069" spans="14:55" ht="15.75" thickBot="1">
      <c r="N4069" s="3" t="s">
        <v>272</v>
      </c>
      <c r="O4069" s="97">
        <v>7</v>
      </c>
      <c r="P4069" s="96">
        <v>39888.82</v>
      </c>
      <c r="Q4069" s="157" t="s">
        <v>82</v>
      </c>
      <c r="R4069" s="157" t="s">
        <v>10</v>
      </c>
      <c r="S4069" s="157" t="s">
        <v>10</v>
      </c>
      <c r="T4069" s="97" t="s">
        <v>275</v>
      </c>
      <c r="U4069" s="97" t="s">
        <v>124</v>
      </c>
      <c r="AC4069" s="11" t="str">
        <f t="shared" si="1373"/>
        <v/>
      </c>
      <c r="AD4069" s="11" t="str">
        <f t="shared" si="1374"/>
        <v/>
      </c>
      <c r="AE4069" s="11" t="str">
        <f t="shared" si="1375"/>
        <v/>
      </c>
      <c r="AF4069" s="11" t="str">
        <f t="shared" si="1376"/>
        <v/>
      </c>
      <c r="AG4069" s="11" t="str">
        <f t="shared" si="1377"/>
        <v/>
      </c>
      <c r="AH4069" s="11" t="str">
        <f t="shared" si="1378"/>
        <v/>
      </c>
      <c r="AI4069" s="11" t="str">
        <f t="shared" si="1379"/>
        <v/>
      </c>
      <c r="AJ4069" s="11" t="str">
        <f t="shared" si="1380"/>
        <v/>
      </c>
      <c r="AK4069" s="11" t="str">
        <f t="shared" si="1381"/>
        <v/>
      </c>
      <c r="AN4069" s="11" t="str">
        <f t="shared" si="1382"/>
        <v/>
      </c>
      <c r="AO4069" s="11" t="str">
        <f t="shared" si="1383"/>
        <v/>
      </c>
      <c r="AP4069" s="11" t="str">
        <f t="shared" si="1384"/>
        <v/>
      </c>
      <c r="AT4069" s="11" t="str">
        <f t="shared" si="1385"/>
        <v/>
      </c>
      <c r="AU4069" s="11" t="str">
        <f t="shared" si="1386"/>
        <v/>
      </c>
      <c r="AV4069" s="11" t="str">
        <f t="shared" si="1387"/>
        <v/>
      </c>
      <c r="AW4069" s="11" t="str">
        <f t="shared" si="1388"/>
        <v/>
      </c>
      <c r="AX4069" s="11" t="str">
        <f t="shared" si="1389"/>
        <v/>
      </c>
      <c r="AY4069" s="11" t="str">
        <f t="shared" si="1390"/>
        <v/>
      </c>
      <c r="AZ4069" s="11" t="str">
        <f t="shared" si="1391"/>
        <v/>
      </c>
      <c r="BA4069" s="11" t="str">
        <f t="shared" si="1392"/>
        <v xml:space="preserve"> </v>
      </c>
      <c r="BB4069" s="11" t="str">
        <f>IFERROR(IF(AW4069="","",VLOOKUP(AW4069,SUSS!R:S,2,FALSE)),AY4069*SUSS!$M$2)</f>
        <v/>
      </c>
      <c r="BC4069" s="11" t="str">
        <f t="shared" si="1393"/>
        <v/>
      </c>
    </row>
    <row r="4070" spans="14:55" ht="15.75" thickBot="1">
      <c r="N4070" s="3" t="s">
        <v>272</v>
      </c>
      <c r="O4070" s="97">
        <v>7</v>
      </c>
      <c r="P4070" s="96">
        <v>95469.84</v>
      </c>
      <c r="Q4070" s="157" t="s">
        <v>11</v>
      </c>
      <c r="R4070" s="157" t="s">
        <v>10</v>
      </c>
      <c r="S4070" s="157" t="s">
        <v>10</v>
      </c>
      <c r="T4070" s="97" t="s">
        <v>275</v>
      </c>
      <c r="U4070" s="97" t="s">
        <v>124</v>
      </c>
      <c r="AC4070" s="11" t="str">
        <f t="shared" si="1373"/>
        <v/>
      </c>
      <c r="AD4070" s="11" t="str">
        <f t="shared" si="1374"/>
        <v/>
      </c>
      <c r="AE4070" s="11" t="str">
        <f t="shared" si="1375"/>
        <v/>
      </c>
      <c r="AF4070" s="11" t="str">
        <f t="shared" si="1376"/>
        <v/>
      </c>
      <c r="AG4070" s="11" t="str">
        <f t="shared" si="1377"/>
        <v/>
      </c>
      <c r="AH4070" s="11" t="str">
        <f t="shared" si="1378"/>
        <v/>
      </c>
      <c r="AI4070" s="11" t="str">
        <f t="shared" si="1379"/>
        <v/>
      </c>
      <c r="AJ4070" s="11" t="str">
        <f t="shared" si="1380"/>
        <v/>
      </c>
      <c r="AK4070" s="11" t="str">
        <f t="shared" si="1381"/>
        <v/>
      </c>
      <c r="AN4070" s="11" t="str">
        <f t="shared" si="1382"/>
        <v/>
      </c>
      <c r="AO4070" s="11" t="str">
        <f t="shared" si="1383"/>
        <v/>
      </c>
      <c r="AP4070" s="11" t="str">
        <f t="shared" si="1384"/>
        <v/>
      </c>
      <c r="AT4070" s="11" t="str">
        <f t="shared" si="1385"/>
        <v>Q665611</v>
      </c>
      <c r="AU4070" s="11">
        <f t="shared" si="1386"/>
        <v>7</v>
      </c>
      <c r="AV4070" s="11">
        <f t="shared" si="1387"/>
        <v>95469.84</v>
      </c>
      <c r="AW4070" s="11" t="str">
        <f t="shared" si="1388"/>
        <v>2022/6</v>
      </c>
      <c r="AX4070" s="11" t="str">
        <f t="shared" si="1389"/>
        <v>2022/6 Contribuciones Seg. Social</v>
      </c>
      <c r="AY4070" s="11">
        <f t="shared" si="1390"/>
        <v>303035.65000000002</v>
      </c>
      <c r="AZ4070" s="11">
        <f t="shared" si="1391"/>
        <v>0.31504491303250953</v>
      </c>
      <c r="BA4070" s="11" t="str">
        <f t="shared" si="1392"/>
        <v>Q665611 7</v>
      </c>
      <c r="BB4070" s="11">
        <f>IFERROR(IF(AW4070="","",VLOOKUP(AW4070,SUSS!R:S,2,FALSE)),AY4070*SUSS!$M$2)</f>
        <v>32024.63</v>
      </c>
      <c r="BC4070" s="11">
        <f t="shared" si="1393"/>
        <v>10089.196773248295</v>
      </c>
    </row>
    <row r="4071" spans="14:55" ht="15.75" thickBot="1">
      <c r="N4071" s="3" t="s">
        <v>272</v>
      </c>
      <c r="O4071" s="97">
        <v>8</v>
      </c>
      <c r="P4071" s="96">
        <v>130483</v>
      </c>
      <c r="Q4071" s="157" t="s">
        <v>107</v>
      </c>
      <c r="R4071" s="157" t="s">
        <v>10</v>
      </c>
      <c r="S4071" s="157" t="s">
        <v>10</v>
      </c>
      <c r="T4071" s="97" t="s">
        <v>273</v>
      </c>
      <c r="U4071" s="97" t="s">
        <v>124</v>
      </c>
      <c r="AC4071" s="11" t="str">
        <f t="shared" si="1373"/>
        <v/>
      </c>
      <c r="AD4071" s="11" t="str">
        <f t="shared" si="1374"/>
        <v/>
      </c>
      <c r="AE4071" s="11" t="str">
        <f t="shared" si="1375"/>
        <v/>
      </c>
      <c r="AF4071" s="11" t="str">
        <f t="shared" si="1376"/>
        <v/>
      </c>
      <c r="AG4071" s="11" t="str">
        <f t="shared" si="1377"/>
        <v/>
      </c>
      <c r="AH4071" s="11" t="str">
        <f t="shared" si="1378"/>
        <v/>
      </c>
      <c r="AI4071" s="11" t="str">
        <f t="shared" si="1379"/>
        <v/>
      </c>
      <c r="AJ4071" s="11" t="str">
        <f t="shared" si="1380"/>
        <v/>
      </c>
      <c r="AK4071" s="11" t="str">
        <f t="shared" si="1381"/>
        <v/>
      </c>
      <c r="AN4071" s="11" t="str">
        <f t="shared" si="1382"/>
        <v/>
      </c>
      <c r="AO4071" s="11" t="str">
        <f t="shared" si="1383"/>
        <v/>
      </c>
      <c r="AP4071" s="11" t="str">
        <f t="shared" si="1384"/>
        <v/>
      </c>
      <c r="AT4071" s="11" t="str">
        <f t="shared" si="1385"/>
        <v/>
      </c>
      <c r="AU4071" s="11" t="str">
        <f t="shared" si="1386"/>
        <v/>
      </c>
      <c r="AV4071" s="11" t="str">
        <f t="shared" si="1387"/>
        <v/>
      </c>
      <c r="AW4071" s="11" t="str">
        <f t="shared" si="1388"/>
        <v/>
      </c>
      <c r="AX4071" s="11" t="str">
        <f t="shared" si="1389"/>
        <v/>
      </c>
      <c r="AY4071" s="11" t="str">
        <f t="shared" si="1390"/>
        <v/>
      </c>
      <c r="AZ4071" s="11" t="str">
        <f t="shared" si="1391"/>
        <v/>
      </c>
      <c r="BA4071" s="11" t="str">
        <f t="shared" si="1392"/>
        <v xml:space="preserve"> </v>
      </c>
      <c r="BB4071" s="11" t="str">
        <f>IFERROR(IF(AW4071="","",VLOOKUP(AW4071,SUSS!R:S,2,FALSE)),AY4071*SUSS!$M$2)</f>
        <v/>
      </c>
      <c r="BC4071" s="11" t="str">
        <f t="shared" si="1393"/>
        <v/>
      </c>
    </row>
    <row r="4072" spans="14:55" ht="15.75" thickBot="1">
      <c r="N4072" s="3" t="s">
        <v>272</v>
      </c>
      <c r="O4072" s="97">
        <v>8</v>
      </c>
      <c r="P4072" s="96">
        <v>60258.57</v>
      </c>
      <c r="Q4072" s="157" t="s">
        <v>107</v>
      </c>
      <c r="R4072" s="157" t="s">
        <v>10</v>
      </c>
      <c r="S4072" s="157" t="s">
        <v>83</v>
      </c>
      <c r="T4072" s="97" t="s">
        <v>273</v>
      </c>
      <c r="U4072" s="97" t="s">
        <v>124</v>
      </c>
      <c r="AC4072" s="11" t="str">
        <f t="shared" si="1373"/>
        <v/>
      </c>
      <c r="AD4072" s="11" t="str">
        <f t="shared" si="1374"/>
        <v/>
      </c>
      <c r="AE4072" s="11" t="str">
        <f t="shared" si="1375"/>
        <v/>
      </c>
      <c r="AF4072" s="11" t="str">
        <f t="shared" si="1376"/>
        <v/>
      </c>
      <c r="AG4072" s="11" t="str">
        <f t="shared" si="1377"/>
        <v/>
      </c>
      <c r="AH4072" s="11" t="str">
        <f t="shared" si="1378"/>
        <v/>
      </c>
      <c r="AI4072" s="11" t="str">
        <f t="shared" si="1379"/>
        <v/>
      </c>
      <c r="AJ4072" s="11" t="str">
        <f t="shared" si="1380"/>
        <v/>
      </c>
      <c r="AK4072" s="11" t="str">
        <f t="shared" si="1381"/>
        <v/>
      </c>
      <c r="AN4072" s="11" t="str">
        <f t="shared" si="1382"/>
        <v/>
      </c>
      <c r="AO4072" s="11" t="str">
        <f t="shared" si="1383"/>
        <v/>
      </c>
      <c r="AP4072" s="11" t="str">
        <f t="shared" si="1384"/>
        <v/>
      </c>
      <c r="AT4072" s="11" t="str">
        <f t="shared" si="1385"/>
        <v/>
      </c>
      <c r="AU4072" s="11" t="str">
        <f t="shared" si="1386"/>
        <v/>
      </c>
      <c r="AV4072" s="11" t="str">
        <f t="shared" si="1387"/>
        <v/>
      </c>
      <c r="AW4072" s="11" t="str">
        <f t="shared" si="1388"/>
        <v/>
      </c>
      <c r="AX4072" s="11" t="str">
        <f t="shared" si="1389"/>
        <v/>
      </c>
      <c r="AY4072" s="11" t="str">
        <f t="shared" si="1390"/>
        <v/>
      </c>
      <c r="AZ4072" s="11" t="str">
        <f t="shared" si="1391"/>
        <v/>
      </c>
      <c r="BA4072" s="11" t="str">
        <f t="shared" si="1392"/>
        <v xml:space="preserve"> </v>
      </c>
      <c r="BB4072" s="11" t="str">
        <f>IFERROR(IF(AW4072="","",VLOOKUP(AW4072,SUSS!R:S,2,FALSE)),AY4072*SUSS!$M$2)</f>
        <v/>
      </c>
      <c r="BC4072" s="11" t="str">
        <f t="shared" si="1393"/>
        <v/>
      </c>
    </row>
    <row r="4073" spans="14:55" ht="15.75" thickBot="1">
      <c r="N4073" s="3" t="s">
        <v>272</v>
      </c>
      <c r="O4073" s="97">
        <v>8</v>
      </c>
      <c r="P4073" s="96">
        <v>38168.61</v>
      </c>
      <c r="Q4073" s="157" t="s">
        <v>82</v>
      </c>
      <c r="R4073" s="157" t="s">
        <v>10</v>
      </c>
      <c r="S4073" s="157" t="s">
        <v>10</v>
      </c>
      <c r="T4073" s="97" t="s">
        <v>275</v>
      </c>
      <c r="U4073" s="97" t="s">
        <v>124</v>
      </c>
      <c r="AC4073" s="11" t="str">
        <f t="shared" si="1373"/>
        <v/>
      </c>
      <c r="AD4073" s="11" t="str">
        <f t="shared" si="1374"/>
        <v/>
      </c>
      <c r="AE4073" s="11" t="str">
        <f t="shared" si="1375"/>
        <v/>
      </c>
      <c r="AF4073" s="11" t="str">
        <f t="shared" si="1376"/>
        <v/>
      </c>
      <c r="AG4073" s="11" t="str">
        <f t="shared" si="1377"/>
        <v/>
      </c>
      <c r="AH4073" s="11" t="str">
        <f t="shared" si="1378"/>
        <v/>
      </c>
      <c r="AI4073" s="11" t="str">
        <f t="shared" si="1379"/>
        <v/>
      </c>
      <c r="AJ4073" s="11" t="str">
        <f t="shared" si="1380"/>
        <v/>
      </c>
      <c r="AK4073" s="11" t="str">
        <f t="shared" si="1381"/>
        <v/>
      </c>
      <c r="AN4073" s="11" t="str">
        <f t="shared" si="1382"/>
        <v/>
      </c>
      <c r="AO4073" s="11" t="str">
        <f t="shared" si="1383"/>
        <v/>
      </c>
      <c r="AP4073" s="11" t="str">
        <f t="shared" si="1384"/>
        <v/>
      </c>
      <c r="AT4073" s="11" t="str">
        <f t="shared" si="1385"/>
        <v/>
      </c>
      <c r="AU4073" s="11" t="str">
        <f t="shared" si="1386"/>
        <v/>
      </c>
      <c r="AV4073" s="11" t="str">
        <f t="shared" si="1387"/>
        <v/>
      </c>
      <c r="AW4073" s="11" t="str">
        <f t="shared" si="1388"/>
        <v/>
      </c>
      <c r="AX4073" s="11" t="str">
        <f t="shared" si="1389"/>
        <v/>
      </c>
      <c r="AY4073" s="11" t="str">
        <f t="shared" si="1390"/>
        <v/>
      </c>
      <c r="AZ4073" s="11" t="str">
        <f t="shared" si="1391"/>
        <v/>
      </c>
      <c r="BA4073" s="11" t="str">
        <f t="shared" si="1392"/>
        <v xml:space="preserve"> </v>
      </c>
      <c r="BB4073" s="11" t="str">
        <f>IFERROR(IF(AW4073="","",VLOOKUP(AW4073,SUSS!R:S,2,FALSE)),AY4073*SUSS!$M$2)</f>
        <v/>
      </c>
      <c r="BC4073" s="11" t="str">
        <f t="shared" si="1393"/>
        <v/>
      </c>
    </row>
    <row r="4074" spans="14:55" ht="15.75" thickBot="1">
      <c r="N4074" s="3" t="s">
        <v>272</v>
      </c>
      <c r="O4074" s="97">
        <v>8</v>
      </c>
      <c r="P4074" s="96">
        <v>91894.46</v>
      </c>
      <c r="Q4074" s="157" t="s">
        <v>11</v>
      </c>
      <c r="R4074" s="157" t="s">
        <v>10</v>
      </c>
      <c r="S4074" s="157" t="s">
        <v>10</v>
      </c>
      <c r="T4074" s="97" t="s">
        <v>275</v>
      </c>
      <c r="U4074" s="97" t="s">
        <v>124</v>
      </c>
      <c r="AC4074" s="11" t="str">
        <f t="shared" si="1373"/>
        <v/>
      </c>
      <c r="AD4074" s="11" t="str">
        <f t="shared" si="1374"/>
        <v/>
      </c>
      <c r="AE4074" s="11" t="str">
        <f t="shared" si="1375"/>
        <v/>
      </c>
      <c r="AF4074" s="11" t="str">
        <f t="shared" si="1376"/>
        <v/>
      </c>
      <c r="AG4074" s="11" t="str">
        <f t="shared" si="1377"/>
        <v/>
      </c>
      <c r="AH4074" s="11" t="str">
        <f t="shared" si="1378"/>
        <v/>
      </c>
      <c r="AI4074" s="11" t="str">
        <f t="shared" si="1379"/>
        <v/>
      </c>
      <c r="AJ4074" s="11" t="str">
        <f t="shared" si="1380"/>
        <v/>
      </c>
      <c r="AK4074" s="11" t="str">
        <f t="shared" si="1381"/>
        <v/>
      </c>
      <c r="AN4074" s="11" t="str">
        <f t="shared" si="1382"/>
        <v/>
      </c>
      <c r="AO4074" s="11" t="str">
        <f t="shared" si="1383"/>
        <v/>
      </c>
      <c r="AP4074" s="11" t="str">
        <f t="shared" si="1384"/>
        <v/>
      </c>
      <c r="AT4074" s="11" t="str">
        <f t="shared" si="1385"/>
        <v>Q665611</v>
      </c>
      <c r="AU4074" s="11">
        <f t="shared" si="1386"/>
        <v>8</v>
      </c>
      <c r="AV4074" s="11">
        <f t="shared" si="1387"/>
        <v>91894.46</v>
      </c>
      <c r="AW4074" s="11" t="str">
        <f t="shared" si="1388"/>
        <v>2022/6</v>
      </c>
      <c r="AX4074" s="11" t="str">
        <f t="shared" si="1389"/>
        <v>2022/6 Contribuciones Seg. Social</v>
      </c>
      <c r="AY4074" s="11">
        <f t="shared" si="1390"/>
        <v>303035.65000000002</v>
      </c>
      <c r="AZ4074" s="11">
        <f t="shared" si="1391"/>
        <v>0.30324636721785042</v>
      </c>
      <c r="BA4074" s="11" t="str">
        <f t="shared" si="1392"/>
        <v>Q665611 8</v>
      </c>
      <c r="BB4074" s="11">
        <f>IFERROR(IF(AW4074="","",VLOOKUP(AW4074,SUSS!R:S,2,FALSE)),AY4074*SUSS!$M$2)</f>
        <v>32024.63</v>
      </c>
      <c r="BC4074" s="11">
        <f t="shared" si="1393"/>
        <v>9711.3527089957897</v>
      </c>
    </row>
    <row r="4075" spans="14:55" ht="15.75" thickBot="1">
      <c r="N4075" s="3" t="s">
        <v>272</v>
      </c>
      <c r="O4075" s="97">
        <v>8</v>
      </c>
      <c r="P4075" s="96">
        <v>75986</v>
      </c>
      <c r="Q4075" s="157" t="s">
        <v>86</v>
      </c>
      <c r="R4075" s="157" t="s">
        <v>10</v>
      </c>
      <c r="S4075" s="157" t="s">
        <v>10</v>
      </c>
      <c r="T4075" s="97" t="s">
        <v>275</v>
      </c>
      <c r="U4075" s="97" t="s">
        <v>124</v>
      </c>
      <c r="AC4075" s="11" t="str">
        <f t="shared" si="1373"/>
        <v/>
      </c>
      <c r="AD4075" s="11" t="str">
        <f t="shared" si="1374"/>
        <v/>
      </c>
      <c r="AE4075" s="11" t="str">
        <f t="shared" si="1375"/>
        <v/>
      </c>
      <c r="AF4075" s="11" t="str">
        <f t="shared" si="1376"/>
        <v/>
      </c>
      <c r="AG4075" s="11" t="str">
        <f t="shared" si="1377"/>
        <v/>
      </c>
      <c r="AH4075" s="11" t="str">
        <f t="shared" si="1378"/>
        <v/>
      </c>
      <c r="AI4075" s="11" t="str">
        <f t="shared" si="1379"/>
        <v/>
      </c>
      <c r="AJ4075" s="11" t="str">
        <f t="shared" si="1380"/>
        <v/>
      </c>
      <c r="AK4075" s="11" t="str">
        <f t="shared" si="1381"/>
        <v/>
      </c>
      <c r="AN4075" s="11" t="str">
        <f t="shared" si="1382"/>
        <v/>
      </c>
      <c r="AO4075" s="11" t="str">
        <f t="shared" si="1383"/>
        <v/>
      </c>
      <c r="AP4075" s="11" t="str">
        <f t="shared" si="1384"/>
        <v/>
      </c>
      <c r="AT4075" s="11" t="str">
        <f t="shared" si="1385"/>
        <v/>
      </c>
      <c r="AU4075" s="11" t="str">
        <f t="shared" si="1386"/>
        <v/>
      </c>
      <c r="AV4075" s="11" t="str">
        <f t="shared" si="1387"/>
        <v/>
      </c>
      <c r="AW4075" s="11" t="str">
        <f t="shared" si="1388"/>
        <v/>
      </c>
      <c r="AX4075" s="11" t="str">
        <f t="shared" si="1389"/>
        <v/>
      </c>
      <c r="AY4075" s="11" t="str">
        <f t="shared" si="1390"/>
        <v/>
      </c>
      <c r="AZ4075" s="11" t="str">
        <f t="shared" si="1391"/>
        <v/>
      </c>
      <c r="BA4075" s="11" t="str">
        <f t="shared" si="1392"/>
        <v xml:space="preserve"> </v>
      </c>
      <c r="BB4075" s="11" t="str">
        <f>IFERROR(IF(AW4075="","",VLOOKUP(AW4075,SUSS!R:S,2,FALSE)),AY4075*SUSS!$M$2)</f>
        <v/>
      </c>
      <c r="BC4075" s="11" t="str">
        <f t="shared" si="1393"/>
        <v/>
      </c>
    </row>
    <row r="4076" spans="14:55" ht="15.75" thickBot="1">
      <c r="N4076" s="3" t="s">
        <v>272</v>
      </c>
      <c r="O4076" s="97">
        <v>8</v>
      </c>
      <c r="P4076" s="96">
        <v>6439.51</v>
      </c>
      <c r="Q4076" s="157" t="s">
        <v>11</v>
      </c>
      <c r="R4076" s="157" t="s">
        <v>10</v>
      </c>
      <c r="S4076" s="157" t="s">
        <v>83</v>
      </c>
      <c r="T4076" s="97" t="s">
        <v>275</v>
      </c>
      <c r="U4076" s="97" t="s">
        <v>124</v>
      </c>
      <c r="AC4076" s="11" t="str">
        <f t="shared" si="1373"/>
        <v/>
      </c>
      <c r="AD4076" s="11" t="str">
        <f t="shared" si="1374"/>
        <v/>
      </c>
      <c r="AE4076" s="11" t="str">
        <f t="shared" si="1375"/>
        <v/>
      </c>
      <c r="AF4076" s="11" t="str">
        <f t="shared" si="1376"/>
        <v/>
      </c>
      <c r="AG4076" s="11" t="str">
        <f t="shared" si="1377"/>
        <v/>
      </c>
      <c r="AH4076" s="11" t="str">
        <f t="shared" si="1378"/>
        <v/>
      </c>
      <c r="AI4076" s="11" t="str">
        <f t="shared" si="1379"/>
        <v/>
      </c>
      <c r="AJ4076" s="11" t="str">
        <f t="shared" si="1380"/>
        <v/>
      </c>
      <c r="AK4076" s="11" t="str">
        <f t="shared" si="1381"/>
        <v/>
      </c>
      <c r="AN4076" s="11" t="str">
        <f t="shared" si="1382"/>
        <v/>
      </c>
      <c r="AO4076" s="11" t="str">
        <f t="shared" si="1383"/>
        <v/>
      </c>
      <c r="AP4076" s="11" t="str">
        <f t="shared" si="1384"/>
        <v/>
      </c>
      <c r="AT4076" s="11" t="str">
        <f t="shared" si="1385"/>
        <v>Q665611</v>
      </c>
      <c r="AU4076" s="11">
        <f t="shared" si="1386"/>
        <v>8</v>
      </c>
      <c r="AV4076" s="11">
        <f t="shared" si="1387"/>
        <v>6439.51</v>
      </c>
      <c r="AW4076" s="11" t="str">
        <f t="shared" si="1388"/>
        <v>2022/6</v>
      </c>
      <c r="AX4076" s="11" t="str">
        <f t="shared" si="1389"/>
        <v>2022/6 Contribuciones Seg. Social</v>
      </c>
      <c r="AY4076" s="11">
        <f t="shared" si="1390"/>
        <v>303035.65000000002</v>
      </c>
      <c r="AZ4076" s="11">
        <f t="shared" si="1391"/>
        <v>2.1250008043608069E-2</v>
      </c>
      <c r="BA4076" s="11" t="str">
        <f t="shared" si="1392"/>
        <v>Q665611 8</v>
      </c>
      <c r="BB4076" s="11">
        <f>IFERROR(IF(AW4076="","",VLOOKUP(AW4076,SUSS!R:S,2,FALSE)),AY4076*SUSS!$M$2)</f>
        <v>32024.63</v>
      </c>
      <c r="BC4076" s="11">
        <f t="shared" si="1393"/>
        <v>680.52364509357233</v>
      </c>
    </row>
    <row r="4077" spans="14:55" ht="15.75" thickBot="1">
      <c r="N4077" s="3" t="s">
        <v>272</v>
      </c>
      <c r="O4077" s="97">
        <v>8</v>
      </c>
      <c r="P4077" s="96">
        <v>5388.45</v>
      </c>
      <c r="Q4077" s="157" t="s">
        <v>86</v>
      </c>
      <c r="R4077" s="157" t="s">
        <v>10</v>
      </c>
      <c r="S4077" s="157" t="s">
        <v>83</v>
      </c>
      <c r="T4077" s="97" t="s">
        <v>275</v>
      </c>
      <c r="U4077" s="97" t="s">
        <v>124</v>
      </c>
      <c r="AC4077" s="11" t="str">
        <f t="shared" si="1373"/>
        <v/>
      </c>
      <c r="AD4077" s="11" t="str">
        <f t="shared" si="1374"/>
        <v/>
      </c>
      <c r="AE4077" s="11" t="str">
        <f t="shared" si="1375"/>
        <v/>
      </c>
      <c r="AF4077" s="11" t="str">
        <f t="shared" si="1376"/>
        <v/>
      </c>
      <c r="AG4077" s="11" t="str">
        <f t="shared" si="1377"/>
        <v/>
      </c>
      <c r="AH4077" s="11" t="str">
        <f t="shared" si="1378"/>
        <v/>
      </c>
      <c r="AI4077" s="11" t="str">
        <f t="shared" si="1379"/>
        <v/>
      </c>
      <c r="AJ4077" s="11" t="str">
        <f t="shared" si="1380"/>
        <v/>
      </c>
      <c r="AK4077" s="11" t="str">
        <f t="shared" si="1381"/>
        <v/>
      </c>
      <c r="AN4077" s="11" t="str">
        <f t="shared" si="1382"/>
        <v/>
      </c>
      <c r="AO4077" s="11" t="str">
        <f t="shared" si="1383"/>
        <v/>
      </c>
      <c r="AP4077" s="11" t="str">
        <f t="shared" si="1384"/>
        <v/>
      </c>
      <c r="AT4077" s="11" t="str">
        <f t="shared" si="1385"/>
        <v/>
      </c>
      <c r="AU4077" s="11" t="str">
        <f t="shared" si="1386"/>
        <v/>
      </c>
      <c r="AV4077" s="11" t="str">
        <f t="shared" si="1387"/>
        <v/>
      </c>
      <c r="AW4077" s="11" t="str">
        <f t="shared" si="1388"/>
        <v/>
      </c>
      <c r="AX4077" s="11" t="str">
        <f t="shared" si="1389"/>
        <v/>
      </c>
      <c r="AY4077" s="11" t="str">
        <f t="shared" si="1390"/>
        <v/>
      </c>
      <c r="AZ4077" s="11" t="str">
        <f t="shared" si="1391"/>
        <v/>
      </c>
      <c r="BA4077" s="11" t="str">
        <f t="shared" si="1392"/>
        <v xml:space="preserve"> </v>
      </c>
      <c r="BB4077" s="11" t="str">
        <f>IFERROR(IF(AW4077="","",VLOOKUP(AW4077,SUSS!R:S,2,FALSE)),AY4077*SUSS!$M$2)</f>
        <v/>
      </c>
      <c r="BC4077" s="11" t="str">
        <f t="shared" si="1393"/>
        <v/>
      </c>
    </row>
    <row r="4078" spans="14:55" ht="15.75" thickBot="1">
      <c r="N4078" s="3" t="s">
        <v>272</v>
      </c>
      <c r="O4078" s="97">
        <v>8</v>
      </c>
      <c r="P4078" s="96">
        <v>2916.92</v>
      </c>
      <c r="Q4078" s="157" t="s">
        <v>82</v>
      </c>
      <c r="R4078" s="157" t="s">
        <v>10</v>
      </c>
      <c r="S4078" s="157" t="s">
        <v>83</v>
      </c>
      <c r="T4078" s="97" t="s">
        <v>275</v>
      </c>
      <c r="U4078" s="97" t="s">
        <v>124</v>
      </c>
      <c r="AC4078" s="11" t="str">
        <f t="shared" si="1373"/>
        <v/>
      </c>
      <c r="AD4078" s="11" t="str">
        <f t="shared" si="1374"/>
        <v/>
      </c>
      <c r="AE4078" s="11" t="str">
        <f t="shared" si="1375"/>
        <v/>
      </c>
      <c r="AF4078" s="11" t="str">
        <f t="shared" si="1376"/>
        <v/>
      </c>
      <c r="AG4078" s="11" t="str">
        <f t="shared" si="1377"/>
        <v/>
      </c>
      <c r="AH4078" s="11" t="str">
        <f t="shared" si="1378"/>
        <v/>
      </c>
      <c r="AI4078" s="11" t="str">
        <f t="shared" si="1379"/>
        <v/>
      </c>
      <c r="AJ4078" s="11" t="str">
        <f t="shared" si="1380"/>
        <v/>
      </c>
      <c r="AK4078" s="11" t="str">
        <f t="shared" si="1381"/>
        <v/>
      </c>
      <c r="AN4078" s="11" t="str">
        <f t="shared" si="1382"/>
        <v/>
      </c>
      <c r="AO4078" s="11" t="str">
        <f t="shared" si="1383"/>
        <v/>
      </c>
      <c r="AP4078" s="11" t="str">
        <f t="shared" si="1384"/>
        <v/>
      </c>
      <c r="AT4078" s="11" t="str">
        <f t="shared" si="1385"/>
        <v/>
      </c>
      <c r="AU4078" s="11" t="str">
        <f t="shared" si="1386"/>
        <v/>
      </c>
      <c r="AV4078" s="11" t="str">
        <f t="shared" si="1387"/>
        <v/>
      </c>
      <c r="AW4078" s="11" t="str">
        <f t="shared" si="1388"/>
        <v/>
      </c>
      <c r="AX4078" s="11" t="str">
        <f t="shared" si="1389"/>
        <v/>
      </c>
      <c r="AY4078" s="11" t="str">
        <f t="shared" si="1390"/>
        <v/>
      </c>
      <c r="AZ4078" s="11" t="str">
        <f t="shared" si="1391"/>
        <v/>
      </c>
      <c r="BA4078" s="11" t="str">
        <f t="shared" si="1392"/>
        <v xml:space="preserve"> </v>
      </c>
      <c r="BB4078" s="11" t="str">
        <f>IFERROR(IF(AW4078="","",VLOOKUP(AW4078,SUSS!R:S,2,FALSE)),AY4078*SUSS!$M$2)</f>
        <v/>
      </c>
      <c r="BC4078" s="11" t="str">
        <f t="shared" si="1393"/>
        <v/>
      </c>
    </row>
    <row r="4079" spans="14:55">
      <c r="AC4079" s="11" t="str">
        <f t="shared" si="1373"/>
        <v/>
      </c>
      <c r="AD4079" s="11" t="str">
        <f t="shared" si="1374"/>
        <v/>
      </c>
      <c r="AE4079" s="11" t="str">
        <f t="shared" si="1375"/>
        <v/>
      </c>
      <c r="AF4079" s="11" t="str">
        <f t="shared" si="1376"/>
        <v/>
      </c>
      <c r="AG4079" s="11" t="str">
        <f t="shared" si="1377"/>
        <v/>
      </c>
      <c r="AH4079" s="11" t="str">
        <f t="shared" si="1378"/>
        <v/>
      </c>
      <c r="AI4079" s="11" t="str">
        <f t="shared" si="1379"/>
        <v/>
      </c>
      <c r="AJ4079" s="11" t="str">
        <f t="shared" si="1380"/>
        <v/>
      </c>
      <c r="AK4079" s="11" t="str">
        <f t="shared" si="1381"/>
        <v/>
      </c>
      <c r="AN4079" s="11" t="str">
        <f t="shared" si="1382"/>
        <v/>
      </c>
      <c r="AO4079" s="11" t="str">
        <f t="shared" si="1383"/>
        <v/>
      </c>
      <c r="AP4079" s="11" t="str">
        <f t="shared" si="1384"/>
        <v/>
      </c>
      <c r="AT4079" s="11" t="str">
        <f t="shared" si="1385"/>
        <v/>
      </c>
      <c r="AU4079" s="11" t="str">
        <f t="shared" si="1386"/>
        <v/>
      </c>
      <c r="AV4079" s="11" t="str">
        <f t="shared" si="1387"/>
        <v/>
      </c>
      <c r="AW4079" s="11" t="str">
        <f t="shared" si="1388"/>
        <v/>
      </c>
      <c r="AX4079" s="11" t="str">
        <f t="shared" si="1389"/>
        <v/>
      </c>
      <c r="AY4079" s="11" t="str">
        <f t="shared" si="1390"/>
        <v/>
      </c>
      <c r="AZ4079" s="11" t="str">
        <f t="shared" si="1391"/>
        <v/>
      </c>
      <c r="BA4079" s="11" t="str">
        <f t="shared" si="1392"/>
        <v xml:space="preserve"> </v>
      </c>
      <c r="BB4079" s="11" t="str">
        <f>IFERROR(IF(AW4079="","",VLOOKUP(AW4079,SUSS!R:S,2,FALSE)),AY4079*SUSS!$M$2)</f>
        <v/>
      </c>
      <c r="BC4079" s="11" t="str">
        <f t="shared" si="1393"/>
        <v/>
      </c>
    </row>
    <row r="4080" spans="14:55" ht="15.75" thickBot="1">
      <c r="AC4080" s="11" t="str">
        <f t="shared" si="1373"/>
        <v/>
      </c>
      <c r="AD4080" s="11" t="str">
        <f t="shared" si="1374"/>
        <v/>
      </c>
      <c r="AE4080" s="11" t="str">
        <f t="shared" si="1375"/>
        <v/>
      </c>
      <c r="AF4080" s="11" t="str">
        <f t="shared" si="1376"/>
        <v/>
      </c>
      <c r="AG4080" s="11" t="str">
        <f t="shared" si="1377"/>
        <v/>
      </c>
      <c r="AH4080" s="11" t="str">
        <f t="shared" si="1378"/>
        <v/>
      </c>
      <c r="AI4080" s="11" t="str">
        <f t="shared" si="1379"/>
        <v/>
      </c>
      <c r="AJ4080" s="11" t="str">
        <f t="shared" si="1380"/>
        <v/>
      </c>
      <c r="AK4080" s="11" t="str">
        <f t="shared" si="1381"/>
        <v/>
      </c>
      <c r="AN4080" s="11" t="str">
        <f t="shared" si="1382"/>
        <v/>
      </c>
      <c r="AO4080" s="11" t="str">
        <f t="shared" si="1383"/>
        <v/>
      </c>
      <c r="AP4080" s="11" t="str">
        <f t="shared" si="1384"/>
        <v/>
      </c>
      <c r="AT4080" s="11" t="str">
        <f t="shared" si="1385"/>
        <v/>
      </c>
      <c r="AU4080" s="11" t="str">
        <f t="shared" si="1386"/>
        <v/>
      </c>
      <c r="AV4080" s="11" t="str">
        <f t="shared" si="1387"/>
        <v/>
      </c>
      <c r="AW4080" s="11" t="str">
        <f t="shared" si="1388"/>
        <v/>
      </c>
      <c r="AX4080" s="11" t="str">
        <f t="shared" si="1389"/>
        <v/>
      </c>
      <c r="AY4080" s="11" t="str">
        <f t="shared" si="1390"/>
        <v/>
      </c>
      <c r="AZ4080" s="11" t="str">
        <f t="shared" si="1391"/>
        <v/>
      </c>
      <c r="BA4080" s="11" t="str">
        <f t="shared" si="1392"/>
        <v xml:space="preserve"> </v>
      </c>
      <c r="BB4080" s="11" t="str">
        <f>IFERROR(IF(AW4080="","",VLOOKUP(AW4080,SUSS!R:S,2,FALSE)),AY4080*SUSS!$M$2)</f>
        <v/>
      </c>
      <c r="BC4080" s="11" t="str">
        <f t="shared" si="1393"/>
        <v/>
      </c>
    </row>
    <row r="4081" spans="14:55" ht="15.75" thickBot="1">
      <c r="N4081" s="3" t="s">
        <v>283</v>
      </c>
      <c r="O4081" s="232" t="s">
        <v>13</v>
      </c>
      <c r="P4081" s="232" t="s">
        <v>14</v>
      </c>
      <c r="Q4081" s="232" t="s">
        <v>3</v>
      </c>
      <c r="R4081" s="232" t="s">
        <v>4</v>
      </c>
      <c r="S4081" s="232" t="s">
        <v>5</v>
      </c>
      <c r="T4081" s="232" t="s">
        <v>15</v>
      </c>
      <c r="U4081" s="232" t="s">
        <v>16</v>
      </c>
      <c r="AC4081" s="11" t="str">
        <f t="shared" si="1373"/>
        <v/>
      </c>
      <c r="AD4081" s="11" t="str">
        <f t="shared" si="1374"/>
        <v/>
      </c>
      <c r="AE4081" s="11" t="str">
        <f t="shared" si="1375"/>
        <v/>
      </c>
      <c r="AF4081" s="11" t="str">
        <f t="shared" si="1376"/>
        <v/>
      </c>
      <c r="AG4081" s="11" t="str">
        <f t="shared" si="1377"/>
        <v/>
      </c>
      <c r="AH4081" s="11" t="str">
        <f t="shared" si="1378"/>
        <v/>
      </c>
      <c r="AI4081" s="11" t="str">
        <f t="shared" si="1379"/>
        <v/>
      </c>
      <c r="AJ4081" s="11" t="str">
        <f t="shared" si="1380"/>
        <v/>
      </c>
      <c r="AK4081" s="11" t="str">
        <f t="shared" si="1381"/>
        <v/>
      </c>
      <c r="AN4081" s="11" t="str">
        <f t="shared" si="1382"/>
        <v/>
      </c>
      <c r="AO4081" s="11" t="str">
        <f t="shared" si="1383"/>
        <v/>
      </c>
      <c r="AP4081" s="11" t="str">
        <f t="shared" si="1384"/>
        <v/>
      </c>
      <c r="AT4081" s="11" t="str">
        <f t="shared" si="1385"/>
        <v/>
      </c>
      <c r="AU4081" s="11" t="str">
        <f t="shared" si="1386"/>
        <v/>
      </c>
      <c r="AV4081" s="11" t="str">
        <f t="shared" si="1387"/>
        <v/>
      </c>
      <c r="AW4081" s="11" t="str">
        <f t="shared" si="1388"/>
        <v/>
      </c>
      <c r="AX4081" s="11" t="str">
        <f t="shared" si="1389"/>
        <v/>
      </c>
      <c r="AY4081" s="11" t="str">
        <f t="shared" si="1390"/>
        <v/>
      </c>
      <c r="AZ4081" s="11" t="str">
        <f t="shared" si="1391"/>
        <v/>
      </c>
      <c r="BA4081" s="11" t="str">
        <f t="shared" si="1392"/>
        <v xml:space="preserve"> </v>
      </c>
      <c r="BB4081" s="11" t="str">
        <f>IFERROR(IF(AW4081="","",VLOOKUP(AW4081,SUSS!R:S,2,FALSE)),AY4081*SUSS!$M$2)</f>
        <v/>
      </c>
      <c r="BC4081" s="11" t="str">
        <f t="shared" si="1393"/>
        <v/>
      </c>
    </row>
    <row r="4082" spans="14:55" ht="15.75" thickBot="1">
      <c r="N4082" s="3" t="s">
        <v>283</v>
      </c>
      <c r="O4082" s="230">
        <v>1</v>
      </c>
      <c r="P4082" s="98">
        <v>47038.65</v>
      </c>
      <c r="Q4082" s="231" t="s">
        <v>82</v>
      </c>
      <c r="R4082" s="231" t="s">
        <v>10</v>
      </c>
      <c r="S4082" s="231" t="s">
        <v>10</v>
      </c>
      <c r="T4082" s="230" t="s">
        <v>276</v>
      </c>
      <c r="U4082" s="230" t="s">
        <v>88</v>
      </c>
      <c r="AC4082" s="11" t="str">
        <f t="shared" si="1373"/>
        <v/>
      </c>
      <c r="AD4082" s="11" t="str">
        <f t="shared" si="1374"/>
        <v/>
      </c>
      <c r="AE4082" s="11" t="str">
        <f t="shared" si="1375"/>
        <v/>
      </c>
      <c r="AF4082" s="11" t="str">
        <f t="shared" si="1376"/>
        <v/>
      </c>
      <c r="AG4082" s="11" t="str">
        <f t="shared" si="1377"/>
        <v/>
      </c>
      <c r="AH4082" s="11" t="str">
        <f t="shared" si="1378"/>
        <v/>
      </c>
      <c r="AI4082" s="11" t="str">
        <f t="shared" si="1379"/>
        <v/>
      </c>
      <c r="AJ4082" s="11" t="str">
        <f t="shared" si="1380"/>
        <v/>
      </c>
      <c r="AK4082" s="11" t="str">
        <f t="shared" si="1381"/>
        <v/>
      </c>
      <c r="AN4082" s="11" t="str">
        <f t="shared" si="1382"/>
        <v/>
      </c>
      <c r="AO4082" s="11" t="str">
        <f t="shared" si="1383"/>
        <v/>
      </c>
      <c r="AP4082" s="11" t="str">
        <f t="shared" si="1384"/>
        <v/>
      </c>
      <c r="AT4082" s="11" t="str">
        <f t="shared" si="1385"/>
        <v/>
      </c>
      <c r="AU4082" s="11" t="str">
        <f t="shared" si="1386"/>
        <v/>
      </c>
      <c r="AV4082" s="11" t="str">
        <f t="shared" si="1387"/>
        <v/>
      </c>
      <c r="AW4082" s="11" t="str">
        <f t="shared" si="1388"/>
        <v/>
      </c>
      <c r="AX4082" s="11" t="str">
        <f t="shared" si="1389"/>
        <v/>
      </c>
      <c r="AY4082" s="11" t="str">
        <f t="shared" si="1390"/>
        <v/>
      </c>
      <c r="AZ4082" s="11" t="str">
        <f t="shared" si="1391"/>
        <v/>
      </c>
      <c r="BA4082" s="11" t="str">
        <f t="shared" si="1392"/>
        <v xml:space="preserve"> </v>
      </c>
      <c r="BB4082" s="11" t="str">
        <f>IFERROR(IF(AW4082="","",VLOOKUP(AW4082,SUSS!R:S,2,FALSE)),AY4082*SUSS!$M$2)</f>
        <v/>
      </c>
      <c r="BC4082" s="11" t="str">
        <f t="shared" si="1393"/>
        <v/>
      </c>
    </row>
    <row r="4083" spans="14:55" ht="15.75" thickBot="1">
      <c r="N4083" s="3" t="s">
        <v>283</v>
      </c>
      <c r="O4083" s="97">
        <v>2</v>
      </c>
      <c r="P4083" s="96">
        <v>48449.81</v>
      </c>
      <c r="Q4083" s="157" t="s">
        <v>82</v>
      </c>
      <c r="R4083" s="157" t="s">
        <v>10</v>
      </c>
      <c r="S4083" s="157" t="s">
        <v>10</v>
      </c>
      <c r="T4083" s="97" t="s">
        <v>276</v>
      </c>
      <c r="U4083" s="97" t="s">
        <v>124</v>
      </c>
      <c r="AC4083" s="11" t="str">
        <f t="shared" si="1373"/>
        <v/>
      </c>
      <c r="AD4083" s="11" t="str">
        <f t="shared" si="1374"/>
        <v/>
      </c>
      <c r="AE4083" s="11" t="str">
        <f t="shared" si="1375"/>
        <v/>
      </c>
      <c r="AF4083" s="11" t="str">
        <f t="shared" si="1376"/>
        <v/>
      </c>
      <c r="AG4083" s="11" t="str">
        <f t="shared" si="1377"/>
        <v/>
      </c>
      <c r="AH4083" s="11" t="str">
        <f t="shared" si="1378"/>
        <v/>
      </c>
      <c r="AI4083" s="11" t="str">
        <f t="shared" si="1379"/>
        <v/>
      </c>
      <c r="AJ4083" s="11" t="str">
        <f t="shared" si="1380"/>
        <v/>
      </c>
      <c r="AK4083" s="11" t="str">
        <f t="shared" si="1381"/>
        <v/>
      </c>
      <c r="AN4083" s="11" t="str">
        <f t="shared" si="1382"/>
        <v/>
      </c>
      <c r="AO4083" s="11" t="str">
        <f t="shared" si="1383"/>
        <v/>
      </c>
      <c r="AP4083" s="11" t="str">
        <f t="shared" si="1384"/>
        <v/>
      </c>
      <c r="AT4083" s="11" t="str">
        <f t="shared" si="1385"/>
        <v/>
      </c>
      <c r="AU4083" s="11" t="str">
        <f t="shared" si="1386"/>
        <v/>
      </c>
      <c r="AV4083" s="11" t="str">
        <f t="shared" si="1387"/>
        <v/>
      </c>
      <c r="AW4083" s="11" t="str">
        <f t="shared" si="1388"/>
        <v/>
      </c>
      <c r="AX4083" s="11" t="str">
        <f t="shared" si="1389"/>
        <v/>
      </c>
      <c r="AY4083" s="11" t="str">
        <f t="shared" si="1390"/>
        <v/>
      </c>
      <c r="AZ4083" s="11" t="str">
        <f t="shared" si="1391"/>
        <v/>
      </c>
      <c r="BA4083" s="11" t="str">
        <f t="shared" si="1392"/>
        <v xml:space="preserve"> </v>
      </c>
      <c r="BB4083" s="11" t="str">
        <f>IFERROR(IF(AW4083="","",VLOOKUP(AW4083,SUSS!R:S,2,FALSE)),AY4083*SUSS!$M$2)</f>
        <v/>
      </c>
      <c r="BC4083" s="11" t="str">
        <f t="shared" si="1393"/>
        <v/>
      </c>
    </row>
    <row r="4084" spans="14:55" ht="15.75" thickBot="1">
      <c r="N4084" s="3" t="s">
        <v>283</v>
      </c>
      <c r="O4084" s="97">
        <v>3</v>
      </c>
      <c r="P4084" s="96">
        <v>49903.31</v>
      </c>
      <c r="Q4084" s="157" t="s">
        <v>82</v>
      </c>
      <c r="R4084" s="157" t="s">
        <v>10</v>
      </c>
      <c r="S4084" s="157" t="s">
        <v>10</v>
      </c>
      <c r="T4084" s="97" t="s">
        <v>276</v>
      </c>
      <c r="U4084" s="97" t="s">
        <v>124</v>
      </c>
      <c r="AC4084" s="11" t="str">
        <f t="shared" si="1373"/>
        <v/>
      </c>
      <c r="AD4084" s="11" t="str">
        <f t="shared" si="1374"/>
        <v/>
      </c>
      <c r="AE4084" s="11" t="str">
        <f t="shared" si="1375"/>
        <v/>
      </c>
      <c r="AF4084" s="11" t="str">
        <f t="shared" si="1376"/>
        <v/>
      </c>
      <c r="AG4084" s="11" t="str">
        <f t="shared" si="1377"/>
        <v/>
      </c>
      <c r="AH4084" s="11" t="str">
        <f t="shared" si="1378"/>
        <v/>
      </c>
      <c r="AI4084" s="11" t="str">
        <f t="shared" si="1379"/>
        <v/>
      </c>
      <c r="AJ4084" s="11" t="str">
        <f t="shared" si="1380"/>
        <v/>
      </c>
      <c r="AK4084" s="11" t="str">
        <f t="shared" si="1381"/>
        <v/>
      </c>
      <c r="AN4084" s="11" t="str">
        <f t="shared" si="1382"/>
        <v/>
      </c>
      <c r="AO4084" s="11" t="str">
        <f t="shared" si="1383"/>
        <v/>
      </c>
      <c r="AP4084" s="11" t="str">
        <f t="shared" si="1384"/>
        <v/>
      </c>
      <c r="AT4084" s="11" t="str">
        <f t="shared" si="1385"/>
        <v/>
      </c>
      <c r="AU4084" s="11" t="str">
        <f t="shared" si="1386"/>
        <v/>
      </c>
      <c r="AV4084" s="11" t="str">
        <f t="shared" si="1387"/>
        <v/>
      </c>
      <c r="AW4084" s="11" t="str">
        <f t="shared" si="1388"/>
        <v/>
      </c>
      <c r="AX4084" s="11" t="str">
        <f t="shared" si="1389"/>
        <v/>
      </c>
      <c r="AY4084" s="11" t="str">
        <f t="shared" si="1390"/>
        <v/>
      </c>
      <c r="AZ4084" s="11" t="str">
        <f t="shared" si="1391"/>
        <v/>
      </c>
      <c r="BA4084" s="11" t="str">
        <f t="shared" si="1392"/>
        <v xml:space="preserve"> </v>
      </c>
      <c r="BB4084" s="11" t="str">
        <f>IFERROR(IF(AW4084="","",VLOOKUP(AW4084,SUSS!R:S,2,FALSE)),AY4084*SUSS!$M$2)</f>
        <v/>
      </c>
      <c r="BC4084" s="11" t="str">
        <f t="shared" si="1393"/>
        <v/>
      </c>
    </row>
    <row r="4085" spans="14:55" ht="15.75" thickBot="1">
      <c r="N4085" s="3" t="s">
        <v>283</v>
      </c>
      <c r="O4085" s="97">
        <v>4</v>
      </c>
      <c r="P4085" s="96">
        <v>51400.4</v>
      </c>
      <c r="Q4085" s="157" t="s">
        <v>82</v>
      </c>
      <c r="R4085" s="157" t="s">
        <v>10</v>
      </c>
      <c r="S4085" s="157" t="s">
        <v>10</v>
      </c>
      <c r="T4085" s="97" t="s">
        <v>276</v>
      </c>
      <c r="U4085" s="97" t="s">
        <v>124</v>
      </c>
      <c r="AC4085" s="11" t="str">
        <f t="shared" si="1373"/>
        <v/>
      </c>
      <c r="AD4085" s="11" t="str">
        <f t="shared" si="1374"/>
        <v/>
      </c>
      <c r="AE4085" s="11" t="str">
        <f t="shared" si="1375"/>
        <v/>
      </c>
      <c r="AF4085" s="11" t="str">
        <f t="shared" si="1376"/>
        <v/>
      </c>
      <c r="AG4085" s="11" t="str">
        <f t="shared" si="1377"/>
        <v/>
      </c>
      <c r="AH4085" s="11" t="str">
        <f t="shared" si="1378"/>
        <v/>
      </c>
      <c r="AI4085" s="11" t="str">
        <f t="shared" si="1379"/>
        <v/>
      </c>
      <c r="AJ4085" s="11" t="str">
        <f t="shared" si="1380"/>
        <v/>
      </c>
      <c r="AK4085" s="11" t="str">
        <f t="shared" si="1381"/>
        <v/>
      </c>
      <c r="AN4085" s="11" t="str">
        <f t="shared" si="1382"/>
        <v/>
      </c>
      <c r="AO4085" s="11" t="str">
        <f t="shared" si="1383"/>
        <v/>
      </c>
      <c r="AP4085" s="11" t="str">
        <f t="shared" si="1384"/>
        <v/>
      </c>
      <c r="AT4085" s="11" t="str">
        <f t="shared" si="1385"/>
        <v/>
      </c>
      <c r="AU4085" s="11" t="str">
        <f t="shared" si="1386"/>
        <v/>
      </c>
      <c r="AV4085" s="11" t="str">
        <f t="shared" si="1387"/>
        <v/>
      </c>
      <c r="AW4085" s="11" t="str">
        <f t="shared" si="1388"/>
        <v/>
      </c>
      <c r="AX4085" s="11" t="str">
        <f t="shared" si="1389"/>
        <v/>
      </c>
      <c r="AY4085" s="11" t="str">
        <f t="shared" si="1390"/>
        <v/>
      </c>
      <c r="AZ4085" s="11" t="str">
        <f t="shared" si="1391"/>
        <v/>
      </c>
      <c r="BA4085" s="11" t="str">
        <f t="shared" si="1392"/>
        <v xml:space="preserve"> </v>
      </c>
      <c r="BB4085" s="11" t="str">
        <f>IFERROR(IF(AW4085="","",VLOOKUP(AW4085,SUSS!R:S,2,FALSE)),AY4085*SUSS!$M$2)</f>
        <v/>
      </c>
      <c r="BC4085" s="11" t="str">
        <f t="shared" si="1393"/>
        <v/>
      </c>
    </row>
    <row r="4086" spans="14:55" ht="15.75" thickBot="1">
      <c r="N4086" s="3" t="s">
        <v>283</v>
      </c>
      <c r="O4086" s="97">
        <v>5</v>
      </c>
      <c r="P4086" s="96">
        <v>52942.42</v>
      </c>
      <c r="Q4086" s="157" t="s">
        <v>82</v>
      </c>
      <c r="R4086" s="157" t="s">
        <v>10</v>
      </c>
      <c r="S4086" s="157" t="s">
        <v>10</v>
      </c>
      <c r="T4086" s="97" t="s">
        <v>276</v>
      </c>
      <c r="U4086" s="97" t="s">
        <v>124</v>
      </c>
      <c r="AC4086" s="11" t="str">
        <f t="shared" si="1373"/>
        <v/>
      </c>
      <c r="AD4086" s="11" t="str">
        <f t="shared" si="1374"/>
        <v/>
      </c>
      <c r="AE4086" s="11" t="str">
        <f t="shared" si="1375"/>
        <v/>
      </c>
      <c r="AF4086" s="11" t="str">
        <f t="shared" si="1376"/>
        <v/>
      </c>
      <c r="AG4086" s="11" t="str">
        <f t="shared" si="1377"/>
        <v/>
      </c>
      <c r="AH4086" s="11" t="str">
        <f t="shared" si="1378"/>
        <v/>
      </c>
      <c r="AI4086" s="11" t="str">
        <f t="shared" si="1379"/>
        <v/>
      </c>
      <c r="AJ4086" s="11" t="str">
        <f t="shared" si="1380"/>
        <v/>
      </c>
      <c r="AK4086" s="11" t="str">
        <f t="shared" si="1381"/>
        <v/>
      </c>
      <c r="AN4086" s="11" t="str">
        <f t="shared" si="1382"/>
        <v/>
      </c>
      <c r="AO4086" s="11" t="str">
        <f t="shared" si="1383"/>
        <v/>
      </c>
      <c r="AP4086" s="11" t="str">
        <f t="shared" si="1384"/>
        <v/>
      </c>
      <c r="AT4086" s="11" t="str">
        <f t="shared" si="1385"/>
        <v/>
      </c>
      <c r="AU4086" s="11" t="str">
        <f t="shared" si="1386"/>
        <v/>
      </c>
      <c r="AV4086" s="11" t="str">
        <f t="shared" si="1387"/>
        <v/>
      </c>
      <c r="AW4086" s="11" t="str">
        <f t="shared" si="1388"/>
        <v/>
      </c>
      <c r="AX4086" s="11" t="str">
        <f t="shared" si="1389"/>
        <v/>
      </c>
      <c r="AY4086" s="11" t="str">
        <f t="shared" si="1390"/>
        <v/>
      </c>
      <c r="AZ4086" s="11" t="str">
        <f t="shared" si="1391"/>
        <v/>
      </c>
      <c r="BA4086" s="11" t="str">
        <f t="shared" si="1392"/>
        <v xml:space="preserve"> </v>
      </c>
      <c r="BB4086" s="11" t="str">
        <f>IFERROR(IF(AW4086="","",VLOOKUP(AW4086,SUSS!R:S,2,FALSE)),AY4086*SUSS!$M$2)</f>
        <v/>
      </c>
      <c r="BC4086" s="11" t="str">
        <f t="shared" si="1393"/>
        <v/>
      </c>
    </row>
    <row r="4087" spans="14:55" ht="15.75" thickBot="1">
      <c r="N4087" s="3" t="s">
        <v>283</v>
      </c>
      <c r="O4087" s="97">
        <v>6</v>
      </c>
      <c r="P4087" s="96">
        <v>54530.69</v>
      </c>
      <c r="Q4087" s="157" t="s">
        <v>82</v>
      </c>
      <c r="R4087" s="157" t="s">
        <v>10</v>
      </c>
      <c r="S4087" s="157" t="s">
        <v>10</v>
      </c>
      <c r="T4087" s="97" t="s">
        <v>276</v>
      </c>
      <c r="U4087" s="97" t="s">
        <v>124</v>
      </c>
      <c r="AC4087" s="11" t="str">
        <f t="shared" si="1373"/>
        <v/>
      </c>
      <c r="AD4087" s="11" t="str">
        <f t="shared" si="1374"/>
        <v/>
      </c>
      <c r="AE4087" s="11" t="str">
        <f t="shared" si="1375"/>
        <v/>
      </c>
      <c r="AF4087" s="11" t="str">
        <f t="shared" si="1376"/>
        <v/>
      </c>
      <c r="AG4087" s="11" t="str">
        <f t="shared" si="1377"/>
        <v/>
      </c>
      <c r="AH4087" s="11" t="str">
        <f t="shared" si="1378"/>
        <v/>
      </c>
      <c r="AI4087" s="11" t="str">
        <f t="shared" si="1379"/>
        <v/>
      </c>
      <c r="AJ4087" s="11" t="str">
        <f t="shared" si="1380"/>
        <v/>
      </c>
      <c r="AK4087" s="11" t="str">
        <f t="shared" si="1381"/>
        <v/>
      </c>
      <c r="AN4087" s="11" t="str">
        <f t="shared" si="1382"/>
        <v/>
      </c>
      <c r="AO4087" s="11" t="str">
        <f t="shared" si="1383"/>
        <v/>
      </c>
      <c r="AP4087" s="11" t="str">
        <f t="shared" si="1384"/>
        <v/>
      </c>
      <c r="AT4087" s="11" t="str">
        <f t="shared" si="1385"/>
        <v/>
      </c>
      <c r="AU4087" s="11" t="str">
        <f t="shared" si="1386"/>
        <v/>
      </c>
      <c r="AV4087" s="11" t="str">
        <f t="shared" si="1387"/>
        <v/>
      </c>
      <c r="AW4087" s="11" t="str">
        <f t="shared" si="1388"/>
        <v/>
      </c>
      <c r="AX4087" s="11" t="str">
        <f t="shared" si="1389"/>
        <v/>
      </c>
      <c r="AY4087" s="11" t="str">
        <f t="shared" si="1390"/>
        <v/>
      </c>
      <c r="AZ4087" s="11" t="str">
        <f t="shared" si="1391"/>
        <v/>
      </c>
      <c r="BA4087" s="11" t="str">
        <f t="shared" si="1392"/>
        <v xml:space="preserve"> </v>
      </c>
      <c r="BB4087" s="11" t="str">
        <f>IFERROR(IF(AW4087="","",VLOOKUP(AW4087,SUSS!R:S,2,FALSE)),AY4087*SUSS!$M$2)</f>
        <v/>
      </c>
      <c r="BC4087" s="11" t="str">
        <f t="shared" si="1393"/>
        <v/>
      </c>
    </row>
    <row r="4088" spans="14:55" ht="15.75" thickBot="1">
      <c r="N4088" s="3" t="s">
        <v>283</v>
      </c>
      <c r="O4088" s="97">
        <v>7</v>
      </c>
      <c r="P4088" s="96">
        <v>56166.61</v>
      </c>
      <c r="Q4088" s="157" t="s">
        <v>82</v>
      </c>
      <c r="R4088" s="157" t="s">
        <v>10</v>
      </c>
      <c r="S4088" s="157" t="s">
        <v>10</v>
      </c>
      <c r="T4088" s="97" t="s">
        <v>276</v>
      </c>
      <c r="U4088" s="97" t="s">
        <v>124</v>
      </c>
      <c r="AC4088" s="11" t="str">
        <f t="shared" si="1373"/>
        <v/>
      </c>
      <c r="AD4088" s="11" t="str">
        <f t="shared" si="1374"/>
        <v/>
      </c>
      <c r="AE4088" s="11" t="str">
        <f t="shared" si="1375"/>
        <v/>
      </c>
      <c r="AF4088" s="11" t="str">
        <f t="shared" si="1376"/>
        <v/>
      </c>
      <c r="AG4088" s="11" t="str">
        <f t="shared" si="1377"/>
        <v/>
      </c>
      <c r="AH4088" s="11" t="str">
        <f t="shared" si="1378"/>
        <v/>
      </c>
      <c r="AI4088" s="11" t="str">
        <f t="shared" si="1379"/>
        <v/>
      </c>
      <c r="AJ4088" s="11" t="str">
        <f t="shared" si="1380"/>
        <v/>
      </c>
      <c r="AK4088" s="11" t="str">
        <f t="shared" si="1381"/>
        <v/>
      </c>
      <c r="AN4088" s="11" t="str">
        <f t="shared" si="1382"/>
        <v/>
      </c>
      <c r="AO4088" s="11" t="str">
        <f t="shared" si="1383"/>
        <v/>
      </c>
      <c r="AP4088" s="11" t="str">
        <f t="shared" si="1384"/>
        <v/>
      </c>
      <c r="AT4088" s="11" t="str">
        <f t="shared" si="1385"/>
        <v/>
      </c>
      <c r="AU4088" s="11" t="str">
        <f t="shared" si="1386"/>
        <v/>
      </c>
      <c r="AV4088" s="11" t="str">
        <f t="shared" si="1387"/>
        <v/>
      </c>
      <c r="AW4088" s="11" t="str">
        <f t="shared" si="1388"/>
        <v/>
      </c>
      <c r="AX4088" s="11" t="str">
        <f t="shared" si="1389"/>
        <v/>
      </c>
      <c r="AY4088" s="11" t="str">
        <f t="shared" si="1390"/>
        <v/>
      </c>
      <c r="AZ4088" s="11" t="str">
        <f t="shared" si="1391"/>
        <v/>
      </c>
      <c r="BA4088" s="11" t="str">
        <f t="shared" si="1392"/>
        <v xml:space="preserve"> </v>
      </c>
      <c r="BB4088" s="11" t="str">
        <f>IFERROR(IF(AW4088="","",VLOOKUP(AW4088,SUSS!R:S,2,FALSE)),AY4088*SUSS!$M$2)</f>
        <v/>
      </c>
      <c r="BC4088" s="11" t="str">
        <f t="shared" si="1393"/>
        <v/>
      </c>
    </row>
    <row r="4089" spans="14:55" ht="15.75" thickBot="1">
      <c r="N4089" s="3" t="s">
        <v>283</v>
      </c>
      <c r="O4089" s="97">
        <v>8</v>
      </c>
      <c r="P4089" s="96">
        <v>41823.089999999997</v>
      </c>
      <c r="Q4089" s="157" t="s">
        <v>82</v>
      </c>
      <c r="R4089" s="157" t="s">
        <v>10</v>
      </c>
      <c r="S4089" s="157" t="s">
        <v>10</v>
      </c>
      <c r="T4089" s="97" t="s">
        <v>276</v>
      </c>
      <c r="U4089" s="97" t="s">
        <v>124</v>
      </c>
      <c r="AC4089" s="11" t="str">
        <f t="shared" si="1373"/>
        <v/>
      </c>
      <c r="AD4089" s="11" t="str">
        <f t="shared" si="1374"/>
        <v/>
      </c>
      <c r="AE4089" s="11" t="str">
        <f t="shared" si="1375"/>
        <v/>
      </c>
      <c r="AF4089" s="11" t="str">
        <f t="shared" si="1376"/>
        <v/>
      </c>
      <c r="AG4089" s="11" t="str">
        <f t="shared" si="1377"/>
        <v/>
      </c>
      <c r="AH4089" s="11" t="str">
        <f t="shared" si="1378"/>
        <v/>
      </c>
      <c r="AI4089" s="11" t="str">
        <f t="shared" si="1379"/>
        <v/>
      </c>
      <c r="AJ4089" s="11" t="str">
        <f t="shared" si="1380"/>
        <v/>
      </c>
      <c r="AK4089" s="11" t="str">
        <f t="shared" si="1381"/>
        <v/>
      </c>
      <c r="AN4089" s="11" t="str">
        <f t="shared" si="1382"/>
        <v/>
      </c>
      <c r="AO4089" s="11" t="str">
        <f t="shared" si="1383"/>
        <v/>
      </c>
      <c r="AP4089" s="11" t="str">
        <f t="shared" si="1384"/>
        <v/>
      </c>
      <c r="AT4089" s="11" t="str">
        <f t="shared" si="1385"/>
        <v/>
      </c>
      <c r="AU4089" s="11" t="str">
        <f t="shared" si="1386"/>
        <v/>
      </c>
      <c r="AV4089" s="11" t="str">
        <f t="shared" si="1387"/>
        <v/>
      </c>
      <c r="AW4089" s="11" t="str">
        <f t="shared" si="1388"/>
        <v/>
      </c>
      <c r="AX4089" s="11" t="str">
        <f t="shared" si="1389"/>
        <v/>
      </c>
      <c r="AY4089" s="11" t="str">
        <f t="shared" si="1390"/>
        <v/>
      </c>
      <c r="AZ4089" s="11" t="str">
        <f t="shared" si="1391"/>
        <v/>
      </c>
      <c r="BA4089" s="11" t="str">
        <f t="shared" si="1392"/>
        <v xml:space="preserve"> </v>
      </c>
      <c r="BB4089" s="11" t="str">
        <f>IFERROR(IF(AW4089="","",VLOOKUP(AW4089,SUSS!R:S,2,FALSE)),AY4089*SUSS!$M$2)</f>
        <v/>
      </c>
      <c r="BC4089" s="11" t="str">
        <f t="shared" si="1393"/>
        <v/>
      </c>
    </row>
    <row r="4090" spans="14:55" ht="15.75" thickBot="1">
      <c r="N4090" s="3" t="s">
        <v>283</v>
      </c>
      <c r="O4090" s="97">
        <v>8</v>
      </c>
      <c r="P4090" s="96">
        <v>16028.52</v>
      </c>
      <c r="Q4090" s="157" t="s">
        <v>82</v>
      </c>
      <c r="R4090" s="157" t="s">
        <v>10</v>
      </c>
      <c r="S4090" s="157" t="s">
        <v>83</v>
      </c>
      <c r="T4090" s="97" t="s">
        <v>276</v>
      </c>
      <c r="U4090" s="97" t="s">
        <v>124</v>
      </c>
      <c r="AC4090" s="11" t="str">
        <f t="shared" si="1373"/>
        <v/>
      </c>
      <c r="AD4090" s="11" t="str">
        <f t="shared" si="1374"/>
        <v/>
      </c>
      <c r="AE4090" s="11" t="str">
        <f t="shared" si="1375"/>
        <v/>
      </c>
      <c r="AF4090" s="11" t="str">
        <f t="shared" si="1376"/>
        <v/>
      </c>
      <c r="AG4090" s="11" t="str">
        <f t="shared" si="1377"/>
        <v/>
      </c>
      <c r="AH4090" s="11" t="str">
        <f t="shared" si="1378"/>
        <v/>
      </c>
      <c r="AI4090" s="11" t="str">
        <f t="shared" si="1379"/>
        <v/>
      </c>
      <c r="AJ4090" s="11" t="str">
        <f t="shared" si="1380"/>
        <v/>
      </c>
      <c r="AK4090" s="11" t="str">
        <f t="shared" si="1381"/>
        <v/>
      </c>
      <c r="AN4090" s="11" t="str">
        <f t="shared" si="1382"/>
        <v/>
      </c>
      <c r="AO4090" s="11" t="str">
        <f t="shared" si="1383"/>
        <v/>
      </c>
      <c r="AP4090" s="11" t="str">
        <f t="shared" si="1384"/>
        <v/>
      </c>
      <c r="AT4090" s="11" t="str">
        <f t="shared" si="1385"/>
        <v/>
      </c>
      <c r="AU4090" s="11" t="str">
        <f t="shared" si="1386"/>
        <v/>
      </c>
      <c r="AV4090" s="11" t="str">
        <f t="shared" si="1387"/>
        <v/>
      </c>
      <c r="AW4090" s="11" t="str">
        <f t="shared" si="1388"/>
        <v/>
      </c>
      <c r="AX4090" s="11" t="str">
        <f t="shared" si="1389"/>
        <v/>
      </c>
      <c r="AY4090" s="11" t="str">
        <f t="shared" si="1390"/>
        <v/>
      </c>
      <c r="AZ4090" s="11" t="str">
        <f t="shared" si="1391"/>
        <v/>
      </c>
      <c r="BA4090" s="11" t="str">
        <f t="shared" si="1392"/>
        <v xml:space="preserve"> </v>
      </c>
      <c r="BB4090" s="11" t="str">
        <f>IFERROR(IF(AW4090="","",VLOOKUP(AW4090,SUSS!R:S,2,FALSE)),AY4090*SUSS!$M$2)</f>
        <v/>
      </c>
      <c r="BC4090" s="11" t="str">
        <f t="shared" si="1393"/>
        <v/>
      </c>
    </row>
    <row r="4091" spans="14:55">
      <c r="AC4091" s="11" t="str">
        <f t="shared" si="1373"/>
        <v/>
      </c>
      <c r="AD4091" s="11" t="str">
        <f t="shared" si="1374"/>
        <v/>
      </c>
      <c r="AE4091" s="11" t="str">
        <f t="shared" si="1375"/>
        <v/>
      </c>
      <c r="AF4091" s="11" t="str">
        <f t="shared" si="1376"/>
        <v/>
      </c>
      <c r="AG4091" s="11" t="str">
        <f t="shared" si="1377"/>
        <v/>
      </c>
      <c r="AH4091" s="11" t="str">
        <f t="shared" si="1378"/>
        <v/>
      </c>
      <c r="AI4091" s="11" t="str">
        <f t="shared" si="1379"/>
        <v/>
      </c>
      <c r="AJ4091" s="11" t="str">
        <f t="shared" si="1380"/>
        <v/>
      </c>
      <c r="AK4091" s="11" t="str">
        <f t="shared" si="1381"/>
        <v/>
      </c>
      <c r="AN4091" s="11" t="str">
        <f t="shared" si="1382"/>
        <v/>
      </c>
      <c r="AO4091" s="11" t="str">
        <f t="shared" si="1383"/>
        <v/>
      </c>
      <c r="AP4091" s="11" t="str">
        <f t="shared" si="1384"/>
        <v/>
      </c>
      <c r="AT4091" s="11" t="str">
        <f t="shared" si="1385"/>
        <v/>
      </c>
      <c r="AU4091" s="11" t="str">
        <f t="shared" si="1386"/>
        <v/>
      </c>
      <c r="AV4091" s="11" t="str">
        <f t="shared" si="1387"/>
        <v/>
      </c>
      <c r="AW4091" s="11" t="str">
        <f t="shared" si="1388"/>
        <v/>
      </c>
      <c r="AX4091" s="11" t="str">
        <f t="shared" si="1389"/>
        <v/>
      </c>
      <c r="AY4091" s="11" t="str">
        <f t="shared" si="1390"/>
        <v/>
      </c>
      <c r="AZ4091" s="11" t="str">
        <f t="shared" si="1391"/>
        <v/>
      </c>
      <c r="BA4091" s="11" t="str">
        <f t="shared" si="1392"/>
        <v xml:space="preserve"> </v>
      </c>
      <c r="BB4091" s="11" t="str">
        <f>IFERROR(IF(AW4091="","",VLOOKUP(AW4091,SUSS!R:S,2,FALSE)),AY4091*SUSS!$M$2)</f>
        <v/>
      </c>
      <c r="BC4091" s="11" t="str">
        <f t="shared" si="1393"/>
        <v/>
      </c>
    </row>
    <row r="4092" spans="14:55">
      <c r="AC4092" s="11" t="str">
        <f t="shared" si="1373"/>
        <v/>
      </c>
      <c r="AD4092" s="11" t="str">
        <f t="shared" si="1374"/>
        <v/>
      </c>
      <c r="AE4092" s="11" t="str">
        <f t="shared" si="1375"/>
        <v/>
      </c>
      <c r="AF4092" s="11" t="str">
        <f t="shared" si="1376"/>
        <v/>
      </c>
      <c r="AG4092" s="11" t="str">
        <f t="shared" si="1377"/>
        <v/>
      </c>
      <c r="AH4092" s="11" t="str">
        <f t="shared" si="1378"/>
        <v/>
      </c>
      <c r="AI4092" s="11" t="str">
        <f t="shared" si="1379"/>
        <v/>
      </c>
      <c r="AJ4092" s="11" t="str">
        <f t="shared" si="1380"/>
        <v/>
      </c>
      <c r="AK4092" s="11" t="str">
        <f t="shared" si="1381"/>
        <v/>
      </c>
      <c r="AN4092" s="11" t="str">
        <f t="shared" si="1382"/>
        <v/>
      </c>
      <c r="AO4092" s="11" t="str">
        <f t="shared" si="1383"/>
        <v/>
      </c>
      <c r="AP4092" s="11" t="str">
        <f t="shared" si="1384"/>
        <v/>
      </c>
      <c r="AT4092" s="11" t="str">
        <f t="shared" si="1385"/>
        <v/>
      </c>
      <c r="AU4092" s="11" t="str">
        <f t="shared" si="1386"/>
        <v/>
      </c>
      <c r="AV4092" s="11" t="str">
        <f t="shared" si="1387"/>
        <v/>
      </c>
      <c r="AW4092" s="11" t="str">
        <f t="shared" si="1388"/>
        <v/>
      </c>
      <c r="AX4092" s="11" t="str">
        <f t="shared" si="1389"/>
        <v/>
      </c>
      <c r="AY4092" s="11" t="str">
        <f t="shared" si="1390"/>
        <v/>
      </c>
      <c r="AZ4092" s="11" t="str">
        <f t="shared" si="1391"/>
        <v/>
      </c>
      <c r="BA4092" s="11" t="str">
        <f t="shared" si="1392"/>
        <v xml:space="preserve"> </v>
      </c>
      <c r="BB4092" s="11" t="str">
        <f>IFERROR(IF(AW4092="","",VLOOKUP(AW4092,SUSS!R:S,2,FALSE)),AY4092*SUSS!$M$2)</f>
        <v/>
      </c>
      <c r="BC4092" s="11" t="str">
        <f t="shared" si="1393"/>
        <v/>
      </c>
    </row>
    <row r="4093" spans="14:55">
      <c r="AC4093" s="11" t="str">
        <f t="shared" si="1373"/>
        <v/>
      </c>
      <c r="AD4093" s="11" t="str">
        <f t="shared" si="1374"/>
        <v/>
      </c>
      <c r="AE4093" s="11" t="str">
        <f t="shared" si="1375"/>
        <v/>
      </c>
      <c r="AF4093" s="11" t="str">
        <f t="shared" si="1376"/>
        <v/>
      </c>
      <c r="AG4093" s="11" t="str">
        <f t="shared" si="1377"/>
        <v/>
      </c>
      <c r="AH4093" s="11" t="str">
        <f t="shared" si="1378"/>
        <v/>
      </c>
      <c r="AI4093" s="11" t="str">
        <f t="shared" si="1379"/>
        <v/>
      </c>
      <c r="AJ4093" s="11" t="str">
        <f t="shared" si="1380"/>
        <v/>
      </c>
      <c r="AK4093" s="11" t="str">
        <f t="shared" si="1381"/>
        <v/>
      </c>
      <c r="AN4093" s="11" t="str">
        <f t="shared" si="1382"/>
        <v/>
      </c>
      <c r="AO4093" s="11" t="str">
        <f t="shared" si="1383"/>
        <v/>
      </c>
      <c r="AP4093" s="11" t="str">
        <f t="shared" si="1384"/>
        <v/>
      </c>
      <c r="AT4093" s="11" t="str">
        <f t="shared" si="1385"/>
        <v/>
      </c>
      <c r="AU4093" s="11" t="str">
        <f t="shared" si="1386"/>
        <v/>
      </c>
      <c r="AV4093" s="11" t="str">
        <f t="shared" si="1387"/>
        <v/>
      </c>
      <c r="AW4093" s="11" t="str">
        <f t="shared" si="1388"/>
        <v/>
      </c>
      <c r="AX4093" s="11" t="str">
        <f t="shared" si="1389"/>
        <v/>
      </c>
      <c r="AY4093" s="11" t="str">
        <f t="shared" si="1390"/>
        <v/>
      </c>
      <c r="AZ4093" s="11" t="str">
        <f t="shared" si="1391"/>
        <v/>
      </c>
      <c r="BA4093" s="11" t="str">
        <f t="shared" si="1392"/>
        <v xml:space="preserve"> </v>
      </c>
      <c r="BB4093" s="11" t="str">
        <f>IFERROR(IF(AW4093="","",VLOOKUP(AW4093,SUSS!R:S,2,FALSE)),AY4093*SUSS!$M$2)</f>
        <v/>
      </c>
      <c r="BC4093" s="11" t="str">
        <f t="shared" si="1393"/>
        <v/>
      </c>
    </row>
    <row r="4094" spans="14:55">
      <c r="AC4094" s="11" t="str">
        <f t="shared" si="1373"/>
        <v/>
      </c>
      <c r="AD4094" s="11" t="str">
        <f t="shared" si="1374"/>
        <v/>
      </c>
      <c r="AE4094" s="11" t="str">
        <f t="shared" si="1375"/>
        <v/>
      </c>
      <c r="AF4094" s="11" t="str">
        <f t="shared" si="1376"/>
        <v/>
      </c>
      <c r="AG4094" s="11" t="str">
        <f t="shared" si="1377"/>
        <v/>
      </c>
      <c r="AH4094" s="11" t="str">
        <f t="shared" si="1378"/>
        <v/>
      </c>
      <c r="AI4094" s="11" t="str">
        <f t="shared" si="1379"/>
        <v/>
      </c>
      <c r="AJ4094" s="11" t="str">
        <f t="shared" si="1380"/>
        <v/>
      </c>
      <c r="AK4094" s="11" t="str">
        <f t="shared" si="1381"/>
        <v/>
      </c>
      <c r="AN4094" s="11" t="str">
        <f t="shared" si="1382"/>
        <v/>
      </c>
      <c r="AO4094" s="11" t="str">
        <f t="shared" si="1383"/>
        <v/>
      </c>
      <c r="AP4094" s="11" t="str">
        <f t="shared" si="1384"/>
        <v/>
      </c>
      <c r="AT4094" s="11" t="str">
        <f t="shared" si="1385"/>
        <v/>
      </c>
      <c r="AU4094" s="11" t="str">
        <f t="shared" si="1386"/>
        <v/>
      </c>
      <c r="AV4094" s="11" t="str">
        <f t="shared" si="1387"/>
        <v/>
      </c>
      <c r="AW4094" s="11" t="str">
        <f t="shared" si="1388"/>
        <v/>
      </c>
      <c r="AX4094" s="11" t="str">
        <f t="shared" si="1389"/>
        <v/>
      </c>
      <c r="AY4094" s="11" t="str">
        <f t="shared" si="1390"/>
        <v/>
      </c>
      <c r="AZ4094" s="11" t="str">
        <f t="shared" si="1391"/>
        <v/>
      </c>
      <c r="BA4094" s="11" t="str">
        <f t="shared" si="1392"/>
        <v xml:space="preserve"> </v>
      </c>
      <c r="BB4094" s="11" t="str">
        <f>IFERROR(IF(AW4094="","",VLOOKUP(AW4094,SUSS!R:S,2,FALSE)),AY4094*SUSS!$M$2)</f>
        <v/>
      </c>
      <c r="BC4094" s="11" t="str">
        <f t="shared" si="1393"/>
        <v/>
      </c>
    </row>
    <row r="4095" spans="14:55">
      <c r="AC4095" s="11" t="str">
        <f t="shared" si="1373"/>
        <v/>
      </c>
      <c r="AD4095" s="11" t="str">
        <f t="shared" si="1374"/>
        <v/>
      </c>
      <c r="AE4095" s="11" t="str">
        <f t="shared" si="1375"/>
        <v/>
      </c>
      <c r="AF4095" s="11" t="str">
        <f t="shared" si="1376"/>
        <v/>
      </c>
      <c r="AG4095" s="11" t="str">
        <f t="shared" si="1377"/>
        <v/>
      </c>
      <c r="AH4095" s="11" t="str">
        <f t="shared" si="1378"/>
        <v/>
      </c>
      <c r="AI4095" s="11" t="str">
        <f t="shared" si="1379"/>
        <v/>
      </c>
      <c r="AJ4095" s="11" t="str">
        <f t="shared" si="1380"/>
        <v/>
      </c>
      <c r="AK4095" s="11" t="str">
        <f t="shared" si="1381"/>
        <v/>
      </c>
      <c r="AN4095" s="11" t="str">
        <f t="shared" si="1382"/>
        <v/>
      </c>
      <c r="AO4095" s="11" t="str">
        <f t="shared" si="1383"/>
        <v/>
      </c>
      <c r="AP4095" s="11" t="str">
        <f t="shared" si="1384"/>
        <v/>
      </c>
      <c r="AT4095" s="11" t="str">
        <f t="shared" si="1385"/>
        <v/>
      </c>
      <c r="AU4095" s="11" t="str">
        <f t="shared" si="1386"/>
        <v/>
      </c>
      <c r="AV4095" s="11" t="str">
        <f t="shared" si="1387"/>
        <v/>
      </c>
      <c r="AW4095" s="11" t="str">
        <f t="shared" si="1388"/>
        <v/>
      </c>
      <c r="AX4095" s="11" t="str">
        <f t="shared" si="1389"/>
        <v/>
      </c>
      <c r="AY4095" s="11" t="str">
        <f t="shared" si="1390"/>
        <v/>
      </c>
      <c r="AZ4095" s="11" t="str">
        <f t="shared" si="1391"/>
        <v/>
      </c>
      <c r="BA4095" s="11" t="str">
        <f t="shared" si="1392"/>
        <v xml:space="preserve"> </v>
      </c>
      <c r="BB4095" s="11" t="str">
        <f>IFERROR(IF(AW4095="","",VLOOKUP(AW4095,SUSS!R:S,2,FALSE)),AY4095*SUSS!$M$2)</f>
        <v/>
      </c>
      <c r="BC4095" s="11" t="str">
        <f t="shared" si="1393"/>
        <v/>
      </c>
    </row>
    <row r="4096" spans="14:55">
      <c r="AC4096" s="11" t="str">
        <f t="shared" si="1373"/>
        <v/>
      </c>
      <c r="AD4096" s="11" t="str">
        <f t="shared" si="1374"/>
        <v/>
      </c>
      <c r="AE4096" s="11" t="str">
        <f t="shared" si="1375"/>
        <v/>
      </c>
      <c r="AF4096" s="11" t="str">
        <f t="shared" si="1376"/>
        <v/>
      </c>
      <c r="AG4096" s="11" t="str">
        <f t="shared" si="1377"/>
        <v/>
      </c>
      <c r="AH4096" s="11" t="str">
        <f t="shared" si="1378"/>
        <v/>
      </c>
      <c r="AI4096" s="11" t="str">
        <f t="shared" si="1379"/>
        <v/>
      </c>
      <c r="AJ4096" s="11" t="str">
        <f t="shared" si="1380"/>
        <v/>
      </c>
      <c r="AK4096" s="11" t="str">
        <f t="shared" si="1381"/>
        <v/>
      </c>
      <c r="AN4096" s="11" t="str">
        <f t="shared" si="1382"/>
        <v/>
      </c>
      <c r="AO4096" s="11" t="str">
        <f t="shared" si="1383"/>
        <v/>
      </c>
      <c r="AP4096" s="11" t="str">
        <f t="shared" si="1384"/>
        <v/>
      </c>
      <c r="AT4096" s="11" t="str">
        <f t="shared" si="1385"/>
        <v/>
      </c>
      <c r="AU4096" s="11" t="str">
        <f t="shared" si="1386"/>
        <v/>
      </c>
      <c r="AV4096" s="11" t="str">
        <f t="shared" si="1387"/>
        <v/>
      </c>
      <c r="AW4096" s="11" t="str">
        <f t="shared" si="1388"/>
        <v/>
      </c>
      <c r="AX4096" s="11" t="str">
        <f t="shared" si="1389"/>
        <v/>
      </c>
      <c r="AY4096" s="11" t="str">
        <f t="shared" si="1390"/>
        <v/>
      </c>
      <c r="AZ4096" s="11" t="str">
        <f t="shared" si="1391"/>
        <v/>
      </c>
      <c r="BA4096" s="11" t="str">
        <f t="shared" si="1392"/>
        <v xml:space="preserve"> </v>
      </c>
      <c r="BB4096" s="11" t="str">
        <f>IFERROR(IF(AW4096="","",VLOOKUP(AW4096,SUSS!R:S,2,FALSE)),AY4096*SUSS!$M$2)</f>
        <v/>
      </c>
      <c r="BC4096" s="11" t="str">
        <f t="shared" si="1393"/>
        <v/>
      </c>
    </row>
    <row r="4097" spans="29:55">
      <c r="AC4097" s="11" t="str">
        <f t="shared" si="1373"/>
        <v/>
      </c>
      <c r="AD4097" s="11" t="str">
        <f t="shared" si="1374"/>
        <v/>
      </c>
      <c r="AE4097" s="11" t="str">
        <f t="shared" si="1375"/>
        <v/>
      </c>
      <c r="AF4097" s="11" t="str">
        <f t="shared" si="1376"/>
        <v/>
      </c>
      <c r="AG4097" s="11" t="str">
        <f t="shared" si="1377"/>
        <v/>
      </c>
      <c r="AH4097" s="11" t="str">
        <f t="shared" si="1378"/>
        <v/>
      </c>
      <c r="AI4097" s="11" t="str">
        <f t="shared" si="1379"/>
        <v/>
      </c>
      <c r="AJ4097" s="11" t="str">
        <f t="shared" si="1380"/>
        <v/>
      </c>
      <c r="AK4097" s="11" t="str">
        <f t="shared" si="1381"/>
        <v/>
      </c>
      <c r="AN4097" s="11" t="str">
        <f t="shared" si="1382"/>
        <v/>
      </c>
      <c r="AO4097" s="11" t="str">
        <f t="shared" si="1383"/>
        <v/>
      </c>
      <c r="AP4097" s="11" t="str">
        <f t="shared" si="1384"/>
        <v/>
      </c>
      <c r="AT4097" s="11" t="str">
        <f t="shared" si="1385"/>
        <v/>
      </c>
      <c r="AU4097" s="11" t="str">
        <f t="shared" si="1386"/>
        <v/>
      </c>
      <c r="AV4097" s="11" t="str">
        <f t="shared" si="1387"/>
        <v/>
      </c>
      <c r="AW4097" s="11" t="str">
        <f t="shared" si="1388"/>
        <v/>
      </c>
      <c r="AX4097" s="11" t="str">
        <f t="shared" si="1389"/>
        <v/>
      </c>
      <c r="AY4097" s="11" t="str">
        <f t="shared" si="1390"/>
        <v/>
      </c>
      <c r="AZ4097" s="11" t="str">
        <f t="shared" si="1391"/>
        <v/>
      </c>
      <c r="BA4097" s="11" t="str">
        <f t="shared" si="1392"/>
        <v xml:space="preserve"> </v>
      </c>
      <c r="BB4097" s="11" t="str">
        <f>IFERROR(IF(AW4097="","",VLOOKUP(AW4097,SUSS!R:S,2,FALSE)),AY4097*SUSS!$M$2)</f>
        <v/>
      </c>
      <c r="BC4097" s="11" t="str">
        <f t="shared" si="1393"/>
        <v/>
      </c>
    </row>
    <row r="4098" spans="29:55">
      <c r="AC4098" s="11" t="str">
        <f t="shared" si="1373"/>
        <v/>
      </c>
      <c r="AD4098" s="11" t="str">
        <f t="shared" si="1374"/>
        <v/>
      </c>
      <c r="AE4098" s="11" t="str">
        <f t="shared" si="1375"/>
        <v/>
      </c>
      <c r="AF4098" s="11" t="str">
        <f t="shared" si="1376"/>
        <v/>
      </c>
      <c r="AG4098" s="11" t="str">
        <f t="shared" si="1377"/>
        <v/>
      </c>
      <c r="AH4098" s="11" t="str">
        <f t="shared" si="1378"/>
        <v/>
      </c>
      <c r="AI4098" s="11" t="str">
        <f t="shared" si="1379"/>
        <v/>
      </c>
      <c r="AJ4098" s="11" t="str">
        <f t="shared" si="1380"/>
        <v/>
      </c>
      <c r="AK4098" s="11" t="str">
        <f t="shared" si="1381"/>
        <v/>
      </c>
      <c r="AN4098" s="11" t="str">
        <f t="shared" si="1382"/>
        <v/>
      </c>
      <c r="AO4098" s="11" t="str">
        <f t="shared" si="1383"/>
        <v/>
      </c>
      <c r="AP4098" s="11" t="str">
        <f t="shared" si="1384"/>
        <v/>
      </c>
      <c r="AT4098" s="11" t="str">
        <f t="shared" si="1385"/>
        <v/>
      </c>
      <c r="AU4098" s="11" t="str">
        <f t="shared" si="1386"/>
        <v/>
      </c>
      <c r="AV4098" s="11" t="str">
        <f t="shared" si="1387"/>
        <v/>
      </c>
      <c r="AW4098" s="11" t="str">
        <f t="shared" si="1388"/>
        <v/>
      </c>
      <c r="AX4098" s="11" t="str">
        <f t="shared" si="1389"/>
        <v/>
      </c>
      <c r="AY4098" s="11" t="str">
        <f t="shared" si="1390"/>
        <v/>
      </c>
      <c r="AZ4098" s="11" t="str">
        <f t="shared" si="1391"/>
        <v/>
      </c>
      <c r="BA4098" s="11" t="str">
        <f t="shared" si="1392"/>
        <v xml:space="preserve"> </v>
      </c>
      <c r="BB4098" s="11" t="str">
        <f>IFERROR(IF(AW4098="","",VLOOKUP(AW4098,SUSS!R:S,2,FALSE)),AY4098*SUSS!$M$2)</f>
        <v/>
      </c>
      <c r="BC4098" s="11" t="str">
        <f t="shared" si="1393"/>
        <v/>
      </c>
    </row>
    <row r="4099" spans="29:55">
      <c r="AC4099" s="11" t="str">
        <f t="shared" si="1373"/>
        <v/>
      </c>
      <c r="AD4099" s="11" t="str">
        <f t="shared" si="1374"/>
        <v/>
      </c>
      <c r="AE4099" s="11" t="str">
        <f t="shared" si="1375"/>
        <v/>
      </c>
      <c r="AF4099" s="11" t="str">
        <f t="shared" si="1376"/>
        <v/>
      </c>
      <c r="AG4099" s="11" t="str">
        <f t="shared" si="1377"/>
        <v/>
      </c>
      <c r="AH4099" s="11" t="str">
        <f t="shared" si="1378"/>
        <v/>
      </c>
      <c r="AI4099" s="11" t="str">
        <f t="shared" si="1379"/>
        <v/>
      </c>
      <c r="AJ4099" s="11" t="str">
        <f t="shared" si="1380"/>
        <v/>
      </c>
      <c r="AK4099" s="11" t="str">
        <f t="shared" si="1381"/>
        <v/>
      </c>
      <c r="AN4099" s="11" t="str">
        <f t="shared" si="1382"/>
        <v/>
      </c>
      <c r="AO4099" s="11" t="str">
        <f t="shared" si="1383"/>
        <v/>
      </c>
      <c r="AP4099" s="11" t="str">
        <f t="shared" si="1384"/>
        <v/>
      </c>
      <c r="AT4099" s="11" t="str">
        <f t="shared" si="1385"/>
        <v/>
      </c>
      <c r="AU4099" s="11" t="str">
        <f t="shared" si="1386"/>
        <v/>
      </c>
      <c r="AV4099" s="11" t="str">
        <f t="shared" si="1387"/>
        <v/>
      </c>
      <c r="AW4099" s="11" t="str">
        <f t="shared" si="1388"/>
        <v/>
      </c>
      <c r="AX4099" s="11" t="str">
        <f t="shared" si="1389"/>
        <v/>
      </c>
      <c r="AY4099" s="11" t="str">
        <f t="shared" si="1390"/>
        <v/>
      </c>
      <c r="AZ4099" s="11" t="str">
        <f t="shared" si="1391"/>
        <v/>
      </c>
      <c r="BA4099" s="11" t="str">
        <f t="shared" si="1392"/>
        <v xml:space="preserve"> </v>
      </c>
      <c r="BB4099" s="11" t="str">
        <f>IFERROR(IF(AW4099="","",VLOOKUP(AW4099,SUSS!R:S,2,FALSE)),AY4099*SUSS!$M$2)</f>
        <v/>
      </c>
      <c r="BC4099" s="11" t="str">
        <f t="shared" si="1393"/>
        <v/>
      </c>
    </row>
    <row r="4100" spans="29:55">
      <c r="AC4100" s="11" t="str">
        <f t="shared" si="1373"/>
        <v/>
      </c>
      <c r="AD4100" s="11" t="str">
        <f t="shared" si="1374"/>
        <v/>
      </c>
      <c r="AE4100" s="11" t="str">
        <f t="shared" si="1375"/>
        <v/>
      </c>
      <c r="AF4100" s="11" t="str">
        <f t="shared" si="1376"/>
        <v/>
      </c>
      <c r="AG4100" s="11" t="str">
        <f t="shared" si="1377"/>
        <v/>
      </c>
      <c r="AH4100" s="11" t="str">
        <f t="shared" si="1378"/>
        <v/>
      </c>
      <c r="AI4100" s="11" t="str">
        <f t="shared" si="1379"/>
        <v/>
      </c>
      <c r="AJ4100" s="11" t="str">
        <f t="shared" si="1380"/>
        <v/>
      </c>
      <c r="AK4100" s="11" t="str">
        <f t="shared" si="1381"/>
        <v/>
      </c>
      <c r="AN4100" s="11" t="str">
        <f t="shared" si="1382"/>
        <v/>
      </c>
      <c r="AO4100" s="11" t="str">
        <f t="shared" si="1383"/>
        <v/>
      </c>
      <c r="AP4100" s="11" t="str">
        <f t="shared" si="1384"/>
        <v/>
      </c>
      <c r="AT4100" s="11" t="str">
        <f t="shared" si="1385"/>
        <v/>
      </c>
      <c r="AU4100" s="11" t="str">
        <f t="shared" si="1386"/>
        <v/>
      </c>
      <c r="AV4100" s="11" t="str">
        <f t="shared" si="1387"/>
        <v/>
      </c>
      <c r="AW4100" s="11" t="str">
        <f t="shared" si="1388"/>
        <v/>
      </c>
      <c r="AX4100" s="11" t="str">
        <f t="shared" si="1389"/>
        <v/>
      </c>
      <c r="AY4100" s="11" t="str">
        <f t="shared" si="1390"/>
        <v/>
      </c>
      <c r="AZ4100" s="11" t="str">
        <f t="shared" si="1391"/>
        <v/>
      </c>
      <c r="BA4100" s="11" t="str">
        <f t="shared" si="1392"/>
        <v xml:space="preserve"> </v>
      </c>
      <c r="BB4100" s="11" t="str">
        <f>IFERROR(IF(AW4100="","",VLOOKUP(AW4100,SUSS!R:S,2,FALSE)),AY4100*SUSS!$M$2)</f>
        <v/>
      </c>
      <c r="BC4100" s="11" t="str">
        <f t="shared" si="1393"/>
        <v/>
      </c>
    </row>
    <row r="4101" spans="29:55">
      <c r="AC4101" s="11" t="str">
        <f t="shared" si="1373"/>
        <v/>
      </c>
      <c r="AD4101" s="11" t="str">
        <f t="shared" si="1374"/>
        <v/>
      </c>
      <c r="AE4101" s="11" t="str">
        <f t="shared" si="1375"/>
        <v/>
      </c>
      <c r="AF4101" s="11" t="str">
        <f t="shared" si="1376"/>
        <v/>
      </c>
      <c r="AG4101" s="11" t="str">
        <f t="shared" si="1377"/>
        <v/>
      </c>
      <c r="AH4101" s="11" t="str">
        <f t="shared" si="1378"/>
        <v/>
      </c>
      <c r="AI4101" s="11" t="str">
        <f t="shared" si="1379"/>
        <v/>
      </c>
      <c r="AJ4101" s="11" t="str">
        <f t="shared" si="1380"/>
        <v/>
      </c>
      <c r="AK4101" s="11" t="str">
        <f t="shared" si="1381"/>
        <v/>
      </c>
      <c r="AN4101" s="11" t="str">
        <f t="shared" si="1382"/>
        <v/>
      </c>
      <c r="AO4101" s="11" t="str">
        <f t="shared" si="1383"/>
        <v/>
      </c>
      <c r="AP4101" s="11" t="str">
        <f t="shared" si="1384"/>
        <v/>
      </c>
      <c r="AT4101" s="11" t="str">
        <f t="shared" si="1385"/>
        <v/>
      </c>
      <c r="AU4101" s="11" t="str">
        <f t="shared" si="1386"/>
        <v/>
      </c>
      <c r="AV4101" s="11" t="str">
        <f t="shared" si="1387"/>
        <v/>
      </c>
      <c r="AW4101" s="11" t="str">
        <f t="shared" si="1388"/>
        <v/>
      </c>
      <c r="AX4101" s="11" t="str">
        <f t="shared" si="1389"/>
        <v/>
      </c>
      <c r="AY4101" s="11" t="str">
        <f t="shared" si="1390"/>
        <v/>
      </c>
      <c r="AZ4101" s="11" t="str">
        <f t="shared" si="1391"/>
        <v/>
      </c>
      <c r="BA4101" s="11" t="str">
        <f t="shared" si="1392"/>
        <v xml:space="preserve"> </v>
      </c>
      <c r="BB4101" s="11" t="str">
        <f>IFERROR(IF(AW4101="","",VLOOKUP(AW4101,SUSS!R:S,2,FALSE)),AY4101*SUSS!$M$2)</f>
        <v/>
      </c>
      <c r="BC4101" s="11" t="str">
        <f t="shared" si="1393"/>
        <v/>
      </c>
    </row>
    <row r="4102" spans="29:55">
      <c r="AC4102" s="11" t="str">
        <f t="shared" si="1373"/>
        <v/>
      </c>
      <c r="AD4102" s="11" t="str">
        <f t="shared" si="1374"/>
        <v/>
      </c>
      <c r="AE4102" s="11" t="str">
        <f t="shared" si="1375"/>
        <v/>
      </c>
      <c r="AF4102" s="11" t="str">
        <f t="shared" si="1376"/>
        <v/>
      </c>
      <c r="AG4102" s="11" t="str">
        <f t="shared" si="1377"/>
        <v/>
      </c>
      <c r="AH4102" s="11" t="str">
        <f t="shared" si="1378"/>
        <v/>
      </c>
      <c r="AI4102" s="11" t="str">
        <f t="shared" si="1379"/>
        <v/>
      </c>
      <c r="AJ4102" s="11" t="str">
        <f t="shared" si="1380"/>
        <v/>
      </c>
      <c r="AK4102" s="11" t="str">
        <f t="shared" si="1381"/>
        <v/>
      </c>
      <c r="AN4102" s="11" t="str">
        <f t="shared" si="1382"/>
        <v/>
      </c>
      <c r="AO4102" s="11" t="str">
        <f t="shared" si="1383"/>
        <v/>
      </c>
      <c r="AP4102" s="11" t="str">
        <f t="shared" si="1384"/>
        <v/>
      </c>
      <c r="AT4102" s="11" t="str">
        <f t="shared" si="1385"/>
        <v/>
      </c>
      <c r="AU4102" s="11" t="str">
        <f t="shared" si="1386"/>
        <v/>
      </c>
      <c r="AV4102" s="11" t="str">
        <f t="shared" si="1387"/>
        <v/>
      </c>
      <c r="AW4102" s="11" t="str">
        <f t="shared" si="1388"/>
        <v/>
      </c>
      <c r="AX4102" s="11" t="str">
        <f t="shared" si="1389"/>
        <v/>
      </c>
      <c r="AY4102" s="11" t="str">
        <f t="shared" si="1390"/>
        <v/>
      </c>
      <c r="AZ4102" s="11" t="str">
        <f t="shared" si="1391"/>
        <v/>
      </c>
      <c r="BA4102" s="11" t="str">
        <f t="shared" si="1392"/>
        <v xml:space="preserve"> </v>
      </c>
      <c r="BB4102" s="11" t="str">
        <f>IFERROR(IF(AW4102="","",VLOOKUP(AW4102,SUSS!R:S,2,FALSE)),AY4102*SUSS!$M$2)</f>
        <v/>
      </c>
      <c r="BC4102" s="11" t="str">
        <f t="shared" si="1393"/>
        <v/>
      </c>
    </row>
    <row r="4103" spans="29:55">
      <c r="AC4103" s="11" t="str">
        <f t="shared" si="1373"/>
        <v/>
      </c>
      <c r="AD4103" s="11" t="str">
        <f t="shared" si="1374"/>
        <v/>
      </c>
      <c r="AE4103" s="11" t="str">
        <f t="shared" si="1375"/>
        <v/>
      </c>
      <c r="AF4103" s="11" t="str">
        <f t="shared" si="1376"/>
        <v/>
      </c>
      <c r="AG4103" s="11" t="str">
        <f t="shared" si="1377"/>
        <v/>
      </c>
      <c r="AH4103" s="11" t="str">
        <f t="shared" si="1378"/>
        <v/>
      </c>
      <c r="AI4103" s="11" t="str">
        <f t="shared" si="1379"/>
        <v/>
      </c>
      <c r="AJ4103" s="11" t="str">
        <f t="shared" si="1380"/>
        <v/>
      </c>
      <c r="AK4103" s="11" t="str">
        <f t="shared" si="1381"/>
        <v/>
      </c>
      <c r="AN4103" s="11" t="str">
        <f t="shared" si="1382"/>
        <v/>
      </c>
      <c r="AO4103" s="11" t="str">
        <f t="shared" si="1383"/>
        <v/>
      </c>
      <c r="AP4103" s="11" t="str">
        <f t="shared" si="1384"/>
        <v/>
      </c>
      <c r="AT4103" s="11" t="str">
        <f t="shared" si="1385"/>
        <v/>
      </c>
      <c r="AU4103" s="11" t="str">
        <f t="shared" si="1386"/>
        <v/>
      </c>
      <c r="AV4103" s="11" t="str">
        <f t="shared" si="1387"/>
        <v/>
      </c>
      <c r="AW4103" s="11" t="str">
        <f t="shared" si="1388"/>
        <v/>
      </c>
      <c r="AX4103" s="11" t="str">
        <f t="shared" si="1389"/>
        <v/>
      </c>
      <c r="AY4103" s="11" t="str">
        <f t="shared" si="1390"/>
        <v/>
      </c>
      <c r="AZ4103" s="11" t="str">
        <f t="shared" si="1391"/>
        <v/>
      </c>
      <c r="BA4103" s="11" t="str">
        <f t="shared" si="1392"/>
        <v xml:space="preserve"> </v>
      </c>
      <c r="BB4103" s="11" t="str">
        <f>IFERROR(IF(AW4103="","",VLOOKUP(AW4103,SUSS!R:S,2,FALSE)),AY4103*SUSS!$M$2)</f>
        <v/>
      </c>
      <c r="BC4103" s="11" t="str">
        <f t="shared" si="1393"/>
        <v/>
      </c>
    </row>
    <row r="4104" spans="29:55">
      <c r="AC4104" s="11" t="str">
        <f t="shared" si="1373"/>
        <v/>
      </c>
      <c r="AD4104" s="11" t="str">
        <f t="shared" si="1374"/>
        <v/>
      </c>
      <c r="AE4104" s="11" t="str">
        <f t="shared" si="1375"/>
        <v/>
      </c>
      <c r="AF4104" s="11" t="str">
        <f t="shared" si="1376"/>
        <v/>
      </c>
      <c r="AG4104" s="11" t="str">
        <f t="shared" si="1377"/>
        <v/>
      </c>
      <c r="AH4104" s="11" t="str">
        <f t="shared" si="1378"/>
        <v/>
      </c>
      <c r="AI4104" s="11" t="str">
        <f t="shared" si="1379"/>
        <v/>
      </c>
      <c r="AJ4104" s="11" t="str">
        <f t="shared" si="1380"/>
        <v/>
      </c>
      <c r="AK4104" s="11" t="str">
        <f t="shared" si="1381"/>
        <v/>
      </c>
      <c r="AN4104" s="11" t="str">
        <f t="shared" si="1382"/>
        <v/>
      </c>
      <c r="AO4104" s="11" t="str">
        <f t="shared" si="1383"/>
        <v/>
      </c>
      <c r="AP4104" s="11" t="str">
        <f t="shared" si="1384"/>
        <v/>
      </c>
      <c r="AT4104" s="11" t="str">
        <f t="shared" si="1385"/>
        <v/>
      </c>
      <c r="AU4104" s="11" t="str">
        <f t="shared" si="1386"/>
        <v/>
      </c>
      <c r="AV4104" s="11" t="str">
        <f t="shared" si="1387"/>
        <v/>
      </c>
      <c r="AW4104" s="11" t="str">
        <f t="shared" si="1388"/>
        <v/>
      </c>
      <c r="AX4104" s="11" t="str">
        <f t="shared" si="1389"/>
        <v/>
      </c>
      <c r="AY4104" s="11" t="str">
        <f t="shared" si="1390"/>
        <v/>
      </c>
      <c r="AZ4104" s="11" t="str">
        <f t="shared" si="1391"/>
        <v/>
      </c>
      <c r="BA4104" s="11" t="str">
        <f t="shared" si="1392"/>
        <v xml:space="preserve"> </v>
      </c>
      <c r="BB4104" s="11" t="str">
        <f>IFERROR(IF(AW4104="","",VLOOKUP(AW4104,SUSS!R:S,2,FALSE)),AY4104*SUSS!$M$2)</f>
        <v/>
      </c>
      <c r="BC4104" s="11" t="str">
        <f t="shared" si="1393"/>
        <v/>
      </c>
    </row>
    <row r="4105" spans="29:55">
      <c r="AC4105" s="11" t="str">
        <f t="shared" si="1373"/>
        <v/>
      </c>
      <c r="AD4105" s="11" t="str">
        <f t="shared" si="1374"/>
        <v/>
      </c>
      <c r="AE4105" s="11" t="str">
        <f t="shared" si="1375"/>
        <v/>
      </c>
      <c r="AF4105" s="11" t="str">
        <f t="shared" si="1376"/>
        <v/>
      </c>
      <c r="AG4105" s="11" t="str">
        <f t="shared" si="1377"/>
        <v/>
      </c>
      <c r="AH4105" s="11" t="str">
        <f t="shared" si="1378"/>
        <v/>
      </c>
      <c r="AI4105" s="11" t="str">
        <f t="shared" si="1379"/>
        <v/>
      </c>
      <c r="AJ4105" s="11" t="str">
        <f t="shared" si="1380"/>
        <v/>
      </c>
      <c r="AK4105" s="11" t="str">
        <f t="shared" si="1381"/>
        <v/>
      </c>
      <c r="AN4105" s="11" t="str">
        <f t="shared" si="1382"/>
        <v/>
      </c>
      <c r="AO4105" s="11" t="str">
        <f t="shared" si="1383"/>
        <v/>
      </c>
      <c r="AP4105" s="11" t="str">
        <f t="shared" si="1384"/>
        <v/>
      </c>
      <c r="AT4105" s="11" t="str">
        <f t="shared" si="1385"/>
        <v/>
      </c>
      <c r="AU4105" s="11" t="str">
        <f t="shared" si="1386"/>
        <v/>
      </c>
      <c r="AV4105" s="11" t="str">
        <f t="shared" si="1387"/>
        <v/>
      </c>
      <c r="AW4105" s="11" t="str">
        <f t="shared" si="1388"/>
        <v/>
      </c>
      <c r="AX4105" s="11" t="str">
        <f t="shared" si="1389"/>
        <v/>
      </c>
      <c r="AY4105" s="11" t="str">
        <f t="shared" si="1390"/>
        <v/>
      </c>
      <c r="AZ4105" s="11" t="str">
        <f t="shared" si="1391"/>
        <v/>
      </c>
      <c r="BA4105" s="11" t="str">
        <f t="shared" si="1392"/>
        <v xml:space="preserve"> </v>
      </c>
      <c r="BB4105" s="11" t="str">
        <f>IFERROR(IF(AW4105="","",VLOOKUP(AW4105,SUSS!R:S,2,FALSE)),AY4105*SUSS!$M$2)</f>
        <v/>
      </c>
      <c r="BC4105" s="11" t="str">
        <f t="shared" si="1393"/>
        <v/>
      </c>
    </row>
    <row r="4106" spans="29:55">
      <c r="AC4106" s="11" t="str">
        <f t="shared" si="1373"/>
        <v/>
      </c>
      <c r="AD4106" s="11" t="str">
        <f t="shared" si="1374"/>
        <v/>
      </c>
      <c r="AE4106" s="11" t="str">
        <f t="shared" si="1375"/>
        <v/>
      </c>
      <c r="AF4106" s="11" t="str">
        <f t="shared" si="1376"/>
        <v/>
      </c>
      <c r="AG4106" s="11" t="str">
        <f t="shared" si="1377"/>
        <v/>
      </c>
      <c r="AH4106" s="11" t="str">
        <f t="shared" si="1378"/>
        <v/>
      </c>
      <c r="AI4106" s="11" t="str">
        <f t="shared" si="1379"/>
        <v/>
      </c>
      <c r="AJ4106" s="11" t="str">
        <f t="shared" si="1380"/>
        <v/>
      </c>
      <c r="AK4106" s="11" t="str">
        <f t="shared" si="1381"/>
        <v/>
      </c>
      <c r="AN4106" s="11" t="str">
        <f t="shared" si="1382"/>
        <v/>
      </c>
      <c r="AO4106" s="11" t="str">
        <f t="shared" si="1383"/>
        <v/>
      </c>
      <c r="AP4106" s="11" t="str">
        <f t="shared" si="1384"/>
        <v/>
      </c>
      <c r="AT4106" s="11" t="str">
        <f t="shared" si="1385"/>
        <v/>
      </c>
      <c r="AU4106" s="11" t="str">
        <f t="shared" si="1386"/>
        <v/>
      </c>
      <c r="AV4106" s="11" t="str">
        <f t="shared" si="1387"/>
        <v/>
      </c>
      <c r="AW4106" s="11" t="str">
        <f t="shared" si="1388"/>
        <v/>
      </c>
      <c r="AX4106" s="11" t="str">
        <f t="shared" si="1389"/>
        <v/>
      </c>
      <c r="AY4106" s="11" t="str">
        <f t="shared" si="1390"/>
        <v/>
      </c>
      <c r="AZ4106" s="11" t="str">
        <f t="shared" si="1391"/>
        <v/>
      </c>
      <c r="BA4106" s="11" t="str">
        <f t="shared" si="1392"/>
        <v xml:space="preserve"> </v>
      </c>
      <c r="BB4106" s="11" t="str">
        <f>IFERROR(IF(AW4106="","",VLOOKUP(AW4106,SUSS!R:S,2,FALSE)),AY4106*SUSS!$M$2)</f>
        <v/>
      </c>
      <c r="BC4106" s="11" t="str">
        <f t="shared" si="1393"/>
        <v/>
      </c>
    </row>
    <row r="4107" spans="29:55">
      <c r="AC4107" s="11" t="str">
        <f t="shared" si="1373"/>
        <v/>
      </c>
      <c r="AD4107" s="11" t="str">
        <f t="shared" si="1374"/>
        <v/>
      </c>
      <c r="AE4107" s="11" t="str">
        <f t="shared" si="1375"/>
        <v/>
      </c>
      <c r="AF4107" s="11" t="str">
        <f t="shared" si="1376"/>
        <v/>
      </c>
      <c r="AG4107" s="11" t="str">
        <f t="shared" si="1377"/>
        <v/>
      </c>
      <c r="AH4107" s="11" t="str">
        <f t="shared" si="1378"/>
        <v/>
      </c>
      <c r="AI4107" s="11" t="str">
        <f t="shared" si="1379"/>
        <v/>
      </c>
      <c r="AJ4107" s="11" t="str">
        <f t="shared" si="1380"/>
        <v/>
      </c>
      <c r="AK4107" s="11" t="str">
        <f t="shared" si="1381"/>
        <v/>
      </c>
      <c r="AN4107" s="11" t="str">
        <f t="shared" si="1382"/>
        <v/>
      </c>
      <c r="AO4107" s="11" t="str">
        <f t="shared" si="1383"/>
        <v/>
      </c>
      <c r="AP4107" s="11" t="str">
        <f t="shared" si="1384"/>
        <v/>
      </c>
      <c r="AT4107" s="11" t="str">
        <f t="shared" si="1385"/>
        <v/>
      </c>
      <c r="AU4107" s="11" t="str">
        <f t="shared" si="1386"/>
        <v/>
      </c>
      <c r="AV4107" s="11" t="str">
        <f t="shared" si="1387"/>
        <v/>
      </c>
      <c r="AW4107" s="11" t="str">
        <f t="shared" si="1388"/>
        <v/>
      </c>
      <c r="AX4107" s="11" t="str">
        <f t="shared" si="1389"/>
        <v/>
      </c>
      <c r="AY4107" s="11" t="str">
        <f t="shared" si="1390"/>
        <v/>
      </c>
      <c r="AZ4107" s="11" t="str">
        <f t="shared" si="1391"/>
        <v/>
      </c>
      <c r="BA4107" s="11" t="str">
        <f t="shared" si="1392"/>
        <v xml:space="preserve"> </v>
      </c>
      <c r="BB4107" s="11" t="str">
        <f>IFERROR(IF(AW4107="","",VLOOKUP(AW4107,SUSS!R:S,2,FALSE)),AY4107*SUSS!$M$2)</f>
        <v/>
      </c>
      <c r="BC4107" s="11" t="str">
        <f t="shared" si="1393"/>
        <v/>
      </c>
    </row>
    <row r="4108" spans="29:55">
      <c r="AC4108" s="11" t="str">
        <f t="shared" si="1373"/>
        <v/>
      </c>
      <c r="AD4108" s="11" t="str">
        <f t="shared" si="1374"/>
        <v/>
      </c>
      <c r="AE4108" s="11" t="str">
        <f t="shared" si="1375"/>
        <v/>
      </c>
      <c r="AF4108" s="11" t="str">
        <f t="shared" si="1376"/>
        <v/>
      </c>
      <c r="AG4108" s="11" t="str">
        <f t="shared" si="1377"/>
        <v/>
      </c>
      <c r="AH4108" s="11" t="str">
        <f t="shared" si="1378"/>
        <v/>
      </c>
      <c r="AI4108" s="11" t="str">
        <f t="shared" si="1379"/>
        <v/>
      </c>
      <c r="AJ4108" s="11" t="str">
        <f t="shared" si="1380"/>
        <v/>
      </c>
      <c r="AK4108" s="11" t="str">
        <f t="shared" si="1381"/>
        <v/>
      </c>
      <c r="AN4108" s="11" t="str">
        <f t="shared" si="1382"/>
        <v/>
      </c>
      <c r="AO4108" s="11" t="str">
        <f t="shared" si="1383"/>
        <v/>
      </c>
      <c r="AP4108" s="11" t="str">
        <f t="shared" si="1384"/>
        <v/>
      </c>
      <c r="AT4108" s="11" t="str">
        <f t="shared" si="1385"/>
        <v/>
      </c>
      <c r="AU4108" s="11" t="str">
        <f t="shared" si="1386"/>
        <v/>
      </c>
      <c r="AV4108" s="11" t="str">
        <f t="shared" si="1387"/>
        <v/>
      </c>
      <c r="AW4108" s="11" t="str">
        <f t="shared" si="1388"/>
        <v/>
      </c>
      <c r="AX4108" s="11" t="str">
        <f t="shared" si="1389"/>
        <v/>
      </c>
      <c r="AY4108" s="11" t="str">
        <f t="shared" si="1390"/>
        <v/>
      </c>
      <c r="AZ4108" s="11" t="str">
        <f t="shared" si="1391"/>
        <v/>
      </c>
      <c r="BA4108" s="11" t="str">
        <f t="shared" si="1392"/>
        <v xml:space="preserve"> </v>
      </c>
      <c r="BB4108" s="11" t="str">
        <f>IFERROR(IF(AW4108="","",VLOOKUP(AW4108,SUSS!R:S,2,FALSE)),AY4108*SUSS!$M$2)</f>
        <v/>
      </c>
      <c r="BC4108" s="11" t="str">
        <f t="shared" si="1393"/>
        <v/>
      </c>
    </row>
    <row r="4109" spans="29:55">
      <c r="AC4109" s="11" t="str">
        <f t="shared" si="1373"/>
        <v/>
      </c>
      <c r="AD4109" s="11" t="str">
        <f t="shared" si="1374"/>
        <v/>
      </c>
      <c r="AE4109" s="11" t="str">
        <f t="shared" si="1375"/>
        <v/>
      </c>
      <c r="AF4109" s="11" t="str">
        <f t="shared" si="1376"/>
        <v/>
      </c>
      <c r="AG4109" s="11" t="str">
        <f t="shared" si="1377"/>
        <v/>
      </c>
      <c r="AH4109" s="11" t="str">
        <f t="shared" si="1378"/>
        <v/>
      </c>
      <c r="AI4109" s="11" t="str">
        <f t="shared" si="1379"/>
        <v/>
      </c>
      <c r="AJ4109" s="11" t="str">
        <f t="shared" si="1380"/>
        <v/>
      </c>
      <c r="AK4109" s="11" t="str">
        <f t="shared" si="1381"/>
        <v/>
      </c>
      <c r="AN4109" s="11" t="str">
        <f t="shared" si="1382"/>
        <v/>
      </c>
      <c r="AO4109" s="11" t="str">
        <f t="shared" si="1383"/>
        <v/>
      </c>
      <c r="AP4109" s="11" t="str">
        <f t="shared" si="1384"/>
        <v/>
      </c>
      <c r="AT4109" s="11" t="str">
        <f t="shared" si="1385"/>
        <v/>
      </c>
      <c r="AU4109" s="11" t="str">
        <f t="shared" si="1386"/>
        <v/>
      </c>
      <c r="AV4109" s="11" t="str">
        <f t="shared" si="1387"/>
        <v/>
      </c>
      <c r="AW4109" s="11" t="str">
        <f t="shared" si="1388"/>
        <v/>
      </c>
      <c r="AX4109" s="11" t="str">
        <f t="shared" si="1389"/>
        <v/>
      </c>
      <c r="AY4109" s="11" t="str">
        <f t="shared" si="1390"/>
        <v/>
      </c>
      <c r="AZ4109" s="11" t="str">
        <f t="shared" si="1391"/>
        <v/>
      </c>
      <c r="BA4109" s="11" t="str">
        <f t="shared" si="1392"/>
        <v xml:space="preserve"> </v>
      </c>
      <c r="BB4109" s="11" t="str">
        <f>IFERROR(IF(AW4109="","",VLOOKUP(AW4109,SUSS!R:S,2,FALSE)),AY4109*SUSS!$M$2)</f>
        <v/>
      </c>
      <c r="BC4109" s="11" t="str">
        <f t="shared" si="1393"/>
        <v/>
      </c>
    </row>
    <row r="4110" spans="29:55">
      <c r="AC4110" s="11" t="str">
        <f t="shared" si="1373"/>
        <v/>
      </c>
      <c r="AD4110" s="11" t="str">
        <f t="shared" si="1374"/>
        <v/>
      </c>
      <c r="AE4110" s="11" t="str">
        <f t="shared" si="1375"/>
        <v/>
      </c>
      <c r="AF4110" s="11" t="str">
        <f t="shared" si="1376"/>
        <v/>
      </c>
      <c r="AG4110" s="11" t="str">
        <f t="shared" si="1377"/>
        <v/>
      </c>
      <c r="AH4110" s="11" t="str">
        <f t="shared" si="1378"/>
        <v/>
      </c>
      <c r="AI4110" s="11" t="str">
        <f t="shared" si="1379"/>
        <v/>
      </c>
      <c r="AJ4110" s="11" t="str">
        <f t="shared" si="1380"/>
        <v/>
      </c>
      <c r="AK4110" s="11" t="str">
        <f t="shared" si="1381"/>
        <v/>
      </c>
      <c r="AN4110" s="11" t="str">
        <f t="shared" si="1382"/>
        <v/>
      </c>
      <c r="AO4110" s="11" t="str">
        <f t="shared" si="1383"/>
        <v/>
      </c>
      <c r="AP4110" s="11" t="str">
        <f t="shared" si="1384"/>
        <v/>
      </c>
      <c r="AT4110" s="11" t="str">
        <f t="shared" si="1385"/>
        <v/>
      </c>
      <c r="AU4110" s="11" t="str">
        <f t="shared" si="1386"/>
        <v/>
      </c>
      <c r="AV4110" s="11" t="str">
        <f t="shared" si="1387"/>
        <v/>
      </c>
      <c r="AW4110" s="11" t="str">
        <f t="shared" si="1388"/>
        <v/>
      </c>
      <c r="AX4110" s="11" t="str">
        <f t="shared" si="1389"/>
        <v/>
      </c>
      <c r="AY4110" s="11" t="str">
        <f t="shared" si="1390"/>
        <v/>
      </c>
      <c r="AZ4110" s="11" t="str">
        <f t="shared" si="1391"/>
        <v/>
      </c>
      <c r="BA4110" s="11" t="str">
        <f t="shared" si="1392"/>
        <v xml:space="preserve"> </v>
      </c>
      <c r="BB4110" s="11" t="str">
        <f>IFERROR(IF(AW4110="","",VLOOKUP(AW4110,SUSS!R:S,2,FALSE)),AY4110*SUSS!$M$2)</f>
        <v/>
      </c>
      <c r="BC4110" s="11" t="str">
        <f t="shared" si="1393"/>
        <v/>
      </c>
    </row>
    <row r="4111" spans="29:55">
      <c r="AC4111" s="11" t="str">
        <f t="shared" si="1373"/>
        <v/>
      </c>
      <c r="AD4111" s="11" t="str">
        <f t="shared" si="1374"/>
        <v/>
      </c>
      <c r="AE4111" s="11" t="str">
        <f t="shared" si="1375"/>
        <v/>
      </c>
      <c r="AF4111" s="11" t="str">
        <f t="shared" si="1376"/>
        <v/>
      </c>
      <c r="AG4111" s="11" t="str">
        <f t="shared" si="1377"/>
        <v/>
      </c>
      <c r="AH4111" s="11" t="str">
        <f t="shared" si="1378"/>
        <v/>
      </c>
      <c r="AI4111" s="11" t="str">
        <f t="shared" si="1379"/>
        <v/>
      </c>
      <c r="AJ4111" s="11" t="str">
        <f t="shared" si="1380"/>
        <v/>
      </c>
      <c r="AK4111" s="11" t="str">
        <f t="shared" si="1381"/>
        <v/>
      </c>
      <c r="AN4111" s="11" t="str">
        <f t="shared" si="1382"/>
        <v/>
      </c>
      <c r="AO4111" s="11" t="str">
        <f t="shared" si="1383"/>
        <v/>
      </c>
      <c r="AP4111" s="11" t="str">
        <f t="shared" si="1384"/>
        <v/>
      </c>
      <c r="AT4111" s="11" t="str">
        <f t="shared" si="1385"/>
        <v/>
      </c>
      <c r="AU4111" s="11" t="str">
        <f t="shared" si="1386"/>
        <v/>
      </c>
      <c r="AV4111" s="11" t="str">
        <f t="shared" si="1387"/>
        <v/>
      </c>
      <c r="AW4111" s="11" t="str">
        <f t="shared" si="1388"/>
        <v/>
      </c>
      <c r="AX4111" s="11" t="str">
        <f t="shared" si="1389"/>
        <v/>
      </c>
      <c r="AY4111" s="11" t="str">
        <f t="shared" si="1390"/>
        <v/>
      </c>
      <c r="AZ4111" s="11" t="str">
        <f t="shared" si="1391"/>
        <v/>
      </c>
      <c r="BA4111" s="11" t="str">
        <f t="shared" si="1392"/>
        <v xml:space="preserve"> </v>
      </c>
      <c r="BB4111" s="11" t="str">
        <f>IFERROR(IF(AW4111="","",VLOOKUP(AW4111,SUSS!R:S,2,FALSE)),AY4111*SUSS!$M$2)</f>
        <v/>
      </c>
      <c r="BC4111" s="11" t="str">
        <f t="shared" si="1393"/>
        <v/>
      </c>
    </row>
    <row r="4112" spans="29:55">
      <c r="AC4112" s="11" t="str">
        <f t="shared" si="1373"/>
        <v/>
      </c>
      <c r="AD4112" s="11" t="str">
        <f t="shared" si="1374"/>
        <v/>
      </c>
      <c r="AE4112" s="11" t="str">
        <f t="shared" si="1375"/>
        <v/>
      </c>
      <c r="AF4112" s="11" t="str">
        <f t="shared" si="1376"/>
        <v/>
      </c>
      <c r="AG4112" s="11" t="str">
        <f t="shared" si="1377"/>
        <v/>
      </c>
      <c r="AH4112" s="11" t="str">
        <f t="shared" si="1378"/>
        <v/>
      </c>
      <c r="AI4112" s="11" t="str">
        <f t="shared" si="1379"/>
        <v/>
      </c>
      <c r="AJ4112" s="11" t="str">
        <f t="shared" si="1380"/>
        <v/>
      </c>
      <c r="AK4112" s="11" t="str">
        <f t="shared" si="1381"/>
        <v/>
      </c>
      <c r="AN4112" s="11" t="str">
        <f t="shared" si="1382"/>
        <v/>
      </c>
      <c r="AO4112" s="11" t="str">
        <f t="shared" si="1383"/>
        <v/>
      </c>
      <c r="AP4112" s="11" t="str">
        <f t="shared" si="1384"/>
        <v/>
      </c>
      <c r="AT4112" s="11" t="str">
        <f t="shared" si="1385"/>
        <v/>
      </c>
      <c r="AU4112" s="11" t="str">
        <f t="shared" si="1386"/>
        <v/>
      </c>
      <c r="AV4112" s="11" t="str">
        <f t="shared" si="1387"/>
        <v/>
      </c>
      <c r="AW4112" s="11" t="str">
        <f t="shared" si="1388"/>
        <v/>
      </c>
      <c r="AX4112" s="11" t="str">
        <f t="shared" si="1389"/>
        <v/>
      </c>
      <c r="AY4112" s="11" t="str">
        <f t="shared" si="1390"/>
        <v/>
      </c>
      <c r="AZ4112" s="11" t="str">
        <f t="shared" si="1391"/>
        <v/>
      </c>
      <c r="BA4112" s="11" t="str">
        <f t="shared" si="1392"/>
        <v xml:space="preserve"> </v>
      </c>
      <c r="BB4112" s="11" t="str">
        <f>IFERROR(IF(AW4112="","",VLOOKUP(AW4112,SUSS!R:S,2,FALSE)),AY4112*SUSS!$M$2)</f>
        <v/>
      </c>
      <c r="BC4112" s="11" t="str">
        <f t="shared" si="1393"/>
        <v/>
      </c>
    </row>
    <row r="4113" spans="29:55">
      <c r="AC4113" s="11" t="str">
        <f t="shared" si="1373"/>
        <v/>
      </c>
      <c r="AD4113" s="11" t="str">
        <f t="shared" si="1374"/>
        <v/>
      </c>
      <c r="AE4113" s="11" t="str">
        <f t="shared" si="1375"/>
        <v/>
      </c>
      <c r="AF4113" s="11" t="str">
        <f t="shared" si="1376"/>
        <v/>
      </c>
      <c r="AG4113" s="11" t="str">
        <f t="shared" si="1377"/>
        <v/>
      </c>
      <c r="AH4113" s="11" t="str">
        <f t="shared" si="1378"/>
        <v/>
      </c>
      <c r="AI4113" s="11" t="str">
        <f t="shared" si="1379"/>
        <v/>
      </c>
      <c r="AJ4113" s="11" t="str">
        <f t="shared" si="1380"/>
        <v/>
      </c>
      <c r="AK4113" s="11" t="str">
        <f t="shared" si="1381"/>
        <v/>
      </c>
      <c r="AN4113" s="11" t="str">
        <f t="shared" si="1382"/>
        <v/>
      </c>
      <c r="AO4113" s="11" t="str">
        <f t="shared" si="1383"/>
        <v/>
      </c>
      <c r="AP4113" s="11" t="str">
        <f t="shared" si="1384"/>
        <v/>
      </c>
      <c r="AT4113" s="11" t="str">
        <f t="shared" si="1385"/>
        <v/>
      </c>
      <c r="AU4113" s="11" t="str">
        <f t="shared" si="1386"/>
        <v/>
      </c>
      <c r="AV4113" s="11" t="str">
        <f t="shared" si="1387"/>
        <v/>
      </c>
      <c r="AW4113" s="11" t="str">
        <f t="shared" si="1388"/>
        <v/>
      </c>
      <c r="AX4113" s="11" t="str">
        <f t="shared" si="1389"/>
        <v/>
      </c>
      <c r="AY4113" s="11" t="str">
        <f t="shared" si="1390"/>
        <v/>
      </c>
      <c r="AZ4113" s="11" t="str">
        <f t="shared" si="1391"/>
        <v/>
      </c>
      <c r="BA4113" s="11" t="str">
        <f t="shared" si="1392"/>
        <v xml:space="preserve"> </v>
      </c>
      <c r="BB4113" s="11" t="str">
        <f>IFERROR(IF(AW4113="","",VLOOKUP(AW4113,SUSS!R:S,2,FALSE)),AY4113*SUSS!$M$2)</f>
        <v/>
      </c>
      <c r="BC4113" s="11" t="str">
        <f t="shared" si="1393"/>
        <v/>
      </c>
    </row>
    <row r="4114" spans="29:55">
      <c r="AC4114" s="11" t="str">
        <f t="shared" si="1373"/>
        <v/>
      </c>
      <c r="AD4114" s="11" t="str">
        <f t="shared" si="1374"/>
        <v/>
      </c>
      <c r="AE4114" s="11" t="str">
        <f t="shared" si="1375"/>
        <v/>
      </c>
      <c r="AF4114" s="11" t="str">
        <f t="shared" si="1376"/>
        <v/>
      </c>
      <c r="AG4114" s="11" t="str">
        <f t="shared" si="1377"/>
        <v/>
      </c>
      <c r="AH4114" s="11" t="str">
        <f t="shared" si="1378"/>
        <v/>
      </c>
      <c r="AI4114" s="11" t="str">
        <f t="shared" si="1379"/>
        <v/>
      </c>
      <c r="AJ4114" s="11" t="str">
        <f t="shared" si="1380"/>
        <v/>
      </c>
      <c r="AK4114" s="11" t="str">
        <f t="shared" si="1381"/>
        <v/>
      </c>
      <c r="AN4114" s="11" t="str">
        <f t="shared" si="1382"/>
        <v/>
      </c>
      <c r="AO4114" s="11" t="str">
        <f t="shared" si="1383"/>
        <v/>
      </c>
      <c r="AP4114" s="11" t="str">
        <f t="shared" si="1384"/>
        <v/>
      </c>
      <c r="AT4114" s="11" t="str">
        <f t="shared" si="1385"/>
        <v/>
      </c>
      <c r="AU4114" s="11" t="str">
        <f t="shared" si="1386"/>
        <v/>
      </c>
      <c r="AV4114" s="11" t="str">
        <f t="shared" si="1387"/>
        <v/>
      </c>
      <c r="AW4114" s="11" t="str">
        <f t="shared" si="1388"/>
        <v/>
      </c>
      <c r="AX4114" s="11" t="str">
        <f t="shared" si="1389"/>
        <v/>
      </c>
      <c r="AY4114" s="11" t="str">
        <f t="shared" si="1390"/>
        <v/>
      </c>
      <c r="AZ4114" s="11" t="str">
        <f t="shared" si="1391"/>
        <v/>
      </c>
      <c r="BA4114" s="11" t="str">
        <f t="shared" si="1392"/>
        <v xml:space="preserve"> </v>
      </c>
      <c r="BB4114" s="11" t="str">
        <f>IFERROR(IF(AW4114="","",VLOOKUP(AW4114,SUSS!R:S,2,FALSE)),AY4114*SUSS!$M$2)</f>
        <v/>
      </c>
      <c r="BC4114" s="11" t="str">
        <f t="shared" si="1393"/>
        <v/>
      </c>
    </row>
    <row r="4115" spans="29:55">
      <c r="AC4115" s="11" t="str">
        <f t="shared" si="1373"/>
        <v/>
      </c>
      <c r="AD4115" s="11" t="str">
        <f t="shared" si="1374"/>
        <v/>
      </c>
      <c r="AE4115" s="11" t="str">
        <f t="shared" si="1375"/>
        <v/>
      </c>
      <c r="AF4115" s="11" t="str">
        <f t="shared" si="1376"/>
        <v/>
      </c>
      <c r="AG4115" s="11" t="str">
        <f t="shared" si="1377"/>
        <v/>
      </c>
      <c r="AH4115" s="11" t="str">
        <f t="shared" si="1378"/>
        <v/>
      </c>
      <c r="AI4115" s="11" t="str">
        <f t="shared" si="1379"/>
        <v/>
      </c>
      <c r="AJ4115" s="11" t="str">
        <f t="shared" si="1380"/>
        <v/>
      </c>
      <c r="AK4115" s="11" t="str">
        <f t="shared" si="1381"/>
        <v/>
      </c>
      <c r="AN4115" s="11" t="str">
        <f t="shared" si="1382"/>
        <v/>
      </c>
      <c r="AO4115" s="11" t="str">
        <f t="shared" si="1383"/>
        <v/>
      </c>
      <c r="AP4115" s="11" t="str">
        <f t="shared" si="1384"/>
        <v/>
      </c>
      <c r="AT4115" s="11" t="str">
        <f t="shared" si="1385"/>
        <v/>
      </c>
      <c r="AU4115" s="11" t="str">
        <f t="shared" si="1386"/>
        <v/>
      </c>
      <c r="AV4115" s="11" t="str">
        <f t="shared" si="1387"/>
        <v/>
      </c>
      <c r="AW4115" s="11" t="str">
        <f t="shared" si="1388"/>
        <v/>
      </c>
      <c r="AX4115" s="11" t="str">
        <f t="shared" si="1389"/>
        <v/>
      </c>
      <c r="AY4115" s="11" t="str">
        <f t="shared" si="1390"/>
        <v/>
      </c>
      <c r="AZ4115" s="11" t="str">
        <f t="shared" si="1391"/>
        <v/>
      </c>
      <c r="BA4115" s="11" t="str">
        <f t="shared" si="1392"/>
        <v xml:space="preserve"> </v>
      </c>
      <c r="BB4115" s="11" t="str">
        <f>IFERROR(IF(AW4115="","",VLOOKUP(AW4115,SUSS!R:S,2,FALSE)),AY4115*SUSS!$M$2)</f>
        <v/>
      </c>
      <c r="BC4115" s="11" t="str">
        <f t="shared" si="1393"/>
        <v/>
      </c>
    </row>
    <row r="4116" spans="29:55">
      <c r="AC4116" s="11" t="str">
        <f t="shared" si="1373"/>
        <v/>
      </c>
      <c r="AD4116" s="11" t="str">
        <f t="shared" si="1374"/>
        <v/>
      </c>
      <c r="AE4116" s="11" t="str">
        <f t="shared" si="1375"/>
        <v/>
      </c>
      <c r="AF4116" s="11" t="str">
        <f t="shared" si="1376"/>
        <v/>
      </c>
      <c r="AG4116" s="11" t="str">
        <f t="shared" si="1377"/>
        <v/>
      </c>
      <c r="AH4116" s="11" t="str">
        <f t="shared" si="1378"/>
        <v/>
      </c>
      <c r="AI4116" s="11" t="str">
        <f t="shared" si="1379"/>
        <v/>
      </c>
      <c r="AJ4116" s="11" t="str">
        <f t="shared" si="1380"/>
        <v/>
      </c>
      <c r="AK4116" s="11" t="str">
        <f t="shared" si="1381"/>
        <v/>
      </c>
      <c r="AN4116" s="11" t="str">
        <f t="shared" si="1382"/>
        <v/>
      </c>
      <c r="AO4116" s="11" t="str">
        <f t="shared" si="1383"/>
        <v/>
      </c>
      <c r="AP4116" s="11" t="str">
        <f t="shared" si="1384"/>
        <v/>
      </c>
      <c r="AT4116" s="11" t="str">
        <f t="shared" si="1385"/>
        <v/>
      </c>
      <c r="AU4116" s="11" t="str">
        <f t="shared" si="1386"/>
        <v/>
      </c>
      <c r="AV4116" s="11" t="str">
        <f t="shared" si="1387"/>
        <v/>
      </c>
      <c r="AW4116" s="11" t="str">
        <f t="shared" si="1388"/>
        <v/>
      </c>
      <c r="AX4116" s="11" t="str">
        <f t="shared" si="1389"/>
        <v/>
      </c>
      <c r="AY4116" s="11" t="str">
        <f t="shared" si="1390"/>
        <v/>
      </c>
      <c r="AZ4116" s="11" t="str">
        <f t="shared" si="1391"/>
        <v/>
      </c>
      <c r="BA4116" s="11" t="str">
        <f t="shared" si="1392"/>
        <v xml:space="preserve"> </v>
      </c>
      <c r="BB4116" s="11" t="str">
        <f>IFERROR(IF(AW4116="","",VLOOKUP(AW4116,SUSS!R:S,2,FALSE)),AY4116*SUSS!$M$2)</f>
        <v/>
      </c>
      <c r="BC4116" s="11" t="str">
        <f t="shared" si="1393"/>
        <v/>
      </c>
    </row>
    <row r="4117" spans="29:55">
      <c r="AC4117" s="11" t="str">
        <f t="shared" si="1373"/>
        <v/>
      </c>
      <c r="AD4117" s="11" t="str">
        <f t="shared" si="1374"/>
        <v/>
      </c>
      <c r="AE4117" s="11" t="str">
        <f t="shared" si="1375"/>
        <v/>
      </c>
      <c r="AF4117" s="11" t="str">
        <f t="shared" si="1376"/>
        <v/>
      </c>
      <c r="AG4117" s="11" t="str">
        <f t="shared" si="1377"/>
        <v/>
      </c>
      <c r="AH4117" s="11" t="str">
        <f t="shared" si="1378"/>
        <v/>
      </c>
      <c r="AI4117" s="11" t="str">
        <f t="shared" si="1379"/>
        <v/>
      </c>
      <c r="AJ4117" s="11" t="str">
        <f t="shared" si="1380"/>
        <v/>
      </c>
      <c r="AK4117" s="11" t="str">
        <f t="shared" si="1381"/>
        <v/>
      </c>
      <c r="AN4117" s="11" t="str">
        <f t="shared" si="1382"/>
        <v/>
      </c>
      <c r="AO4117" s="11" t="str">
        <f t="shared" si="1383"/>
        <v/>
      </c>
      <c r="AP4117" s="11" t="str">
        <f t="shared" si="1384"/>
        <v/>
      </c>
      <c r="AT4117" s="11" t="str">
        <f t="shared" si="1385"/>
        <v/>
      </c>
      <c r="AU4117" s="11" t="str">
        <f t="shared" si="1386"/>
        <v/>
      </c>
      <c r="AV4117" s="11" t="str">
        <f t="shared" si="1387"/>
        <v/>
      </c>
      <c r="AW4117" s="11" t="str">
        <f t="shared" si="1388"/>
        <v/>
      </c>
      <c r="AX4117" s="11" t="str">
        <f t="shared" si="1389"/>
        <v/>
      </c>
      <c r="AY4117" s="11" t="str">
        <f t="shared" si="1390"/>
        <v/>
      </c>
      <c r="AZ4117" s="11" t="str">
        <f t="shared" si="1391"/>
        <v/>
      </c>
      <c r="BA4117" s="11" t="str">
        <f t="shared" si="1392"/>
        <v xml:space="preserve"> </v>
      </c>
      <c r="BB4117" s="11" t="str">
        <f>IFERROR(IF(AW4117="","",VLOOKUP(AW4117,SUSS!R:S,2,FALSE)),AY4117*SUSS!$M$2)</f>
        <v/>
      </c>
      <c r="BC4117" s="11" t="str">
        <f t="shared" si="1393"/>
        <v/>
      </c>
    </row>
    <row r="4118" spans="29:55">
      <c r="AC4118" s="11" t="str">
        <f t="shared" si="1373"/>
        <v/>
      </c>
      <c r="AD4118" s="11" t="str">
        <f t="shared" si="1374"/>
        <v/>
      </c>
      <c r="AE4118" s="11" t="str">
        <f t="shared" si="1375"/>
        <v/>
      </c>
      <c r="AF4118" s="11" t="str">
        <f t="shared" si="1376"/>
        <v/>
      </c>
      <c r="AG4118" s="11" t="str">
        <f t="shared" si="1377"/>
        <v/>
      </c>
      <c r="AH4118" s="11" t="str">
        <f t="shared" si="1378"/>
        <v/>
      </c>
      <c r="AI4118" s="11" t="str">
        <f t="shared" si="1379"/>
        <v/>
      </c>
      <c r="AJ4118" s="11" t="str">
        <f t="shared" si="1380"/>
        <v/>
      </c>
      <c r="AK4118" s="11" t="str">
        <f t="shared" si="1381"/>
        <v/>
      </c>
      <c r="AN4118" s="11" t="str">
        <f t="shared" si="1382"/>
        <v/>
      </c>
      <c r="AO4118" s="11" t="str">
        <f t="shared" si="1383"/>
        <v/>
      </c>
      <c r="AP4118" s="11" t="str">
        <f t="shared" si="1384"/>
        <v/>
      </c>
      <c r="AT4118" s="11" t="str">
        <f t="shared" si="1385"/>
        <v/>
      </c>
      <c r="AU4118" s="11" t="str">
        <f t="shared" si="1386"/>
        <v/>
      </c>
      <c r="AV4118" s="11" t="str">
        <f t="shared" si="1387"/>
        <v/>
      </c>
      <c r="AW4118" s="11" t="str">
        <f t="shared" si="1388"/>
        <v/>
      </c>
      <c r="AX4118" s="11" t="str">
        <f t="shared" si="1389"/>
        <v/>
      </c>
      <c r="AY4118" s="11" t="str">
        <f t="shared" si="1390"/>
        <v/>
      </c>
      <c r="AZ4118" s="11" t="str">
        <f t="shared" si="1391"/>
        <v/>
      </c>
      <c r="BA4118" s="11" t="str">
        <f t="shared" si="1392"/>
        <v xml:space="preserve"> </v>
      </c>
      <c r="BB4118" s="11" t="str">
        <f>IFERROR(IF(AW4118="","",VLOOKUP(AW4118,SUSS!R:S,2,FALSE)),AY4118*SUSS!$M$2)</f>
        <v/>
      </c>
      <c r="BC4118" s="11" t="str">
        <f t="shared" si="1393"/>
        <v/>
      </c>
    </row>
    <row r="4119" spans="29:55">
      <c r="AC4119" s="11" t="str">
        <f t="shared" si="1373"/>
        <v/>
      </c>
      <c r="AD4119" s="11" t="str">
        <f t="shared" si="1374"/>
        <v/>
      </c>
      <c r="AE4119" s="11" t="str">
        <f t="shared" si="1375"/>
        <v/>
      </c>
      <c r="AF4119" s="11" t="str">
        <f t="shared" si="1376"/>
        <v/>
      </c>
      <c r="AG4119" s="11" t="str">
        <f t="shared" si="1377"/>
        <v/>
      </c>
      <c r="AH4119" s="11" t="str">
        <f t="shared" si="1378"/>
        <v/>
      </c>
      <c r="AI4119" s="11" t="str">
        <f t="shared" si="1379"/>
        <v/>
      </c>
      <c r="AJ4119" s="11" t="str">
        <f t="shared" si="1380"/>
        <v/>
      </c>
      <c r="AK4119" s="11" t="str">
        <f t="shared" si="1381"/>
        <v/>
      </c>
      <c r="AN4119" s="11" t="str">
        <f t="shared" si="1382"/>
        <v/>
      </c>
      <c r="AO4119" s="11" t="str">
        <f t="shared" si="1383"/>
        <v/>
      </c>
      <c r="AP4119" s="11" t="str">
        <f t="shared" si="1384"/>
        <v/>
      </c>
      <c r="AT4119" s="11" t="str">
        <f t="shared" si="1385"/>
        <v/>
      </c>
      <c r="AU4119" s="11" t="str">
        <f t="shared" si="1386"/>
        <v/>
      </c>
      <c r="AV4119" s="11" t="str">
        <f t="shared" si="1387"/>
        <v/>
      </c>
      <c r="AW4119" s="11" t="str">
        <f t="shared" si="1388"/>
        <v/>
      </c>
      <c r="AX4119" s="11" t="str">
        <f t="shared" si="1389"/>
        <v/>
      </c>
      <c r="AY4119" s="11" t="str">
        <f t="shared" si="1390"/>
        <v/>
      </c>
      <c r="AZ4119" s="11" t="str">
        <f t="shared" si="1391"/>
        <v/>
      </c>
      <c r="BA4119" s="11" t="str">
        <f t="shared" si="1392"/>
        <v xml:space="preserve"> </v>
      </c>
      <c r="BB4119" s="11" t="str">
        <f>IFERROR(IF(AW4119="","",VLOOKUP(AW4119,SUSS!R:S,2,FALSE)),AY4119*SUSS!$M$2)</f>
        <v/>
      </c>
      <c r="BC4119" s="11" t="str">
        <f t="shared" si="1393"/>
        <v/>
      </c>
    </row>
    <row r="4120" spans="29:55">
      <c r="AC4120" s="11" t="str">
        <f t="shared" si="1373"/>
        <v/>
      </c>
      <c r="AD4120" s="11" t="str">
        <f t="shared" si="1374"/>
        <v/>
      </c>
      <c r="AE4120" s="11" t="str">
        <f t="shared" si="1375"/>
        <v/>
      </c>
      <c r="AF4120" s="11" t="str">
        <f t="shared" si="1376"/>
        <v/>
      </c>
      <c r="AG4120" s="11" t="str">
        <f t="shared" si="1377"/>
        <v/>
      </c>
      <c r="AH4120" s="11" t="str">
        <f t="shared" si="1378"/>
        <v/>
      </c>
      <c r="AI4120" s="11" t="str">
        <f t="shared" si="1379"/>
        <v/>
      </c>
      <c r="AJ4120" s="11" t="str">
        <f t="shared" si="1380"/>
        <v/>
      </c>
      <c r="AK4120" s="11" t="str">
        <f t="shared" si="1381"/>
        <v/>
      </c>
      <c r="AN4120" s="11" t="str">
        <f t="shared" si="1382"/>
        <v/>
      </c>
      <c r="AO4120" s="11" t="str">
        <f t="shared" si="1383"/>
        <v/>
      </c>
      <c r="AP4120" s="11" t="str">
        <f t="shared" si="1384"/>
        <v/>
      </c>
      <c r="AT4120" s="11" t="str">
        <f t="shared" si="1385"/>
        <v/>
      </c>
      <c r="AU4120" s="11" t="str">
        <f t="shared" si="1386"/>
        <v/>
      </c>
      <c r="AV4120" s="11" t="str">
        <f t="shared" si="1387"/>
        <v/>
      </c>
      <c r="AW4120" s="11" t="str">
        <f t="shared" si="1388"/>
        <v/>
      </c>
      <c r="AX4120" s="11" t="str">
        <f t="shared" si="1389"/>
        <v/>
      </c>
      <c r="AY4120" s="11" t="str">
        <f t="shared" si="1390"/>
        <v/>
      </c>
      <c r="AZ4120" s="11" t="str">
        <f t="shared" si="1391"/>
        <v/>
      </c>
      <c r="BA4120" s="11" t="str">
        <f t="shared" si="1392"/>
        <v xml:space="preserve"> </v>
      </c>
      <c r="BB4120" s="11" t="str">
        <f>IFERROR(IF(AW4120="","",VLOOKUP(AW4120,SUSS!R:S,2,FALSE)),AY4120*SUSS!$M$2)</f>
        <v/>
      </c>
      <c r="BC4120" s="11" t="str">
        <f t="shared" si="1393"/>
        <v/>
      </c>
    </row>
    <row r="4121" spans="29:55">
      <c r="AC4121" s="11" t="str">
        <f t="shared" si="1373"/>
        <v/>
      </c>
      <c r="AD4121" s="11" t="str">
        <f t="shared" si="1374"/>
        <v/>
      </c>
      <c r="AE4121" s="11" t="str">
        <f t="shared" si="1375"/>
        <v/>
      </c>
      <c r="AF4121" s="11" t="str">
        <f t="shared" si="1376"/>
        <v/>
      </c>
      <c r="AG4121" s="11" t="str">
        <f t="shared" si="1377"/>
        <v/>
      </c>
      <c r="AH4121" s="11" t="str">
        <f t="shared" si="1378"/>
        <v/>
      </c>
      <c r="AI4121" s="11" t="str">
        <f t="shared" si="1379"/>
        <v/>
      </c>
      <c r="AJ4121" s="11" t="str">
        <f t="shared" si="1380"/>
        <v/>
      </c>
      <c r="AK4121" s="11" t="str">
        <f t="shared" si="1381"/>
        <v/>
      </c>
      <c r="AN4121" s="11" t="str">
        <f t="shared" si="1382"/>
        <v/>
      </c>
      <c r="AO4121" s="11" t="str">
        <f t="shared" si="1383"/>
        <v/>
      </c>
      <c r="AP4121" s="11" t="str">
        <f t="shared" si="1384"/>
        <v/>
      </c>
      <c r="AT4121" s="11" t="str">
        <f t="shared" si="1385"/>
        <v/>
      </c>
      <c r="AU4121" s="11" t="str">
        <f t="shared" si="1386"/>
        <v/>
      </c>
      <c r="AV4121" s="11" t="str">
        <f t="shared" si="1387"/>
        <v/>
      </c>
      <c r="AW4121" s="11" t="str">
        <f t="shared" si="1388"/>
        <v/>
      </c>
      <c r="AX4121" s="11" t="str">
        <f t="shared" si="1389"/>
        <v/>
      </c>
      <c r="AY4121" s="11" t="str">
        <f t="shared" si="1390"/>
        <v/>
      </c>
      <c r="AZ4121" s="11" t="str">
        <f t="shared" si="1391"/>
        <v/>
      </c>
      <c r="BA4121" s="11" t="str">
        <f t="shared" si="1392"/>
        <v xml:space="preserve"> </v>
      </c>
      <c r="BB4121" s="11" t="str">
        <f>IFERROR(IF(AW4121="","",VLOOKUP(AW4121,SUSS!R:S,2,FALSE)),AY4121*SUSS!$M$2)</f>
        <v/>
      </c>
      <c r="BC4121" s="11" t="str">
        <f t="shared" si="1393"/>
        <v/>
      </c>
    </row>
    <row r="4122" spans="29:55">
      <c r="AC4122" s="11" t="str">
        <f t="shared" si="1373"/>
        <v/>
      </c>
      <c r="AD4122" s="11" t="str">
        <f t="shared" si="1374"/>
        <v/>
      </c>
      <c r="AE4122" s="11" t="str">
        <f t="shared" si="1375"/>
        <v/>
      </c>
      <c r="AF4122" s="11" t="str">
        <f t="shared" si="1376"/>
        <v/>
      </c>
      <c r="AG4122" s="11" t="str">
        <f t="shared" si="1377"/>
        <v/>
      </c>
      <c r="AH4122" s="11" t="str">
        <f t="shared" si="1378"/>
        <v/>
      </c>
      <c r="AI4122" s="11" t="str">
        <f t="shared" si="1379"/>
        <v/>
      </c>
      <c r="AJ4122" s="11" t="str">
        <f t="shared" si="1380"/>
        <v/>
      </c>
      <c r="AK4122" s="11" t="str">
        <f t="shared" si="1381"/>
        <v/>
      </c>
      <c r="AN4122" s="11" t="str">
        <f t="shared" si="1382"/>
        <v/>
      </c>
      <c r="AO4122" s="11" t="str">
        <f t="shared" si="1383"/>
        <v/>
      </c>
      <c r="AP4122" s="11" t="str">
        <f t="shared" si="1384"/>
        <v/>
      </c>
      <c r="AT4122" s="11" t="str">
        <f t="shared" si="1385"/>
        <v/>
      </c>
      <c r="AU4122" s="11" t="str">
        <f t="shared" si="1386"/>
        <v/>
      </c>
      <c r="AV4122" s="11" t="str">
        <f t="shared" si="1387"/>
        <v/>
      </c>
      <c r="AW4122" s="11" t="str">
        <f t="shared" si="1388"/>
        <v/>
      </c>
      <c r="AX4122" s="11" t="str">
        <f t="shared" si="1389"/>
        <v/>
      </c>
      <c r="AY4122" s="11" t="str">
        <f t="shared" si="1390"/>
        <v/>
      </c>
      <c r="AZ4122" s="11" t="str">
        <f t="shared" si="1391"/>
        <v/>
      </c>
      <c r="BA4122" s="11" t="str">
        <f t="shared" si="1392"/>
        <v xml:space="preserve"> </v>
      </c>
      <c r="BB4122" s="11" t="str">
        <f>IFERROR(IF(AW4122="","",VLOOKUP(AW4122,SUSS!R:S,2,FALSE)),AY4122*SUSS!$M$2)</f>
        <v/>
      </c>
      <c r="BC4122" s="11" t="str">
        <f t="shared" si="1393"/>
        <v/>
      </c>
    </row>
    <row r="4123" spans="29:55">
      <c r="AC4123" s="11" t="str">
        <f t="shared" si="1373"/>
        <v/>
      </c>
      <c r="AD4123" s="11" t="str">
        <f t="shared" si="1374"/>
        <v/>
      </c>
      <c r="AE4123" s="11" t="str">
        <f t="shared" si="1375"/>
        <v/>
      </c>
      <c r="AF4123" s="11" t="str">
        <f t="shared" si="1376"/>
        <v/>
      </c>
      <c r="AG4123" s="11" t="str">
        <f t="shared" si="1377"/>
        <v/>
      </c>
      <c r="AH4123" s="11" t="str">
        <f t="shared" si="1378"/>
        <v/>
      </c>
      <c r="AI4123" s="11" t="str">
        <f t="shared" si="1379"/>
        <v/>
      </c>
      <c r="AJ4123" s="11" t="str">
        <f t="shared" si="1380"/>
        <v/>
      </c>
      <c r="AK4123" s="11" t="str">
        <f t="shared" si="1381"/>
        <v/>
      </c>
      <c r="AN4123" s="11" t="str">
        <f t="shared" si="1382"/>
        <v/>
      </c>
      <c r="AO4123" s="11" t="str">
        <f t="shared" si="1383"/>
        <v/>
      </c>
      <c r="AP4123" s="11" t="str">
        <f t="shared" si="1384"/>
        <v/>
      </c>
      <c r="AT4123" s="11" t="str">
        <f t="shared" si="1385"/>
        <v/>
      </c>
      <c r="AU4123" s="11" t="str">
        <f t="shared" si="1386"/>
        <v/>
      </c>
      <c r="AV4123" s="11" t="str">
        <f t="shared" si="1387"/>
        <v/>
      </c>
      <c r="AW4123" s="11" t="str">
        <f t="shared" si="1388"/>
        <v/>
      </c>
      <c r="AX4123" s="11" t="str">
        <f t="shared" si="1389"/>
        <v/>
      </c>
      <c r="AY4123" s="11" t="str">
        <f t="shared" si="1390"/>
        <v/>
      </c>
      <c r="AZ4123" s="11" t="str">
        <f t="shared" si="1391"/>
        <v/>
      </c>
      <c r="BA4123" s="11" t="str">
        <f t="shared" si="1392"/>
        <v xml:space="preserve"> </v>
      </c>
      <c r="BB4123" s="11" t="str">
        <f>IFERROR(IF(AW4123="","",VLOOKUP(AW4123,SUSS!R:S,2,FALSE)),AY4123*SUSS!$M$2)</f>
        <v/>
      </c>
      <c r="BC4123" s="11" t="str">
        <f t="shared" si="1393"/>
        <v/>
      </c>
    </row>
    <row r="4124" spans="29:55">
      <c r="AC4124" s="11" t="str">
        <f t="shared" si="1373"/>
        <v/>
      </c>
      <c r="AD4124" s="11" t="str">
        <f t="shared" si="1374"/>
        <v/>
      </c>
      <c r="AE4124" s="11" t="str">
        <f t="shared" si="1375"/>
        <v/>
      </c>
      <c r="AF4124" s="11" t="str">
        <f t="shared" si="1376"/>
        <v/>
      </c>
      <c r="AG4124" s="11" t="str">
        <f t="shared" si="1377"/>
        <v/>
      </c>
      <c r="AH4124" s="11" t="str">
        <f t="shared" si="1378"/>
        <v/>
      </c>
      <c r="AI4124" s="11" t="str">
        <f t="shared" si="1379"/>
        <v/>
      </c>
      <c r="AJ4124" s="11" t="str">
        <f t="shared" si="1380"/>
        <v/>
      </c>
      <c r="AK4124" s="11" t="str">
        <f t="shared" si="1381"/>
        <v/>
      </c>
      <c r="AN4124" s="11" t="str">
        <f t="shared" si="1382"/>
        <v/>
      </c>
      <c r="AO4124" s="11" t="str">
        <f t="shared" si="1383"/>
        <v/>
      </c>
      <c r="AP4124" s="11" t="str">
        <f t="shared" si="1384"/>
        <v/>
      </c>
      <c r="AT4124" s="11" t="str">
        <f t="shared" si="1385"/>
        <v/>
      </c>
      <c r="AU4124" s="11" t="str">
        <f t="shared" si="1386"/>
        <v/>
      </c>
      <c r="AV4124" s="11" t="str">
        <f t="shared" si="1387"/>
        <v/>
      </c>
      <c r="AW4124" s="11" t="str">
        <f t="shared" si="1388"/>
        <v/>
      </c>
      <c r="AX4124" s="11" t="str">
        <f t="shared" si="1389"/>
        <v/>
      </c>
      <c r="AY4124" s="11" t="str">
        <f t="shared" si="1390"/>
        <v/>
      </c>
      <c r="AZ4124" s="11" t="str">
        <f t="shared" si="1391"/>
        <v/>
      </c>
      <c r="BA4124" s="11" t="str">
        <f t="shared" si="1392"/>
        <v xml:space="preserve"> </v>
      </c>
      <c r="BB4124" s="11" t="str">
        <f>IFERROR(IF(AW4124="","",VLOOKUP(AW4124,SUSS!R:S,2,FALSE)),AY4124*SUSS!$M$2)</f>
        <v/>
      </c>
      <c r="BC4124" s="11" t="str">
        <f t="shared" si="1393"/>
        <v/>
      </c>
    </row>
    <row r="4125" spans="29:55">
      <c r="AC4125" s="11" t="str">
        <f t="shared" si="1373"/>
        <v/>
      </c>
      <c r="AD4125" s="11" t="str">
        <f t="shared" si="1374"/>
        <v/>
      </c>
      <c r="AE4125" s="11" t="str">
        <f t="shared" si="1375"/>
        <v/>
      </c>
      <c r="AF4125" s="11" t="str">
        <f t="shared" si="1376"/>
        <v/>
      </c>
      <c r="AG4125" s="11" t="str">
        <f t="shared" si="1377"/>
        <v/>
      </c>
      <c r="AH4125" s="11" t="str">
        <f t="shared" si="1378"/>
        <v/>
      </c>
      <c r="AI4125" s="11" t="str">
        <f t="shared" si="1379"/>
        <v/>
      </c>
      <c r="AJ4125" s="11" t="str">
        <f t="shared" si="1380"/>
        <v/>
      </c>
      <c r="AK4125" s="11" t="str">
        <f t="shared" si="1381"/>
        <v/>
      </c>
      <c r="AN4125" s="11" t="str">
        <f t="shared" si="1382"/>
        <v/>
      </c>
      <c r="AO4125" s="11" t="str">
        <f t="shared" si="1383"/>
        <v/>
      </c>
      <c r="AP4125" s="11" t="str">
        <f t="shared" si="1384"/>
        <v/>
      </c>
      <c r="AT4125" s="11" t="str">
        <f t="shared" si="1385"/>
        <v/>
      </c>
      <c r="AU4125" s="11" t="str">
        <f t="shared" si="1386"/>
        <v/>
      </c>
      <c r="AV4125" s="11" t="str">
        <f t="shared" si="1387"/>
        <v/>
      </c>
      <c r="AW4125" s="11" t="str">
        <f t="shared" si="1388"/>
        <v/>
      </c>
      <c r="AX4125" s="11" t="str">
        <f t="shared" si="1389"/>
        <v/>
      </c>
      <c r="AY4125" s="11" t="str">
        <f t="shared" si="1390"/>
        <v/>
      </c>
      <c r="AZ4125" s="11" t="str">
        <f t="shared" si="1391"/>
        <v/>
      </c>
      <c r="BA4125" s="11" t="str">
        <f t="shared" si="1392"/>
        <v xml:space="preserve"> </v>
      </c>
      <c r="BB4125" s="11" t="str">
        <f>IFERROR(IF(AW4125="","",VLOOKUP(AW4125,SUSS!R:S,2,FALSE)),AY4125*SUSS!$M$2)</f>
        <v/>
      </c>
      <c r="BC4125" s="11" t="str">
        <f t="shared" si="1393"/>
        <v/>
      </c>
    </row>
    <row r="4126" spans="29:55">
      <c r="AC4126" s="11" t="str">
        <f t="shared" si="1373"/>
        <v/>
      </c>
      <c r="AD4126" s="11" t="str">
        <f t="shared" si="1374"/>
        <v/>
      </c>
      <c r="AE4126" s="11" t="str">
        <f t="shared" si="1375"/>
        <v/>
      </c>
      <c r="AF4126" s="11" t="str">
        <f t="shared" si="1376"/>
        <v/>
      </c>
      <c r="AG4126" s="11" t="str">
        <f t="shared" si="1377"/>
        <v/>
      </c>
      <c r="AH4126" s="11" t="str">
        <f t="shared" si="1378"/>
        <v/>
      </c>
      <c r="AI4126" s="11" t="str">
        <f t="shared" si="1379"/>
        <v/>
      </c>
      <c r="AJ4126" s="11" t="str">
        <f t="shared" si="1380"/>
        <v/>
      </c>
      <c r="AK4126" s="11" t="str">
        <f t="shared" si="1381"/>
        <v/>
      </c>
      <c r="AN4126" s="11" t="str">
        <f t="shared" si="1382"/>
        <v/>
      </c>
      <c r="AO4126" s="11" t="str">
        <f t="shared" si="1383"/>
        <v/>
      </c>
      <c r="AP4126" s="11" t="str">
        <f t="shared" si="1384"/>
        <v/>
      </c>
      <c r="AT4126" s="11" t="str">
        <f t="shared" si="1385"/>
        <v/>
      </c>
      <c r="AU4126" s="11" t="str">
        <f t="shared" si="1386"/>
        <v/>
      </c>
      <c r="AV4126" s="11" t="str">
        <f t="shared" si="1387"/>
        <v/>
      </c>
      <c r="AW4126" s="11" t="str">
        <f t="shared" si="1388"/>
        <v/>
      </c>
      <c r="AX4126" s="11" t="str">
        <f t="shared" si="1389"/>
        <v/>
      </c>
      <c r="AY4126" s="11" t="str">
        <f t="shared" si="1390"/>
        <v/>
      </c>
      <c r="AZ4126" s="11" t="str">
        <f t="shared" si="1391"/>
        <v/>
      </c>
      <c r="BA4126" s="11" t="str">
        <f t="shared" si="1392"/>
        <v xml:space="preserve"> </v>
      </c>
      <c r="BB4126" s="11" t="str">
        <f>IFERROR(IF(AW4126="","",VLOOKUP(AW4126,SUSS!R:S,2,FALSE)),AY4126*SUSS!$M$2)</f>
        <v/>
      </c>
      <c r="BC4126" s="11" t="str">
        <f t="shared" si="1393"/>
        <v/>
      </c>
    </row>
    <row r="4127" spans="29:55">
      <c r="AC4127" s="11" t="str">
        <f t="shared" si="1373"/>
        <v/>
      </c>
      <c r="AD4127" s="11" t="str">
        <f t="shared" si="1374"/>
        <v/>
      </c>
      <c r="AE4127" s="11" t="str">
        <f t="shared" si="1375"/>
        <v/>
      </c>
      <c r="AF4127" s="11" t="str">
        <f t="shared" si="1376"/>
        <v/>
      </c>
      <c r="AG4127" s="11" t="str">
        <f t="shared" si="1377"/>
        <v/>
      </c>
      <c r="AH4127" s="11" t="str">
        <f t="shared" si="1378"/>
        <v/>
      </c>
      <c r="AI4127" s="11" t="str">
        <f t="shared" si="1379"/>
        <v/>
      </c>
      <c r="AJ4127" s="11" t="str">
        <f t="shared" si="1380"/>
        <v/>
      </c>
      <c r="AK4127" s="11" t="str">
        <f t="shared" si="1381"/>
        <v/>
      </c>
      <c r="AN4127" s="11" t="str">
        <f t="shared" si="1382"/>
        <v/>
      </c>
      <c r="AO4127" s="11" t="str">
        <f t="shared" si="1383"/>
        <v/>
      </c>
      <c r="AP4127" s="11" t="str">
        <f t="shared" si="1384"/>
        <v/>
      </c>
      <c r="AT4127" s="11" t="str">
        <f t="shared" si="1385"/>
        <v/>
      </c>
      <c r="AU4127" s="11" t="str">
        <f t="shared" si="1386"/>
        <v/>
      </c>
      <c r="AV4127" s="11" t="str">
        <f t="shared" si="1387"/>
        <v/>
      </c>
      <c r="AW4127" s="11" t="str">
        <f t="shared" si="1388"/>
        <v/>
      </c>
      <c r="AX4127" s="11" t="str">
        <f t="shared" si="1389"/>
        <v/>
      </c>
      <c r="AY4127" s="11" t="str">
        <f t="shared" si="1390"/>
        <v/>
      </c>
      <c r="AZ4127" s="11" t="str">
        <f t="shared" si="1391"/>
        <v/>
      </c>
      <c r="BA4127" s="11" t="str">
        <f t="shared" si="1392"/>
        <v xml:space="preserve"> </v>
      </c>
      <c r="BB4127" s="11" t="str">
        <f>IFERROR(IF(AW4127="","",VLOOKUP(AW4127,SUSS!R:S,2,FALSE)),AY4127*SUSS!$M$2)</f>
        <v/>
      </c>
      <c r="BC4127" s="11" t="str">
        <f t="shared" si="1393"/>
        <v/>
      </c>
    </row>
    <row r="4128" spans="29:55">
      <c r="AC4128" s="11" t="str">
        <f t="shared" si="1373"/>
        <v/>
      </c>
      <c r="AD4128" s="11" t="str">
        <f t="shared" si="1374"/>
        <v/>
      </c>
      <c r="AE4128" s="11" t="str">
        <f t="shared" si="1375"/>
        <v/>
      </c>
      <c r="AF4128" s="11" t="str">
        <f t="shared" si="1376"/>
        <v/>
      </c>
      <c r="AG4128" s="11" t="str">
        <f t="shared" si="1377"/>
        <v/>
      </c>
      <c r="AH4128" s="11" t="str">
        <f t="shared" si="1378"/>
        <v/>
      </c>
      <c r="AI4128" s="11" t="str">
        <f t="shared" si="1379"/>
        <v/>
      </c>
      <c r="AJ4128" s="11" t="str">
        <f t="shared" si="1380"/>
        <v/>
      </c>
      <c r="AK4128" s="11" t="str">
        <f t="shared" si="1381"/>
        <v/>
      </c>
      <c r="AN4128" s="11" t="str">
        <f t="shared" si="1382"/>
        <v/>
      </c>
      <c r="AO4128" s="11" t="str">
        <f t="shared" si="1383"/>
        <v/>
      </c>
      <c r="AP4128" s="11" t="str">
        <f t="shared" si="1384"/>
        <v/>
      </c>
      <c r="AT4128" s="11" t="str">
        <f t="shared" si="1385"/>
        <v/>
      </c>
      <c r="AU4128" s="11" t="str">
        <f t="shared" si="1386"/>
        <v/>
      </c>
      <c r="AV4128" s="11" t="str">
        <f t="shared" si="1387"/>
        <v/>
      </c>
      <c r="AW4128" s="11" t="str">
        <f t="shared" si="1388"/>
        <v/>
      </c>
      <c r="AX4128" s="11" t="str">
        <f t="shared" si="1389"/>
        <v/>
      </c>
      <c r="AY4128" s="11" t="str">
        <f t="shared" si="1390"/>
        <v/>
      </c>
      <c r="AZ4128" s="11" t="str">
        <f t="shared" si="1391"/>
        <v/>
      </c>
      <c r="BA4128" s="11" t="str">
        <f t="shared" si="1392"/>
        <v xml:space="preserve"> </v>
      </c>
      <c r="BB4128" s="11" t="str">
        <f>IFERROR(IF(AW4128="","",VLOOKUP(AW4128,SUSS!R:S,2,FALSE)),AY4128*SUSS!$M$2)</f>
        <v/>
      </c>
      <c r="BC4128" s="11" t="str">
        <f t="shared" si="1393"/>
        <v/>
      </c>
    </row>
    <row r="4129" spans="29:55">
      <c r="AC4129" s="11" t="str">
        <f t="shared" ref="AC4129:AC4192" si="1394">IF($E4129=$AD$1,IF($G4129=$AE$1,A4129,""),"")</f>
        <v/>
      </c>
      <c r="AD4129" s="11" t="str">
        <f t="shared" ref="AD4129:AD4192" si="1395">IF($E4129=$AD$1,IF($G4129=$AE$1,E4129,""),"")</f>
        <v/>
      </c>
      <c r="AE4129" s="11" t="str">
        <f t="shared" ref="AE4129:AE4192" si="1396">IF($E4129=$AD$1,IF($G4129=$AE$1,F4129,""),"")</f>
        <v/>
      </c>
      <c r="AF4129" s="11" t="str">
        <f t="shared" ref="AF4129:AF4192" si="1397">IF($E4129=$AD$1,IF($G4129=$AE$1,G4129,""),"")</f>
        <v/>
      </c>
      <c r="AG4129" s="11" t="str">
        <f t="shared" ref="AG4129:AG4192" si="1398">IF($E4129=$AD$1,IF($G4129=$AE$1,I4129,""),"")</f>
        <v/>
      </c>
      <c r="AH4129" s="11" t="str">
        <f t="shared" ref="AH4129:AH4192" si="1399">IF($E4129=$AD$1,IF($G4129=$AE$1,J4129,""),"")</f>
        <v/>
      </c>
      <c r="AI4129" s="11" t="str">
        <f t="shared" ref="AI4129:AI4192" si="1400">IF($E4129=$AD$1,IF($G4129=$AE$1,K4129,""),"")</f>
        <v/>
      </c>
      <c r="AJ4129" s="11" t="str">
        <f t="shared" ref="AJ4129:AJ4192" si="1401">IF($E4129=$AD$1,IF($G4129=$AE$1,B4129,""),"")</f>
        <v/>
      </c>
      <c r="AK4129" s="11" t="str">
        <f t="shared" ref="AK4129:AK4192" si="1402">IF($E4129=$AD$1,IF($G4129=$AE$1,C4129,""),"")</f>
        <v/>
      </c>
      <c r="AN4129" s="11" t="str">
        <f t="shared" ref="AN4129:AN4192" si="1403">LEFT(AO4129,7)</f>
        <v/>
      </c>
      <c r="AO4129" s="11" t="str">
        <f t="shared" ref="AO4129:AO4192" si="1404">IF(AF4129=$AE$1,AJ4129&amp;"/"&amp;AK4129&amp;" "&amp;AD4129,"")</f>
        <v/>
      </c>
      <c r="AP4129" s="11" t="str">
        <f t="shared" ref="AP4129:AP4192" si="1405">IF(AO4129&lt;&gt;"",AI4129,"")</f>
        <v/>
      </c>
      <c r="AT4129" s="11" t="str">
        <f t="shared" ref="AT4129:AT4192" si="1406">IF($Q4129=$AD$1,N4129,"")</f>
        <v/>
      </c>
      <c r="AU4129" s="11" t="str">
        <f t="shared" ref="AU4129:AU4192" si="1407">IF($Q4129=$AD$1,O4129,"")</f>
        <v/>
      </c>
      <c r="AV4129" s="11" t="str">
        <f t="shared" ref="AV4129:AV4192" si="1408">IF($Q4129=$AD$1,P4129,"")</f>
        <v/>
      </c>
      <c r="AW4129" s="11" t="str">
        <f t="shared" ref="AW4129:AW4192" si="1409">IF($Q4129=$AD$1,T4129,"")</f>
        <v/>
      </c>
      <c r="AX4129" s="11" t="str">
        <f t="shared" ref="AX4129:AX4192" si="1410">IF(AW4129&lt;&gt;"",AW4129&amp;" "&amp;$AD$1,"")</f>
        <v/>
      </c>
      <c r="AY4129" s="11" t="str">
        <f t="shared" ref="AY4129:AY4192" si="1411">VLOOKUP(AX4129,AO:AP,2,FALSE)</f>
        <v/>
      </c>
      <c r="AZ4129" s="11" t="str">
        <f t="shared" ref="AZ4129:AZ4192" si="1412">IF(AY4129="","",AV4129/AY4129)</f>
        <v/>
      </c>
      <c r="BA4129" s="11" t="str">
        <f t="shared" ref="BA4129:BA4192" si="1413">AT4129&amp;" "&amp;AU4129</f>
        <v xml:space="preserve"> </v>
      </c>
      <c r="BB4129" s="11" t="str">
        <f>IFERROR(IF(AW4129="","",VLOOKUP(AW4129,SUSS!R:S,2,FALSE)),AY4129*SUSS!$M$2)</f>
        <v/>
      </c>
      <c r="BC4129" s="11" t="str">
        <f t="shared" ref="BC4129:BC4192" si="1414">IFERROR(IF(BB4129&lt;&gt;"",AZ4129*BB4129,""),"VER")</f>
        <v/>
      </c>
    </row>
    <row r="4130" spans="29:55">
      <c r="AC4130" s="11" t="str">
        <f t="shared" si="1394"/>
        <v/>
      </c>
      <c r="AD4130" s="11" t="str">
        <f t="shared" si="1395"/>
        <v/>
      </c>
      <c r="AE4130" s="11" t="str">
        <f t="shared" si="1396"/>
        <v/>
      </c>
      <c r="AF4130" s="11" t="str">
        <f t="shared" si="1397"/>
        <v/>
      </c>
      <c r="AG4130" s="11" t="str">
        <f t="shared" si="1398"/>
        <v/>
      </c>
      <c r="AH4130" s="11" t="str">
        <f t="shared" si="1399"/>
        <v/>
      </c>
      <c r="AI4130" s="11" t="str">
        <f t="shared" si="1400"/>
        <v/>
      </c>
      <c r="AJ4130" s="11" t="str">
        <f t="shared" si="1401"/>
        <v/>
      </c>
      <c r="AK4130" s="11" t="str">
        <f t="shared" si="1402"/>
        <v/>
      </c>
      <c r="AN4130" s="11" t="str">
        <f t="shared" si="1403"/>
        <v/>
      </c>
      <c r="AO4130" s="11" t="str">
        <f t="shared" si="1404"/>
        <v/>
      </c>
      <c r="AP4130" s="11" t="str">
        <f t="shared" si="1405"/>
        <v/>
      </c>
      <c r="AT4130" s="11" t="str">
        <f t="shared" si="1406"/>
        <v/>
      </c>
      <c r="AU4130" s="11" t="str">
        <f t="shared" si="1407"/>
        <v/>
      </c>
      <c r="AV4130" s="11" t="str">
        <f t="shared" si="1408"/>
        <v/>
      </c>
      <c r="AW4130" s="11" t="str">
        <f t="shared" si="1409"/>
        <v/>
      </c>
      <c r="AX4130" s="11" t="str">
        <f t="shared" si="1410"/>
        <v/>
      </c>
      <c r="AY4130" s="11" t="str">
        <f t="shared" si="1411"/>
        <v/>
      </c>
      <c r="AZ4130" s="11" t="str">
        <f t="shared" si="1412"/>
        <v/>
      </c>
      <c r="BA4130" s="11" t="str">
        <f t="shared" si="1413"/>
        <v xml:space="preserve"> </v>
      </c>
      <c r="BB4130" s="11" t="str">
        <f>IFERROR(IF(AW4130="","",VLOOKUP(AW4130,SUSS!R:S,2,FALSE)),AY4130*SUSS!$M$2)</f>
        <v/>
      </c>
      <c r="BC4130" s="11" t="str">
        <f t="shared" si="1414"/>
        <v/>
      </c>
    </row>
    <row r="4131" spans="29:55">
      <c r="AC4131" s="11" t="str">
        <f t="shared" si="1394"/>
        <v/>
      </c>
      <c r="AD4131" s="11" t="str">
        <f t="shared" si="1395"/>
        <v/>
      </c>
      <c r="AE4131" s="11" t="str">
        <f t="shared" si="1396"/>
        <v/>
      </c>
      <c r="AF4131" s="11" t="str">
        <f t="shared" si="1397"/>
        <v/>
      </c>
      <c r="AG4131" s="11" t="str">
        <f t="shared" si="1398"/>
        <v/>
      </c>
      <c r="AH4131" s="11" t="str">
        <f t="shared" si="1399"/>
        <v/>
      </c>
      <c r="AI4131" s="11" t="str">
        <f t="shared" si="1400"/>
        <v/>
      </c>
      <c r="AJ4131" s="11" t="str">
        <f t="shared" si="1401"/>
        <v/>
      </c>
      <c r="AK4131" s="11" t="str">
        <f t="shared" si="1402"/>
        <v/>
      </c>
      <c r="AN4131" s="11" t="str">
        <f t="shared" si="1403"/>
        <v/>
      </c>
      <c r="AO4131" s="11" t="str">
        <f t="shared" si="1404"/>
        <v/>
      </c>
      <c r="AP4131" s="11" t="str">
        <f t="shared" si="1405"/>
        <v/>
      </c>
      <c r="AT4131" s="11" t="str">
        <f t="shared" si="1406"/>
        <v/>
      </c>
      <c r="AU4131" s="11" t="str">
        <f t="shared" si="1407"/>
        <v/>
      </c>
      <c r="AV4131" s="11" t="str">
        <f t="shared" si="1408"/>
        <v/>
      </c>
      <c r="AW4131" s="11" t="str">
        <f t="shared" si="1409"/>
        <v/>
      </c>
      <c r="AX4131" s="11" t="str">
        <f t="shared" si="1410"/>
        <v/>
      </c>
      <c r="AY4131" s="11" t="str">
        <f t="shared" si="1411"/>
        <v/>
      </c>
      <c r="AZ4131" s="11" t="str">
        <f t="shared" si="1412"/>
        <v/>
      </c>
      <c r="BA4131" s="11" t="str">
        <f t="shared" si="1413"/>
        <v xml:space="preserve"> </v>
      </c>
      <c r="BB4131" s="11" t="str">
        <f>IFERROR(IF(AW4131="","",VLOOKUP(AW4131,SUSS!R:S,2,FALSE)),AY4131*SUSS!$M$2)</f>
        <v/>
      </c>
      <c r="BC4131" s="11" t="str">
        <f t="shared" si="1414"/>
        <v/>
      </c>
    </row>
    <row r="4132" spans="29:55">
      <c r="AC4132" s="11" t="str">
        <f t="shared" si="1394"/>
        <v/>
      </c>
      <c r="AD4132" s="11" t="str">
        <f t="shared" si="1395"/>
        <v/>
      </c>
      <c r="AE4132" s="11" t="str">
        <f t="shared" si="1396"/>
        <v/>
      </c>
      <c r="AF4132" s="11" t="str">
        <f t="shared" si="1397"/>
        <v/>
      </c>
      <c r="AG4132" s="11" t="str">
        <f t="shared" si="1398"/>
        <v/>
      </c>
      <c r="AH4132" s="11" t="str">
        <f t="shared" si="1399"/>
        <v/>
      </c>
      <c r="AI4132" s="11" t="str">
        <f t="shared" si="1400"/>
        <v/>
      </c>
      <c r="AJ4132" s="11" t="str">
        <f t="shared" si="1401"/>
        <v/>
      </c>
      <c r="AK4132" s="11" t="str">
        <f t="shared" si="1402"/>
        <v/>
      </c>
      <c r="AN4132" s="11" t="str">
        <f t="shared" si="1403"/>
        <v/>
      </c>
      <c r="AO4132" s="11" t="str">
        <f t="shared" si="1404"/>
        <v/>
      </c>
      <c r="AP4132" s="11" t="str">
        <f t="shared" si="1405"/>
        <v/>
      </c>
      <c r="AT4132" s="11" t="str">
        <f t="shared" si="1406"/>
        <v/>
      </c>
      <c r="AU4132" s="11" t="str">
        <f t="shared" si="1407"/>
        <v/>
      </c>
      <c r="AV4132" s="11" t="str">
        <f t="shared" si="1408"/>
        <v/>
      </c>
      <c r="AW4132" s="11" t="str">
        <f t="shared" si="1409"/>
        <v/>
      </c>
      <c r="AX4132" s="11" t="str">
        <f t="shared" si="1410"/>
        <v/>
      </c>
      <c r="AY4132" s="11" t="str">
        <f t="shared" si="1411"/>
        <v/>
      </c>
      <c r="AZ4132" s="11" t="str">
        <f t="shared" si="1412"/>
        <v/>
      </c>
      <c r="BA4132" s="11" t="str">
        <f t="shared" si="1413"/>
        <v xml:space="preserve"> </v>
      </c>
      <c r="BB4132" s="11" t="str">
        <f>IFERROR(IF(AW4132="","",VLOOKUP(AW4132,SUSS!R:S,2,FALSE)),AY4132*SUSS!$M$2)</f>
        <v/>
      </c>
      <c r="BC4132" s="11" t="str">
        <f t="shared" si="1414"/>
        <v/>
      </c>
    </row>
    <row r="4133" spans="29:55">
      <c r="AC4133" s="11" t="str">
        <f t="shared" si="1394"/>
        <v/>
      </c>
      <c r="AD4133" s="11" t="str">
        <f t="shared" si="1395"/>
        <v/>
      </c>
      <c r="AE4133" s="11" t="str">
        <f t="shared" si="1396"/>
        <v/>
      </c>
      <c r="AF4133" s="11" t="str">
        <f t="shared" si="1397"/>
        <v/>
      </c>
      <c r="AG4133" s="11" t="str">
        <f t="shared" si="1398"/>
        <v/>
      </c>
      <c r="AH4133" s="11" t="str">
        <f t="shared" si="1399"/>
        <v/>
      </c>
      <c r="AI4133" s="11" t="str">
        <f t="shared" si="1400"/>
        <v/>
      </c>
      <c r="AJ4133" s="11" t="str">
        <f t="shared" si="1401"/>
        <v/>
      </c>
      <c r="AK4133" s="11" t="str">
        <f t="shared" si="1402"/>
        <v/>
      </c>
      <c r="AN4133" s="11" t="str">
        <f t="shared" si="1403"/>
        <v/>
      </c>
      <c r="AO4133" s="11" t="str">
        <f t="shared" si="1404"/>
        <v/>
      </c>
      <c r="AP4133" s="11" t="str">
        <f t="shared" si="1405"/>
        <v/>
      </c>
      <c r="AT4133" s="11" t="str">
        <f t="shared" si="1406"/>
        <v/>
      </c>
      <c r="AU4133" s="11" t="str">
        <f t="shared" si="1407"/>
        <v/>
      </c>
      <c r="AV4133" s="11" t="str">
        <f t="shared" si="1408"/>
        <v/>
      </c>
      <c r="AW4133" s="11" t="str">
        <f t="shared" si="1409"/>
        <v/>
      </c>
      <c r="AX4133" s="11" t="str">
        <f t="shared" si="1410"/>
        <v/>
      </c>
      <c r="AY4133" s="11" t="str">
        <f t="shared" si="1411"/>
        <v/>
      </c>
      <c r="AZ4133" s="11" t="str">
        <f t="shared" si="1412"/>
        <v/>
      </c>
      <c r="BA4133" s="11" t="str">
        <f t="shared" si="1413"/>
        <v xml:space="preserve"> </v>
      </c>
      <c r="BB4133" s="11" t="str">
        <f>IFERROR(IF(AW4133="","",VLOOKUP(AW4133,SUSS!R:S,2,FALSE)),AY4133*SUSS!$M$2)</f>
        <v/>
      </c>
      <c r="BC4133" s="11" t="str">
        <f t="shared" si="1414"/>
        <v/>
      </c>
    </row>
    <row r="4134" spans="29:55">
      <c r="AC4134" s="11" t="str">
        <f t="shared" si="1394"/>
        <v/>
      </c>
      <c r="AD4134" s="11" t="str">
        <f t="shared" si="1395"/>
        <v/>
      </c>
      <c r="AE4134" s="11" t="str">
        <f t="shared" si="1396"/>
        <v/>
      </c>
      <c r="AF4134" s="11" t="str">
        <f t="shared" si="1397"/>
        <v/>
      </c>
      <c r="AG4134" s="11" t="str">
        <f t="shared" si="1398"/>
        <v/>
      </c>
      <c r="AH4134" s="11" t="str">
        <f t="shared" si="1399"/>
        <v/>
      </c>
      <c r="AI4134" s="11" t="str">
        <f t="shared" si="1400"/>
        <v/>
      </c>
      <c r="AJ4134" s="11" t="str">
        <f t="shared" si="1401"/>
        <v/>
      </c>
      <c r="AK4134" s="11" t="str">
        <f t="shared" si="1402"/>
        <v/>
      </c>
      <c r="AN4134" s="11" t="str">
        <f t="shared" si="1403"/>
        <v/>
      </c>
      <c r="AO4134" s="11" t="str">
        <f t="shared" si="1404"/>
        <v/>
      </c>
      <c r="AP4134" s="11" t="str">
        <f t="shared" si="1405"/>
        <v/>
      </c>
      <c r="AT4134" s="11" t="str">
        <f t="shared" si="1406"/>
        <v/>
      </c>
      <c r="AU4134" s="11" t="str">
        <f t="shared" si="1407"/>
        <v/>
      </c>
      <c r="AV4134" s="11" t="str">
        <f t="shared" si="1408"/>
        <v/>
      </c>
      <c r="AW4134" s="11" t="str">
        <f t="shared" si="1409"/>
        <v/>
      </c>
      <c r="AX4134" s="11" t="str">
        <f t="shared" si="1410"/>
        <v/>
      </c>
      <c r="AY4134" s="11" t="str">
        <f t="shared" si="1411"/>
        <v/>
      </c>
      <c r="AZ4134" s="11" t="str">
        <f t="shared" si="1412"/>
        <v/>
      </c>
      <c r="BA4134" s="11" t="str">
        <f t="shared" si="1413"/>
        <v xml:space="preserve"> </v>
      </c>
      <c r="BB4134" s="11" t="str">
        <f>IFERROR(IF(AW4134="","",VLOOKUP(AW4134,SUSS!R:S,2,FALSE)),AY4134*SUSS!$M$2)</f>
        <v/>
      </c>
      <c r="BC4134" s="11" t="str">
        <f t="shared" si="1414"/>
        <v/>
      </c>
    </row>
    <row r="4135" spans="29:55">
      <c r="AC4135" s="11" t="str">
        <f t="shared" si="1394"/>
        <v/>
      </c>
      <c r="AD4135" s="11" t="str">
        <f t="shared" si="1395"/>
        <v/>
      </c>
      <c r="AE4135" s="11" t="str">
        <f t="shared" si="1396"/>
        <v/>
      </c>
      <c r="AF4135" s="11" t="str">
        <f t="shared" si="1397"/>
        <v/>
      </c>
      <c r="AG4135" s="11" t="str">
        <f t="shared" si="1398"/>
        <v/>
      </c>
      <c r="AH4135" s="11" t="str">
        <f t="shared" si="1399"/>
        <v/>
      </c>
      <c r="AI4135" s="11" t="str">
        <f t="shared" si="1400"/>
        <v/>
      </c>
      <c r="AJ4135" s="11" t="str">
        <f t="shared" si="1401"/>
        <v/>
      </c>
      <c r="AK4135" s="11" t="str">
        <f t="shared" si="1402"/>
        <v/>
      </c>
      <c r="AN4135" s="11" t="str">
        <f t="shared" si="1403"/>
        <v/>
      </c>
      <c r="AO4135" s="11" t="str">
        <f t="shared" si="1404"/>
        <v/>
      </c>
      <c r="AP4135" s="11" t="str">
        <f t="shared" si="1405"/>
        <v/>
      </c>
      <c r="AT4135" s="11" t="str">
        <f t="shared" si="1406"/>
        <v/>
      </c>
      <c r="AU4135" s="11" t="str">
        <f t="shared" si="1407"/>
        <v/>
      </c>
      <c r="AV4135" s="11" t="str">
        <f t="shared" si="1408"/>
        <v/>
      </c>
      <c r="AW4135" s="11" t="str">
        <f t="shared" si="1409"/>
        <v/>
      </c>
      <c r="AX4135" s="11" t="str">
        <f t="shared" si="1410"/>
        <v/>
      </c>
      <c r="AY4135" s="11" t="str">
        <f t="shared" si="1411"/>
        <v/>
      </c>
      <c r="AZ4135" s="11" t="str">
        <f t="shared" si="1412"/>
        <v/>
      </c>
      <c r="BA4135" s="11" t="str">
        <f t="shared" si="1413"/>
        <v xml:space="preserve"> </v>
      </c>
      <c r="BB4135" s="11" t="str">
        <f>IFERROR(IF(AW4135="","",VLOOKUP(AW4135,SUSS!R:S,2,FALSE)),AY4135*SUSS!$M$2)</f>
        <v/>
      </c>
      <c r="BC4135" s="11" t="str">
        <f t="shared" si="1414"/>
        <v/>
      </c>
    </row>
    <row r="4136" spans="29:55">
      <c r="AC4136" s="11" t="str">
        <f t="shared" si="1394"/>
        <v/>
      </c>
      <c r="AD4136" s="11" t="str">
        <f t="shared" si="1395"/>
        <v/>
      </c>
      <c r="AE4136" s="11" t="str">
        <f t="shared" si="1396"/>
        <v/>
      </c>
      <c r="AF4136" s="11" t="str">
        <f t="shared" si="1397"/>
        <v/>
      </c>
      <c r="AG4136" s="11" t="str">
        <f t="shared" si="1398"/>
        <v/>
      </c>
      <c r="AH4136" s="11" t="str">
        <f t="shared" si="1399"/>
        <v/>
      </c>
      <c r="AI4136" s="11" t="str">
        <f t="shared" si="1400"/>
        <v/>
      </c>
      <c r="AJ4136" s="11" t="str">
        <f t="shared" si="1401"/>
        <v/>
      </c>
      <c r="AK4136" s="11" t="str">
        <f t="shared" si="1402"/>
        <v/>
      </c>
      <c r="AN4136" s="11" t="str">
        <f t="shared" si="1403"/>
        <v/>
      </c>
      <c r="AO4136" s="11" t="str">
        <f t="shared" si="1404"/>
        <v/>
      </c>
      <c r="AP4136" s="11" t="str">
        <f t="shared" si="1405"/>
        <v/>
      </c>
      <c r="AT4136" s="11" t="str">
        <f t="shared" si="1406"/>
        <v/>
      </c>
      <c r="AU4136" s="11" t="str">
        <f t="shared" si="1407"/>
        <v/>
      </c>
      <c r="AV4136" s="11" t="str">
        <f t="shared" si="1408"/>
        <v/>
      </c>
      <c r="AW4136" s="11" t="str">
        <f t="shared" si="1409"/>
        <v/>
      </c>
      <c r="AX4136" s="11" t="str">
        <f t="shared" si="1410"/>
        <v/>
      </c>
      <c r="AY4136" s="11" t="str">
        <f t="shared" si="1411"/>
        <v/>
      </c>
      <c r="AZ4136" s="11" t="str">
        <f t="shared" si="1412"/>
        <v/>
      </c>
      <c r="BA4136" s="11" t="str">
        <f t="shared" si="1413"/>
        <v xml:space="preserve"> </v>
      </c>
      <c r="BB4136" s="11" t="str">
        <f>IFERROR(IF(AW4136="","",VLOOKUP(AW4136,SUSS!R:S,2,FALSE)),AY4136*SUSS!$M$2)</f>
        <v/>
      </c>
      <c r="BC4136" s="11" t="str">
        <f t="shared" si="1414"/>
        <v/>
      </c>
    </row>
    <row r="4137" spans="29:55">
      <c r="AC4137" s="11" t="str">
        <f t="shared" si="1394"/>
        <v/>
      </c>
      <c r="AD4137" s="11" t="str">
        <f t="shared" si="1395"/>
        <v/>
      </c>
      <c r="AE4137" s="11" t="str">
        <f t="shared" si="1396"/>
        <v/>
      </c>
      <c r="AF4137" s="11" t="str">
        <f t="shared" si="1397"/>
        <v/>
      </c>
      <c r="AG4137" s="11" t="str">
        <f t="shared" si="1398"/>
        <v/>
      </c>
      <c r="AH4137" s="11" t="str">
        <f t="shared" si="1399"/>
        <v/>
      </c>
      <c r="AI4137" s="11" t="str">
        <f t="shared" si="1400"/>
        <v/>
      </c>
      <c r="AJ4137" s="11" t="str">
        <f t="shared" si="1401"/>
        <v/>
      </c>
      <c r="AK4137" s="11" t="str">
        <f t="shared" si="1402"/>
        <v/>
      </c>
      <c r="AN4137" s="11" t="str">
        <f t="shared" si="1403"/>
        <v/>
      </c>
      <c r="AO4137" s="11" t="str">
        <f t="shared" si="1404"/>
        <v/>
      </c>
      <c r="AP4137" s="11" t="str">
        <f t="shared" si="1405"/>
        <v/>
      </c>
      <c r="AT4137" s="11" t="str">
        <f t="shared" si="1406"/>
        <v/>
      </c>
      <c r="AU4137" s="11" t="str">
        <f t="shared" si="1407"/>
        <v/>
      </c>
      <c r="AV4137" s="11" t="str">
        <f t="shared" si="1408"/>
        <v/>
      </c>
      <c r="AW4137" s="11" t="str">
        <f t="shared" si="1409"/>
        <v/>
      </c>
      <c r="AX4137" s="11" t="str">
        <f t="shared" si="1410"/>
        <v/>
      </c>
      <c r="AY4137" s="11" t="str">
        <f t="shared" si="1411"/>
        <v/>
      </c>
      <c r="AZ4137" s="11" t="str">
        <f t="shared" si="1412"/>
        <v/>
      </c>
      <c r="BA4137" s="11" t="str">
        <f t="shared" si="1413"/>
        <v xml:space="preserve"> </v>
      </c>
      <c r="BB4137" s="11" t="str">
        <f>IFERROR(IF(AW4137="","",VLOOKUP(AW4137,SUSS!R:S,2,FALSE)),AY4137*SUSS!$M$2)</f>
        <v/>
      </c>
      <c r="BC4137" s="11" t="str">
        <f t="shared" si="1414"/>
        <v/>
      </c>
    </row>
    <row r="4138" spans="29:55">
      <c r="AC4138" s="11" t="str">
        <f t="shared" si="1394"/>
        <v/>
      </c>
      <c r="AD4138" s="11" t="str">
        <f t="shared" si="1395"/>
        <v/>
      </c>
      <c r="AE4138" s="11" t="str">
        <f t="shared" si="1396"/>
        <v/>
      </c>
      <c r="AF4138" s="11" t="str">
        <f t="shared" si="1397"/>
        <v/>
      </c>
      <c r="AG4138" s="11" t="str">
        <f t="shared" si="1398"/>
        <v/>
      </c>
      <c r="AH4138" s="11" t="str">
        <f t="shared" si="1399"/>
        <v/>
      </c>
      <c r="AI4138" s="11" t="str">
        <f t="shared" si="1400"/>
        <v/>
      </c>
      <c r="AJ4138" s="11" t="str">
        <f t="shared" si="1401"/>
        <v/>
      </c>
      <c r="AK4138" s="11" t="str">
        <f t="shared" si="1402"/>
        <v/>
      </c>
      <c r="AN4138" s="11" t="str">
        <f t="shared" si="1403"/>
        <v/>
      </c>
      <c r="AO4138" s="11" t="str">
        <f t="shared" si="1404"/>
        <v/>
      </c>
      <c r="AP4138" s="11" t="str">
        <f t="shared" si="1405"/>
        <v/>
      </c>
      <c r="AT4138" s="11" t="str">
        <f t="shared" si="1406"/>
        <v/>
      </c>
      <c r="AU4138" s="11" t="str">
        <f t="shared" si="1407"/>
        <v/>
      </c>
      <c r="AV4138" s="11" t="str">
        <f t="shared" si="1408"/>
        <v/>
      </c>
      <c r="AW4138" s="11" t="str">
        <f t="shared" si="1409"/>
        <v/>
      </c>
      <c r="AX4138" s="11" t="str">
        <f t="shared" si="1410"/>
        <v/>
      </c>
      <c r="AY4138" s="11" t="str">
        <f t="shared" si="1411"/>
        <v/>
      </c>
      <c r="AZ4138" s="11" t="str">
        <f t="shared" si="1412"/>
        <v/>
      </c>
      <c r="BA4138" s="11" t="str">
        <f t="shared" si="1413"/>
        <v xml:space="preserve"> </v>
      </c>
      <c r="BB4138" s="11" t="str">
        <f>IFERROR(IF(AW4138="","",VLOOKUP(AW4138,SUSS!R:S,2,FALSE)),AY4138*SUSS!$M$2)</f>
        <v/>
      </c>
      <c r="BC4138" s="11" t="str">
        <f t="shared" si="1414"/>
        <v/>
      </c>
    </row>
    <row r="4139" spans="29:55">
      <c r="AC4139" s="11" t="str">
        <f t="shared" si="1394"/>
        <v/>
      </c>
      <c r="AD4139" s="11" t="str">
        <f t="shared" si="1395"/>
        <v/>
      </c>
      <c r="AE4139" s="11" t="str">
        <f t="shared" si="1396"/>
        <v/>
      </c>
      <c r="AF4139" s="11" t="str">
        <f t="shared" si="1397"/>
        <v/>
      </c>
      <c r="AG4139" s="11" t="str">
        <f t="shared" si="1398"/>
        <v/>
      </c>
      <c r="AH4139" s="11" t="str">
        <f t="shared" si="1399"/>
        <v/>
      </c>
      <c r="AI4139" s="11" t="str">
        <f t="shared" si="1400"/>
        <v/>
      </c>
      <c r="AJ4139" s="11" t="str">
        <f t="shared" si="1401"/>
        <v/>
      </c>
      <c r="AK4139" s="11" t="str">
        <f t="shared" si="1402"/>
        <v/>
      </c>
      <c r="AN4139" s="11" t="str">
        <f t="shared" si="1403"/>
        <v/>
      </c>
      <c r="AO4139" s="11" t="str">
        <f t="shared" si="1404"/>
        <v/>
      </c>
      <c r="AP4139" s="11" t="str">
        <f t="shared" si="1405"/>
        <v/>
      </c>
      <c r="AT4139" s="11" t="str">
        <f t="shared" si="1406"/>
        <v/>
      </c>
      <c r="AU4139" s="11" t="str">
        <f t="shared" si="1407"/>
        <v/>
      </c>
      <c r="AV4139" s="11" t="str">
        <f t="shared" si="1408"/>
        <v/>
      </c>
      <c r="AW4139" s="11" t="str">
        <f t="shared" si="1409"/>
        <v/>
      </c>
      <c r="AX4139" s="11" t="str">
        <f t="shared" si="1410"/>
        <v/>
      </c>
      <c r="AY4139" s="11" t="str">
        <f t="shared" si="1411"/>
        <v/>
      </c>
      <c r="AZ4139" s="11" t="str">
        <f t="shared" si="1412"/>
        <v/>
      </c>
      <c r="BA4139" s="11" t="str">
        <f t="shared" si="1413"/>
        <v xml:space="preserve"> </v>
      </c>
      <c r="BB4139" s="11" t="str">
        <f>IFERROR(IF(AW4139="","",VLOOKUP(AW4139,SUSS!R:S,2,FALSE)),AY4139*SUSS!$M$2)</f>
        <v/>
      </c>
      <c r="BC4139" s="11" t="str">
        <f t="shared" si="1414"/>
        <v/>
      </c>
    </row>
    <row r="4140" spans="29:55">
      <c r="AC4140" s="11" t="str">
        <f t="shared" si="1394"/>
        <v/>
      </c>
      <c r="AD4140" s="11" t="str">
        <f t="shared" si="1395"/>
        <v/>
      </c>
      <c r="AE4140" s="11" t="str">
        <f t="shared" si="1396"/>
        <v/>
      </c>
      <c r="AF4140" s="11" t="str">
        <f t="shared" si="1397"/>
        <v/>
      </c>
      <c r="AG4140" s="11" t="str">
        <f t="shared" si="1398"/>
        <v/>
      </c>
      <c r="AH4140" s="11" t="str">
        <f t="shared" si="1399"/>
        <v/>
      </c>
      <c r="AI4140" s="11" t="str">
        <f t="shared" si="1400"/>
        <v/>
      </c>
      <c r="AJ4140" s="11" t="str">
        <f t="shared" si="1401"/>
        <v/>
      </c>
      <c r="AK4140" s="11" t="str">
        <f t="shared" si="1402"/>
        <v/>
      </c>
      <c r="AN4140" s="11" t="str">
        <f t="shared" si="1403"/>
        <v/>
      </c>
      <c r="AO4140" s="11" t="str">
        <f t="shared" si="1404"/>
        <v/>
      </c>
      <c r="AP4140" s="11" t="str">
        <f t="shared" si="1405"/>
        <v/>
      </c>
      <c r="AT4140" s="11" t="str">
        <f t="shared" si="1406"/>
        <v/>
      </c>
      <c r="AU4140" s="11" t="str">
        <f t="shared" si="1407"/>
        <v/>
      </c>
      <c r="AV4140" s="11" t="str">
        <f t="shared" si="1408"/>
        <v/>
      </c>
      <c r="AW4140" s="11" t="str">
        <f t="shared" si="1409"/>
        <v/>
      </c>
      <c r="AX4140" s="11" t="str">
        <f t="shared" si="1410"/>
        <v/>
      </c>
      <c r="AY4140" s="11" t="str">
        <f t="shared" si="1411"/>
        <v/>
      </c>
      <c r="AZ4140" s="11" t="str">
        <f t="shared" si="1412"/>
        <v/>
      </c>
      <c r="BA4140" s="11" t="str">
        <f t="shared" si="1413"/>
        <v xml:space="preserve"> </v>
      </c>
      <c r="BB4140" s="11" t="str">
        <f>IFERROR(IF(AW4140="","",VLOOKUP(AW4140,SUSS!R:S,2,FALSE)),AY4140*SUSS!$M$2)</f>
        <v/>
      </c>
      <c r="BC4140" s="11" t="str">
        <f t="shared" si="1414"/>
        <v/>
      </c>
    </row>
    <row r="4141" spans="29:55">
      <c r="AC4141" s="11" t="str">
        <f t="shared" si="1394"/>
        <v/>
      </c>
      <c r="AD4141" s="11" t="str">
        <f t="shared" si="1395"/>
        <v/>
      </c>
      <c r="AE4141" s="11" t="str">
        <f t="shared" si="1396"/>
        <v/>
      </c>
      <c r="AF4141" s="11" t="str">
        <f t="shared" si="1397"/>
        <v/>
      </c>
      <c r="AG4141" s="11" t="str">
        <f t="shared" si="1398"/>
        <v/>
      </c>
      <c r="AH4141" s="11" t="str">
        <f t="shared" si="1399"/>
        <v/>
      </c>
      <c r="AI4141" s="11" t="str">
        <f t="shared" si="1400"/>
        <v/>
      </c>
      <c r="AJ4141" s="11" t="str">
        <f t="shared" si="1401"/>
        <v/>
      </c>
      <c r="AK4141" s="11" t="str">
        <f t="shared" si="1402"/>
        <v/>
      </c>
      <c r="AN4141" s="11" t="str">
        <f t="shared" si="1403"/>
        <v/>
      </c>
      <c r="AO4141" s="11" t="str">
        <f t="shared" si="1404"/>
        <v/>
      </c>
      <c r="AP4141" s="11" t="str">
        <f t="shared" si="1405"/>
        <v/>
      </c>
      <c r="AT4141" s="11" t="str">
        <f t="shared" si="1406"/>
        <v/>
      </c>
      <c r="AU4141" s="11" t="str">
        <f t="shared" si="1407"/>
        <v/>
      </c>
      <c r="AV4141" s="11" t="str">
        <f t="shared" si="1408"/>
        <v/>
      </c>
      <c r="AW4141" s="11" t="str">
        <f t="shared" si="1409"/>
        <v/>
      </c>
      <c r="AX4141" s="11" t="str">
        <f t="shared" si="1410"/>
        <v/>
      </c>
      <c r="AY4141" s="11" t="str">
        <f t="shared" si="1411"/>
        <v/>
      </c>
      <c r="AZ4141" s="11" t="str">
        <f t="shared" si="1412"/>
        <v/>
      </c>
      <c r="BA4141" s="11" t="str">
        <f t="shared" si="1413"/>
        <v xml:space="preserve"> </v>
      </c>
      <c r="BB4141" s="11" t="str">
        <f>IFERROR(IF(AW4141="","",VLOOKUP(AW4141,SUSS!R:S,2,FALSE)),AY4141*SUSS!$M$2)</f>
        <v/>
      </c>
      <c r="BC4141" s="11" t="str">
        <f t="shared" si="1414"/>
        <v/>
      </c>
    </row>
    <row r="4142" spans="29:55">
      <c r="AC4142" s="11" t="str">
        <f t="shared" si="1394"/>
        <v/>
      </c>
      <c r="AD4142" s="11" t="str">
        <f t="shared" si="1395"/>
        <v/>
      </c>
      <c r="AE4142" s="11" t="str">
        <f t="shared" si="1396"/>
        <v/>
      </c>
      <c r="AF4142" s="11" t="str">
        <f t="shared" si="1397"/>
        <v/>
      </c>
      <c r="AG4142" s="11" t="str">
        <f t="shared" si="1398"/>
        <v/>
      </c>
      <c r="AH4142" s="11" t="str">
        <f t="shared" si="1399"/>
        <v/>
      </c>
      <c r="AI4142" s="11" t="str">
        <f t="shared" si="1400"/>
        <v/>
      </c>
      <c r="AJ4142" s="11" t="str">
        <f t="shared" si="1401"/>
        <v/>
      </c>
      <c r="AK4142" s="11" t="str">
        <f t="shared" si="1402"/>
        <v/>
      </c>
      <c r="AN4142" s="11" t="str">
        <f t="shared" si="1403"/>
        <v/>
      </c>
      <c r="AO4142" s="11" t="str">
        <f t="shared" si="1404"/>
        <v/>
      </c>
      <c r="AP4142" s="11" t="str">
        <f t="shared" si="1405"/>
        <v/>
      </c>
      <c r="AT4142" s="11" t="str">
        <f t="shared" si="1406"/>
        <v/>
      </c>
      <c r="AU4142" s="11" t="str">
        <f t="shared" si="1407"/>
        <v/>
      </c>
      <c r="AV4142" s="11" t="str">
        <f t="shared" si="1408"/>
        <v/>
      </c>
      <c r="AW4142" s="11" t="str">
        <f t="shared" si="1409"/>
        <v/>
      </c>
      <c r="AX4142" s="11" t="str">
        <f t="shared" si="1410"/>
        <v/>
      </c>
      <c r="AY4142" s="11" t="str">
        <f t="shared" si="1411"/>
        <v/>
      </c>
      <c r="AZ4142" s="11" t="str">
        <f t="shared" si="1412"/>
        <v/>
      </c>
      <c r="BA4142" s="11" t="str">
        <f t="shared" si="1413"/>
        <v xml:space="preserve"> </v>
      </c>
      <c r="BB4142" s="11" t="str">
        <f>IFERROR(IF(AW4142="","",VLOOKUP(AW4142,SUSS!R:S,2,FALSE)),AY4142*SUSS!$M$2)</f>
        <v/>
      </c>
      <c r="BC4142" s="11" t="str">
        <f t="shared" si="1414"/>
        <v/>
      </c>
    </row>
    <row r="4143" spans="29:55">
      <c r="AC4143" s="11" t="str">
        <f t="shared" si="1394"/>
        <v/>
      </c>
      <c r="AD4143" s="11" t="str">
        <f t="shared" si="1395"/>
        <v/>
      </c>
      <c r="AE4143" s="11" t="str">
        <f t="shared" si="1396"/>
        <v/>
      </c>
      <c r="AF4143" s="11" t="str">
        <f t="shared" si="1397"/>
        <v/>
      </c>
      <c r="AG4143" s="11" t="str">
        <f t="shared" si="1398"/>
        <v/>
      </c>
      <c r="AH4143" s="11" t="str">
        <f t="shared" si="1399"/>
        <v/>
      </c>
      <c r="AI4143" s="11" t="str">
        <f t="shared" si="1400"/>
        <v/>
      </c>
      <c r="AJ4143" s="11" t="str">
        <f t="shared" si="1401"/>
        <v/>
      </c>
      <c r="AK4143" s="11" t="str">
        <f t="shared" si="1402"/>
        <v/>
      </c>
      <c r="AN4143" s="11" t="str">
        <f t="shared" si="1403"/>
        <v/>
      </c>
      <c r="AO4143" s="11" t="str">
        <f t="shared" si="1404"/>
        <v/>
      </c>
      <c r="AP4143" s="11" t="str">
        <f t="shared" si="1405"/>
        <v/>
      </c>
      <c r="AT4143" s="11" t="str">
        <f t="shared" si="1406"/>
        <v/>
      </c>
      <c r="AU4143" s="11" t="str">
        <f t="shared" si="1407"/>
        <v/>
      </c>
      <c r="AV4143" s="11" t="str">
        <f t="shared" si="1408"/>
        <v/>
      </c>
      <c r="AW4143" s="11" t="str">
        <f t="shared" si="1409"/>
        <v/>
      </c>
      <c r="AX4143" s="11" t="str">
        <f t="shared" si="1410"/>
        <v/>
      </c>
      <c r="AY4143" s="11" t="str">
        <f t="shared" si="1411"/>
        <v/>
      </c>
      <c r="AZ4143" s="11" t="str">
        <f t="shared" si="1412"/>
        <v/>
      </c>
      <c r="BA4143" s="11" t="str">
        <f t="shared" si="1413"/>
        <v xml:space="preserve"> </v>
      </c>
      <c r="BB4143" s="11" t="str">
        <f>IFERROR(IF(AW4143="","",VLOOKUP(AW4143,SUSS!R:S,2,FALSE)),AY4143*SUSS!$M$2)</f>
        <v/>
      </c>
      <c r="BC4143" s="11" t="str">
        <f t="shared" si="1414"/>
        <v/>
      </c>
    </row>
    <row r="4144" spans="29:55">
      <c r="AC4144" s="11" t="str">
        <f t="shared" si="1394"/>
        <v/>
      </c>
      <c r="AD4144" s="11" t="str">
        <f t="shared" si="1395"/>
        <v/>
      </c>
      <c r="AE4144" s="11" t="str">
        <f t="shared" si="1396"/>
        <v/>
      </c>
      <c r="AF4144" s="11" t="str">
        <f t="shared" si="1397"/>
        <v/>
      </c>
      <c r="AG4144" s="11" t="str">
        <f t="shared" si="1398"/>
        <v/>
      </c>
      <c r="AH4144" s="11" t="str">
        <f t="shared" si="1399"/>
        <v/>
      </c>
      <c r="AI4144" s="11" t="str">
        <f t="shared" si="1400"/>
        <v/>
      </c>
      <c r="AJ4144" s="11" t="str">
        <f t="shared" si="1401"/>
        <v/>
      </c>
      <c r="AK4144" s="11" t="str">
        <f t="shared" si="1402"/>
        <v/>
      </c>
      <c r="AN4144" s="11" t="str">
        <f t="shared" si="1403"/>
        <v/>
      </c>
      <c r="AO4144" s="11" t="str">
        <f t="shared" si="1404"/>
        <v/>
      </c>
      <c r="AP4144" s="11" t="str">
        <f t="shared" si="1405"/>
        <v/>
      </c>
      <c r="AT4144" s="11" t="str">
        <f t="shared" si="1406"/>
        <v/>
      </c>
      <c r="AU4144" s="11" t="str">
        <f t="shared" si="1407"/>
        <v/>
      </c>
      <c r="AV4144" s="11" t="str">
        <f t="shared" si="1408"/>
        <v/>
      </c>
      <c r="AW4144" s="11" t="str">
        <f t="shared" si="1409"/>
        <v/>
      </c>
      <c r="AX4144" s="11" t="str">
        <f t="shared" si="1410"/>
        <v/>
      </c>
      <c r="AY4144" s="11" t="str">
        <f t="shared" si="1411"/>
        <v/>
      </c>
      <c r="AZ4144" s="11" t="str">
        <f t="shared" si="1412"/>
        <v/>
      </c>
      <c r="BA4144" s="11" t="str">
        <f t="shared" si="1413"/>
        <v xml:space="preserve"> </v>
      </c>
      <c r="BB4144" s="11" t="str">
        <f>IFERROR(IF(AW4144="","",VLOOKUP(AW4144,SUSS!R:S,2,FALSE)),AY4144*SUSS!$M$2)</f>
        <v/>
      </c>
      <c r="BC4144" s="11" t="str">
        <f t="shared" si="1414"/>
        <v/>
      </c>
    </row>
    <row r="4145" spans="29:55">
      <c r="AC4145" s="11" t="str">
        <f t="shared" si="1394"/>
        <v/>
      </c>
      <c r="AD4145" s="11" t="str">
        <f t="shared" si="1395"/>
        <v/>
      </c>
      <c r="AE4145" s="11" t="str">
        <f t="shared" si="1396"/>
        <v/>
      </c>
      <c r="AF4145" s="11" t="str">
        <f t="shared" si="1397"/>
        <v/>
      </c>
      <c r="AG4145" s="11" t="str">
        <f t="shared" si="1398"/>
        <v/>
      </c>
      <c r="AH4145" s="11" t="str">
        <f t="shared" si="1399"/>
        <v/>
      </c>
      <c r="AI4145" s="11" t="str">
        <f t="shared" si="1400"/>
        <v/>
      </c>
      <c r="AJ4145" s="11" t="str">
        <f t="shared" si="1401"/>
        <v/>
      </c>
      <c r="AK4145" s="11" t="str">
        <f t="shared" si="1402"/>
        <v/>
      </c>
      <c r="AN4145" s="11" t="str">
        <f t="shared" si="1403"/>
        <v/>
      </c>
      <c r="AO4145" s="11" t="str">
        <f t="shared" si="1404"/>
        <v/>
      </c>
      <c r="AP4145" s="11" t="str">
        <f t="shared" si="1405"/>
        <v/>
      </c>
      <c r="AT4145" s="11" t="str">
        <f t="shared" si="1406"/>
        <v/>
      </c>
      <c r="AU4145" s="11" t="str">
        <f t="shared" si="1407"/>
        <v/>
      </c>
      <c r="AV4145" s="11" t="str">
        <f t="shared" si="1408"/>
        <v/>
      </c>
      <c r="AW4145" s="11" t="str">
        <f t="shared" si="1409"/>
        <v/>
      </c>
      <c r="AX4145" s="11" t="str">
        <f t="shared" si="1410"/>
        <v/>
      </c>
      <c r="AY4145" s="11" t="str">
        <f t="shared" si="1411"/>
        <v/>
      </c>
      <c r="AZ4145" s="11" t="str">
        <f t="shared" si="1412"/>
        <v/>
      </c>
      <c r="BA4145" s="11" t="str">
        <f t="shared" si="1413"/>
        <v xml:space="preserve"> </v>
      </c>
      <c r="BB4145" s="11" t="str">
        <f>IFERROR(IF(AW4145="","",VLOOKUP(AW4145,SUSS!R:S,2,FALSE)),AY4145*SUSS!$M$2)</f>
        <v/>
      </c>
      <c r="BC4145" s="11" t="str">
        <f t="shared" si="1414"/>
        <v/>
      </c>
    </row>
    <row r="4146" spans="29:55">
      <c r="AC4146" s="11" t="str">
        <f t="shared" si="1394"/>
        <v/>
      </c>
      <c r="AD4146" s="11" t="str">
        <f t="shared" si="1395"/>
        <v/>
      </c>
      <c r="AE4146" s="11" t="str">
        <f t="shared" si="1396"/>
        <v/>
      </c>
      <c r="AF4146" s="11" t="str">
        <f t="shared" si="1397"/>
        <v/>
      </c>
      <c r="AG4146" s="11" t="str">
        <f t="shared" si="1398"/>
        <v/>
      </c>
      <c r="AH4146" s="11" t="str">
        <f t="shared" si="1399"/>
        <v/>
      </c>
      <c r="AI4146" s="11" t="str">
        <f t="shared" si="1400"/>
        <v/>
      </c>
      <c r="AJ4146" s="11" t="str">
        <f t="shared" si="1401"/>
        <v/>
      </c>
      <c r="AK4146" s="11" t="str">
        <f t="shared" si="1402"/>
        <v/>
      </c>
      <c r="AN4146" s="11" t="str">
        <f t="shared" si="1403"/>
        <v/>
      </c>
      <c r="AO4146" s="11" t="str">
        <f t="shared" si="1404"/>
        <v/>
      </c>
      <c r="AP4146" s="11" t="str">
        <f t="shared" si="1405"/>
        <v/>
      </c>
      <c r="AT4146" s="11" t="str">
        <f t="shared" si="1406"/>
        <v/>
      </c>
      <c r="AU4146" s="11" t="str">
        <f t="shared" si="1407"/>
        <v/>
      </c>
      <c r="AV4146" s="11" t="str">
        <f t="shared" si="1408"/>
        <v/>
      </c>
      <c r="AW4146" s="11" t="str">
        <f t="shared" si="1409"/>
        <v/>
      </c>
      <c r="AX4146" s="11" t="str">
        <f t="shared" si="1410"/>
        <v/>
      </c>
      <c r="AY4146" s="11" t="str">
        <f t="shared" si="1411"/>
        <v/>
      </c>
      <c r="AZ4146" s="11" t="str">
        <f t="shared" si="1412"/>
        <v/>
      </c>
      <c r="BA4146" s="11" t="str">
        <f t="shared" si="1413"/>
        <v xml:space="preserve"> </v>
      </c>
      <c r="BB4146" s="11" t="str">
        <f>IFERROR(IF(AW4146="","",VLOOKUP(AW4146,SUSS!R:S,2,FALSE)),AY4146*SUSS!$M$2)</f>
        <v/>
      </c>
      <c r="BC4146" s="11" t="str">
        <f t="shared" si="1414"/>
        <v/>
      </c>
    </row>
    <row r="4147" spans="29:55">
      <c r="AC4147" s="11" t="str">
        <f t="shared" si="1394"/>
        <v/>
      </c>
      <c r="AD4147" s="11" t="str">
        <f t="shared" si="1395"/>
        <v/>
      </c>
      <c r="AE4147" s="11" t="str">
        <f t="shared" si="1396"/>
        <v/>
      </c>
      <c r="AF4147" s="11" t="str">
        <f t="shared" si="1397"/>
        <v/>
      </c>
      <c r="AG4147" s="11" t="str">
        <f t="shared" si="1398"/>
        <v/>
      </c>
      <c r="AH4147" s="11" t="str">
        <f t="shared" si="1399"/>
        <v/>
      </c>
      <c r="AI4147" s="11" t="str">
        <f t="shared" si="1400"/>
        <v/>
      </c>
      <c r="AJ4147" s="11" t="str">
        <f t="shared" si="1401"/>
        <v/>
      </c>
      <c r="AK4147" s="11" t="str">
        <f t="shared" si="1402"/>
        <v/>
      </c>
      <c r="AN4147" s="11" t="str">
        <f t="shared" si="1403"/>
        <v/>
      </c>
      <c r="AO4147" s="11" t="str">
        <f t="shared" si="1404"/>
        <v/>
      </c>
      <c r="AP4147" s="11" t="str">
        <f t="shared" si="1405"/>
        <v/>
      </c>
      <c r="AT4147" s="11" t="str">
        <f t="shared" si="1406"/>
        <v/>
      </c>
      <c r="AU4147" s="11" t="str">
        <f t="shared" si="1407"/>
        <v/>
      </c>
      <c r="AV4147" s="11" t="str">
        <f t="shared" si="1408"/>
        <v/>
      </c>
      <c r="AW4147" s="11" t="str">
        <f t="shared" si="1409"/>
        <v/>
      </c>
      <c r="AX4147" s="11" t="str">
        <f t="shared" si="1410"/>
        <v/>
      </c>
      <c r="AY4147" s="11" t="str">
        <f t="shared" si="1411"/>
        <v/>
      </c>
      <c r="AZ4147" s="11" t="str">
        <f t="shared" si="1412"/>
        <v/>
      </c>
      <c r="BA4147" s="11" t="str">
        <f t="shared" si="1413"/>
        <v xml:space="preserve"> </v>
      </c>
      <c r="BB4147" s="11" t="str">
        <f>IFERROR(IF(AW4147="","",VLOOKUP(AW4147,SUSS!R:S,2,FALSE)),AY4147*SUSS!$M$2)</f>
        <v/>
      </c>
      <c r="BC4147" s="11" t="str">
        <f t="shared" si="1414"/>
        <v/>
      </c>
    </row>
    <row r="4148" spans="29:55">
      <c r="AC4148" s="11" t="str">
        <f t="shared" si="1394"/>
        <v/>
      </c>
      <c r="AD4148" s="11" t="str">
        <f t="shared" si="1395"/>
        <v/>
      </c>
      <c r="AE4148" s="11" t="str">
        <f t="shared" si="1396"/>
        <v/>
      </c>
      <c r="AF4148" s="11" t="str">
        <f t="shared" si="1397"/>
        <v/>
      </c>
      <c r="AG4148" s="11" t="str">
        <f t="shared" si="1398"/>
        <v/>
      </c>
      <c r="AH4148" s="11" t="str">
        <f t="shared" si="1399"/>
        <v/>
      </c>
      <c r="AI4148" s="11" t="str">
        <f t="shared" si="1400"/>
        <v/>
      </c>
      <c r="AJ4148" s="11" t="str">
        <f t="shared" si="1401"/>
        <v/>
      </c>
      <c r="AK4148" s="11" t="str">
        <f t="shared" si="1402"/>
        <v/>
      </c>
      <c r="AN4148" s="11" t="str">
        <f t="shared" si="1403"/>
        <v/>
      </c>
      <c r="AO4148" s="11" t="str">
        <f t="shared" si="1404"/>
        <v/>
      </c>
      <c r="AP4148" s="11" t="str">
        <f t="shared" si="1405"/>
        <v/>
      </c>
      <c r="AT4148" s="11" t="str">
        <f t="shared" si="1406"/>
        <v/>
      </c>
      <c r="AU4148" s="11" t="str">
        <f t="shared" si="1407"/>
        <v/>
      </c>
      <c r="AV4148" s="11" t="str">
        <f t="shared" si="1408"/>
        <v/>
      </c>
      <c r="AW4148" s="11" t="str">
        <f t="shared" si="1409"/>
        <v/>
      </c>
      <c r="AX4148" s="11" t="str">
        <f t="shared" si="1410"/>
        <v/>
      </c>
      <c r="AY4148" s="11" t="str">
        <f t="shared" si="1411"/>
        <v/>
      </c>
      <c r="AZ4148" s="11" t="str">
        <f t="shared" si="1412"/>
        <v/>
      </c>
      <c r="BA4148" s="11" t="str">
        <f t="shared" si="1413"/>
        <v xml:space="preserve"> </v>
      </c>
      <c r="BB4148" s="11" t="str">
        <f>IFERROR(IF(AW4148="","",VLOOKUP(AW4148,SUSS!R:S,2,FALSE)),AY4148*SUSS!$M$2)</f>
        <v/>
      </c>
      <c r="BC4148" s="11" t="str">
        <f t="shared" si="1414"/>
        <v/>
      </c>
    </row>
    <row r="4149" spans="29:55">
      <c r="AC4149" s="11" t="str">
        <f t="shared" si="1394"/>
        <v/>
      </c>
      <c r="AD4149" s="11" t="str">
        <f t="shared" si="1395"/>
        <v/>
      </c>
      <c r="AE4149" s="11" t="str">
        <f t="shared" si="1396"/>
        <v/>
      </c>
      <c r="AF4149" s="11" t="str">
        <f t="shared" si="1397"/>
        <v/>
      </c>
      <c r="AG4149" s="11" t="str">
        <f t="shared" si="1398"/>
        <v/>
      </c>
      <c r="AH4149" s="11" t="str">
        <f t="shared" si="1399"/>
        <v/>
      </c>
      <c r="AI4149" s="11" t="str">
        <f t="shared" si="1400"/>
        <v/>
      </c>
      <c r="AJ4149" s="11" t="str">
        <f t="shared" si="1401"/>
        <v/>
      </c>
      <c r="AK4149" s="11" t="str">
        <f t="shared" si="1402"/>
        <v/>
      </c>
      <c r="AN4149" s="11" t="str">
        <f t="shared" si="1403"/>
        <v/>
      </c>
      <c r="AO4149" s="11" t="str">
        <f t="shared" si="1404"/>
        <v/>
      </c>
      <c r="AP4149" s="11" t="str">
        <f t="shared" si="1405"/>
        <v/>
      </c>
      <c r="AT4149" s="11" t="str">
        <f t="shared" si="1406"/>
        <v/>
      </c>
      <c r="AU4149" s="11" t="str">
        <f t="shared" si="1407"/>
        <v/>
      </c>
      <c r="AV4149" s="11" t="str">
        <f t="shared" si="1408"/>
        <v/>
      </c>
      <c r="AW4149" s="11" t="str">
        <f t="shared" si="1409"/>
        <v/>
      </c>
      <c r="AX4149" s="11" t="str">
        <f t="shared" si="1410"/>
        <v/>
      </c>
      <c r="AY4149" s="11" t="str">
        <f t="shared" si="1411"/>
        <v/>
      </c>
      <c r="AZ4149" s="11" t="str">
        <f t="shared" si="1412"/>
        <v/>
      </c>
      <c r="BA4149" s="11" t="str">
        <f t="shared" si="1413"/>
        <v xml:space="preserve"> </v>
      </c>
      <c r="BB4149" s="11" t="str">
        <f>IFERROR(IF(AW4149="","",VLOOKUP(AW4149,SUSS!R:S,2,FALSE)),AY4149*SUSS!$M$2)</f>
        <v/>
      </c>
      <c r="BC4149" s="11" t="str">
        <f t="shared" si="1414"/>
        <v/>
      </c>
    </row>
    <row r="4150" spans="29:55">
      <c r="AC4150" s="11" t="str">
        <f t="shared" si="1394"/>
        <v/>
      </c>
      <c r="AD4150" s="11" t="str">
        <f t="shared" si="1395"/>
        <v/>
      </c>
      <c r="AE4150" s="11" t="str">
        <f t="shared" si="1396"/>
        <v/>
      </c>
      <c r="AF4150" s="11" t="str">
        <f t="shared" si="1397"/>
        <v/>
      </c>
      <c r="AG4150" s="11" t="str">
        <f t="shared" si="1398"/>
        <v/>
      </c>
      <c r="AH4150" s="11" t="str">
        <f t="shared" si="1399"/>
        <v/>
      </c>
      <c r="AI4150" s="11" t="str">
        <f t="shared" si="1400"/>
        <v/>
      </c>
      <c r="AJ4150" s="11" t="str">
        <f t="shared" si="1401"/>
        <v/>
      </c>
      <c r="AK4150" s="11" t="str">
        <f t="shared" si="1402"/>
        <v/>
      </c>
      <c r="AN4150" s="11" t="str">
        <f t="shared" si="1403"/>
        <v/>
      </c>
      <c r="AO4150" s="11" t="str">
        <f t="shared" si="1404"/>
        <v/>
      </c>
      <c r="AP4150" s="11" t="str">
        <f t="shared" si="1405"/>
        <v/>
      </c>
      <c r="AT4150" s="11" t="str">
        <f t="shared" si="1406"/>
        <v/>
      </c>
      <c r="AU4150" s="11" t="str">
        <f t="shared" si="1407"/>
        <v/>
      </c>
      <c r="AV4150" s="11" t="str">
        <f t="shared" si="1408"/>
        <v/>
      </c>
      <c r="AW4150" s="11" t="str">
        <f t="shared" si="1409"/>
        <v/>
      </c>
      <c r="AX4150" s="11" t="str">
        <f t="shared" si="1410"/>
        <v/>
      </c>
      <c r="AY4150" s="11" t="str">
        <f t="shared" si="1411"/>
        <v/>
      </c>
      <c r="AZ4150" s="11" t="str">
        <f t="shared" si="1412"/>
        <v/>
      </c>
      <c r="BA4150" s="11" t="str">
        <f t="shared" si="1413"/>
        <v xml:space="preserve"> </v>
      </c>
      <c r="BB4150" s="11" t="str">
        <f>IFERROR(IF(AW4150="","",VLOOKUP(AW4150,SUSS!R:S,2,FALSE)),AY4150*SUSS!$M$2)</f>
        <v/>
      </c>
      <c r="BC4150" s="11" t="str">
        <f t="shared" si="1414"/>
        <v/>
      </c>
    </row>
    <row r="4151" spans="29:55">
      <c r="AC4151" s="11" t="str">
        <f t="shared" si="1394"/>
        <v/>
      </c>
      <c r="AD4151" s="11" t="str">
        <f t="shared" si="1395"/>
        <v/>
      </c>
      <c r="AE4151" s="11" t="str">
        <f t="shared" si="1396"/>
        <v/>
      </c>
      <c r="AF4151" s="11" t="str">
        <f t="shared" si="1397"/>
        <v/>
      </c>
      <c r="AG4151" s="11" t="str">
        <f t="shared" si="1398"/>
        <v/>
      </c>
      <c r="AH4151" s="11" t="str">
        <f t="shared" si="1399"/>
        <v/>
      </c>
      <c r="AI4151" s="11" t="str">
        <f t="shared" si="1400"/>
        <v/>
      </c>
      <c r="AJ4151" s="11" t="str">
        <f t="shared" si="1401"/>
        <v/>
      </c>
      <c r="AK4151" s="11" t="str">
        <f t="shared" si="1402"/>
        <v/>
      </c>
      <c r="AN4151" s="11" t="str">
        <f t="shared" si="1403"/>
        <v/>
      </c>
      <c r="AO4151" s="11" t="str">
        <f t="shared" si="1404"/>
        <v/>
      </c>
      <c r="AP4151" s="11" t="str">
        <f t="shared" si="1405"/>
        <v/>
      </c>
      <c r="AT4151" s="11" t="str">
        <f t="shared" si="1406"/>
        <v/>
      </c>
      <c r="AU4151" s="11" t="str">
        <f t="shared" si="1407"/>
        <v/>
      </c>
      <c r="AV4151" s="11" t="str">
        <f t="shared" si="1408"/>
        <v/>
      </c>
      <c r="AW4151" s="11" t="str">
        <f t="shared" si="1409"/>
        <v/>
      </c>
      <c r="AX4151" s="11" t="str">
        <f t="shared" si="1410"/>
        <v/>
      </c>
      <c r="AY4151" s="11" t="str">
        <f t="shared" si="1411"/>
        <v/>
      </c>
      <c r="AZ4151" s="11" t="str">
        <f t="shared" si="1412"/>
        <v/>
      </c>
      <c r="BA4151" s="11" t="str">
        <f t="shared" si="1413"/>
        <v xml:space="preserve"> </v>
      </c>
      <c r="BB4151" s="11" t="str">
        <f>IFERROR(IF(AW4151="","",VLOOKUP(AW4151,SUSS!R:S,2,FALSE)),AY4151*SUSS!$M$2)</f>
        <v/>
      </c>
      <c r="BC4151" s="11" t="str">
        <f t="shared" si="1414"/>
        <v/>
      </c>
    </row>
    <row r="4152" spans="29:55">
      <c r="AC4152" s="11" t="str">
        <f t="shared" si="1394"/>
        <v/>
      </c>
      <c r="AD4152" s="11" t="str">
        <f t="shared" si="1395"/>
        <v/>
      </c>
      <c r="AE4152" s="11" t="str">
        <f t="shared" si="1396"/>
        <v/>
      </c>
      <c r="AF4152" s="11" t="str">
        <f t="shared" si="1397"/>
        <v/>
      </c>
      <c r="AG4152" s="11" t="str">
        <f t="shared" si="1398"/>
        <v/>
      </c>
      <c r="AH4152" s="11" t="str">
        <f t="shared" si="1399"/>
        <v/>
      </c>
      <c r="AI4152" s="11" t="str">
        <f t="shared" si="1400"/>
        <v/>
      </c>
      <c r="AJ4152" s="11" t="str">
        <f t="shared" si="1401"/>
        <v/>
      </c>
      <c r="AK4152" s="11" t="str">
        <f t="shared" si="1402"/>
        <v/>
      </c>
      <c r="AN4152" s="11" t="str">
        <f t="shared" si="1403"/>
        <v/>
      </c>
      <c r="AO4152" s="11" t="str">
        <f t="shared" si="1404"/>
        <v/>
      </c>
      <c r="AP4152" s="11" t="str">
        <f t="shared" si="1405"/>
        <v/>
      </c>
      <c r="AT4152" s="11" t="str">
        <f t="shared" si="1406"/>
        <v/>
      </c>
      <c r="AU4152" s="11" t="str">
        <f t="shared" si="1407"/>
        <v/>
      </c>
      <c r="AV4152" s="11" t="str">
        <f t="shared" si="1408"/>
        <v/>
      </c>
      <c r="AW4152" s="11" t="str">
        <f t="shared" si="1409"/>
        <v/>
      </c>
      <c r="AX4152" s="11" t="str">
        <f t="shared" si="1410"/>
        <v/>
      </c>
      <c r="AY4152" s="11" t="str">
        <f t="shared" si="1411"/>
        <v/>
      </c>
      <c r="AZ4152" s="11" t="str">
        <f t="shared" si="1412"/>
        <v/>
      </c>
      <c r="BA4152" s="11" t="str">
        <f t="shared" si="1413"/>
        <v xml:space="preserve"> </v>
      </c>
      <c r="BB4152" s="11" t="str">
        <f>IFERROR(IF(AW4152="","",VLOOKUP(AW4152,SUSS!R:S,2,FALSE)),AY4152*SUSS!$M$2)</f>
        <v/>
      </c>
      <c r="BC4152" s="11" t="str">
        <f t="shared" si="1414"/>
        <v/>
      </c>
    </row>
    <row r="4153" spans="29:55">
      <c r="AC4153" s="11" t="str">
        <f t="shared" si="1394"/>
        <v/>
      </c>
      <c r="AD4153" s="11" t="str">
        <f t="shared" si="1395"/>
        <v/>
      </c>
      <c r="AE4153" s="11" t="str">
        <f t="shared" si="1396"/>
        <v/>
      </c>
      <c r="AF4153" s="11" t="str">
        <f t="shared" si="1397"/>
        <v/>
      </c>
      <c r="AG4153" s="11" t="str">
        <f t="shared" si="1398"/>
        <v/>
      </c>
      <c r="AH4153" s="11" t="str">
        <f t="shared" si="1399"/>
        <v/>
      </c>
      <c r="AI4153" s="11" t="str">
        <f t="shared" si="1400"/>
        <v/>
      </c>
      <c r="AJ4153" s="11" t="str">
        <f t="shared" si="1401"/>
        <v/>
      </c>
      <c r="AK4153" s="11" t="str">
        <f t="shared" si="1402"/>
        <v/>
      </c>
      <c r="AN4153" s="11" t="str">
        <f t="shared" si="1403"/>
        <v/>
      </c>
      <c r="AO4153" s="11" t="str">
        <f t="shared" si="1404"/>
        <v/>
      </c>
      <c r="AP4153" s="11" t="str">
        <f t="shared" si="1405"/>
        <v/>
      </c>
      <c r="AT4153" s="11" t="str">
        <f t="shared" si="1406"/>
        <v/>
      </c>
      <c r="AU4153" s="11" t="str">
        <f t="shared" si="1407"/>
        <v/>
      </c>
      <c r="AV4153" s="11" t="str">
        <f t="shared" si="1408"/>
        <v/>
      </c>
      <c r="AW4153" s="11" t="str">
        <f t="shared" si="1409"/>
        <v/>
      </c>
      <c r="AX4153" s="11" t="str">
        <f t="shared" si="1410"/>
        <v/>
      </c>
      <c r="AY4153" s="11" t="str">
        <f t="shared" si="1411"/>
        <v/>
      </c>
      <c r="AZ4153" s="11" t="str">
        <f t="shared" si="1412"/>
        <v/>
      </c>
      <c r="BA4153" s="11" t="str">
        <f t="shared" si="1413"/>
        <v xml:space="preserve"> </v>
      </c>
      <c r="BB4153" s="11" t="str">
        <f>IFERROR(IF(AW4153="","",VLOOKUP(AW4153,SUSS!R:S,2,FALSE)),AY4153*SUSS!$M$2)</f>
        <v/>
      </c>
      <c r="BC4153" s="11" t="str">
        <f t="shared" si="1414"/>
        <v/>
      </c>
    </row>
    <row r="4154" spans="29:55">
      <c r="AC4154" s="11" t="str">
        <f t="shared" si="1394"/>
        <v/>
      </c>
      <c r="AD4154" s="11" t="str">
        <f t="shared" si="1395"/>
        <v/>
      </c>
      <c r="AE4154" s="11" t="str">
        <f t="shared" si="1396"/>
        <v/>
      </c>
      <c r="AF4154" s="11" t="str">
        <f t="shared" si="1397"/>
        <v/>
      </c>
      <c r="AG4154" s="11" t="str">
        <f t="shared" si="1398"/>
        <v/>
      </c>
      <c r="AH4154" s="11" t="str">
        <f t="shared" si="1399"/>
        <v/>
      </c>
      <c r="AI4154" s="11" t="str">
        <f t="shared" si="1400"/>
        <v/>
      </c>
      <c r="AJ4154" s="11" t="str">
        <f t="shared" si="1401"/>
        <v/>
      </c>
      <c r="AK4154" s="11" t="str">
        <f t="shared" si="1402"/>
        <v/>
      </c>
      <c r="AN4154" s="11" t="str">
        <f t="shared" si="1403"/>
        <v/>
      </c>
      <c r="AO4154" s="11" t="str">
        <f t="shared" si="1404"/>
        <v/>
      </c>
      <c r="AP4154" s="11" t="str">
        <f t="shared" si="1405"/>
        <v/>
      </c>
      <c r="AT4154" s="11" t="str">
        <f t="shared" si="1406"/>
        <v/>
      </c>
      <c r="AU4154" s="11" t="str">
        <f t="shared" si="1407"/>
        <v/>
      </c>
      <c r="AV4154" s="11" t="str">
        <f t="shared" si="1408"/>
        <v/>
      </c>
      <c r="AW4154" s="11" t="str">
        <f t="shared" si="1409"/>
        <v/>
      </c>
      <c r="AX4154" s="11" t="str">
        <f t="shared" si="1410"/>
        <v/>
      </c>
      <c r="AY4154" s="11" t="str">
        <f t="shared" si="1411"/>
        <v/>
      </c>
      <c r="AZ4154" s="11" t="str">
        <f t="shared" si="1412"/>
        <v/>
      </c>
      <c r="BA4154" s="11" t="str">
        <f t="shared" si="1413"/>
        <v xml:space="preserve"> </v>
      </c>
      <c r="BB4154" s="11" t="str">
        <f>IFERROR(IF(AW4154="","",VLOOKUP(AW4154,SUSS!R:S,2,FALSE)),AY4154*SUSS!$M$2)</f>
        <v/>
      </c>
      <c r="BC4154" s="11" t="str">
        <f t="shared" si="1414"/>
        <v/>
      </c>
    </row>
    <row r="4155" spans="29:55">
      <c r="AC4155" s="11" t="str">
        <f t="shared" si="1394"/>
        <v/>
      </c>
      <c r="AD4155" s="11" t="str">
        <f t="shared" si="1395"/>
        <v/>
      </c>
      <c r="AE4155" s="11" t="str">
        <f t="shared" si="1396"/>
        <v/>
      </c>
      <c r="AF4155" s="11" t="str">
        <f t="shared" si="1397"/>
        <v/>
      </c>
      <c r="AG4155" s="11" t="str">
        <f t="shared" si="1398"/>
        <v/>
      </c>
      <c r="AH4155" s="11" t="str">
        <f t="shared" si="1399"/>
        <v/>
      </c>
      <c r="AI4155" s="11" t="str">
        <f t="shared" si="1400"/>
        <v/>
      </c>
      <c r="AJ4155" s="11" t="str">
        <f t="shared" si="1401"/>
        <v/>
      </c>
      <c r="AK4155" s="11" t="str">
        <f t="shared" si="1402"/>
        <v/>
      </c>
      <c r="AN4155" s="11" t="str">
        <f t="shared" si="1403"/>
        <v/>
      </c>
      <c r="AO4155" s="11" t="str">
        <f t="shared" si="1404"/>
        <v/>
      </c>
      <c r="AP4155" s="11" t="str">
        <f t="shared" si="1405"/>
        <v/>
      </c>
      <c r="AT4155" s="11" t="str">
        <f t="shared" si="1406"/>
        <v/>
      </c>
      <c r="AU4155" s="11" t="str">
        <f t="shared" si="1407"/>
        <v/>
      </c>
      <c r="AV4155" s="11" t="str">
        <f t="shared" si="1408"/>
        <v/>
      </c>
      <c r="AW4155" s="11" t="str">
        <f t="shared" si="1409"/>
        <v/>
      </c>
      <c r="AX4155" s="11" t="str">
        <f t="shared" si="1410"/>
        <v/>
      </c>
      <c r="AY4155" s="11" t="str">
        <f t="shared" si="1411"/>
        <v/>
      </c>
      <c r="AZ4155" s="11" t="str">
        <f t="shared" si="1412"/>
        <v/>
      </c>
      <c r="BA4155" s="11" t="str">
        <f t="shared" si="1413"/>
        <v xml:space="preserve"> </v>
      </c>
      <c r="BB4155" s="11" t="str">
        <f>IFERROR(IF(AW4155="","",VLOOKUP(AW4155,SUSS!R:S,2,FALSE)),AY4155*SUSS!$M$2)</f>
        <v/>
      </c>
      <c r="BC4155" s="11" t="str">
        <f t="shared" si="1414"/>
        <v/>
      </c>
    </row>
    <row r="4156" spans="29:55">
      <c r="AC4156" s="11" t="str">
        <f t="shared" si="1394"/>
        <v/>
      </c>
      <c r="AD4156" s="11" t="str">
        <f t="shared" si="1395"/>
        <v/>
      </c>
      <c r="AE4156" s="11" t="str">
        <f t="shared" si="1396"/>
        <v/>
      </c>
      <c r="AF4156" s="11" t="str">
        <f t="shared" si="1397"/>
        <v/>
      </c>
      <c r="AG4156" s="11" t="str">
        <f t="shared" si="1398"/>
        <v/>
      </c>
      <c r="AH4156" s="11" t="str">
        <f t="shared" si="1399"/>
        <v/>
      </c>
      <c r="AI4156" s="11" t="str">
        <f t="shared" si="1400"/>
        <v/>
      </c>
      <c r="AJ4156" s="11" t="str">
        <f t="shared" si="1401"/>
        <v/>
      </c>
      <c r="AK4156" s="11" t="str">
        <f t="shared" si="1402"/>
        <v/>
      </c>
      <c r="AN4156" s="11" t="str">
        <f t="shared" si="1403"/>
        <v/>
      </c>
      <c r="AO4156" s="11" t="str">
        <f t="shared" si="1404"/>
        <v/>
      </c>
      <c r="AP4156" s="11" t="str">
        <f t="shared" si="1405"/>
        <v/>
      </c>
      <c r="AT4156" s="11" t="str">
        <f t="shared" si="1406"/>
        <v/>
      </c>
      <c r="AU4156" s="11" t="str">
        <f t="shared" si="1407"/>
        <v/>
      </c>
      <c r="AV4156" s="11" t="str">
        <f t="shared" si="1408"/>
        <v/>
      </c>
      <c r="AW4156" s="11" t="str">
        <f t="shared" si="1409"/>
        <v/>
      </c>
      <c r="AX4156" s="11" t="str">
        <f t="shared" si="1410"/>
        <v/>
      </c>
      <c r="AY4156" s="11" t="str">
        <f t="shared" si="1411"/>
        <v/>
      </c>
      <c r="AZ4156" s="11" t="str">
        <f t="shared" si="1412"/>
        <v/>
      </c>
      <c r="BA4156" s="11" t="str">
        <f t="shared" si="1413"/>
        <v xml:space="preserve"> </v>
      </c>
      <c r="BB4156" s="11" t="str">
        <f>IFERROR(IF(AW4156="","",VLOOKUP(AW4156,SUSS!R:S,2,FALSE)),AY4156*SUSS!$M$2)</f>
        <v/>
      </c>
      <c r="BC4156" s="11" t="str">
        <f t="shared" si="1414"/>
        <v/>
      </c>
    </row>
    <row r="4157" spans="29:55">
      <c r="AC4157" s="11" t="str">
        <f t="shared" si="1394"/>
        <v/>
      </c>
      <c r="AD4157" s="11" t="str">
        <f t="shared" si="1395"/>
        <v/>
      </c>
      <c r="AE4157" s="11" t="str">
        <f t="shared" si="1396"/>
        <v/>
      </c>
      <c r="AF4157" s="11" t="str">
        <f t="shared" si="1397"/>
        <v/>
      </c>
      <c r="AG4157" s="11" t="str">
        <f t="shared" si="1398"/>
        <v/>
      </c>
      <c r="AH4157" s="11" t="str">
        <f t="shared" si="1399"/>
        <v/>
      </c>
      <c r="AI4157" s="11" t="str">
        <f t="shared" si="1400"/>
        <v/>
      </c>
      <c r="AJ4157" s="11" t="str">
        <f t="shared" si="1401"/>
        <v/>
      </c>
      <c r="AK4157" s="11" t="str">
        <f t="shared" si="1402"/>
        <v/>
      </c>
      <c r="AN4157" s="11" t="str">
        <f t="shared" si="1403"/>
        <v/>
      </c>
      <c r="AO4157" s="11" t="str">
        <f t="shared" si="1404"/>
        <v/>
      </c>
      <c r="AP4157" s="11" t="str">
        <f t="shared" si="1405"/>
        <v/>
      </c>
      <c r="AT4157" s="11" t="str">
        <f t="shared" si="1406"/>
        <v/>
      </c>
      <c r="AU4157" s="11" t="str">
        <f t="shared" si="1407"/>
        <v/>
      </c>
      <c r="AV4157" s="11" t="str">
        <f t="shared" si="1408"/>
        <v/>
      </c>
      <c r="AW4157" s="11" t="str">
        <f t="shared" si="1409"/>
        <v/>
      </c>
      <c r="AX4157" s="11" t="str">
        <f t="shared" si="1410"/>
        <v/>
      </c>
      <c r="AY4157" s="11" t="str">
        <f t="shared" si="1411"/>
        <v/>
      </c>
      <c r="AZ4157" s="11" t="str">
        <f t="shared" si="1412"/>
        <v/>
      </c>
      <c r="BA4157" s="11" t="str">
        <f t="shared" si="1413"/>
        <v xml:space="preserve"> </v>
      </c>
      <c r="BB4157" s="11" t="str">
        <f>IFERROR(IF(AW4157="","",VLOOKUP(AW4157,SUSS!R:S,2,FALSE)),AY4157*SUSS!$M$2)</f>
        <v/>
      </c>
      <c r="BC4157" s="11" t="str">
        <f t="shared" si="1414"/>
        <v/>
      </c>
    </row>
    <row r="4158" spans="29:55">
      <c r="AC4158" s="11" t="str">
        <f t="shared" si="1394"/>
        <v/>
      </c>
      <c r="AD4158" s="11" t="str">
        <f t="shared" si="1395"/>
        <v/>
      </c>
      <c r="AE4158" s="11" t="str">
        <f t="shared" si="1396"/>
        <v/>
      </c>
      <c r="AF4158" s="11" t="str">
        <f t="shared" si="1397"/>
        <v/>
      </c>
      <c r="AG4158" s="11" t="str">
        <f t="shared" si="1398"/>
        <v/>
      </c>
      <c r="AH4158" s="11" t="str">
        <f t="shared" si="1399"/>
        <v/>
      </c>
      <c r="AI4158" s="11" t="str">
        <f t="shared" si="1400"/>
        <v/>
      </c>
      <c r="AJ4158" s="11" t="str">
        <f t="shared" si="1401"/>
        <v/>
      </c>
      <c r="AK4158" s="11" t="str">
        <f t="shared" si="1402"/>
        <v/>
      </c>
      <c r="AN4158" s="11" t="str">
        <f t="shared" si="1403"/>
        <v/>
      </c>
      <c r="AO4158" s="11" t="str">
        <f t="shared" si="1404"/>
        <v/>
      </c>
      <c r="AP4158" s="11" t="str">
        <f t="shared" si="1405"/>
        <v/>
      </c>
      <c r="AT4158" s="11" t="str">
        <f t="shared" si="1406"/>
        <v/>
      </c>
      <c r="AU4158" s="11" t="str">
        <f t="shared" si="1407"/>
        <v/>
      </c>
      <c r="AV4158" s="11" t="str">
        <f t="shared" si="1408"/>
        <v/>
      </c>
      <c r="AW4158" s="11" t="str">
        <f t="shared" si="1409"/>
        <v/>
      </c>
      <c r="AX4158" s="11" t="str">
        <f t="shared" si="1410"/>
        <v/>
      </c>
      <c r="AY4158" s="11" t="str">
        <f t="shared" si="1411"/>
        <v/>
      </c>
      <c r="AZ4158" s="11" t="str">
        <f t="shared" si="1412"/>
        <v/>
      </c>
      <c r="BA4158" s="11" t="str">
        <f t="shared" si="1413"/>
        <v xml:space="preserve"> </v>
      </c>
      <c r="BB4158" s="11" t="str">
        <f>IFERROR(IF(AW4158="","",VLOOKUP(AW4158,SUSS!R:S,2,FALSE)),AY4158*SUSS!$M$2)</f>
        <v/>
      </c>
      <c r="BC4158" s="11" t="str">
        <f t="shared" si="1414"/>
        <v/>
      </c>
    </row>
    <row r="4159" spans="29:55">
      <c r="AC4159" s="11" t="str">
        <f t="shared" si="1394"/>
        <v/>
      </c>
      <c r="AD4159" s="11" t="str">
        <f t="shared" si="1395"/>
        <v/>
      </c>
      <c r="AE4159" s="11" t="str">
        <f t="shared" si="1396"/>
        <v/>
      </c>
      <c r="AF4159" s="11" t="str">
        <f t="shared" si="1397"/>
        <v/>
      </c>
      <c r="AG4159" s="11" t="str">
        <f t="shared" si="1398"/>
        <v/>
      </c>
      <c r="AH4159" s="11" t="str">
        <f t="shared" si="1399"/>
        <v/>
      </c>
      <c r="AI4159" s="11" t="str">
        <f t="shared" si="1400"/>
        <v/>
      </c>
      <c r="AJ4159" s="11" t="str">
        <f t="shared" si="1401"/>
        <v/>
      </c>
      <c r="AK4159" s="11" t="str">
        <f t="shared" si="1402"/>
        <v/>
      </c>
      <c r="AN4159" s="11" t="str">
        <f t="shared" si="1403"/>
        <v/>
      </c>
      <c r="AO4159" s="11" t="str">
        <f t="shared" si="1404"/>
        <v/>
      </c>
      <c r="AP4159" s="11" t="str">
        <f t="shared" si="1405"/>
        <v/>
      </c>
      <c r="AT4159" s="11" t="str">
        <f t="shared" si="1406"/>
        <v/>
      </c>
      <c r="AU4159" s="11" t="str">
        <f t="shared" si="1407"/>
        <v/>
      </c>
      <c r="AV4159" s="11" t="str">
        <f t="shared" si="1408"/>
        <v/>
      </c>
      <c r="AW4159" s="11" t="str">
        <f t="shared" si="1409"/>
        <v/>
      </c>
      <c r="AX4159" s="11" t="str">
        <f t="shared" si="1410"/>
        <v/>
      </c>
      <c r="AY4159" s="11" t="str">
        <f t="shared" si="1411"/>
        <v/>
      </c>
      <c r="AZ4159" s="11" t="str">
        <f t="shared" si="1412"/>
        <v/>
      </c>
      <c r="BA4159" s="11" t="str">
        <f t="shared" si="1413"/>
        <v xml:space="preserve"> </v>
      </c>
      <c r="BB4159" s="11" t="str">
        <f>IFERROR(IF(AW4159="","",VLOOKUP(AW4159,SUSS!R:S,2,FALSE)),AY4159*SUSS!$M$2)</f>
        <v/>
      </c>
      <c r="BC4159" s="11" t="str">
        <f t="shared" si="1414"/>
        <v/>
      </c>
    </row>
    <row r="4160" spans="29:55">
      <c r="AC4160" s="11" t="str">
        <f t="shared" si="1394"/>
        <v/>
      </c>
      <c r="AD4160" s="11" t="str">
        <f t="shared" si="1395"/>
        <v/>
      </c>
      <c r="AE4160" s="11" t="str">
        <f t="shared" si="1396"/>
        <v/>
      </c>
      <c r="AF4160" s="11" t="str">
        <f t="shared" si="1397"/>
        <v/>
      </c>
      <c r="AG4160" s="11" t="str">
        <f t="shared" si="1398"/>
        <v/>
      </c>
      <c r="AH4160" s="11" t="str">
        <f t="shared" si="1399"/>
        <v/>
      </c>
      <c r="AI4160" s="11" t="str">
        <f t="shared" si="1400"/>
        <v/>
      </c>
      <c r="AJ4160" s="11" t="str">
        <f t="shared" si="1401"/>
        <v/>
      </c>
      <c r="AK4160" s="11" t="str">
        <f t="shared" si="1402"/>
        <v/>
      </c>
      <c r="AN4160" s="11" t="str">
        <f t="shared" si="1403"/>
        <v/>
      </c>
      <c r="AO4160" s="11" t="str">
        <f t="shared" si="1404"/>
        <v/>
      </c>
      <c r="AP4160" s="11" t="str">
        <f t="shared" si="1405"/>
        <v/>
      </c>
      <c r="AT4160" s="11" t="str">
        <f t="shared" si="1406"/>
        <v/>
      </c>
      <c r="AU4160" s="11" t="str">
        <f t="shared" si="1407"/>
        <v/>
      </c>
      <c r="AV4160" s="11" t="str">
        <f t="shared" si="1408"/>
        <v/>
      </c>
      <c r="AW4160" s="11" t="str">
        <f t="shared" si="1409"/>
        <v/>
      </c>
      <c r="AX4160" s="11" t="str">
        <f t="shared" si="1410"/>
        <v/>
      </c>
      <c r="AY4160" s="11" t="str">
        <f t="shared" si="1411"/>
        <v/>
      </c>
      <c r="AZ4160" s="11" t="str">
        <f t="shared" si="1412"/>
        <v/>
      </c>
      <c r="BA4160" s="11" t="str">
        <f t="shared" si="1413"/>
        <v xml:space="preserve"> </v>
      </c>
      <c r="BB4160" s="11" t="str">
        <f>IFERROR(IF(AW4160="","",VLOOKUP(AW4160,SUSS!R:S,2,FALSE)),AY4160*SUSS!$M$2)</f>
        <v/>
      </c>
      <c r="BC4160" s="11" t="str">
        <f t="shared" si="1414"/>
        <v/>
      </c>
    </row>
    <row r="4161" spans="29:55">
      <c r="AC4161" s="11" t="str">
        <f t="shared" si="1394"/>
        <v/>
      </c>
      <c r="AD4161" s="11" t="str">
        <f t="shared" si="1395"/>
        <v/>
      </c>
      <c r="AE4161" s="11" t="str">
        <f t="shared" si="1396"/>
        <v/>
      </c>
      <c r="AF4161" s="11" t="str">
        <f t="shared" si="1397"/>
        <v/>
      </c>
      <c r="AG4161" s="11" t="str">
        <f t="shared" si="1398"/>
        <v/>
      </c>
      <c r="AH4161" s="11" t="str">
        <f t="shared" si="1399"/>
        <v/>
      </c>
      <c r="AI4161" s="11" t="str">
        <f t="shared" si="1400"/>
        <v/>
      </c>
      <c r="AJ4161" s="11" t="str">
        <f t="shared" si="1401"/>
        <v/>
      </c>
      <c r="AK4161" s="11" t="str">
        <f t="shared" si="1402"/>
        <v/>
      </c>
      <c r="AN4161" s="11" t="str">
        <f t="shared" si="1403"/>
        <v/>
      </c>
      <c r="AO4161" s="11" t="str">
        <f t="shared" si="1404"/>
        <v/>
      </c>
      <c r="AP4161" s="11" t="str">
        <f t="shared" si="1405"/>
        <v/>
      </c>
      <c r="AT4161" s="11" t="str">
        <f t="shared" si="1406"/>
        <v/>
      </c>
      <c r="AU4161" s="11" t="str">
        <f t="shared" si="1407"/>
        <v/>
      </c>
      <c r="AV4161" s="11" t="str">
        <f t="shared" si="1408"/>
        <v/>
      </c>
      <c r="AW4161" s="11" t="str">
        <f t="shared" si="1409"/>
        <v/>
      </c>
      <c r="AX4161" s="11" t="str">
        <f t="shared" si="1410"/>
        <v/>
      </c>
      <c r="AY4161" s="11" t="str">
        <f t="shared" si="1411"/>
        <v/>
      </c>
      <c r="AZ4161" s="11" t="str">
        <f t="shared" si="1412"/>
        <v/>
      </c>
      <c r="BA4161" s="11" t="str">
        <f t="shared" si="1413"/>
        <v xml:space="preserve"> </v>
      </c>
      <c r="BB4161" s="11" t="str">
        <f>IFERROR(IF(AW4161="","",VLOOKUP(AW4161,SUSS!R:S,2,FALSE)),AY4161*SUSS!$M$2)</f>
        <v/>
      </c>
      <c r="BC4161" s="11" t="str">
        <f t="shared" si="1414"/>
        <v/>
      </c>
    </row>
    <row r="4162" spans="29:55">
      <c r="AC4162" s="11" t="str">
        <f t="shared" si="1394"/>
        <v/>
      </c>
      <c r="AD4162" s="11" t="str">
        <f t="shared" si="1395"/>
        <v/>
      </c>
      <c r="AE4162" s="11" t="str">
        <f t="shared" si="1396"/>
        <v/>
      </c>
      <c r="AF4162" s="11" t="str">
        <f t="shared" si="1397"/>
        <v/>
      </c>
      <c r="AG4162" s="11" t="str">
        <f t="shared" si="1398"/>
        <v/>
      </c>
      <c r="AH4162" s="11" t="str">
        <f t="shared" si="1399"/>
        <v/>
      </c>
      <c r="AI4162" s="11" t="str">
        <f t="shared" si="1400"/>
        <v/>
      </c>
      <c r="AJ4162" s="11" t="str">
        <f t="shared" si="1401"/>
        <v/>
      </c>
      <c r="AK4162" s="11" t="str">
        <f t="shared" si="1402"/>
        <v/>
      </c>
      <c r="AN4162" s="11" t="str">
        <f t="shared" si="1403"/>
        <v/>
      </c>
      <c r="AO4162" s="11" t="str">
        <f t="shared" si="1404"/>
        <v/>
      </c>
      <c r="AP4162" s="11" t="str">
        <f t="shared" si="1405"/>
        <v/>
      </c>
      <c r="AT4162" s="11" t="str">
        <f t="shared" si="1406"/>
        <v/>
      </c>
      <c r="AU4162" s="11" t="str">
        <f t="shared" si="1407"/>
        <v/>
      </c>
      <c r="AV4162" s="11" t="str">
        <f t="shared" si="1408"/>
        <v/>
      </c>
      <c r="AW4162" s="11" t="str">
        <f t="shared" si="1409"/>
        <v/>
      </c>
      <c r="AX4162" s="11" t="str">
        <f t="shared" si="1410"/>
        <v/>
      </c>
      <c r="AY4162" s="11" t="str">
        <f t="shared" si="1411"/>
        <v/>
      </c>
      <c r="AZ4162" s="11" t="str">
        <f t="shared" si="1412"/>
        <v/>
      </c>
      <c r="BA4162" s="11" t="str">
        <f t="shared" si="1413"/>
        <v xml:space="preserve"> </v>
      </c>
      <c r="BB4162" s="11" t="str">
        <f>IFERROR(IF(AW4162="","",VLOOKUP(AW4162,SUSS!R:S,2,FALSE)),AY4162*SUSS!$M$2)</f>
        <v/>
      </c>
      <c r="BC4162" s="11" t="str">
        <f t="shared" si="1414"/>
        <v/>
      </c>
    </row>
    <row r="4163" spans="29:55">
      <c r="AC4163" s="11" t="str">
        <f t="shared" si="1394"/>
        <v/>
      </c>
      <c r="AD4163" s="11" t="str">
        <f t="shared" si="1395"/>
        <v/>
      </c>
      <c r="AE4163" s="11" t="str">
        <f t="shared" si="1396"/>
        <v/>
      </c>
      <c r="AF4163" s="11" t="str">
        <f t="shared" si="1397"/>
        <v/>
      </c>
      <c r="AG4163" s="11" t="str">
        <f t="shared" si="1398"/>
        <v/>
      </c>
      <c r="AH4163" s="11" t="str">
        <f t="shared" si="1399"/>
        <v/>
      </c>
      <c r="AI4163" s="11" t="str">
        <f t="shared" si="1400"/>
        <v/>
      </c>
      <c r="AJ4163" s="11" t="str">
        <f t="shared" si="1401"/>
        <v/>
      </c>
      <c r="AK4163" s="11" t="str">
        <f t="shared" si="1402"/>
        <v/>
      </c>
      <c r="AN4163" s="11" t="str">
        <f t="shared" si="1403"/>
        <v/>
      </c>
      <c r="AO4163" s="11" t="str">
        <f t="shared" si="1404"/>
        <v/>
      </c>
      <c r="AP4163" s="11" t="str">
        <f t="shared" si="1405"/>
        <v/>
      </c>
      <c r="AT4163" s="11" t="str">
        <f t="shared" si="1406"/>
        <v/>
      </c>
      <c r="AU4163" s="11" t="str">
        <f t="shared" si="1407"/>
        <v/>
      </c>
      <c r="AV4163" s="11" t="str">
        <f t="shared" si="1408"/>
        <v/>
      </c>
      <c r="AW4163" s="11" t="str">
        <f t="shared" si="1409"/>
        <v/>
      </c>
      <c r="AX4163" s="11" t="str">
        <f t="shared" si="1410"/>
        <v/>
      </c>
      <c r="AY4163" s="11" t="str">
        <f t="shared" si="1411"/>
        <v/>
      </c>
      <c r="AZ4163" s="11" t="str">
        <f t="shared" si="1412"/>
        <v/>
      </c>
      <c r="BA4163" s="11" t="str">
        <f t="shared" si="1413"/>
        <v xml:space="preserve"> </v>
      </c>
      <c r="BB4163" s="11" t="str">
        <f>IFERROR(IF(AW4163="","",VLOOKUP(AW4163,SUSS!R:S,2,FALSE)),AY4163*SUSS!$M$2)</f>
        <v/>
      </c>
      <c r="BC4163" s="11" t="str">
        <f t="shared" si="1414"/>
        <v/>
      </c>
    </row>
    <row r="4164" spans="29:55">
      <c r="AC4164" s="11" t="str">
        <f t="shared" si="1394"/>
        <v/>
      </c>
      <c r="AD4164" s="11" t="str">
        <f t="shared" si="1395"/>
        <v/>
      </c>
      <c r="AE4164" s="11" t="str">
        <f t="shared" si="1396"/>
        <v/>
      </c>
      <c r="AF4164" s="11" t="str">
        <f t="shared" si="1397"/>
        <v/>
      </c>
      <c r="AG4164" s="11" t="str">
        <f t="shared" si="1398"/>
        <v/>
      </c>
      <c r="AH4164" s="11" t="str">
        <f t="shared" si="1399"/>
        <v/>
      </c>
      <c r="AI4164" s="11" t="str">
        <f t="shared" si="1400"/>
        <v/>
      </c>
      <c r="AJ4164" s="11" t="str">
        <f t="shared" si="1401"/>
        <v/>
      </c>
      <c r="AK4164" s="11" t="str">
        <f t="shared" si="1402"/>
        <v/>
      </c>
      <c r="AN4164" s="11" t="str">
        <f t="shared" si="1403"/>
        <v/>
      </c>
      <c r="AO4164" s="11" t="str">
        <f t="shared" si="1404"/>
        <v/>
      </c>
      <c r="AP4164" s="11" t="str">
        <f t="shared" si="1405"/>
        <v/>
      </c>
      <c r="AT4164" s="11" t="str">
        <f t="shared" si="1406"/>
        <v/>
      </c>
      <c r="AU4164" s="11" t="str">
        <f t="shared" si="1407"/>
        <v/>
      </c>
      <c r="AV4164" s="11" t="str">
        <f t="shared" si="1408"/>
        <v/>
      </c>
      <c r="AW4164" s="11" t="str">
        <f t="shared" si="1409"/>
        <v/>
      </c>
      <c r="AX4164" s="11" t="str">
        <f t="shared" si="1410"/>
        <v/>
      </c>
      <c r="AY4164" s="11" t="str">
        <f t="shared" si="1411"/>
        <v/>
      </c>
      <c r="AZ4164" s="11" t="str">
        <f t="shared" si="1412"/>
        <v/>
      </c>
      <c r="BA4164" s="11" t="str">
        <f t="shared" si="1413"/>
        <v xml:space="preserve"> </v>
      </c>
      <c r="BB4164" s="11" t="str">
        <f>IFERROR(IF(AW4164="","",VLOOKUP(AW4164,SUSS!R:S,2,FALSE)),AY4164*SUSS!$M$2)</f>
        <v/>
      </c>
      <c r="BC4164" s="11" t="str">
        <f t="shared" si="1414"/>
        <v/>
      </c>
    </row>
    <row r="4165" spans="29:55">
      <c r="AC4165" s="11" t="str">
        <f t="shared" si="1394"/>
        <v/>
      </c>
      <c r="AD4165" s="11" t="str">
        <f t="shared" si="1395"/>
        <v/>
      </c>
      <c r="AE4165" s="11" t="str">
        <f t="shared" si="1396"/>
        <v/>
      </c>
      <c r="AF4165" s="11" t="str">
        <f t="shared" si="1397"/>
        <v/>
      </c>
      <c r="AG4165" s="11" t="str">
        <f t="shared" si="1398"/>
        <v/>
      </c>
      <c r="AH4165" s="11" t="str">
        <f t="shared" si="1399"/>
        <v/>
      </c>
      <c r="AI4165" s="11" t="str">
        <f t="shared" si="1400"/>
        <v/>
      </c>
      <c r="AJ4165" s="11" t="str">
        <f t="shared" si="1401"/>
        <v/>
      </c>
      <c r="AK4165" s="11" t="str">
        <f t="shared" si="1402"/>
        <v/>
      </c>
      <c r="AN4165" s="11" t="str">
        <f t="shared" si="1403"/>
        <v/>
      </c>
      <c r="AO4165" s="11" t="str">
        <f t="shared" si="1404"/>
        <v/>
      </c>
      <c r="AP4165" s="11" t="str">
        <f t="shared" si="1405"/>
        <v/>
      </c>
      <c r="AT4165" s="11" t="str">
        <f t="shared" si="1406"/>
        <v/>
      </c>
      <c r="AU4165" s="11" t="str">
        <f t="shared" si="1407"/>
        <v/>
      </c>
      <c r="AV4165" s="11" t="str">
        <f t="shared" si="1408"/>
        <v/>
      </c>
      <c r="AW4165" s="11" t="str">
        <f t="shared" si="1409"/>
        <v/>
      </c>
      <c r="AX4165" s="11" t="str">
        <f t="shared" si="1410"/>
        <v/>
      </c>
      <c r="AY4165" s="11" t="str">
        <f t="shared" si="1411"/>
        <v/>
      </c>
      <c r="AZ4165" s="11" t="str">
        <f t="shared" si="1412"/>
        <v/>
      </c>
      <c r="BA4165" s="11" t="str">
        <f t="shared" si="1413"/>
        <v xml:space="preserve"> </v>
      </c>
      <c r="BB4165" s="11" t="str">
        <f>IFERROR(IF(AW4165="","",VLOOKUP(AW4165,SUSS!R:S,2,FALSE)),AY4165*SUSS!$M$2)</f>
        <v/>
      </c>
      <c r="BC4165" s="11" t="str">
        <f t="shared" si="1414"/>
        <v/>
      </c>
    </row>
    <row r="4166" spans="29:55">
      <c r="AC4166" s="11" t="str">
        <f t="shared" si="1394"/>
        <v/>
      </c>
      <c r="AD4166" s="11" t="str">
        <f t="shared" si="1395"/>
        <v/>
      </c>
      <c r="AE4166" s="11" t="str">
        <f t="shared" si="1396"/>
        <v/>
      </c>
      <c r="AF4166" s="11" t="str">
        <f t="shared" si="1397"/>
        <v/>
      </c>
      <c r="AG4166" s="11" t="str">
        <f t="shared" si="1398"/>
        <v/>
      </c>
      <c r="AH4166" s="11" t="str">
        <f t="shared" si="1399"/>
        <v/>
      </c>
      <c r="AI4166" s="11" t="str">
        <f t="shared" si="1400"/>
        <v/>
      </c>
      <c r="AJ4166" s="11" t="str">
        <f t="shared" si="1401"/>
        <v/>
      </c>
      <c r="AK4166" s="11" t="str">
        <f t="shared" si="1402"/>
        <v/>
      </c>
      <c r="AN4166" s="11" t="str">
        <f t="shared" si="1403"/>
        <v/>
      </c>
      <c r="AO4166" s="11" t="str">
        <f t="shared" si="1404"/>
        <v/>
      </c>
      <c r="AP4166" s="11" t="str">
        <f t="shared" si="1405"/>
        <v/>
      </c>
      <c r="AT4166" s="11" t="str">
        <f t="shared" si="1406"/>
        <v/>
      </c>
      <c r="AU4166" s="11" t="str">
        <f t="shared" si="1407"/>
        <v/>
      </c>
      <c r="AV4166" s="11" t="str">
        <f t="shared" si="1408"/>
        <v/>
      </c>
      <c r="AW4166" s="11" t="str">
        <f t="shared" si="1409"/>
        <v/>
      </c>
      <c r="AX4166" s="11" t="str">
        <f t="shared" si="1410"/>
        <v/>
      </c>
      <c r="AY4166" s="11" t="str">
        <f t="shared" si="1411"/>
        <v/>
      </c>
      <c r="AZ4166" s="11" t="str">
        <f t="shared" si="1412"/>
        <v/>
      </c>
      <c r="BA4166" s="11" t="str">
        <f t="shared" si="1413"/>
        <v xml:space="preserve"> </v>
      </c>
      <c r="BB4166" s="11" t="str">
        <f>IFERROR(IF(AW4166="","",VLOOKUP(AW4166,SUSS!R:S,2,FALSE)),AY4166*SUSS!$M$2)</f>
        <v/>
      </c>
      <c r="BC4166" s="11" t="str">
        <f t="shared" si="1414"/>
        <v/>
      </c>
    </row>
    <row r="4167" spans="29:55">
      <c r="AC4167" s="11" t="str">
        <f t="shared" si="1394"/>
        <v/>
      </c>
      <c r="AD4167" s="11" t="str">
        <f t="shared" si="1395"/>
        <v/>
      </c>
      <c r="AE4167" s="11" t="str">
        <f t="shared" si="1396"/>
        <v/>
      </c>
      <c r="AF4167" s="11" t="str">
        <f t="shared" si="1397"/>
        <v/>
      </c>
      <c r="AG4167" s="11" t="str">
        <f t="shared" si="1398"/>
        <v/>
      </c>
      <c r="AH4167" s="11" t="str">
        <f t="shared" si="1399"/>
        <v/>
      </c>
      <c r="AI4167" s="11" t="str">
        <f t="shared" si="1400"/>
        <v/>
      </c>
      <c r="AJ4167" s="11" t="str">
        <f t="shared" si="1401"/>
        <v/>
      </c>
      <c r="AK4167" s="11" t="str">
        <f t="shared" si="1402"/>
        <v/>
      </c>
      <c r="AN4167" s="11" t="str">
        <f t="shared" si="1403"/>
        <v/>
      </c>
      <c r="AO4167" s="11" t="str">
        <f t="shared" si="1404"/>
        <v/>
      </c>
      <c r="AP4167" s="11" t="str">
        <f t="shared" si="1405"/>
        <v/>
      </c>
      <c r="AT4167" s="11" t="str">
        <f t="shared" si="1406"/>
        <v/>
      </c>
      <c r="AU4167" s="11" t="str">
        <f t="shared" si="1407"/>
        <v/>
      </c>
      <c r="AV4167" s="11" t="str">
        <f t="shared" si="1408"/>
        <v/>
      </c>
      <c r="AW4167" s="11" t="str">
        <f t="shared" si="1409"/>
        <v/>
      </c>
      <c r="AX4167" s="11" t="str">
        <f t="shared" si="1410"/>
        <v/>
      </c>
      <c r="AY4167" s="11" t="str">
        <f t="shared" si="1411"/>
        <v/>
      </c>
      <c r="AZ4167" s="11" t="str">
        <f t="shared" si="1412"/>
        <v/>
      </c>
      <c r="BA4167" s="11" t="str">
        <f t="shared" si="1413"/>
        <v xml:space="preserve"> </v>
      </c>
      <c r="BB4167" s="11" t="str">
        <f>IFERROR(IF(AW4167="","",VLOOKUP(AW4167,SUSS!R:S,2,FALSE)),AY4167*SUSS!$M$2)</f>
        <v/>
      </c>
      <c r="BC4167" s="11" t="str">
        <f t="shared" si="1414"/>
        <v/>
      </c>
    </row>
    <row r="4168" spans="29:55">
      <c r="AC4168" s="11" t="str">
        <f t="shared" si="1394"/>
        <v/>
      </c>
      <c r="AD4168" s="11" t="str">
        <f t="shared" si="1395"/>
        <v/>
      </c>
      <c r="AE4168" s="11" t="str">
        <f t="shared" si="1396"/>
        <v/>
      </c>
      <c r="AF4168" s="11" t="str">
        <f t="shared" si="1397"/>
        <v/>
      </c>
      <c r="AG4168" s="11" t="str">
        <f t="shared" si="1398"/>
        <v/>
      </c>
      <c r="AH4168" s="11" t="str">
        <f t="shared" si="1399"/>
        <v/>
      </c>
      <c r="AI4168" s="11" t="str">
        <f t="shared" si="1400"/>
        <v/>
      </c>
      <c r="AJ4168" s="11" t="str">
        <f t="shared" si="1401"/>
        <v/>
      </c>
      <c r="AK4168" s="11" t="str">
        <f t="shared" si="1402"/>
        <v/>
      </c>
      <c r="AN4168" s="11" t="str">
        <f t="shared" si="1403"/>
        <v/>
      </c>
      <c r="AO4168" s="11" t="str">
        <f t="shared" si="1404"/>
        <v/>
      </c>
      <c r="AP4168" s="11" t="str">
        <f t="shared" si="1405"/>
        <v/>
      </c>
      <c r="AT4168" s="11" t="str">
        <f t="shared" si="1406"/>
        <v/>
      </c>
      <c r="AU4168" s="11" t="str">
        <f t="shared" si="1407"/>
        <v/>
      </c>
      <c r="AV4168" s="11" t="str">
        <f t="shared" si="1408"/>
        <v/>
      </c>
      <c r="AW4168" s="11" t="str">
        <f t="shared" si="1409"/>
        <v/>
      </c>
      <c r="AX4168" s="11" t="str">
        <f t="shared" si="1410"/>
        <v/>
      </c>
      <c r="AY4168" s="11" t="str">
        <f t="shared" si="1411"/>
        <v/>
      </c>
      <c r="AZ4168" s="11" t="str">
        <f t="shared" si="1412"/>
        <v/>
      </c>
      <c r="BA4168" s="11" t="str">
        <f t="shared" si="1413"/>
        <v xml:space="preserve"> </v>
      </c>
      <c r="BB4168" s="11" t="str">
        <f>IFERROR(IF(AW4168="","",VLOOKUP(AW4168,SUSS!R:S,2,FALSE)),AY4168*SUSS!$M$2)</f>
        <v/>
      </c>
      <c r="BC4168" s="11" t="str">
        <f t="shared" si="1414"/>
        <v/>
      </c>
    </row>
    <row r="4169" spans="29:55">
      <c r="AC4169" s="11" t="str">
        <f t="shared" si="1394"/>
        <v/>
      </c>
      <c r="AD4169" s="11" t="str">
        <f t="shared" si="1395"/>
        <v/>
      </c>
      <c r="AE4169" s="11" t="str">
        <f t="shared" si="1396"/>
        <v/>
      </c>
      <c r="AF4169" s="11" t="str">
        <f t="shared" si="1397"/>
        <v/>
      </c>
      <c r="AG4169" s="11" t="str">
        <f t="shared" si="1398"/>
        <v/>
      </c>
      <c r="AH4169" s="11" t="str">
        <f t="shared" si="1399"/>
        <v/>
      </c>
      <c r="AI4169" s="11" t="str">
        <f t="shared" si="1400"/>
        <v/>
      </c>
      <c r="AJ4169" s="11" t="str">
        <f t="shared" si="1401"/>
        <v/>
      </c>
      <c r="AK4169" s="11" t="str">
        <f t="shared" si="1402"/>
        <v/>
      </c>
      <c r="AN4169" s="11" t="str">
        <f t="shared" si="1403"/>
        <v/>
      </c>
      <c r="AO4169" s="11" t="str">
        <f t="shared" si="1404"/>
        <v/>
      </c>
      <c r="AP4169" s="11" t="str">
        <f t="shared" si="1405"/>
        <v/>
      </c>
      <c r="AT4169" s="11" t="str">
        <f t="shared" si="1406"/>
        <v/>
      </c>
      <c r="AU4169" s="11" t="str">
        <f t="shared" si="1407"/>
        <v/>
      </c>
      <c r="AV4169" s="11" t="str">
        <f t="shared" si="1408"/>
        <v/>
      </c>
      <c r="AW4169" s="11" t="str">
        <f t="shared" si="1409"/>
        <v/>
      </c>
      <c r="AX4169" s="11" t="str">
        <f t="shared" si="1410"/>
        <v/>
      </c>
      <c r="AY4169" s="11" t="str">
        <f t="shared" si="1411"/>
        <v/>
      </c>
      <c r="AZ4169" s="11" t="str">
        <f t="shared" si="1412"/>
        <v/>
      </c>
      <c r="BA4169" s="11" t="str">
        <f t="shared" si="1413"/>
        <v xml:space="preserve"> </v>
      </c>
      <c r="BB4169" s="11" t="str">
        <f>IFERROR(IF(AW4169="","",VLOOKUP(AW4169,SUSS!R:S,2,FALSE)),AY4169*SUSS!$M$2)</f>
        <v/>
      </c>
      <c r="BC4169" s="11" t="str">
        <f t="shared" si="1414"/>
        <v/>
      </c>
    </row>
    <row r="4170" spans="29:55">
      <c r="AC4170" s="11" t="str">
        <f t="shared" si="1394"/>
        <v/>
      </c>
      <c r="AD4170" s="11" t="str">
        <f t="shared" si="1395"/>
        <v/>
      </c>
      <c r="AE4170" s="11" t="str">
        <f t="shared" si="1396"/>
        <v/>
      </c>
      <c r="AF4170" s="11" t="str">
        <f t="shared" si="1397"/>
        <v/>
      </c>
      <c r="AG4170" s="11" t="str">
        <f t="shared" si="1398"/>
        <v/>
      </c>
      <c r="AH4170" s="11" t="str">
        <f t="shared" si="1399"/>
        <v/>
      </c>
      <c r="AI4170" s="11" t="str">
        <f t="shared" si="1400"/>
        <v/>
      </c>
      <c r="AJ4170" s="11" t="str">
        <f t="shared" si="1401"/>
        <v/>
      </c>
      <c r="AK4170" s="11" t="str">
        <f t="shared" si="1402"/>
        <v/>
      </c>
      <c r="AN4170" s="11" t="str">
        <f t="shared" si="1403"/>
        <v/>
      </c>
      <c r="AO4170" s="11" t="str">
        <f t="shared" si="1404"/>
        <v/>
      </c>
      <c r="AP4170" s="11" t="str">
        <f t="shared" si="1405"/>
        <v/>
      </c>
      <c r="AT4170" s="11" t="str">
        <f t="shared" si="1406"/>
        <v/>
      </c>
      <c r="AU4170" s="11" t="str">
        <f t="shared" si="1407"/>
        <v/>
      </c>
      <c r="AV4170" s="11" t="str">
        <f t="shared" si="1408"/>
        <v/>
      </c>
      <c r="AW4170" s="11" t="str">
        <f t="shared" si="1409"/>
        <v/>
      </c>
      <c r="AX4170" s="11" t="str">
        <f t="shared" si="1410"/>
        <v/>
      </c>
      <c r="AY4170" s="11" t="str">
        <f t="shared" si="1411"/>
        <v/>
      </c>
      <c r="AZ4170" s="11" t="str">
        <f t="shared" si="1412"/>
        <v/>
      </c>
      <c r="BA4170" s="11" t="str">
        <f t="shared" si="1413"/>
        <v xml:space="preserve"> </v>
      </c>
      <c r="BB4170" s="11" t="str">
        <f>IFERROR(IF(AW4170="","",VLOOKUP(AW4170,SUSS!R:S,2,FALSE)),AY4170*SUSS!$M$2)</f>
        <v/>
      </c>
      <c r="BC4170" s="11" t="str">
        <f t="shared" si="1414"/>
        <v/>
      </c>
    </row>
    <row r="4171" spans="29:55">
      <c r="AC4171" s="11" t="str">
        <f t="shared" si="1394"/>
        <v/>
      </c>
      <c r="AD4171" s="11" t="str">
        <f t="shared" si="1395"/>
        <v/>
      </c>
      <c r="AE4171" s="11" t="str">
        <f t="shared" si="1396"/>
        <v/>
      </c>
      <c r="AF4171" s="11" t="str">
        <f t="shared" si="1397"/>
        <v/>
      </c>
      <c r="AG4171" s="11" t="str">
        <f t="shared" si="1398"/>
        <v/>
      </c>
      <c r="AH4171" s="11" t="str">
        <f t="shared" si="1399"/>
        <v/>
      </c>
      <c r="AI4171" s="11" t="str">
        <f t="shared" si="1400"/>
        <v/>
      </c>
      <c r="AJ4171" s="11" t="str">
        <f t="shared" si="1401"/>
        <v/>
      </c>
      <c r="AK4171" s="11" t="str">
        <f t="shared" si="1402"/>
        <v/>
      </c>
      <c r="AN4171" s="11" t="str">
        <f t="shared" si="1403"/>
        <v/>
      </c>
      <c r="AO4171" s="11" t="str">
        <f t="shared" si="1404"/>
        <v/>
      </c>
      <c r="AP4171" s="11" t="str">
        <f t="shared" si="1405"/>
        <v/>
      </c>
      <c r="AT4171" s="11" t="str">
        <f t="shared" si="1406"/>
        <v/>
      </c>
      <c r="AU4171" s="11" t="str">
        <f t="shared" si="1407"/>
        <v/>
      </c>
      <c r="AV4171" s="11" t="str">
        <f t="shared" si="1408"/>
        <v/>
      </c>
      <c r="AW4171" s="11" t="str">
        <f t="shared" si="1409"/>
        <v/>
      </c>
      <c r="AX4171" s="11" t="str">
        <f t="shared" si="1410"/>
        <v/>
      </c>
      <c r="AY4171" s="11" t="str">
        <f t="shared" si="1411"/>
        <v/>
      </c>
      <c r="AZ4171" s="11" t="str">
        <f t="shared" si="1412"/>
        <v/>
      </c>
      <c r="BA4171" s="11" t="str">
        <f t="shared" si="1413"/>
        <v xml:space="preserve"> </v>
      </c>
      <c r="BB4171" s="11" t="str">
        <f>IFERROR(IF(AW4171="","",VLOOKUP(AW4171,SUSS!R:S,2,FALSE)),AY4171*SUSS!$M$2)</f>
        <v/>
      </c>
      <c r="BC4171" s="11" t="str">
        <f t="shared" si="1414"/>
        <v/>
      </c>
    </row>
    <row r="4172" spans="29:55">
      <c r="AC4172" s="11" t="str">
        <f t="shared" si="1394"/>
        <v/>
      </c>
      <c r="AD4172" s="11" t="str">
        <f t="shared" si="1395"/>
        <v/>
      </c>
      <c r="AE4172" s="11" t="str">
        <f t="shared" si="1396"/>
        <v/>
      </c>
      <c r="AF4172" s="11" t="str">
        <f t="shared" si="1397"/>
        <v/>
      </c>
      <c r="AG4172" s="11" t="str">
        <f t="shared" si="1398"/>
        <v/>
      </c>
      <c r="AH4172" s="11" t="str">
        <f t="shared" si="1399"/>
        <v/>
      </c>
      <c r="AI4172" s="11" t="str">
        <f t="shared" si="1400"/>
        <v/>
      </c>
      <c r="AJ4172" s="11" t="str">
        <f t="shared" si="1401"/>
        <v/>
      </c>
      <c r="AK4172" s="11" t="str">
        <f t="shared" si="1402"/>
        <v/>
      </c>
      <c r="AN4172" s="11" t="str">
        <f t="shared" si="1403"/>
        <v/>
      </c>
      <c r="AO4172" s="11" t="str">
        <f t="shared" si="1404"/>
        <v/>
      </c>
      <c r="AP4172" s="11" t="str">
        <f t="shared" si="1405"/>
        <v/>
      </c>
      <c r="AT4172" s="11" t="str">
        <f t="shared" si="1406"/>
        <v/>
      </c>
      <c r="AU4172" s="11" t="str">
        <f t="shared" si="1407"/>
        <v/>
      </c>
      <c r="AV4172" s="11" t="str">
        <f t="shared" si="1408"/>
        <v/>
      </c>
      <c r="AW4172" s="11" t="str">
        <f t="shared" si="1409"/>
        <v/>
      </c>
      <c r="AX4172" s="11" t="str">
        <f t="shared" si="1410"/>
        <v/>
      </c>
      <c r="AY4172" s="11" t="str">
        <f t="shared" si="1411"/>
        <v/>
      </c>
      <c r="AZ4172" s="11" t="str">
        <f t="shared" si="1412"/>
        <v/>
      </c>
      <c r="BA4172" s="11" t="str">
        <f t="shared" si="1413"/>
        <v xml:space="preserve"> </v>
      </c>
      <c r="BB4172" s="11" t="str">
        <f>IFERROR(IF(AW4172="","",VLOOKUP(AW4172,SUSS!R:S,2,FALSE)),AY4172*SUSS!$M$2)</f>
        <v/>
      </c>
      <c r="BC4172" s="11" t="str">
        <f t="shared" si="1414"/>
        <v/>
      </c>
    </row>
    <row r="4173" spans="29:55">
      <c r="AC4173" s="11" t="str">
        <f t="shared" si="1394"/>
        <v/>
      </c>
      <c r="AD4173" s="11" t="str">
        <f t="shared" si="1395"/>
        <v/>
      </c>
      <c r="AE4173" s="11" t="str">
        <f t="shared" si="1396"/>
        <v/>
      </c>
      <c r="AF4173" s="11" t="str">
        <f t="shared" si="1397"/>
        <v/>
      </c>
      <c r="AG4173" s="11" t="str">
        <f t="shared" si="1398"/>
        <v/>
      </c>
      <c r="AH4173" s="11" t="str">
        <f t="shared" si="1399"/>
        <v/>
      </c>
      <c r="AI4173" s="11" t="str">
        <f t="shared" si="1400"/>
        <v/>
      </c>
      <c r="AJ4173" s="11" t="str">
        <f t="shared" si="1401"/>
        <v/>
      </c>
      <c r="AK4173" s="11" t="str">
        <f t="shared" si="1402"/>
        <v/>
      </c>
      <c r="AN4173" s="11" t="str">
        <f t="shared" si="1403"/>
        <v/>
      </c>
      <c r="AO4173" s="11" t="str">
        <f t="shared" si="1404"/>
        <v/>
      </c>
      <c r="AP4173" s="11" t="str">
        <f t="shared" si="1405"/>
        <v/>
      </c>
      <c r="AT4173" s="11" t="str">
        <f t="shared" si="1406"/>
        <v/>
      </c>
      <c r="AU4173" s="11" t="str">
        <f t="shared" si="1407"/>
        <v/>
      </c>
      <c r="AV4173" s="11" t="str">
        <f t="shared" si="1408"/>
        <v/>
      </c>
      <c r="AW4173" s="11" t="str">
        <f t="shared" si="1409"/>
        <v/>
      </c>
      <c r="AX4173" s="11" t="str">
        <f t="shared" si="1410"/>
        <v/>
      </c>
      <c r="AY4173" s="11" t="str">
        <f t="shared" si="1411"/>
        <v/>
      </c>
      <c r="AZ4173" s="11" t="str">
        <f t="shared" si="1412"/>
        <v/>
      </c>
      <c r="BA4173" s="11" t="str">
        <f t="shared" si="1413"/>
        <v xml:space="preserve"> </v>
      </c>
      <c r="BB4173" s="11" t="str">
        <f>IFERROR(IF(AW4173="","",VLOOKUP(AW4173,SUSS!R:S,2,FALSE)),AY4173*SUSS!$M$2)</f>
        <v/>
      </c>
      <c r="BC4173" s="11" t="str">
        <f t="shared" si="1414"/>
        <v/>
      </c>
    </row>
    <row r="4174" spans="29:55">
      <c r="AC4174" s="11" t="str">
        <f t="shared" si="1394"/>
        <v/>
      </c>
      <c r="AD4174" s="11" t="str">
        <f t="shared" si="1395"/>
        <v/>
      </c>
      <c r="AE4174" s="11" t="str">
        <f t="shared" si="1396"/>
        <v/>
      </c>
      <c r="AF4174" s="11" t="str">
        <f t="shared" si="1397"/>
        <v/>
      </c>
      <c r="AG4174" s="11" t="str">
        <f t="shared" si="1398"/>
        <v/>
      </c>
      <c r="AH4174" s="11" t="str">
        <f t="shared" si="1399"/>
        <v/>
      </c>
      <c r="AI4174" s="11" t="str">
        <f t="shared" si="1400"/>
        <v/>
      </c>
      <c r="AJ4174" s="11" t="str">
        <f t="shared" si="1401"/>
        <v/>
      </c>
      <c r="AK4174" s="11" t="str">
        <f t="shared" si="1402"/>
        <v/>
      </c>
      <c r="AN4174" s="11" t="str">
        <f t="shared" si="1403"/>
        <v/>
      </c>
      <c r="AO4174" s="11" t="str">
        <f t="shared" si="1404"/>
        <v/>
      </c>
      <c r="AP4174" s="11" t="str">
        <f t="shared" si="1405"/>
        <v/>
      </c>
      <c r="AT4174" s="11" t="str">
        <f t="shared" si="1406"/>
        <v/>
      </c>
      <c r="AU4174" s="11" t="str">
        <f t="shared" si="1407"/>
        <v/>
      </c>
      <c r="AV4174" s="11" t="str">
        <f t="shared" si="1408"/>
        <v/>
      </c>
      <c r="AW4174" s="11" t="str">
        <f t="shared" si="1409"/>
        <v/>
      </c>
      <c r="AX4174" s="11" t="str">
        <f t="shared" si="1410"/>
        <v/>
      </c>
      <c r="AY4174" s="11" t="str">
        <f t="shared" si="1411"/>
        <v/>
      </c>
      <c r="AZ4174" s="11" t="str">
        <f t="shared" si="1412"/>
        <v/>
      </c>
      <c r="BA4174" s="11" t="str">
        <f t="shared" si="1413"/>
        <v xml:space="preserve"> </v>
      </c>
      <c r="BB4174" s="11" t="str">
        <f>IFERROR(IF(AW4174="","",VLOOKUP(AW4174,SUSS!R:S,2,FALSE)),AY4174*SUSS!$M$2)</f>
        <v/>
      </c>
      <c r="BC4174" s="11" t="str">
        <f t="shared" si="1414"/>
        <v/>
      </c>
    </row>
    <row r="4175" spans="29:55">
      <c r="AC4175" s="11" t="str">
        <f t="shared" si="1394"/>
        <v/>
      </c>
      <c r="AD4175" s="11" t="str">
        <f t="shared" si="1395"/>
        <v/>
      </c>
      <c r="AE4175" s="11" t="str">
        <f t="shared" si="1396"/>
        <v/>
      </c>
      <c r="AF4175" s="11" t="str">
        <f t="shared" si="1397"/>
        <v/>
      </c>
      <c r="AG4175" s="11" t="str">
        <f t="shared" si="1398"/>
        <v/>
      </c>
      <c r="AH4175" s="11" t="str">
        <f t="shared" si="1399"/>
        <v/>
      </c>
      <c r="AI4175" s="11" t="str">
        <f t="shared" si="1400"/>
        <v/>
      </c>
      <c r="AJ4175" s="11" t="str">
        <f t="shared" si="1401"/>
        <v/>
      </c>
      <c r="AK4175" s="11" t="str">
        <f t="shared" si="1402"/>
        <v/>
      </c>
      <c r="AN4175" s="11" t="str">
        <f t="shared" si="1403"/>
        <v/>
      </c>
      <c r="AO4175" s="11" t="str">
        <f t="shared" si="1404"/>
        <v/>
      </c>
      <c r="AP4175" s="11" t="str">
        <f t="shared" si="1405"/>
        <v/>
      </c>
      <c r="AT4175" s="11" t="str">
        <f t="shared" si="1406"/>
        <v/>
      </c>
      <c r="AU4175" s="11" t="str">
        <f t="shared" si="1407"/>
        <v/>
      </c>
      <c r="AV4175" s="11" t="str">
        <f t="shared" si="1408"/>
        <v/>
      </c>
      <c r="AW4175" s="11" t="str">
        <f t="shared" si="1409"/>
        <v/>
      </c>
      <c r="AX4175" s="11" t="str">
        <f t="shared" si="1410"/>
        <v/>
      </c>
      <c r="AY4175" s="11" t="str">
        <f t="shared" si="1411"/>
        <v/>
      </c>
      <c r="AZ4175" s="11" t="str">
        <f t="shared" si="1412"/>
        <v/>
      </c>
      <c r="BA4175" s="11" t="str">
        <f t="shared" si="1413"/>
        <v xml:space="preserve"> </v>
      </c>
      <c r="BB4175" s="11" t="str">
        <f>IFERROR(IF(AW4175="","",VLOOKUP(AW4175,SUSS!R:S,2,FALSE)),AY4175*SUSS!$M$2)</f>
        <v/>
      </c>
      <c r="BC4175" s="11" t="str">
        <f t="shared" si="1414"/>
        <v/>
      </c>
    </row>
    <row r="4176" spans="29:55">
      <c r="AC4176" s="11" t="str">
        <f t="shared" si="1394"/>
        <v/>
      </c>
      <c r="AD4176" s="11" t="str">
        <f t="shared" si="1395"/>
        <v/>
      </c>
      <c r="AE4176" s="11" t="str">
        <f t="shared" si="1396"/>
        <v/>
      </c>
      <c r="AF4176" s="11" t="str">
        <f t="shared" si="1397"/>
        <v/>
      </c>
      <c r="AG4176" s="11" t="str">
        <f t="shared" si="1398"/>
        <v/>
      </c>
      <c r="AH4176" s="11" t="str">
        <f t="shared" si="1399"/>
        <v/>
      </c>
      <c r="AI4176" s="11" t="str">
        <f t="shared" si="1400"/>
        <v/>
      </c>
      <c r="AJ4176" s="11" t="str">
        <f t="shared" si="1401"/>
        <v/>
      </c>
      <c r="AK4176" s="11" t="str">
        <f t="shared" si="1402"/>
        <v/>
      </c>
      <c r="AN4176" s="11" t="str">
        <f t="shared" si="1403"/>
        <v/>
      </c>
      <c r="AO4176" s="11" t="str">
        <f t="shared" si="1404"/>
        <v/>
      </c>
      <c r="AP4176" s="11" t="str">
        <f t="shared" si="1405"/>
        <v/>
      </c>
      <c r="AT4176" s="11" t="str">
        <f t="shared" si="1406"/>
        <v/>
      </c>
      <c r="AU4176" s="11" t="str">
        <f t="shared" si="1407"/>
        <v/>
      </c>
      <c r="AV4176" s="11" t="str">
        <f t="shared" si="1408"/>
        <v/>
      </c>
      <c r="AW4176" s="11" t="str">
        <f t="shared" si="1409"/>
        <v/>
      </c>
      <c r="AX4176" s="11" t="str">
        <f t="shared" si="1410"/>
        <v/>
      </c>
      <c r="AY4176" s="11" t="str">
        <f t="shared" si="1411"/>
        <v/>
      </c>
      <c r="AZ4176" s="11" t="str">
        <f t="shared" si="1412"/>
        <v/>
      </c>
      <c r="BA4176" s="11" t="str">
        <f t="shared" si="1413"/>
        <v xml:space="preserve"> </v>
      </c>
      <c r="BB4176" s="11" t="str">
        <f>IFERROR(IF(AW4176="","",VLOOKUP(AW4176,SUSS!R:S,2,FALSE)),AY4176*SUSS!$M$2)</f>
        <v/>
      </c>
      <c r="BC4176" s="11" t="str">
        <f t="shared" si="1414"/>
        <v/>
      </c>
    </row>
    <row r="4177" spans="29:55">
      <c r="AC4177" s="11" t="str">
        <f t="shared" si="1394"/>
        <v/>
      </c>
      <c r="AD4177" s="11" t="str">
        <f t="shared" si="1395"/>
        <v/>
      </c>
      <c r="AE4177" s="11" t="str">
        <f t="shared" si="1396"/>
        <v/>
      </c>
      <c r="AF4177" s="11" t="str">
        <f t="shared" si="1397"/>
        <v/>
      </c>
      <c r="AG4177" s="11" t="str">
        <f t="shared" si="1398"/>
        <v/>
      </c>
      <c r="AH4177" s="11" t="str">
        <f t="shared" si="1399"/>
        <v/>
      </c>
      <c r="AI4177" s="11" t="str">
        <f t="shared" si="1400"/>
        <v/>
      </c>
      <c r="AJ4177" s="11" t="str">
        <f t="shared" si="1401"/>
        <v/>
      </c>
      <c r="AK4177" s="11" t="str">
        <f t="shared" si="1402"/>
        <v/>
      </c>
      <c r="AN4177" s="11" t="str">
        <f t="shared" si="1403"/>
        <v/>
      </c>
      <c r="AO4177" s="11" t="str">
        <f t="shared" si="1404"/>
        <v/>
      </c>
      <c r="AP4177" s="11" t="str">
        <f t="shared" si="1405"/>
        <v/>
      </c>
      <c r="AT4177" s="11" t="str">
        <f t="shared" si="1406"/>
        <v/>
      </c>
      <c r="AU4177" s="11" t="str">
        <f t="shared" si="1407"/>
        <v/>
      </c>
      <c r="AV4177" s="11" t="str">
        <f t="shared" si="1408"/>
        <v/>
      </c>
      <c r="AW4177" s="11" t="str">
        <f t="shared" si="1409"/>
        <v/>
      </c>
      <c r="AX4177" s="11" t="str">
        <f t="shared" si="1410"/>
        <v/>
      </c>
      <c r="AY4177" s="11" t="str">
        <f t="shared" si="1411"/>
        <v/>
      </c>
      <c r="AZ4177" s="11" t="str">
        <f t="shared" si="1412"/>
        <v/>
      </c>
      <c r="BA4177" s="11" t="str">
        <f t="shared" si="1413"/>
        <v xml:space="preserve"> </v>
      </c>
      <c r="BB4177" s="11" t="str">
        <f>IFERROR(IF(AW4177="","",VLOOKUP(AW4177,SUSS!R:S,2,FALSE)),AY4177*SUSS!$M$2)</f>
        <v/>
      </c>
      <c r="BC4177" s="11" t="str">
        <f t="shared" si="1414"/>
        <v/>
      </c>
    </row>
    <row r="4178" spans="29:55">
      <c r="AC4178" s="11" t="str">
        <f t="shared" si="1394"/>
        <v/>
      </c>
      <c r="AD4178" s="11" t="str">
        <f t="shared" si="1395"/>
        <v/>
      </c>
      <c r="AE4178" s="11" t="str">
        <f t="shared" si="1396"/>
        <v/>
      </c>
      <c r="AF4178" s="11" t="str">
        <f t="shared" si="1397"/>
        <v/>
      </c>
      <c r="AG4178" s="11" t="str">
        <f t="shared" si="1398"/>
        <v/>
      </c>
      <c r="AH4178" s="11" t="str">
        <f t="shared" si="1399"/>
        <v/>
      </c>
      <c r="AI4178" s="11" t="str">
        <f t="shared" si="1400"/>
        <v/>
      </c>
      <c r="AJ4178" s="11" t="str">
        <f t="shared" si="1401"/>
        <v/>
      </c>
      <c r="AK4178" s="11" t="str">
        <f t="shared" si="1402"/>
        <v/>
      </c>
      <c r="AN4178" s="11" t="str">
        <f t="shared" si="1403"/>
        <v/>
      </c>
      <c r="AO4178" s="11" t="str">
        <f t="shared" si="1404"/>
        <v/>
      </c>
      <c r="AP4178" s="11" t="str">
        <f t="shared" si="1405"/>
        <v/>
      </c>
      <c r="AT4178" s="11" t="str">
        <f t="shared" si="1406"/>
        <v/>
      </c>
      <c r="AU4178" s="11" t="str">
        <f t="shared" si="1407"/>
        <v/>
      </c>
      <c r="AV4178" s="11" t="str">
        <f t="shared" si="1408"/>
        <v/>
      </c>
      <c r="AW4178" s="11" t="str">
        <f t="shared" si="1409"/>
        <v/>
      </c>
      <c r="AX4178" s="11" t="str">
        <f t="shared" si="1410"/>
        <v/>
      </c>
      <c r="AY4178" s="11" t="str">
        <f t="shared" si="1411"/>
        <v/>
      </c>
      <c r="AZ4178" s="11" t="str">
        <f t="shared" si="1412"/>
        <v/>
      </c>
      <c r="BA4178" s="11" t="str">
        <f t="shared" si="1413"/>
        <v xml:space="preserve"> </v>
      </c>
      <c r="BB4178" s="11" t="str">
        <f>IFERROR(IF(AW4178="","",VLOOKUP(AW4178,SUSS!R:S,2,FALSE)),AY4178*SUSS!$M$2)</f>
        <v/>
      </c>
      <c r="BC4178" s="11" t="str">
        <f t="shared" si="1414"/>
        <v/>
      </c>
    </row>
    <row r="4179" spans="29:55">
      <c r="AC4179" s="11" t="str">
        <f t="shared" si="1394"/>
        <v/>
      </c>
      <c r="AD4179" s="11" t="str">
        <f t="shared" si="1395"/>
        <v/>
      </c>
      <c r="AE4179" s="11" t="str">
        <f t="shared" si="1396"/>
        <v/>
      </c>
      <c r="AF4179" s="11" t="str">
        <f t="shared" si="1397"/>
        <v/>
      </c>
      <c r="AG4179" s="11" t="str">
        <f t="shared" si="1398"/>
        <v/>
      </c>
      <c r="AH4179" s="11" t="str">
        <f t="shared" si="1399"/>
        <v/>
      </c>
      <c r="AI4179" s="11" t="str">
        <f t="shared" si="1400"/>
        <v/>
      </c>
      <c r="AJ4179" s="11" t="str">
        <f t="shared" si="1401"/>
        <v/>
      </c>
      <c r="AK4179" s="11" t="str">
        <f t="shared" si="1402"/>
        <v/>
      </c>
      <c r="AN4179" s="11" t="str">
        <f t="shared" si="1403"/>
        <v/>
      </c>
      <c r="AO4179" s="11" t="str">
        <f t="shared" si="1404"/>
        <v/>
      </c>
      <c r="AP4179" s="11" t="str">
        <f t="shared" si="1405"/>
        <v/>
      </c>
      <c r="AT4179" s="11" t="str">
        <f t="shared" si="1406"/>
        <v/>
      </c>
      <c r="AU4179" s="11" t="str">
        <f t="shared" si="1407"/>
        <v/>
      </c>
      <c r="AV4179" s="11" t="str">
        <f t="shared" si="1408"/>
        <v/>
      </c>
      <c r="AW4179" s="11" t="str">
        <f t="shared" si="1409"/>
        <v/>
      </c>
      <c r="AX4179" s="11" t="str">
        <f t="shared" si="1410"/>
        <v/>
      </c>
      <c r="AY4179" s="11" t="str">
        <f t="shared" si="1411"/>
        <v/>
      </c>
      <c r="AZ4179" s="11" t="str">
        <f t="shared" si="1412"/>
        <v/>
      </c>
      <c r="BA4179" s="11" t="str">
        <f t="shared" si="1413"/>
        <v xml:space="preserve"> </v>
      </c>
      <c r="BB4179" s="11" t="str">
        <f>IFERROR(IF(AW4179="","",VLOOKUP(AW4179,SUSS!R:S,2,FALSE)),AY4179*SUSS!$M$2)</f>
        <v/>
      </c>
      <c r="BC4179" s="11" t="str">
        <f t="shared" si="1414"/>
        <v/>
      </c>
    </row>
    <row r="4180" spans="29:55">
      <c r="AC4180" s="11" t="str">
        <f t="shared" si="1394"/>
        <v/>
      </c>
      <c r="AD4180" s="11" t="str">
        <f t="shared" si="1395"/>
        <v/>
      </c>
      <c r="AE4180" s="11" t="str">
        <f t="shared" si="1396"/>
        <v/>
      </c>
      <c r="AF4180" s="11" t="str">
        <f t="shared" si="1397"/>
        <v/>
      </c>
      <c r="AG4180" s="11" t="str">
        <f t="shared" si="1398"/>
        <v/>
      </c>
      <c r="AH4180" s="11" t="str">
        <f t="shared" si="1399"/>
        <v/>
      </c>
      <c r="AI4180" s="11" t="str">
        <f t="shared" si="1400"/>
        <v/>
      </c>
      <c r="AJ4180" s="11" t="str">
        <f t="shared" si="1401"/>
        <v/>
      </c>
      <c r="AK4180" s="11" t="str">
        <f t="shared" si="1402"/>
        <v/>
      </c>
      <c r="AN4180" s="11" t="str">
        <f t="shared" si="1403"/>
        <v/>
      </c>
      <c r="AO4180" s="11" t="str">
        <f t="shared" si="1404"/>
        <v/>
      </c>
      <c r="AP4180" s="11" t="str">
        <f t="shared" si="1405"/>
        <v/>
      </c>
      <c r="AT4180" s="11" t="str">
        <f t="shared" si="1406"/>
        <v/>
      </c>
      <c r="AU4180" s="11" t="str">
        <f t="shared" si="1407"/>
        <v/>
      </c>
      <c r="AV4180" s="11" t="str">
        <f t="shared" si="1408"/>
        <v/>
      </c>
      <c r="AW4180" s="11" t="str">
        <f t="shared" si="1409"/>
        <v/>
      </c>
      <c r="AX4180" s="11" t="str">
        <f t="shared" si="1410"/>
        <v/>
      </c>
      <c r="AY4180" s="11" t="str">
        <f t="shared" si="1411"/>
        <v/>
      </c>
      <c r="AZ4180" s="11" t="str">
        <f t="shared" si="1412"/>
        <v/>
      </c>
      <c r="BA4180" s="11" t="str">
        <f t="shared" si="1413"/>
        <v xml:space="preserve"> </v>
      </c>
      <c r="BB4180" s="11" t="str">
        <f>IFERROR(IF(AW4180="","",VLOOKUP(AW4180,SUSS!R:S,2,FALSE)),AY4180*SUSS!$M$2)</f>
        <v/>
      </c>
      <c r="BC4180" s="11" t="str">
        <f t="shared" si="1414"/>
        <v/>
      </c>
    </row>
    <row r="4181" spans="29:55">
      <c r="AC4181" s="11" t="str">
        <f t="shared" si="1394"/>
        <v/>
      </c>
      <c r="AD4181" s="11" t="str">
        <f t="shared" si="1395"/>
        <v/>
      </c>
      <c r="AE4181" s="11" t="str">
        <f t="shared" si="1396"/>
        <v/>
      </c>
      <c r="AF4181" s="11" t="str">
        <f t="shared" si="1397"/>
        <v/>
      </c>
      <c r="AG4181" s="11" t="str">
        <f t="shared" si="1398"/>
        <v/>
      </c>
      <c r="AH4181" s="11" t="str">
        <f t="shared" si="1399"/>
        <v/>
      </c>
      <c r="AI4181" s="11" t="str">
        <f t="shared" si="1400"/>
        <v/>
      </c>
      <c r="AJ4181" s="11" t="str">
        <f t="shared" si="1401"/>
        <v/>
      </c>
      <c r="AK4181" s="11" t="str">
        <f t="shared" si="1402"/>
        <v/>
      </c>
      <c r="AN4181" s="11" t="str">
        <f t="shared" si="1403"/>
        <v/>
      </c>
      <c r="AO4181" s="11" t="str">
        <f t="shared" si="1404"/>
        <v/>
      </c>
      <c r="AP4181" s="11" t="str">
        <f t="shared" si="1405"/>
        <v/>
      </c>
      <c r="AT4181" s="11" t="str">
        <f t="shared" si="1406"/>
        <v/>
      </c>
      <c r="AU4181" s="11" t="str">
        <f t="shared" si="1407"/>
        <v/>
      </c>
      <c r="AV4181" s="11" t="str">
        <f t="shared" si="1408"/>
        <v/>
      </c>
      <c r="AW4181" s="11" t="str">
        <f t="shared" si="1409"/>
        <v/>
      </c>
      <c r="AX4181" s="11" t="str">
        <f t="shared" si="1410"/>
        <v/>
      </c>
      <c r="AY4181" s="11" t="str">
        <f t="shared" si="1411"/>
        <v/>
      </c>
      <c r="AZ4181" s="11" t="str">
        <f t="shared" si="1412"/>
        <v/>
      </c>
      <c r="BA4181" s="11" t="str">
        <f t="shared" si="1413"/>
        <v xml:space="preserve"> </v>
      </c>
      <c r="BB4181" s="11" t="str">
        <f>IFERROR(IF(AW4181="","",VLOOKUP(AW4181,SUSS!R:S,2,FALSE)),AY4181*SUSS!$M$2)</f>
        <v/>
      </c>
      <c r="BC4181" s="11" t="str">
        <f t="shared" si="1414"/>
        <v/>
      </c>
    </row>
    <row r="4182" spans="29:55">
      <c r="AC4182" s="11" t="str">
        <f t="shared" si="1394"/>
        <v/>
      </c>
      <c r="AD4182" s="11" t="str">
        <f t="shared" si="1395"/>
        <v/>
      </c>
      <c r="AE4182" s="11" t="str">
        <f t="shared" si="1396"/>
        <v/>
      </c>
      <c r="AF4182" s="11" t="str">
        <f t="shared" si="1397"/>
        <v/>
      </c>
      <c r="AG4182" s="11" t="str">
        <f t="shared" si="1398"/>
        <v/>
      </c>
      <c r="AH4182" s="11" t="str">
        <f t="shared" si="1399"/>
        <v/>
      </c>
      <c r="AI4182" s="11" t="str">
        <f t="shared" si="1400"/>
        <v/>
      </c>
      <c r="AJ4182" s="11" t="str">
        <f t="shared" si="1401"/>
        <v/>
      </c>
      <c r="AK4182" s="11" t="str">
        <f t="shared" si="1402"/>
        <v/>
      </c>
      <c r="AN4182" s="11" t="str">
        <f t="shared" si="1403"/>
        <v/>
      </c>
      <c r="AO4182" s="11" t="str">
        <f t="shared" si="1404"/>
        <v/>
      </c>
      <c r="AP4182" s="11" t="str">
        <f t="shared" si="1405"/>
        <v/>
      </c>
      <c r="AT4182" s="11" t="str">
        <f t="shared" si="1406"/>
        <v/>
      </c>
      <c r="AU4182" s="11" t="str">
        <f t="shared" si="1407"/>
        <v/>
      </c>
      <c r="AV4182" s="11" t="str">
        <f t="shared" si="1408"/>
        <v/>
      </c>
      <c r="AW4182" s="11" t="str">
        <f t="shared" si="1409"/>
        <v/>
      </c>
      <c r="AX4182" s="11" t="str">
        <f t="shared" si="1410"/>
        <v/>
      </c>
      <c r="AY4182" s="11" t="str">
        <f t="shared" si="1411"/>
        <v/>
      </c>
      <c r="AZ4182" s="11" t="str">
        <f t="shared" si="1412"/>
        <v/>
      </c>
      <c r="BA4182" s="11" t="str">
        <f t="shared" si="1413"/>
        <v xml:space="preserve"> </v>
      </c>
      <c r="BB4182" s="11" t="str">
        <f>IFERROR(IF(AW4182="","",VLOOKUP(AW4182,SUSS!R:S,2,FALSE)),AY4182*SUSS!$M$2)</f>
        <v/>
      </c>
      <c r="BC4182" s="11" t="str">
        <f t="shared" si="1414"/>
        <v/>
      </c>
    </row>
    <row r="4183" spans="29:55">
      <c r="AC4183" s="11" t="str">
        <f t="shared" si="1394"/>
        <v/>
      </c>
      <c r="AD4183" s="11" t="str">
        <f t="shared" si="1395"/>
        <v/>
      </c>
      <c r="AE4183" s="11" t="str">
        <f t="shared" si="1396"/>
        <v/>
      </c>
      <c r="AF4183" s="11" t="str">
        <f t="shared" si="1397"/>
        <v/>
      </c>
      <c r="AG4183" s="11" t="str">
        <f t="shared" si="1398"/>
        <v/>
      </c>
      <c r="AH4183" s="11" t="str">
        <f t="shared" si="1399"/>
        <v/>
      </c>
      <c r="AI4183" s="11" t="str">
        <f t="shared" si="1400"/>
        <v/>
      </c>
      <c r="AJ4183" s="11" t="str">
        <f t="shared" si="1401"/>
        <v/>
      </c>
      <c r="AK4183" s="11" t="str">
        <f t="shared" si="1402"/>
        <v/>
      </c>
      <c r="AN4183" s="11" t="str">
        <f t="shared" si="1403"/>
        <v/>
      </c>
      <c r="AO4183" s="11" t="str">
        <f t="shared" si="1404"/>
        <v/>
      </c>
      <c r="AP4183" s="11" t="str">
        <f t="shared" si="1405"/>
        <v/>
      </c>
      <c r="AT4183" s="11" t="str">
        <f t="shared" si="1406"/>
        <v/>
      </c>
      <c r="AU4183" s="11" t="str">
        <f t="shared" si="1407"/>
        <v/>
      </c>
      <c r="AV4183" s="11" t="str">
        <f t="shared" si="1408"/>
        <v/>
      </c>
      <c r="AW4183" s="11" t="str">
        <f t="shared" si="1409"/>
        <v/>
      </c>
      <c r="AX4183" s="11" t="str">
        <f t="shared" si="1410"/>
        <v/>
      </c>
      <c r="AY4183" s="11" t="str">
        <f t="shared" si="1411"/>
        <v/>
      </c>
      <c r="AZ4183" s="11" t="str">
        <f t="shared" si="1412"/>
        <v/>
      </c>
      <c r="BA4183" s="11" t="str">
        <f t="shared" si="1413"/>
        <v xml:space="preserve"> </v>
      </c>
      <c r="BB4183" s="11" t="str">
        <f>IFERROR(IF(AW4183="","",VLOOKUP(AW4183,SUSS!R:S,2,FALSE)),AY4183*SUSS!$M$2)</f>
        <v/>
      </c>
      <c r="BC4183" s="11" t="str">
        <f t="shared" si="1414"/>
        <v/>
      </c>
    </row>
    <row r="4184" spans="29:55">
      <c r="AC4184" s="11" t="str">
        <f t="shared" si="1394"/>
        <v/>
      </c>
      <c r="AD4184" s="11" t="str">
        <f t="shared" si="1395"/>
        <v/>
      </c>
      <c r="AE4184" s="11" t="str">
        <f t="shared" si="1396"/>
        <v/>
      </c>
      <c r="AF4184" s="11" t="str">
        <f t="shared" si="1397"/>
        <v/>
      </c>
      <c r="AG4184" s="11" t="str">
        <f t="shared" si="1398"/>
        <v/>
      </c>
      <c r="AH4184" s="11" t="str">
        <f t="shared" si="1399"/>
        <v/>
      </c>
      <c r="AI4184" s="11" t="str">
        <f t="shared" si="1400"/>
        <v/>
      </c>
      <c r="AJ4184" s="11" t="str">
        <f t="shared" si="1401"/>
        <v/>
      </c>
      <c r="AK4184" s="11" t="str">
        <f t="shared" si="1402"/>
        <v/>
      </c>
      <c r="AN4184" s="11" t="str">
        <f t="shared" si="1403"/>
        <v/>
      </c>
      <c r="AO4184" s="11" t="str">
        <f t="shared" si="1404"/>
        <v/>
      </c>
      <c r="AP4184" s="11" t="str">
        <f t="shared" si="1405"/>
        <v/>
      </c>
      <c r="AT4184" s="11" t="str">
        <f t="shared" si="1406"/>
        <v/>
      </c>
      <c r="AU4184" s="11" t="str">
        <f t="shared" si="1407"/>
        <v/>
      </c>
      <c r="AV4184" s="11" t="str">
        <f t="shared" si="1408"/>
        <v/>
      </c>
      <c r="AW4184" s="11" t="str">
        <f t="shared" si="1409"/>
        <v/>
      </c>
      <c r="AX4184" s="11" t="str">
        <f t="shared" si="1410"/>
        <v/>
      </c>
      <c r="AY4184" s="11" t="str">
        <f t="shared" si="1411"/>
        <v/>
      </c>
      <c r="AZ4184" s="11" t="str">
        <f t="shared" si="1412"/>
        <v/>
      </c>
      <c r="BA4184" s="11" t="str">
        <f t="shared" si="1413"/>
        <v xml:space="preserve"> </v>
      </c>
      <c r="BB4184" s="11" t="str">
        <f>IFERROR(IF(AW4184="","",VLOOKUP(AW4184,SUSS!R:S,2,FALSE)),AY4184*SUSS!$M$2)</f>
        <v/>
      </c>
      <c r="BC4184" s="11" t="str">
        <f t="shared" si="1414"/>
        <v/>
      </c>
    </row>
    <row r="4185" spans="29:55">
      <c r="AC4185" s="11" t="str">
        <f t="shared" si="1394"/>
        <v/>
      </c>
      <c r="AD4185" s="11" t="str">
        <f t="shared" si="1395"/>
        <v/>
      </c>
      <c r="AE4185" s="11" t="str">
        <f t="shared" si="1396"/>
        <v/>
      </c>
      <c r="AF4185" s="11" t="str">
        <f t="shared" si="1397"/>
        <v/>
      </c>
      <c r="AG4185" s="11" t="str">
        <f t="shared" si="1398"/>
        <v/>
      </c>
      <c r="AH4185" s="11" t="str">
        <f t="shared" si="1399"/>
        <v/>
      </c>
      <c r="AI4185" s="11" t="str">
        <f t="shared" si="1400"/>
        <v/>
      </c>
      <c r="AJ4185" s="11" t="str">
        <f t="shared" si="1401"/>
        <v/>
      </c>
      <c r="AK4185" s="11" t="str">
        <f t="shared" si="1402"/>
        <v/>
      </c>
      <c r="AN4185" s="11" t="str">
        <f t="shared" si="1403"/>
        <v/>
      </c>
      <c r="AO4185" s="11" t="str">
        <f t="shared" si="1404"/>
        <v/>
      </c>
      <c r="AP4185" s="11" t="str">
        <f t="shared" si="1405"/>
        <v/>
      </c>
      <c r="AT4185" s="11" t="str">
        <f t="shared" si="1406"/>
        <v/>
      </c>
      <c r="AU4185" s="11" t="str">
        <f t="shared" si="1407"/>
        <v/>
      </c>
      <c r="AV4185" s="11" t="str">
        <f t="shared" si="1408"/>
        <v/>
      </c>
      <c r="AW4185" s="11" t="str">
        <f t="shared" si="1409"/>
        <v/>
      </c>
      <c r="AX4185" s="11" t="str">
        <f t="shared" si="1410"/>
        <v/>
      </c>
      <c r="AY4185" s="11" t="str">
        <f t="shared" si="1411"/>
        <v/>
      </c>
      <c r="AZ4185" s="11" t="str">
        <f t="shared" si="1412"/>
        <v/>
      </c>
      <c r="BA4185" s="11" t="str">
        <f t="shared" si="1413"/>
        <v xml:space="preserve"> </v>
      </c>
      <c r="BB4185" s="11" t="str">
        <f>IFERROR(IF(AW4185="","",VLOOKUP(AW4185,SUSS!R:S,2,FALSE)),AY4185*SUSS!$M$2)</f>
        <v/>
      </c>
      <c r="BC4185" s="11" t="str">
        <f t="shared" si="1414"/>
        <v/>
      </c>
    </row>
    <row r="4186" spans="29:55">
      <c r="AC4186" s="11" t="str">
        <f t="shared" si="1394"/>
        <v/>
      </c>
      <c r="AD4186" s="11" t="str">
        <f t="shared" si="1395"/>
        <v/>
      </c>
      <c r="AE4186" s="11" t="str">
        <f t="shared" si="1396"/>
        <v/>
      </c>
      <c r="AF4186" s="11" t="str">
        <f t="shared" si="1397"/>
        <v/>
      </c>
      <c r="AG4186" s="11" t="str">
        <f t="shared" si="1398"/>
        <v/>
      </c>
      <c r="AH4186" s="11" t="str">
        <f t="shared" si="1399"/>
        <v/>
      </c>
      <c r="AI4186" s="11" t="str">
        <f t="shared" si="1400"/>
        <v/>
      </c>
      <c r="AJ4186" s="11" t="str">
        <f t="shared" si="1401"/>
        <v/>
      </c>
      <c r="AK4186" s="11" t="str">
        <f t="shared" si="1402"/>
        <v/>
      </c>
      <c r="AN4186" s="11" t="str">
        <f t="shared" si="1403"/>
        <v/>
      </c>
      <c r="AO4186" s="11" t="str">
        <f t="shared" si="1404"/>
        <v/>
      </c>
      <c r="AP4186" s="11" t="str">
        <f t="shared" si="1405"/>
        <v/>
      </c>
      <c r="AT4186" s="11" t="str">
        <f t="shared" si="1406"/>
        <v/>
      </c>
      <c r="AU4186" s="11" t="str">
        <f t="shared" si="1407"/>
        <v/>
      </c>
      <c r="AV4186" s="11" t="str">
        <f t="shared" si="1408"/>
        <v/>
      </c>
      <c r="AW4186" s="11" t="str">
        <f t="shared" si="1409"/>
        <v/>
      </c>
      <c r="AX4186" s="11" t="str">
        <f t="shared" si="1410"/>
        <v/>
      </c>
      <c r="AY4186" s="11" t="str">
        <f t="shared" si="1411"/>
        <v/>
      </c>
      <c r="AZ4186" s="11" t="str">
        <f t="shared" si="1412"/>
        <v/>
      </c>
      <c r="BA4186" s="11" t="str">
        <f t="shared" si="1413"/>
        <v xml:space="preserve"> </v>
      </c>
      <c r="BB4186" s="11" t="str">
        <f>IFERROR(IF(AW4186="","",VLOOKUP(AW4186,SUSS!R:S,2,FALSE)),AY4186*SUSS!$M$2)</f>
        <v/>
      </c>
      <c r="BC4186" s="11" t="str">
        <f t="shared" si="1414"/>
        <v/>
      </c>
    </row>
    <row r="4187" spans="29:55">
      <c r="AC4187" s="11" t="str">
        <f t="shared" si="1394"/>
        <v/>
      </c>
      <c r="AD4187" s="11" t="str">
        <f t="shared" si="1395"/>
        <v/>
      </c>
      <c r="AE4187" s="11" t="str">
        <f t="shared" si="1396"/>
        <v/>
      </c>
      <c r="AF4187" s="11" t="str">
        <f t="shared" si="1397"/>
        <v/>
      </c>
      <c r="AG4187" s="11" t="str">
        <f t="shared" si="1398"/>
        <v/>
      </c>
      <c r="AH4187" s="11" t="str">
        <f t="shared" si="1399"/>
        <v/>
      </c>
      <c r="AI4187" s="11" t="str">
        <f t="shared" si="1400"/>
        <v/>
      </c>
      <c r="AJ4187" s="11" t="str">
        <f t="shared" si="1401"/>
        <v/>
      </c>
      <c r="AK4187" s="11" t="str">
        <f t="shared" si="1402"/>
        <v/>
      </c>
      <c r="AN4187" s="11" t="str">
        <f t="shared" si="1403"/>
        <v/>
      </c>
      <c r="AO4187" s="11" t="str">
        <f t="shared" si="1404"/>
        <v/>
      </c>
      <c r="AP4187" s="11" t="str">
        <f t="shared" si="1405"/>
        <v/>
      </c>
      <c r="AT4187" s="11" t="str">
        <f t="shared" si="1406"/>
        <v/>
      </c>
      <c r="AU4187" s="11" t="str">
        <f t="shared" si="1407"/>
        <v/>
      </c>
      <c r="AV4187" s="11" t="str">
        <f t="shared" si="1408"/>
        <v/>
      </c>
      <c r="AW4187" s="11" t="str">
        <f t="shared" si="1409"/>
        <v/>
      </c>
      <c r="AX4187" s="11" t="str">
        <f t="shared" si="1410"/>
        <v/>
      </c>
      <c r="AY4187" s="11" t="str">
        <f t="shared" si="1411"/>
        <v/>
      </c>
      <c r="AZ4187" s="11" t="str">
        <f t="shared" si="1412"/>
        <v/>
      </c>
      <c r="BA4187" s="11" t="str">
        <f t="shared" si="1413"/>
        <v xml:space="preserve"> </v>
      </c>
      <c r="BB4187" s="11" t="str">
        <f>IFERROR(IF(AW4187="","",VLOOKUP(AW4187,SUSS!R:S,2,FALSE)),AY4187*SUSS!$M$2)</f>
        <v/>
      </c>
      <c r="BC4187" s="11" t="str">
        <f t="shared" si="1414"/>
        <v/>
      </c>
    </row>
    <row r="4188" spans="29:55">
      <c r="AC4188" s="11" t="str">
        <f t="shared" si="1394"/>
        <v/>
      </c>
      <c r="AD4188" s="11" t="str">
        <f t="shared" si="1395"/>
        <v/>
      </c>
      <c r="AE4188" s="11" t="str">
        <f t="shared" si="1396"/>
        <v/>
      </c>
      <c r="AF4188" s="11" t="str">
        <f t="shared" si="1397"/>
        <v/>
      </c>
      <c r="AG4188" s="11" t="str">
        <f t="shared" si="1398"/>
        <v/>
      </c>
      <c r="AH4188" s="11" t="str">
        <f t="shared" si="1399"/>
        <v/>
      </c>
      <c r="AI4188" s="11" t="str">
        <f t="shared" si="1400"/>
        <v/>
      </c>
      <c r="AJ4188" s="11" t="str">
        <f t="shared" si="1401"/>
        <v/>
      </c>
      <c r="AK4188" s="11" t="str">
        <f t="shared" si="1402"/>
        <v/>
      </c>
      <c r="AN4188" s="11" t="str">
        <f t="shared" si="1403"/>
        <v/>
      </c>
      <c r="AO4188" s="11" t="str">
        <f t="shared" si="1404"/>
        <v/>
      </c>
      <c r="AP4188" s="11" t="str">
        <f t="shared" si="1405"/>
        <v/>
      </c>
      <c r="AT4188" s="11" t="str">
        <f t="shared" si="1406"/>
        <v/>
      </c>
      <c r="AU4188" s="11" t="str">
        <f t="shared" si="1407"/>
        <v/>
      </c>
      <c r="AV4188" s="11" t="str">
        <f t="shared" si="1408"/>
        <v/>
      </c>
      <c r="AW4188" s="11" t="str">
        <f t="shared" si="1409"/>
        <v/>
      </c>
      <c r="AX4188" s="11" t="str">
        <f t="shared" si="1410"/>
        <v/>
      </c>
      <c r="AY4188" s="11" t="str">
        <f t="shared" si="1411"/>
        <v/>
      </c>
      <c r="AZ4188" s="11" t="str">
        <f t="shared" si="1412"/>
        <v/>
      </c>
      <c r="BA4188" s="11" t="str">
        <f t="shared" si="1413"/>
        <v xml:space="preserve"> </v>
      </c>
      <c r="BB4188" s="11" t="str">
        <f>IFERROR(IF(AW4188="","",VLOOKUP(AW4188,SUSS!R:S,2,FALSE)),AY4188*SUSS!$M$2)</f>
        <v/>
      </c>
      <c r="BC4188" s="11" t="str">
        <f t="shared" si="1414"/>
        <v/>
      </c>
    </row>
    <row r="4189" spans="29:55">
      <c r="AC4189" s="11" t="str">
        <f t="shared" si="1394"/>
        <v/>
      </c>
      <c r="AD4189" s="11" t="str">
        <f t="shared" si="1395"/>
        <v/>
      </c>
      <c r="AE4189" s="11" t="str">
        <f t="shared" si="1396"/>
        <v/>
      </c>
      <c r="AF4189" s="11" t="str">
        <f t="shared" si="1397"/>
        <v/>
      </c>
      <c r="AG4189" s="11" t="str">
        <f t="shared" si="1398"/>
        <v/>
      </c>
      <c r="AH4189" s="11" t="str">
        <f t="shared" si="1399"/>
        <v/>
      </c>
      <c r="AI4189" s="11" t="str">
        <f t="shared" si="1400"/>
        <v/>
      </c>
      <c r="AJ4189" s="11" t="str">
        <f t="shared" si="1401"/>
        <v/>
      </c>
      <c r="AK4189" s="11" t="str">
        <f t="shared" si="1402"/>
        <v/>
      </c>
      <c r="AN4189" s="11" t="str">
        <f t="shared" si="1403"/>
        <v/>
      </c>
      <c r="AO4189" s="11" t="str">
        <f t="shared" si="1404"/>
        <v/>
      </c>
      <c r="AP4189" s="11" t="str">
        <f t="shared" si="1405"/>
        <v/>
      </c>
      <c r="AT4189" s="11" t="str">
        <f t="shared" si="1406"/>
        <v/>
      </c>
      <c r="AU4189" s="11" t="str">
        <f t="shared" si="1407"/>
        <v/>
      </c>
      <c r="AV4189" s="11" t="str">
        <f t="shared" si="1408"/>
        <v/>
      </c>
      <c r="AW4189" s="11" t="str">
        <f t="shared" si="1409"/>
        <v/>
      </c>
      <c r="AX4189" s="11" t="str">
        <f t="shared" si="1410"/>
        <v/>
      </c>
      <c r="AY4189" s="11" t="str">
        <f t="shared" si="1411"/>
        <v/>
      </c>
      <c r="AZ4189" s="11" t="str">
        <f t="shared" si="1412"/>
        <v/>
      </c>
      <c r="BA4189" s="11" t="str">
        <f t="shared" si="1413"/>
        <v xml:space="preserve"> </v>
      </c>
      <c r="BB4189" s="11" t="str">
        <f>IFERROR(IF(AW4189="","",VLOOKUP(AW4189,SUSS!R:S,2,FALSE)),AY4189*SUSS!$M$2)</f>
        <v/>
      </c>
      <c r="BC4189" s="11" t="str">
        <f t="shared" si="1414"/>
        <v/>
      </c>
    </row>
    <row r="4190" spans="29:55">
      <c r="AC4190" s="11" t="str">
        <f t="shared" si="1394"/>
        <v/>
      </c>
      <c r="AD4190" s="11" t="str">
        <f t="shared" si="1395"/>
        <v/>
      </c>
      <c r="AE4190" s="11" t="str">
        <f t="shared" si="1396"/>
        <v/>
      </c>
      <c r="AF4190" s="11" t="str">
        <f t="shared" si="1397"/>
        <v/>
      </c>
      <c r="AG4190" s="11" t="str">
        <f t="shared" si="1398"/>
        <v/>
      </c>
      <c r="AH4190" s="11" t="str">
        <f t="shared" si="1399"/>
        <v/>
      </c>
      <c r="AI4190" s="11" t="str">
        <f t="shared" si="1400"/>
        <v/>
      </c>
      <c r="AJ4190" s="11" t="str">
        <f t="shared" si="1401"/>
        <v/>
      </c>
      <c r="AK4190" s="11" t="str">
        <f t="shared" si="1402"/>
        <v/>
      </c>
      <c r="AN4190" s="11" t="str">
        <f t="shared" si="1403"/>
        <v/>
      </c>
      <c r="AO4190" s="11" t="str">
        <f t="shared" si="1404"/>
        <v/>
      </c>
      <c r="AP4190" s="11" t="str">
        <f t="shared" si="1405"/>
        <v/>
      </c>
      <c r="AT4190" s="11" t="str">
        <f t="shared" si="1406"/>
        <v/>
      </c>
      <c r="AU4190" s="11" t="str">
        <f t="shared" si="1407"/>
        <v/>
      </c>
      <c r="AV4190" s="11" t="str">
        <f t="shared" si="1408"/>
        <v/>
      </c>
      <c r="AW4190" s="11" t="str">
        <f t="shared" si="1409"/>
        <v/>
      </c>
      <c r="AX4190" s="11" t="str">
        <f t="shared" si="1410"/>
        <v/>
      </c>
      <c r="AY4190" s="11" t="str">
        <f t="shared" si="1411"/>
        <v/>
      </c>
      <c r="AZ4190" s="11" t="str">
        <f t="shared" si="1412"/>
        <v/>
      </c>
      <c r="BA4190" s="11" t="str">
        <f t="shared" si="1413"/>
        <v xml:space="preserve"> </v>
      </c>
      <c r="BB4190" s="11" t="str">
        <f>IFERROR(IF(AW4190="","",VLOOKUP(AW4190,SUSS!R:S,2,FALSE)),AY4190*SUSS!$M$2)</f>
        <v/>
      </c>
      <c r="BC4190" s="11" t="str">
        <f t="shared" si="1414"/>
        <v/>
      </c>
    </row>
    <row r="4191" spans="29:55">
      <c r="AC4191" s="11" t="str">
        <f t="shared" si="1394"/>
        <v/>
      </c>
      <c r="AD4191" s="11" t="str">
        <f t="shared" si="1395"/>
        <v/>
      </c>
      <c r="AE4191" s="11" t="str">
        <f t="shared" si="1396"/>
        <v/>
      </c>
      <c r="AF4191" s="11" t="str">
        <f t="shared" si="1397"/>
        <v/>
      </c>
      <c r="AG4191" s="11" t="str">
        <f t="shared" si="1398"/>
        <v/>
      </c>
      <c r="AH4191" s="11" t="str">
        <f t="shared" si="1399"/>
        <v/>
      </c>
      <c r="AI4191" s="11" t="str">
        <f t="shared" si="1400"/>
        <v/>
      </c>
      <c r="AJ4191" s="11" t="str">
        <f t="shared" si="1401"/>
        <v/>
      </c>
      <c r="AK4191" s="11" t="str">
        <f t="shared" si="1402"/>
        <v/>
      </c>
      <c r="AN4191" s="11" t="str">
        <f t="shared" si="1403"/>
        <v/>
      </c>
      <c r="AO4191" s="11" t="str">
        <f t="shared" si="1404"/>
        <v/>
      </c>
      <c r="AP4191" s="11" t="str">
        <f t="shared" si="1405"/>
        <v/>
      </c>
      <c r="AT4191" s="11" t="str">
        <f t="shared" si="1406"/>
        <v/>
      </c>
      <c r="AU4191" s="11" t="str">
        <f t="shared" si="1407"/>
        <v/>
      </c>
      <c r="AV4191" s="11" t="str">
        <f t="shared" si="1408"/>
        <v/>
      </c>
      <c r="AW4191" s="11" t="str">
        <f t="shared" si="1409"/>
        <v/>
      </c>
      <c r="AX4191" s="11" t="str">
        <f t="shared" si="1410"/>
        <v/>
      </c>
      <c r="AY4191" s="11" t="str">
        <f t="shared" si="1411"/>
        <v/>
      </c>
      <c r="AZ4191" s="11" t="str">
        <f t="shared" si="1412"/>
        <v/>
      </c>
      <c r="BA4191" s="11" t="str">
        <f t="shared" si="1413"/>
        <v xml:space="preserve"> </v>
      </c>
      <c r="BB4191" s="11" t="str">
        <f>IFERROR(IF(AW4191="","",VLOOKUP(AW4191,SUSS!R:S,2,FALSE)),AY4191*SUSS!$M$2)</f>
        <v/>
      </c>
      <c r="BC4191" s="11" t="str">
        <f t="shared" si="1414"/>
        <v/>
      </c>
    </row>
    <row r="4192" spans="29:55">
      <c r="AC4192" s="11" t="str">
        <f t="shared" si="1394"/>
        <v/>
      </c>
      <c r="AD4192" s="11" t="str">
        <f t="shared" si="1395"/>
        <v/>
      </c>
      <c r="AE4192" s="11" t="str">
        <f t="shared" si="1396"/>
        <v/>
      </c>
      <c r="AF4192" s="11" t="str">
        <f t="shared" si="1397"/>
        <v/>
      </c>
      <c r="AG4192" s="11" t="str">
        <f t="shared" si="1398"/>
        <v/>
      </c>
      <c r="AH4192" s="11" t="str">
        <f t="shared" si="1399"/>
        <v/>
      </c>
      <c r="AI4192" s="11" t="str">
        <f t="shared" si="1400"/>
        <v/>
      </c>
      <c r="AJ4192" s="11" t="str">
        <f t="shared" si="1401"/>
        <v/>
      </c>
      <c r="AK4192" s="11" t="str">
        <f t="shared" si="1402"/>
        <v/>
      </c>
      <c r="AN4192" s="11" t="str">
        <f t="shared" si="1403"/>
        <v/>
      </c>
      <c r="AO4192" s="11" t="str">
        <f t="shared" si="1404"/>
        <v/>
      </c>
      <c r="AP4192" s="11" t="str">
        <f t="shared" si="1405"/>
        <v/>
      </c>
      <c r="AT4192" s="11" t="str">
        <f t="shared" si="1406"/>
        <v/>
      </c>
      <c r="AU4192" s="11" t="str">
        <f t="shared" si="1407"/>
        <v/>
      </c>
      <c r="AV4192" s="11" t="str">
        <f t="shared" si="1408"/>
        <v/>
      </c>
      <c r="AW4192" s="11" t="str">
        <f t="shared" si="1409"/>
        <v/>
      </c>
      <c r="AX4192" s="11" t="str">
        <f t="shared" si="1410"/>
        <v/>
      </c>
      <c r="AY4192" s="11" t="str">
        <f t="shared" si="1411"/>
        <v/>
      </c>
      <c r="AZ4192" s="11" t="str">
        <f t="shared" si="1412"/>
        <v/>
      </c>
      <c r="BA4192" s="11" t="str">
        <f t="shared" si="1413"/>
        <v xml:space="preserve"> </v>
      </c>
      <c r="BB4192" s="11" t="str">
        <f>IFERROR(IF(AW4192="","",VLOOKUP(AW4192,SUSS!R:S,2,FALSE)),AY4192*SUSS!$M$2)</f>
        <v/>
      </c>
      <c r="BC4192" s="11" t="str">
        <f t="shared" si="1414"/>
        <v/>
      </c>
    </row>
    <row r="4193" spans="29:55">
      <c r="AC4193" s="11" t="str">
        <f t="shared" ref="AC4193:AC4256" si="1415">IF($E4193=$AD$1,IF($G4193=$AE$1,A4193,""),"")</f>
        <v/>
      </c>
      <c r="AD4193" s="11" t="str">
        <f t="shared" ref="AD4193:AD4256" si="1416">IF($E4193=$AD$1,IF($G4193=$AE$1,E4193,""),"")</f>
        <v/>
      </c>
      <c r="AE4193" s="11" t="str">
        <f t="shared" ref="AE4193:AE4256" si="1417">IF($E4193=$AD$1,IF($G4193=$AE$1,F4193,""),"")</f>
        <v/>
      </c>
      <c r="AF4193" s="11" t="str">
        <f t="shared" ref="AF4193:AF4256" si="1418">IF($E4193=$AD$1,IF($G4193=$AE$1,G4193,""),"")</f>
        <v/>
      </c>
      <c r="AG4193" s="11" t="str">
        <f t="shared" ref="AG4193:AG4256" si="1419">IF($E4193=$AD$1,IF($G4193=$AE$1,I4193,""),"")</f>
        <v/>
      </c>
      <c r="AH4193" s="11" t="str">
        <f t="shared" ref="AH4193:AH4256" si="1420">IF($E4193=$AD$1,IF($G4193=$AE$1,J4193,""),"")</f>
        <v/>
      </c>
      <c r="AI4193" s="11" t="str">
        <f t="shared" ref="AI4193:AI4256" si="1421">IF($E4193=$AD$1,IF($G4193=$AE$1,K4193,""),"")</f>
        <v/>
      </c>
      <c r="AJ4193" s="11" t="str">
        <f t="shared" ref="AJ4193:AJ4256" si="1422">IF($E4193=$AD$1,IF($G4193=$AE$1,B4193,""),"")</f>
        <v/>
      </c>
      <c r="AK4193" s="11" t="str">
        <f t="shared" ref="AK4193:AK4256" si="1423">IF($E4193=$AD$1,IF($G4193=$AE$1,C4193,""),"")</f>
        <v/>
      </c>
      <c r="AN4193" s="11" t="str">
        <f t="shared" ref="AN4193:AN4256" si="1424">LEFT(AO4193,7)</f>
        <v/>
      </c>
      <c r="AO4193" s="11" t="str">
        <f t="shared" ref="AO4193:AO4256" si="1425">IF(AF4193=$AE$1,AJ4193&amp;"/"&amp;AK4193&amp;" "&amp;AD4193,"")</f>
        <v/>
      </c>
      <c r="AP4193" s="11" t="str">
        <f t="shared" ref="AP4193:AP4256" si="1426">IF(AO4193&lt;&gt;"",AI4193,"")</f>
        <v/>
      </c>
      <c r="AT4193" s="11" t="str">
        <f t="shared" ref="AT4193:AT4256" si="1427">IF($Q4193=$AD$1,N4193,"")</f>
        <v/>
      </c>
      <c r="AU4193" s="11" t="str">
        <f t="shared" ref="AU4193:AU4256" si="1428">IF($Q4193=$AD$1,O4193,"")</f>
        <v/>
      </c>
      <c r="AV4193" s="11" t="str">
        <f t="shared" ref="AV4193:AV4256" si="1429">IF($Q4193=$AD$1,P4193,"")</f>
        <v/>
      </c>
      <c r="AW4193" s="11" t="str">
        <f t="shared" ref="AW4193:AW4256" si="1430">IF($Q4193=$AD$1,T4193,"")</f>
        <v/>
      </c>
      <c r="AX4193" s="11" t="str">
        <f t="shared" ref="AX4193:AX4256" si="1431">IF(AW4193&lt;&gt;"",AW4193&amp;" "&amp;$AD$1,"")</f>
        <v/>
      </c>
      <c r="AY4193" s="11" t="str">
        <f t="shared" ref="AY4193:AY4256" si="1432">VLOOKUP(AX4193,AO:AP,2,FALSE)</f>
        <v/>
      </c>
      <c r="AZ4193" s="11" t="str">
        <f t="shared" ref="AZ4193:AZ4256" si="1433">IF(AY4193="","",AV4193/AY4193)</f>
        <v/>
      </c>
      <c r="BA4193" s="11" t="str">
        <f t="shared" ref="BA4193:BA4256" si="1434">AT4193&amp;" "&amp;AU4193</f>
        <v xml:space="preserve"> </v>
      </c>
      <c r="BB4193" s="11" t="str">
        <f>IFERROR(IF(AW4193="","",VLOOKUP(AW4193,SUSS!R:S,2,FALSE)),AY4193*SUSS!$M$2)</f>
        <v/>
      </c>
      <c r="BC4193" s="11" t="str">
        <f t="shared" ref="BC4193:BC4256" si="1435">IFERROR(IF(BB4193&lt;&gt;"",AZ4193*BB4193,""),"VER")</f>
        <v/>
      </c>
    </row>
    <row r="4194" spans="29:55">
      <c r="AC4194" s="11" t="str">
        <f t="shared" si="1415"/>
        <v/>
      </c>
      <c r="AD4194" s="11" t="str">
        <f t="shared" si="1416"/>
        <v/>
      </c>
      <c r="AE4194" s="11" t="str">
        <f t="shared" si="1417"/>
        <v/>
      </c>
      <c r="AF4194" s="11" t="str">
        <f t="shared" si="1418"/>
        <v/>
      </c>
      <c r="AG4194" s="11" t="str">
        <f t="shared" si="1419"/>
        <v/>
      </c>
      <c r="AH4194" s="11" t="str">
        <f t="shared" si="1420"/>
        <v/>
      </c>
      <c r="AI4194" s="11" t="str">
        <f t="shared" si="1421"/>
        <v/>
      </c>
      <c r="AJ4194" s="11" t="str">
        <f t="shared" si="1422"/>
        <v/>
      </c>
      <c r="AK4194" s="11" t="str">
        <f t="shared" si="1423"/>
        <v/>
      </c>
      <c r="AN4194" s="11" t="str">
        <f t="shared" si="1424"/>
        <v/>
      </c>
      <c r="AO4194" s="11" t="str">
        <f t="shared" si="1425"/>
        <v/>
      </c>
      <c r="AP4194" s="11" t="str">
        <f t="shared" si="1426"/>
        <v/>
      </c>
      <c r="AT4194" s="11" t="str">
        <f t="shared" si="1427"/>
        <v/>
      </c>
      <c r="AU4194" s="11" t="str">
        <f t="shared" si="1428"/>
        <v/>
      </c>
      <c r="AV4194" s="11" t="str">
        <f t="shared" si="1429"/>
        <v/>
      </c>
      <c r="AW4194" s="11" t="str">
        <f t="shared" si="1430"/>
        <v/>
      </c>
      <c r="AX4194" s="11" t="str">
        <f t="shared" si="1431"/>
        <v/>
      </c>
      <c r="AY4194" s="11" t="str">
        <f t="shared" si="1432"/>
        <v/>
      </c>
      <c r="AZ4194" s="11" t="str">
        <f t="shared" si="1433"/>
        <v/>
      </c>
      <c r="BA4194" s="11" t="str">
        <f t="shared" si="1434"/>
        <v xml:space="preserve"> </v>
      </c>
      <c r="BB4194" s="11" t="str">
        <f>IFERROR(IF(AW4194="","",VLOOKUP(AW4194,SUSS!R:S,2,FALSE)),AY4194*SUSS!$M$2)</f>
        <v/>
      </c>
      <c r="BC4194" s="11" t="str">
        <f t="shared" si="1435"/>
        <v/>
      </c>
    </row>
    <row r="4195" spans="29:55">
      <c r="AC4195" s="11" t="str">
        <f t="shared" si="1415"/>
        <v/>
      </c>
      <c r="AD4195" s="11" t="str">
        <f t="shared" si="1416"/>
        <v/>
      </c>
      <c r="AE4195" s="11" t="str">
        <f t="shared" si="1417"/>
        <v/>
      </c>
      <c r="AF4195" s="11" t="str">
        <f t="shared" si="1418"/>
        <v/>
      </c>
      <c r="AG4195" s="11" t="str">
        <f t="shared" si="1419"/>
        <v/>
      </c>
      <c r="AH4195" s="11" t="str">
        <f t="shared" si="1420"/>
        <v/>
      </c>
      <c r="AI4195" s="11" t="str">
        <f t="shared" si="1421"/>
        <v/>
      </c>
      <c r="AJ4195" s="11" t="str">
        <f t="shared" si="1422"/>
        <v/>
      </c>
      <c r="AK4195" s="11" t="str">
        <f t="shared" si="1423"/>
        <v/>
      </c>
      <c r="AN4195" s="11" t="str">
        <f t="shared" si="1424"/>
        <v/>
      </c>
      <c r="AO4195" s="11" t="str">
        <f t="shared" si="1425"/>
        <v/>
      </c>
      <c r="AP4195" s="11" t="str">
        <f t="shared" si="1426"/>
        <v/>
      </c>
      <c r="AT4195" s="11" t="str">
        <f t="shared" si="1427"/>
        <v/>
      </c>
      <c r="AU4195" s="11" t="str">
        <f t="shared" si="1428"/>
        <v/>
      </c>
      <c r="AV4195" s="11" t="str">
        <f t="shared" si="1429"/>
        <v/>
      </c>
      <c r="AW4195" s="11" t="str">
        <f t="shared" si="1430"/>
        <v/>
      </c>
      <c r="AX4195" s="11" t="str">
        <f t="shared" si="1431"/>
        <v/>
      </c>
      <c r="AY4195" s="11" t="str">
        <f t="shared" si="1432"/>
        <v/>
      </c>
      <c r="AZ4195" s="11" t="str">
        <f t="shared" si="1433"/>
        <v/>
      </c>
      <c r="BA4195" s="11" t="str">
        <f t="shared" si="1434"/>
        <v xml:space="preserve"> </v>
      </c>
      <c r="BB4195" s="11" t="str">
        <f>IFERROR(IF(AW4195="","",VLOOKUP(AW4195,SUSS!R:S,2,FALSE)),AY4195*SUSS!$M$2)</f>
        <v/>
      </c>
      <c r="BC4195" s="11" t="str">
        <f t="shared" si="1435"/>
        <v/>
      </c>
    </row>
    <row r="4196" spans="29:55">
      <c r="AC4196" s="11" t="str">
        <f t="shared" si="1415"/>
        <v/>
      </c>
      <c r="AD4196" s="11" t="str">
        <f t="shared" si="1416"/>
        <v/>
      </c>
      <c r="AE4196" s="11" t="str">
        <f t="shared" si="1417"/>
        <v/>
      </c>
      <c r="AF4196" s="11" t="str">
        <f t="shared" si="1418"/>
        <v/>
      </c>
      <c r="AG4196" s="11" t="str">
        <f t="shared" si="1419"/>
        <v/>
      </c>
      <c r="AH4196" s="11" t="str">
        <f t="shared" si="1420"/>
        <v/>
      </c>
      <c r="AI4196" s="11" t="str">
        <f t="shared" si="1421"/>
        <v/>
      </c>
      <c r="AJ4196" s="11" t="str">
        <f t="shared" si="1422"/>
        <v/>
      </c>
      <c r="AK4196" s="11" t="str">
        <f t="shared" si="1423"/>
        <v/>
      </c>
      <c r="AN4196" s="11" t="str">
        <f t="shared" si="1424"/>
        <v/>
      </c>
      <c r="AO4196" s="11" t="str">
        <f t="shared" si="1425"/>
        <v/>
      </c>
      <c r="AP4196" s="11" t="str">
        <f t="shared" si="1426"/>
        <v/>
      </c>
      <c r="AT4196" s="11" t="str">
        <f t="shared" si="1427"/>
        <v/>
      </c>
      <c r="AU4196" s="11" t="str">
        <f t="shared" si="1428"/>
        <v/>
      </c>
      <c r="AV4196" s="11" t="str">
        <f t="shared" si="1429"/>
        <v/>
      </c>
      <c r="AW4196" s="11" t="str">
        <f t="shared" si="1430"/>
        <v/>
      </c>
      <c r="AX4196" s="11" t="str">
        <f t="shared" si="1431"/>
        <v/>
      </c>
      <c r="AY4196" s="11" t="str">
        <f t="shared" si="1432"/>
        <v/>
      </c>
      <c r="AZ4196" s="11" t="str">
        <f t="shared" si="1433"/>
        <v/>
      </c>
      <c r="BA4196" s="11" t="str">
        <f t="shared" si="1434"/>
        <v xml:space="preserve"> </v>
      </c>
      <c r="BB4196" s="11" t="str">
        <f>IFERROR(IF(AW4196="","",VLOOKUP(AW4196,SUSS!R:S,2,FALSE)),AY4196*SUSS!$M$2)</f>
        <v/>
      </c>
      <c r="BC4196" s="11" t="str">
        <f t="shared" si="1435"/>
        <v/>
      </c>
    </row>
    <row r="4197" spans="29:55">
      <c r="AC4197" s="11" t="str">
        <f t="shared" si="1415"/>
        <v/>
      </c>
      <c r="AD4197" s="11" t="str">
        <f t="shared" si="1416"/>
        <v/>
      </c>
      <c r="AE4197" s="11" t="str">
        <f t="shared" si="1417"/>
        <v/>
      </c>
      <c r="AF4197" s="11" t="str">
        <f t="shared" si="1418"/>
        <v/>
      </c>
      <c r="AG4197" s="11" t="str">
        <f t="shared" si="1419"/>
        <v/>
      </c>
      <c r="AH4197" s="11" t="str">
        <f t="shared" si="1420"/>
        <v/>
      </c>
      <c r="AI4197" s="11" t="str">
        <f t="shared" si="1421"/>
        <v/>
      </c>
      <c r="AJ4197" s="11" t="str">
        <f t="shared" si="1422"/>
        <v/>
      </c>
      <c r="AK4197" s="11" t="str">
        <f t="shared" si="1423"/>
        <v/>
      </c>
      <c r="AN4197" s="11" t="str">
        <f t="shared" si="1424"/>
        <v/>
      </c>
      <c r="AO4197" s="11" t="str">
        <f t="shared" si="1425"/>
        <v/>
      </c>
      <c r="AP4197" s="11" t="str">
        <f t="shared" si="1426"/>
        <v/>
      </c>
      <c r="AT4197" s="11" t="str">
        <f t="shared" si="1427"/>
        <v/>
      </c>
      <c r="AU4197" s="11" t="str">
        <f t="shared" si="1428"/>
        <v/>
      </c>
      <c r="AV4197" s="11" t="str">
        <f t="shared" si="1429"/>
        <v/>
      </c>
      <c r="AW4197" s="11" t="str">
        <f t="shared" si="1430"/>
        <v/>
      </c>
      <c r="AX4197" s="11" t="str">
        <f t="shared" si="1431"/>
        <v/>
      </c>
      <c r="AY4197" s="11" t="str">
        <f t="shared" si="1432"/>
        <v/>
      </c>
      <c r="AZ4197" s="11" t="str">
        <f t="shared" si="1433"/>
        <v/>
      </c>
      <c r="BA4197" s="11" t="str">
        <f t="shared" si="1434"/>
        <v xml:space="preserve"> </v>
      </c>
      <c r="BB4197" s="11" t="str">
        <f>IFERROR(IF(AW4197="","",VLOOKUP(AW4197,SUSS!R:S,2,FALSE)),AY4197*SUSS!$M$2)</f>
        <v/>
      </c>
      <c r="BC4197" s="11" t="str">
        <f t="shared" si="1435"/>
        <v/>
      </c>
    </row>
    <row r="4198" spans="29:55">
      <c r="AC4198" s="11" t="str">
        <f t="shared" si="1415"/>
        <v/>
      </c>
      <c r="AD4198" s="11" t="str">
        <f t="shared" si="1416"/>
        <v/>
      </c>
      <c r="AE4198" s="11" t="str">
        <f t="shared" si="1417"/>
        <v/>
      </c>
      <c r="AF4198" s="11" t="str">
        <f t="shared" si="1418"/>
        <v/>
      </c>
      <c r="AG4198" s="11" t="str">
        <f t="shared" si="1419"/>
        <v/>
      </c>
      <c r="AH4198" s="11" t="str">
        <f t="shared" si="1420"/>
        <v/>
      </c>
      <c r="AI4198" s="11" t="str">
        <f t="shared" si="1421"/>
        <v/>
      </c>
      <c r="AJ4198" s="11" t="str">
        <f t="shared" si="1422"/>
        <v/>
      </c>
      <c r="AK4198" s="11" t="str">
        <f t="shared" si="1423"/>
        <v/>
      </c>
      <c r="AN4198" s="11" t="str">
        <f t="shared" si="1424"/>
        <v/>
      </c>
      <c r="AO4198" s="11" t="str">
        <f t="shared" si="1425"/>
        <v/>
      </c>
      <c r="AP4198" s="11" t="str">
        <f t="shared" si="1426"/>
        <v/>
      </c>
      <c r="AT4198" s="11" t="str">
        <f t="shared" si="1427"/>
        <v/>
      </c>
      <c r="AU4198" s="11" t="str">
        <f t="shared" si="1428"/>
        <v/>
      </c>
      <c r="AV4198" s="11" t="str">
        <f t="shared" si="1429"/>
        <v/>
      </c>
      <c r="AW4198" s="11" t="str">
        <f t="shared" si="1430"/>
        <v/>
      </c>
      <c r="AX4198" s="11" t="str">
        <f t="shared" si="1431"/>
        <v/>
      </c>
      <c r="AY4198" s="11" t="str">
        <f t="shared" si="1432"/>
        <v/>
      </c>
      <c r="AZ4198" s="11" t="str">
        <f t="shared" si="1433"/>
        <v/>
      </c>
      <c r="BA4198" s="11" t="str">
        <f t="shared" si="1434"/>
        <v xml:space="preserve"> </v>
      </c>
      <c r="BB4198" s="11" t="str">
        <f>IFERROR(IF(AW4198="","",VLOOKUP(AW4198,SUSS!R:S,2,FALSE)),AY4198*SUSS!$M$2)</f>
        <v/>
      </c>
      <c r="BC4198" s="11" t="str">
        <f t="shared" si="1435"/>
        <v/>
      </c>
    </row>
    <row r="4199" spans="29:55">
      <c r="AC4199" s="11" t="str">
        <f t="shared" si="1415"/>
        <v/>
      </c>
      <c r="AD4199" s="11" t="str">
        <f t="shared" si="1416"/>
        <v/>
      </c>
      <c r="AE4199" s="11" t="str">
        <f t="shared" si="1417"/>
        <v/>
      </c>
      <c r="AF4199" s="11" t="str">
        <f t="shared" si="1418"/>
        <v/>
      </c>
      <c r="AG4199" s="11" t="str">
        <f t="shared" si="1419"/>
        <v/>
      </c>
      <c r="AH4199" s="11" t="str">
        <f t="shared" si="1420"/>
        <v/>
      </c>
      <c r="AI4199" s="11" t="str">
        <f t="shared" si="1421"/>
        <v/>
      </c>
      <c r="AJ4199" s="11" t="str">
        <f t="shared" si="1422"/>
        <v/>
      </c>
      <c r="AK4199" s="11" t="str">
        <f t="shared" si="1423"/>
        <v/>
      </c>
      <c r="AN4199" s="11" t="str">
        <f t="shared" si="1424"/>
        <v/>
      </c>
      <c r="AO4199" s="11" t="str">
        <f t="shared" si="1425"/>
        <v/>
      </c>
      <c r="AP4199" s="11" t="str">
        <f t="shared" si="1426"/>
        <v/>
      </c>
      <c r="AT4199" s="11" t="str">
        <f t="shared" si="1427"/>
        <v/>
      </c>
      <c r="AU4199" s="11" t="str">
        <f t="shared" si="1428"/>
        <v/>
      </c>
      <c r="AV4199" s="11" t="str">
        <f t="shared" si="1429"/>
        <v/>
      </c>
      <c r="AW4199" s="11" t="str">
        <f t="shared" si="1430"/>
        <v/>
      </c>
      <c r="AX4199" s="11" t="str">
        <f t="shared" si="1431"/>
        <v/>
      </c>
      <c r="AY4199" s="11" t="str">
        <f t="shared" si="1432"/>
        <v/>
      </c>
      <c r="AZ4199" s="11" t="str">
        <f t="shared" si="1433"/>
        <v/>
      </c>
      <c r="BA4199" s="11" t="str">
        <f t="shared" si="1434"/>
        <v xml:space="preserve"> </v>
      </c>
      <c r="BB4199" s="11" t="str">
        <f>IFERROR(IF(AW4199="","",VLOOKUP(AW4199,SUSS!R:S,2,FALSE)),AY4199*SUSS!$M$2)</f>
        <v/>
      </c>
      <c r="BC4199" s="11" t="str">
        <f t="shared" si="1435"/>
        <v/>
      </c>
    </row>
    <row r="4200" spans="29:55">
      <c r="AC4200" s="11" t="str">
        <f t="shared" si="1415"/>
        <v/>
      </c>
      <c r="AD4200" s="11" t="str">
        <f t="shared" si="1416"/>
        <v/>
      </c>
      <c r="AE4200" s="11" t="str">
        <f t="shared" si="1417"/>
        <v/>
      </c>
      <c r="AF4200" s="11" t="str">
        <f t="shared" si="1418"/>
        <v/>
      </c>
      <c r="AG4200" s="11" t="str">
        <f t="shared" si="1419"/>
        <v/>
      </c>
      <c r="AH4200" s="11" t="str">
        <f t="shared" si="1420"/>
        <v/>
      </c>
      <c r="AI4200" s="11" t="str">
        <f t="shared" si="1421"/>
        <v/>
      </c>
      <c r="AJ4200" s="11" t="str">
        <f t="shared" si="1422"/>
        <v/>
      </c>
      <c r="AK4200" s="11" t="str">
        <f t="shared" si="1423"/>
        <v/>
      </c>
      <c r="AN4200" s="11" t="str">
        <f t="shared" si="1424"/>
        <v/>
      </c>
      <c r="AO4200" s="11" t="str">
        <f t="shared" si="1425"/>
        <v/>
      </c>
      <c r="AP4200" s="11" t="str">
        <f t="shared" si="1426"/>
        <v/>
      </c>
      <c r="AT4200" s="11" t="str">
        <f t="shared" si="1427"/>
        <v/>
      </c>
      <c r="AU4200" s="11" t="str">
        <f t="shared" si="1428"/>
        <v/>
      </c>
      <c r="AV4200" s="11" t="str">
        <f t="shared" si="1429"/>
        <v/>
      </c>
      <c r="AW4200" s="11" t="str">
        <f t="shared" si="1430"/>
        <v/>
      </c>
      <c r="AX4200" s="11" t="str">
        <f t="shared" si="1431"/>
        <v/>
      </c>
      <c r="AY4200" s="11" t="str">
        <f t="shared" si="1432"/>
        <v/>
      </c>
      <c r="AZ4200" s="11" t="str">
        <f t="shared" si="1433"/>
        <v/>
      </c>
      <c r="BA4200" s="11" t="str">
        <f t="shared" si="1434"/>
        <v xml:space="preserve"> </v>
      </c>
      <c r="BB4200" s="11" t="str">
        <f>IFERROR(IF(AW4200="","",VLOOKUP(AW4200,SUSS!R:S,2,FALSE)),AY4200*SUSS!$M$2)</f>
        <v/>
      </c>
      <c r="BC4200" s="11" t="str">
        <f t="shared" si="1435"/>
        <v/>
      </c>
    </row>
    <row r="4201" spans="29:55">
      <c r="AC4201" s="11" t="str">
        <f t="shared" si="1415"/>
        <v/>
      </c>
      <c r="AD4201" s="11" t="str">
        <f t="shared" si="1416"/>
        <v/>
      </c>
      <c r="AE4201" s="11" t="str">
        <f t="shared" si="1417"/>
        <v/>
      </c>
      <c r="AF4201" s="11" t="str">
        <f t="shared" si="1418"/>
        <v/>
      </c>
      <c r="AG4201" s="11" t="str">
        <f t="shared" si="1419"/>
        <v/>
      </c>
      <c r="AH4201" s="11" t="str">
        <f t="shared" si="1420"/>
        <v/>
      </c>
      <c r="AI4201" s="11" t="str">
        <f t="shared" si="1421"/>
        <v/>
      </c>
      <c r="AJ4201" s="11" t="str">
        <f t="shared" si="1422"/>
        <v/>
      </c>
      <c r="AK4201" s="11" t="str">
        <f t="shared" si="1423"/>
        <v/>
      </c>
      <c r="AN4201" s="11" t="str">
        <f t="shared" si="1424"/>
        <v/>
      </c>
      <c r="AO4201" s="11" t="str">
        <f t="shared" si="1425"/>
        <v/>
      </c>
      <c r="AP4201" s="11" t="str">
        <f t="shared" si="1426"/>
        <v/>
      </c>
      <c r="AT4201" s="11" t="str">
        <f t="shared" si="1427"/>
        <v/>
      </c>
      <c r="AU4201" s="11" t="str">
        <f t="shared" si="1428"/>
        <v/>
      </c>
      <c r="AV4201" s="11" t="str">
        <f t="shared" si="1429"/>
        <v/>
      </c>
      <c r="AW4201" s="11" t="str">
        <f t="shared" si="1430"/>
        <v/>
      </c>
      <c r="AX4201" s="11" t="str">
        <f t="shared" si="1431"/>
        <v/>
      </c>
      <c r="AY4201" s="11" t="str">
        <f t="shared" si="1432"/>
        <v/>
      </c>
      <c r="AZ4201" s="11" t="str">
        <f t="shared" si="1433"/>
        <v/>
      </c>
      <c r="BA4201" s="11" t="str">
        <f t="shared" si="1434"/>
        <v xml:space="preserve"> </v>
      </c>
      <c r="BB4201" s="11" t="str">
        <f>IFERROR(IF(AW4201="","",VLOOKUP(AW4201,SUSS!R:S,2,FALSE)),AY4201*SUSS!$M$2)</f>
        <v/>
      </c>
      <c r="BC4201" s="11" t="str">
        <f t="shared" si="1435"/>
        <v/>
      </c>
    </row>
    <row r="4202" spans="29:55">
      <c r="AC4202" s="11" t="str">
        <f t="shared" si="1415"/>
        <v/>
      </c>
      <c r="AD4202" s="11" t="str">
        <f t="shared" si="1416"/>
        <v/>
      </c>
      <c r="AE4202" s="11" t="str">
        <f t="shared" si="1417"/>
        <v/>
      </c>
      <c r="AF4202" s="11" t="str">
        <f t="shared" si="1418"/>
        <v/>
      </c>
      <c r="AG4202" s="11" t="str">
        <f t="shared" si="1419"/>
        <v/>
      </c>
      <c r="AH4202" s="11" t="str">
        <f t="shared" si="1420"/>
        <v/>
      </c>
      <c r="AI4202" s="11" t="str">
        <f t="shared" si="1421"/>
        <v/>
      </c>
      <c r="AJ4202" s="11" t="str">
        <f t="shared" si="1422"/>
        <v/>
      </c>
      <c r="AK4202" s="11" t="str">
        <f t="shared" si="1423"/>
        <v/>
      </c>
      <c r="AN4202" s="11" t="str">
        <f t="shared" si="1424"/>
        <v/>
      </c>
      <c r="AO4202" s="11" t="str">
        <f t="shared" si="1425"/>
        <v/>
      </c>
      <c r="AP4202" s="11" t="str">
        <f t="shared" si="1426"/>
        <v/>
      </c>
      <c r="AT4202" s="11" t="str">
        <f t="shared" si="1427"/>
        <v/>
      </c>
      <c r="AU4202" s="11" t="str">
        <f t="shared" si="1428"/>
        <v/>
      </c>
      <c r="AV4202" s="11" t="str">
        <f t="shared" si="1429"/>
        <v/>
      </c>
      <c r="AW4202" s="11" t="str">
        <f t="shared" si="1430"/>
        <v/>
      </c>
      <c r="AX4202" s="11" t="str">
        <f t="shared" si="1431"/>
        <v/>
      </c>
      <c r="AY4202" s="11" t="str">
        <f t="shared" si="1432"/>
        <v/>
      </c>
      <c r="AZ4202" s="11" t="str">
        <f t="shared" si="1433"/>
        <v/>
      </c>
      <c r="BA4202" s="11" t="str">
        <f t="shared" si="1434"/>
        <v xml:space="preserve"> </v>
      </c>
      <c r="BB4202" s="11" t="str">
        <f>IFERROR(IF(AW4202="","",VLOOKUP(AW4202,SUSS!R:S,2,FALSE)),AY4202*SUSS!$M$2)</f>
        <v/>
      </c>
      <c r="BC4202" s="11" t="str">
        <f t="shared" si="1435"/>
        <v/>
      </c>
    </row>
    <row r="4203" spans="29:55">
      <c r="AC4203" s="11" t="str">
        <f t="shared" si="1415"/>
        <v/>
      </c>
      <c r="AD4203" s="11" t="str">
        <f t="shared" si="1416"/>
        <v/>
      </c>
      <c r="AE4203" s="11" t="str">
        <f t="shared" si="1417"/>
        <v/>
      </c>
      <c r="AF4203" s="11" t="str">
        <f t="shared" si="1418"/>
        <v/>
      </c>
      <c r="AG4203" s="11" t="str">
        <f t="shared" si="1419"/>
        <v/>
      </c>
      <c r="AH4203" s="11" t="str">
        <f t="shared" si="1420"/>
        <v/>
      </c>
      <c r="AI4203" s="11" t="str">
        <f t="shared" si="1421"/>
        <v/>
      </c>
      <c r="AJ4203" s="11" t="str">
        <f t="shared" si="1422"/>
        <v/>
      </c>
      <c r="AK4203" s="11" t="str">
        <f t="shared" si="1423"/>
        <v/>
      </c>
      <c r="AN4203" s="11" t="str">
        <f t="shared" si="1424"/>
        <v/>
      </c>
      <c r="AO4203" s="11" t="str">
        <f t="shared" si="1425"/>
        <v/>
      </c>
      <c r="AP4203" s="11" t="str">
        <f t="shared" si="1426"/>
        <v/>
      </c>
      <c r="AT4203" s="11" t="str">
        <f t="shared" si="1427"/>
        <v/>
      </c>
      <c r="AU4203" s="11" t="str">
        <f t="shared" si="1428"/>
        <v/>
      </c>
      <c r="AV4203" s="11" t="str">
        <f t="shared" si="1429"/>
        <v/>
      </c>
      <c r="AW4203" s="11" t="str">
        <f t="shared" si="1430"/>
        <v/>
      </c>
      <c r="AX4203" s="11" t="str">
        <f t="shared" si="1431"/>
        <v/>
      </c>
      <c r="AY4203" s="11" t="str">
        <f t="shared" si="1432"/>
        <v/>
      </c>
      <c r="AZ4203" s="11" t="str">
        <f t="shared" si="1433"/>
        <v/>
      </c>
      <c r="BA4203" s="11" t="str">
        <f t="shared" si="1434"/>
        <v xml:space="preserve"> </v>
      </c>
      <c r="BB4203" s="11" t="str">
        <f>IFERROR(IF(AW4203="","",VLOOKUP(AW4203,SUSS!R:S,2,FALSE)),AY4203*SUSS!$M$2)</f>
        <v/>
      </c>
      <c r="BC4203" s="11" t="str">
        <f t="shared" si="1435"/>
        <v/>
      </c>
    </row>
    <row r="4204" spans="29:55">
      <c r="AC4204" s="11" t="str">
        <f t="shared" si="1415"/>
        <v/>
      </c>
      <c r="AD4204" s="11" t="str">
        <f t="shared" si="1416"/>
        <v/>
      </c>
      <c r="AE4204" s="11" t="str">
        <f t="shared" si="1417"/>
        <v/>
      </c>
      <c r="AF4204" s="11" t="str">
        <f t="shared" si="1418"/>
        <v/>
      </c>
      <c r="AG4204" s="11" t="str">
        <f t="shared" si="1419"/>
        <v/>
      </c>
      <c r="AH4204" s="11" t="str">
        <f t="shared" si="1420"/>
        <v/>
      </c>
      <c r="AI4204" s="11" t="str">
        <f t="shared" si="1421"/>
        <v/>
      </c>
      <c r="AJ4204" s="11" t="str">
        <f t="shared" si="1422"/>
        <v/>
      </c>
      <c r="AK4204" s="11" t="str">
        <f t="shared" si="1423"/>
        <v/>
      </c>
      <c r="AN4204" s="11" t="str">
        <f t="shared" si="1424"/>
        <v/>
      </c>
      <c r="AO4204" s="11" t="str">
        <f t="shared" si="1425"/>
        <v/>
      </c>
      <c r="AP4204" s="11" t="str">
        <f t="shared" si="1426"/>
        <v/>
      </c>
      <c r="AT4204" s="11" t="str">
        <f t="shared" si="1427"/>
        <v/>
      </c>
      <c r="AU4204" s="11" t="str">
        <f t="shared" si="1428"/>
        <v/>
      </c>
      <c r="AV4204" s="11" t="str">
        <f t="shared" si="1429"/>
        <v/>
      </c>
      <c r="AW4204" s="11" t="str">
        <f t="shared" si="1430"/>
        <v/>
      </c>
      <c r="AX4204" s="11" t="str">
        <f t="shared" si="1431"/>
        <v/>
      </c>
      <c r="AY4204" s="11" t="str">
        <f t="shared" si="1432"/>
        <v/>
      </c>
      <c r="AZ4204" s="11" t="str">
        <f t="shared" si="1433"/>
        <v/>
      </c>
      <c r="BA4204" s="11" t="str">
        <f t="shared" si="1434"/>
        <v xml:space="preserve"> </v>
      </c>
      <c r="BB4204" s="11" t="str">
        <f>IFERROR(IF(AW4204="","",VLOOKUP(AW4204,SUSS!R:S,2,FALSE)),AY4204*SUSS!$M$2)</f>
        <v/>
      </c>
      <c r="BC4204" s="11" t="str">
        <f t="shared" si="1435"/>
        <v/>
      </c>
    </row>
    <row r="4205" spans="29:55">
      <c r="AC4205" s="11" t="str">
        <f t="shared" si="1415"/>
        <v/>
      </c>
      <c r="AD4205" s="11" t="str">
        <f t="shared" si="1416"/>
        <v/>
      </c>
      <c r="AE4205" s="11" t="str">
        <f t="shared" si="1417"/>
        <v/>
      </c>
      <c r="AF4205" s="11" t="str">
        <f t="shared" si="1418"/>
        <v/>
      </c>
      <c r="AG4205" s="11" t="str">
        <f t="shared" si="1419"/>
        <v/>
      </c>
      <c r="AH4205" s="11" t="str">
        <f t="shared" si="1420"/>
        <v/>
      </c>
      <c r="AI4205" s="11" t="str">
        <f t="shared" si="1421"/>
        <v/>
      </c>
      <c r="AJ4205" s="11" t="str">
        <f t="shared" si="1422"/>
        <v/>
      </c>
      <c r="AK4205" s="11" t="str">
        <f t="shared" si="1423"/>
        <v/>
      </c>
      <c r="AN4205" s="11" t="str">
        <f t="shared" si="1424"/>
        <v/>
      </c>
      <c r="AO4205" s="11" t="str">
        <f t="shared" si="1425"/>
        <v/>
      </c>
      <c r="AP4205" s="11" t="str">
        <f t="shared" si="1426"/>
        <v/>
      </c>
      <c r="AT4205" s="11" t="str">
        <f t="shared" si="1427"/>
        <v/>
      </c>
      <c r="AU4205" s="11" t="str">
        <f t="shared" si="1428"/>
        <v/>
      </c>
      <c r="AV4205" s="11" t="str">
        <f t="shared" si="1429"/>
        <v/>
      </c>
      <c r="AW4205" s="11" t="str">
        <f t="shared" si="1430"/>
        <v/>
      </c>
      <c r="AX4205" s="11" t="str">
        <f t="shared" si="1431"/>
        <v/>
      </c>
      <c r="AY4205" s="11" t="str">
        <f t="shared" si="1432"/>
        <v/>
      </c>
      <c r="AZ4205" s="11" t="str">
        <f t="shared" si="1433"/>
        <v/>
      </c>
      <c r="BA4205" s="11" t="str">
        <f t="shared" si="1434"/>
        <v xml:space="preserve"> </v>
      </c>
      <c r="BB4205" s="11" t="str">
        <f>IFERROR(IF(AW4205="","",VLOOKUP(AW4205,SUSS!R:S,2,FALSE)),AY4205*SUSS!$M$2)</f>
        <v/>
      </c>
      <c r="BC4205" s="11" t="str">
        <f t="shared" si="1435"/>
        <v/>
      </c>
    </row>
    <row r="4206" spans="29:55">
      <c r="AC4206" s="11" t="str">
        <f t="shared" si="1415"/>
        <v/>
      </c>
      <c r="AD4206" s="11" t="str">
        <f t="shared" si="1416"/>
        <v/>
      </c>
      <c r="AE4206" s="11" t="str">
        <f t="shared" si="1417"/>
        <v/>
      </c>
      <c r="AF4206" s="11" t="str">
        <f t="shared" si="1418"/>
        <v/>
      </c>
      <c r="AG4206" s="11" t="str">
        <f t="shared" si="1419"/>
        <v/>
      </c>
      <c r="AH4206" s="11" t="str">
        <f t="shared" si="1420"/>
        <v/>
      </c>
      <c r="AI4206" s="11" t="str">
        <f t="shared" si="1421"/>
        <v/>
      </c>
      <c r="AJ4206" s="11" t="str">
        <f t="shared" si="1422"/>
        <v/>
      </c>
      <c r="AK4206" s="11" t="str">
        <f t="shared" si="1423"/>
        <v/>
      </c>
      <c r="AN4206" s="11" t="str">
        <f t="shared" si="1424"/>
        <v/>
      </c>
      <c r="AO4206" s="11" t="str">
        <f t="shared" si="1425"/>
        <v/>
      </c>
      <c r="AP4206" s="11" t="str">
        <f t="shared" si="1426"/>
        <v/>
      </c>
      <c r="AT4206" s="11" t="str">
        <f t="shared" si="1427"/>
        <v/>
      </c>
      <c r="AU4206" s="11" t="str">
        <f t="shared" si="1428"/>
        <v/>
      </c>
      <c r="AV4206" s="11" t="str">
        <f t="shared" si="1429"/>
        <v/>
      </c>
      <c r="AW4206" s="11" t="str">
        <f t="shared" si="1430"/>
        <v/>
      </c>
      <c r="AX4206" s="11" t="str">
        <f t="shared" si="1431"/>
        <v/>
      </c>
      <c r="AY4206" s="11" t="str">
        <f t="shared" si="1432"/>
        <v/>
      </c>
      <c r="AZ4206" s="11" t="str">
        <f t="shared" si="1433"/>
        <v/>
      </c>
      <c r="BA4206" s="11" t="str">
        <f t="shared" si="1434"/>
        <v xml:space="preserve"> </v>
      </c>
      <c r="BB4206" s="11" t="str">
        <f>IFERROR(IF(AW4206="","",VLOOKUP(AW4206,SUSS!R:S,2,FALSE)),AY4206*SUSS!$M$2)</f>
        <v/>
      </c>
      <c r="BC4206" s="11" t="str">
        <f t="shared" si="1435"/>
        <v/>
      </c>
    </row>
    <row r="4207" spans="29:55">
      <c r="AC4207" s="11" t="str">
        <f t="shared" si="1415"/>
        <v/>
      </c>
      <c r="AD4207" s="11" t="str">
        <f t="shared" si="1416"/>
        <v/>
      </c>
      <c r="AE4207" s="11" t="str">
        <f t="shared" si="1417"/>
        <v/>
      </c>
      <c r="AF4207" s="11" t="str">
        <f t="shared" si="1418"/>
        <v/>
      </c>
      <c r="AG4207" s="11" t="str">
        <f t="shared" si="1419"/>
        <v/>
      </c>
      <c r="AH4207" s="11" t="str">
        <f t="shared" si="1420"/>
        <v/>
      </c>
      <c r="AI4207" s="11" t="str">
        <f t="shared" si="1421"/>
        <v/>
      </c>
      <c r="AJ4207" s="11" t="str">
        <f t="shared" si="1422"/>
        <v/>
      </c>
      <c r="AK4207" s="11" t="str">
        <f t="shared" si="1423"/>
        <v/>
      </c>
      <c r="AN4207" s="11" t="str">
        <f t="shared" si="1424"/>
        <v/>
      </c>
      <c r="AO4207" s="11" t="str">
        <f t="shared" si="1425"/>
        <v/>
      </c>
      <c r="AP4207" s="11" t="str">
        <f t="shared" si="1426"/>
        <v/>
      </c>
      <c r="AT4207" s="11" t="str">
        <f t="shared" si="1427"/>
        <v/>
      </c>
      <c r="AU4207" s="11" t="str">
        <f t="shared" si="1428"/>
        <v/>
      </c>
      <c r="AV4207" s="11" t="str">
        <f t="shared" si="1429"/>
        <v/>
      </c>
      <c r="AW4207" s="11" t="str">
        <f t="shared" si="1430"/>
        <v/>
      </c>
      <c r="AX4207" s="11" t="str">
        <f t="shared" si="1431"/>
        <v/>
      </c>
      <c r="AY4207" s="11" t="str">
        <f t="shared" si="1432"/>
        <v/>
      </c>
      <c r="AZ4207" s="11" t="str">
        <f t="shared" si="1433"/>
        <v/>
      </c>
      <c r="BA4207" s="11" t="str">
        <f t="shared" si="1434"/>
        <v xml:space="preserve"> </v>
      </c>
      <c r="BB4207" s="11" t="str">
        <f>IFERROR(IF(AW4207="","",VLOOKUP(AW4207,SUSS!R:S,2,FALSE)),AY4207*SUSS!$M$2)</f>
        <v/>
      </c>
      <c r="BC4207" s="11" t="str">
        <f t="shared" si="1435"/>
        <v/>
      </c>
    </row>
    <row r="4208" spans="29:55">
      <c r="AC4208" s="11" t="str">
        <f t="shared" si="1415"/>
        <v/>
      </c>
      <c r="AD4208" s="11" t="str">
        <f t="shared" si="1416"/>
        <v/>
      </c>
      <c r="AE4208" s="11" t="str">
        <f t="shared" si="1417"/>
        <v/>
      </c>
      <c r="AF4208" s="11" t="str">
        <f t="shared" si="1418"/>
        <v/>
      </c>
      <c r="AG4208" s="11" t="str">
        <f t="shared" si="1419"/>
        <v/>
      </c>
      <c r="AH4208" s="11" t="str">
        <f t="shared" si="1420"/>
        <v/>
      </c>
      <c r="AI4208" s="11" t="str">
        <f t="shared" si="1421"/>
        <v/>
      </c>
      <c r="AJ4208" s="11" t="str">
        <f t="shared" si="1422"/>
        <v/>
      </c>
      <c r="AK4208" s="11" t="str">
        <f t="shared" si="1423"/>
        <v/>
      </c>
      <c r="AN4208" s="11" t="str">
        <f t="shared" si="1424"/>
        <v/>
      </c>
      <c r="AO4208" s="11" t="str">
        <f t="shared" si="1425"/>
        <v/>
      </c>
      <c r="AP4208" s="11" t="str">
        <f t="shared" si="1426"/>
        <v/>
      </c>
      <c r="AT4208" s="11" t="str">
        <f t="shared" si="1427"/>
        <v/>
      </c>
      <c r="AU4208" s="11" t="str">
        <f t="shared" si="1428"/>
        <v/>
      </c>
      <c r="AV4208" s="11" t="str">
        <f t="shared" si="1429"/>
        <v/>
      </c>
      <c r="AW4208" s="11" t="str">
        <f t="shared" si="1430"/>
        <v/>
      </c>
      <c r="AX4208" s="11" t="str">
        <f t="shared" si="1431"/>
        <v/>
      </c>
      <c r="AY4208" s="11" t="str">
        <f t="shared" si="1432"/>
        <v/>
      </c>
      <c r="AZ4208" s="11" t="str">
        <f t="shared" si="1433"/>
        <v/>
      </c>
      <c r="BA4208" s="11" t="str">
        <f t="shared" si="1434"/>
        <v xml:space="preserve"> </v>
      </c>
      <c r="BB4208" s="11" t="str">
        <f>IFERROR(IF(AW4208="","",VLOOKUP(AW4208,SUSS!R:S,2,FALSE)),AY4208*SUSS!$M$2)</f>
        <v/>
      </c>
      <c r="BC4208" s="11" t="str">
        <f t="shared" si="1435"/>
        <v/>
      </c>
    </row>
    <row r="4209" spans="29:55">
      <c r="AC4209" s="11" t="str">
        <f t="shared" si="1415"/>
        <v/>
      </c>
      <c r="AD4209" s="11" t="str">
        <f t="shared" si="1416"/>
        <v/>
      </c>
      <c r="AE4209" s="11" t="str">
        <f t="shared" si="1417"/>
        <v/>
      </c>
      <c r="AF4209" s="11" t="str">
        <f t="shared" si="1418"/>
        <v/>
      </c>
      <c r="AG4209" s="11" t="str">
        <f t="shared" si="1419"/>
        <v/>
      </c>
      <c r="AH4209" s="11" t="str">
        <f t="shared" si="1420"/>
        <v/>
      </c>
      <c r="AI4209" s="11" t="str">
        <f t="shared" si="1421"/>
        <v/>
      </c>
      <c r="AJ4209" s="11" t="str">
        <f t="shared" si="1422"/>
        <v/>
      </c>
      <c r="AK4209" s="11" t="str">
        <f t="shared" si="1423"/>
        <v/>
      </c>
      <c r="AN4209" s="11" t="str">
        <f t="shared" si="1424"/>
        <v/>
      </c>
      <c r="AO4209" s="11" t="str">
        <f t="shared" si="1425"/>
        <v/>
      </c>
      <c r="AP4209" s="11" t="str">
        <f t="shared" si="1426"/>
        <v/>
      </c>
      <c r="AT4209" s="11" t="str">
        <f t="shared" si="1427"/>
        <v/>
      </c>
      <c r="AU4209" s="11" t="str">
        <f t="shared" si="1428"/>
        <v/>
      </c>
      <c r="AV4209" s="11" t="str">
        <f t="shared" si="1429"/>
        <v/>
      </c>
      <c r="AW4209" s="11" t="str">
        <f t="shared" si="1430"/>
        <v/>
      </c>
      <c r="AX4209" s="11" t="str">
        <f t="shared" si="1431"/>
        <v/>
      </c>
      <c r="AY4209" s="11" t="str">
        <f t="shared" si="1432"/>
        <v/>
      </c>
      <c r="AZ4209" s="11" t="str">
        <f t="shared" si="1433"/>
        <v/>
      </c>
      <c r="BA4209" s="11" t="str">
        <f t="shared" si="1434"/>
        <v xml:space="preserve"> </v>
      </c>
      <c r="BB4209" s="11" t="str">
        <f>IFERROR(IF(AW4209="","",VLOOKUP(AW4209,SUSS!R:S,2,FALSE)),AY4209*SUSS!$M$2)</f>
        <v/>
      </c>
      <c r="BC4209" s="11" t="str">
        <f t="shared" si="1435"/>
        <v/>
      </c>
    </row>
    <row r="4210" spans="29:55">
      <c r="AC4210" s="11" t="str">
        <f t="shared" si="1415"/>
        <v/>
      </c>
      <c r="AD4210" s="11" t="str">
        <f t="shared" si="1416"/>
        <v/>
      </c>
      <c r="AE4210" s="11" t="str">
        <f t="shared" si="1417"/>
        <v/>
      </c>
      <c r="AF4210" s="11" t="str">
        <f t="shared" si="1418"/>
        <v/>
      </c>
      <c r="AG4210" s="11" t="str">
        <f t="shared" si="1419"/>
        <v/>
      </c>
      <c r="AH4210" s="11" t="str">
        <f t="shared" si="1420"/>
        <v/>
      </c>
      <c r="AI4210" s="11" t="str">
        <f t="shared" si="1421"/>
        <v/>
      </c>
      <c r="AJ4210" s="11" t="str">
        <f t="shared" si="1422"/>
        <v/>
      </c>
      <c r="AK4210" s="11" t="str">
        <f t="shared" si="1423"/>
        <v/>
      </c>
      <c r="AN4210" s="11" t="str">
        <f t="shared" si="1424"/>
        <v/>
      </c>
      <c r="AO4210" s="11" t="str">
        <f t="shared" si="1425"/>
        <v/>
      </c>
      <c r="AP4210" s="11" t="str">
        <f t="shared" si="1426"/>
        <v/>
      </c>
      <c r="AT4210" s="11" t="str">
        <f t="shared" si="1427"/>
        <v/>
      </c>
      <c r="AU4210" s="11" t="str">
        <f t="shared" si="1428"/>
        <v/>
      </c>
      <c r="AV4210" s="11" t="str">
        <f t="shared" si="1429"/>
        <v/>
      </c>
      <c r="AW4210" s="11" t="str">
        <f t="shared" si="1430"/>
        <v/>
      </c>
      <c r="AX4210" s="11" t="str">
        <f t="shared" si="1431"/>
        <v/>
      </c>
      <c r="AY4210" s="11" t="str">
        <f t="shared" si="1432"/>
        <v/>
      </c>
      <c r="AZ4210" s="11" t="str">
        <f t="shared" si="1433"/>
        <v/>
      </c>
      <c r="BA4210" s="11" t="str">
        <f t="shared" si="1434"/>
        <v xml:space="preserve"> </v>
      </c>
      <c r="BB4210" s="11" t="str">
        <f>IFERROR(IF(AW4210="","",VLOOKUP(AW4210,SUSS!R:S,2,FALSE)),AY4210*SUSS!$M$2)</f>
        <v/>
      </c>
      <c r="BC4210" s="11" t="str">
        <f t="shared" si="1435"/>
        <v/>
      </c>
    </row>
    <row r="4211" spans="29:55">
      <c r="AC4211" s="11" t="str">
        <f t="shared" si="1415"/>
        <v/>
      </c>
      <c r="AD4211" s="11" t="str">
        <f t="shared" si="1416"/>
        <v/>
      </c>
      <c r="AE4211" s="11" t="str">
        <f t="shared" si="1417"/>
        <v/>
      </c>
      <c r="AF4211" s="11" t="str">
        <f t="shared" si="1418"/>
        <v/>
      </c>
      <c r="AG4211" s="11" t="str">
        <f t="shared" si="1419"/>
        <v/>
      </c>
      <c r="AH4211" s="11" t="str">
        <f t="shared" si="1420"/>
        <v/>
      </c>
      <c r="AI4211" s="11" t="str">
        <f t="shared" si="1421"/>
        <v/>
      </c>
      <c r="AJ4211" s="11" t="str">
        <f t="shared" si="1422"/>
        <v/>
      </c>
      <c r="AK4211" s="11" t="str">
        <f t="shared" si="1423"/>
        <v/>
      </c>
      <c r="AN4211" s="11" t="str">
        <f t="shared" si="1424"/>
        <v/>
      </c>
      <c r="AO4211" s="11" t="str">
        <f t="shared" si="1425"/>
        <v/>
      </c>
      <c r="AP4211" s="11" t="str">
        <f t="shared" si="1426"/>
        <v/>
      </c>
      <c r="AT4211" s="11" t="str">
        <f t="shared" si="1427"/>
        <v/>
      </c>
      <c r="AU4211" s="11" t="str">
        <f t="shared" si="1428"/>
        <v/>
      </c>
      <c r="AV4211" s="11" t="str">
        <f t="shared" si="1429"/>
        <v/>
      </c>
      <c r="AW4211" s="11" t="str">
        <f t="shared" si="1430"/>
        <v/>
      </c>
      <c r="AX4211" s="11" t="str">
        <f t="shared" si="1431"/>
        <v/>
      </c>
      <c r="AY4211" s="11" t="str">
        <f t="shared" si="1432"/>
        <v/>
      </c>
      <c r="AZ4211" s="11" t="str">
        <f t="shared" si="1433"/>
        <v/>
      </c>
      <c r="BA4211" s="11" t="str">
        <f t="shared" si="1434"/>
        <v xml:space="preserve"> </v>
      </c>
      <c r="BB4211" s="11" t="str">
        <f>IFERROR(IF(AW4211="","",VLOOKUP(AW4211,SUSS!R:S,2,FALSE)),AY4211*SUSS!$M$2)</f>
        <v/>
      </c>
      <c r="BC4211" s="11" t="str">
        <f t="shared" si="1435"/>
        <v/>
      </c>
    </row>
    <row r="4212" spans="29:55">
      <c r="AC4212" s="11" t="str">
        <f t="shared" si="1415"/>
        <v/>
      </c>
      <c r="AD4212" s="11" t="str">
        <f t="shared" si="1416"/>
        <v/>
      </c>
      <c r="AE4212" s="11" t="str">
        <f t="shared" si="1417"/>
        <v/>
      </c>
      <c r="AF4212" s="11" t="str">
        <f t="shared" si="1418"/>
        <v/>
      </c>
      <c r="AG4212" s="11" t="str">
        <f t="shared" si="1419"/>
        <v/>
      </c>
      <c r="AH4212" s="11" t="str">
        <f t="shared" si="1420"/>
        <v/>
      </c>
      <c r="AI4212" s="11" t="str">
        <f t="shared" si="1421"/>
        <v/>
      </c>
      <c r="AJ4212" s="11" t="str">
        <f t="shared" si="1422"/>
        <v/>
      </c>
      <c r="AK4212" s="11" t="str">
        <f t="shared" si="1423"/>
        <v/>
      </c>
      <c r="AN4212" s="11" t="str">
        <f t="shared" si="1424"/>
        <v/>
      </c>
      <c r="AO4212" s="11" t="str">
        <f t="shared" si="1425"/>
        <v/>
      </c>
      <c r="AP4212" s="11" t="str">
        <f t="shared" si="1426"/>
        <v/>
      </c>
      <c r="AT4212" s="11" t="str">
        <f t="shared" si="1427"/>
        <v/>
      </c>
      <c r="AU4212" s="11" t="str">
        <f t="shared" si="1428"/>
        <v/>
      </c>
      <c r="AV4212" s="11" t="str">
        <f t="shared" si="1429"/>
        <v/>
      </c>
      <c r="AW4212" s="11" t="str">
        <f t="shared" si="1430"/>
        <v/>
      </c>
      <c r="AX4212" s="11" t="str">
        <f t="shared" si="1431"/>
        <v/>
      </c>
      <c r="AY4212" s="11" t="str">
        <f t="shared" si="1432"/>
        <v/>
      </c>
      <c r="AZ4212" s="11" t="str">
        <f t="shared" si="1433"/>
        <v/>
      </c>
      <c r="BA4212" s="11" t="str">
        <f t="shared" si="1434"/>
        <v xml:space="preserve"> </v>
      </c>
      <c r="BB4212" s="11" t="str">
        <f>IFERROR(IF(AW4212="","",VLOOKUP(AW4212,SUSS!R:S,2,FALSE)),AY4212*SUSS!$M$2)</f>
        <v/>
      </c>
      <c r="BC4212" s="11" t="str">
        <f t="shared" si="1435"/>
        <v/>
      </c>
    </row>
    <row r="4213" spans="29:55">
      <c r="AC4213" s="11" t="str">
        <f t="shared" si="1415"/>
        <v/>
      </c>
      <c r="AD4213" s="11" t="str">
        <f t="shared" si="1416"/>
        <v/>
      </c>
      <c r="AE4213" s="11" t="str">
        <f t="shared" si="1417"/>
        <v/>
      </c>
      <c r="AF4213" s="11" t="str">
        <f t="shared" si="1418"/>
        <v/>
      </c>
      <c r="AG4213" s="11" t="str">
        <f t="shared" si="1419"/>
        <v/>
      </c>
      <c r="AH4213" s="11" t="str">
        <f t="shared" si="1420"/>
        <v/>
      </c>
      <c r="AI4213" s="11" t="str">
        <f t="shared" si="1421"/>
        <v/>
      </c>
      <c r="AJ4213" s="11" t="str">
        <f t="shared" si="1422"/>
        <v/>
      </c>
      <c r="AK4213" s="11" t="str">
        <f t="shared" si="1423"/>
        <v/>
      </c>
      <c r="AN4213" s="11" t="str">
        <f t="shared" si="1424"/>
        <v/>
      </c>
      <c r="AO4213" s="11" t="str">
        <f t="shared" si="1425"/>
        <v/>
      </c>
      <c r="AP4213" s="11" t="str">
        <f t="shared" si="1426"/>
        <v/>
      </c>
      <c r="AT4213" s="11" t="str">
        <f t="shared" si="1427"/>
        <v/>
      </c>
      <c r="AU4213" s="11" t="str">
        <f t="shared" si="1428"/>
        <v/>
      </c>
      <c r="AV4213" s="11" t="str">
        <f t="shared" si="1429"/>
        <v/>
      </c>
      <c r="AW4213" s="11" t="str">
        <f t="shared" si="1430"/>
        <v/>
      </c>
      <c r="AX4213" s="11" t="str">
        <f t="shared" si="1431"/>
        <v/>
      </c>
      <c r="AY4213" s="11" t="str">
        <f t="shared" si="1432"/>
        <v/>
      </c>
      <c r="AZ4213" s="11" t="str">
        <f t="shared" si="1433"/>
        <v/>
      </c>
      <c r="BA4213" s="11" t="str">
        <f t="shared" si="1434"/>
        <v xml:space="preserve"> </v>
      </c>
      <c r="BB4213" s="11" t="str">
        <f>IFERROR(IF(AW4213="","",VLOOKUP(AW4213,SUSS!R:S,2,FALSE)),AY4213*SUSS!$M$2)</f>
        <v/>
      </c>
      <c r="BC4213" s="11" t="str">
        <f t="shared" si="1435"/>
        <v/>
      </c>
    </row>
    <row r="4214" spans="29:55">
      <c r="AC4214" s="11" t="str">
        <f t="shared" si="1415"/>
        <v/>
      </c>
      <c r="AD4214" s="11" t="str">
        <f t="shared" si="1416"/>
        <v/>
      </c>
      <c r="AE4214" s="11" t="str">
        <f t="shared" si="1417"/>
        <v/>
      </c>
      <c r="AF4214" s="11" t="str">
        <f t="shared" si="1418"/>
        <v/>
      </c>
      <c r="AG4214" s="11" t="str">
        <f t="shared" si="1419"/>
        <v/>
      </c>
      <c r="AH4214" s="11" t="str">
        <f t="shared" si="1420"/>
        <v/>
      </c>
      <c r="AI4214" s="11" t="str">
        <f t="shared" si="1421"/>
        <v/>
      </c>
      <c r="AJ4214" s="11" t="str">
        <f t="shared" si="1422"/>
        <v/>
      </c>
      <c r="AK4214" s="11" t="str">
        <f t="shared" si="1423"/>
        <v/>
      </c>
      <c r="AN4214" s="11" t="str">
        <f t="shared" si="1424"/>
        <v/>
      </c>
      <c r="AO4214" s="11" t="str">
        <f t="shared" si="1425"/>
        <v/>
      </c>
      <c r="AP4214" s="11" t="str">
        <f t="shared" si="1426"/>
        <v/>
      </c>
      <c r="AT4214" s="11" t="str">
        <f t="shared" si="1427"/>
        <v/>
      </c>
      <c r="AU4214" s="11" t="str">
        <f t="shared" si="1428"/>
        <v/>
      </c>
      <c r="AV4214" s="11" t="str">
        <f t="shared" si="1429"/>
        <v/>
      </c>
      <c r="AW4214" s="11" t="str">
        <f t="shared" si="1430"/>
        <v/>
      </c>
      <c r="AX4214" s="11" t="str">
        <f t="shared" si="1431"/>
        <v/>
      </c>
      <c r="AY4214" s="11" t="str">
        <f t="shared" si="1432"/>
        <v/>
      </c>
      <c r="AZ4214" s="11" t="str">
        <f t="shared" si="1433"/>
        <v/>
      </c>
      <c r="BA4214" s="11" t="str">
        <f t="shared" si="1434"/>
        <v xml:space="preserve"> </v>
      </c>
      <c r="BB4214" s="11" t="str">
        <f>IFERROR(IF(AW4214="","",VLOOKUP(AW4214,SUSS!R:S,2,FALSE)),AY4214*SUSS!$M$2)</f>
        <v/>
      </c>
      <c r="BC4214" s="11" t="str">
        <f t="shared" si="1435"/>
        <v/>
      </c>
    </row>
    <row r="4215" spans="29:55">
      <c r="AC4215" s="11" t="str">
        <f t="shared" si="1415"/>
        <v/>
      </c>
      <c r="AD4215" s="11" t="str">
        <f t="shared" si="1416"/>
        <v/>
      </c>
      <c r="AE4215" s="11" t="str">
        <f t="shared" si="1417"/>
        <v/>
      </c>
      <c r="AF4215" s="11" t="str">
        <f t="shared" si="1418"/>
        <v/>
      </c>
      <c r="AG4215" s="11" t="str">
        <f t="shared" si="1419"/>
        <v/>
      </c>
      <c r="AH4215" s="11" t="str">
        <f t="shared" si="1420"/>
        <v/>
      </c>
      <c r="AI4215" s="11" t="str">
        <f t="shared" si="1421"/>
        <v/>
      </c>
      <c r="AJ4215" s="11" t="str">
        <f t="shared" si="1422"/>
        <v/>
      </c>
      <c r="AK4215" s="11" t="str">
        <f t="shared" si="1423"/>
        <v/>
      </c>
      <c r="AN4215" s="11" t="str">
        <f t="shared" si="1424"/>
        <v/>
      </c>
      <c r="AO4215" s="11" t="str">
        <f t="shared" si="1425"/>
        <v/>
      </c>
      <c r="AP4215" s="11" t="str">
        <f t="shared" si="1426"/>
        <v/>
      </c>
      <c r="AT4215" s="11" t="str">
        <f t="shared" si="1427"/>
        <v/>
      </c>
      <c r="AU4215" s="11" t="str">
        <f t="shared" si="1428"/>
        <v/>
      </c>
      <c r="AV4215" s="11" t="str">
        <f t="shared" si="1429"/>
        <v/>
      </c>
      <c r="AW4215" s="11" t="str">
        <f t="shared" si="1430"/>
        <v/>
      </c>
      <c r="AX4215" s="11" t="str">
        <f t="shared" si="1431"/>
        <v/>
      </c>
      <c r="AY4215" s="11" t="str">
        <f t="shared" si="1432"/>
        <v/>
      </c>
      <c r="AZ4215" s="11" t="str">
        <f t="shared" si="1433"/>
        <v/>
      </c>
      <c r="BA4215" s="11" t="str">
        <f t="shared" si="1434"/>
        <v xml:space="preserve"> </v>
      </c>
      <c r="BB4215" s="11" t="str">
        <f>IFERROR(IF(AW4215="","",VLOOKUP(AW4215,SUSS!R:S,2,FALSE)),AY4215*SUSS!$M$2)</f>
        <v/>
      </c>
      <c r="BC4215" s="11" t="str">
        <f t="shared" si="1435"/>
        <v/>
      </c>
    </row>
    <row r="4216" spans="29:55">
      <c r="AC4216" s="11" t="str">
        <f t="shared" si="1415"/>
        <v/>
      </c>
      <c r="AD4216" s="11" t="str">
        <f t="shared" si="1416"/>
        <v/>
      </c>
      <c r="AE4216" s="11" t="str">
        <f t="shared" si="1417"/>
        <v/>
      </c>
      <c r="AF4216" s="11" t="str">
        <f t="shared" si="1418"/>
        <v/>
      </c>
      <c r="AG4216" s="11" t="str">
        <f t="shared" si="1419"/>
        <v/>
      </c>
      <c r="AH4216" s="11" t="str">
        <f t="shared" si="1420"/>
        <v/>
      </c>
      <c r="AI4216" s="11" t="str">
        <f t="shared" si="1421"/>
        <v/>
      </c>
      <c r="AJ4216" s="11" t="str">
        <f t="shared" si="1422"/>
        <v/>
      </c>
      <c r="AK4216" s="11" t="str">
        <f t="shared" si="1423"/>
        <v/>
      </c>
      <c r="AN4216" s="11" t="str">
        <f t="shared" si="1424"/>
        <v/>
      </c>
      <c r="AO4216" s="11" t="str">
        <f t="shared" si="1425"/>
        <v/>
      </c>
      <c r="AP4216" s="11" t="str">
        <f t="shared" si="1426"/>
        <v/>
      </c>
      <c r="AT4216" s="11" t="str">
        <f t="shared" si="1427"/>
        <v/>
      </c>
      <c r="AU4216" s="11" t="str">
        <f t="shared" si="1428"/>
        <v/>
      </c>
      <c r="AV4216" s="11" t="str">
        <f t="shared" si="1429"/>
        <v/>
      </c>
      <c r="AW4216" s="11" t="str">
        <f t="shared" si="1430"/>
        <v/>
      </c>
      <c r="AX4216" s="11" t="str">
        <f t="shared" si="1431"/>
        <v/>
      </c>
      <c r="AY4216" s="11" t="str">
        <f t="shared" si="1432"/>
        <v/>
      </c>
      <c r="AZ4216" s="11" t="str">
        <f t="shared" si="1433"/>
        <v/>
      </c>
      <c r="BA4216" s="11" t="str">
        <f t="shared" si="1434"/>
        <v xml:space="preserve"> </v>
      </c>
      <c r="BB4216" s="11" t="str">
        <f>IFERROR(IF(AW4216="","",VLOOKUP(AW4216,SUSS!R:S,2,FALSE)),AY4216*SUSS!$M$2)</f>
        <v/>
      </c>
      <c r="BC4216" s="11" t="str">
        <f t="shared" si="1435"/>
        <v/>
      </c>
    </row>
    <row r="4217" spans="29:55">
      <c r="AC4217" s="11" t="str">
        <f t="shared" si="1415"/>
        <v/>
      </c>
      <c r="AD4217" s="11" t="str">
        <f t="shared" si="1416"/>
        <v/>
      </c>
      <c r="AE4217" s="11" t="str">
        <f t="shared" si="1417"/>
        <v/>
      </c>
      <c r="AF4217" s="11" t="str">
        <f t="shared" si="1418"/>
        <v/>
      </c>
      <c r="AG4217" s="11" t="str">
        <f t="shared" si="1419"/>
        <v/>
      </c>
      <c r="AH4217" s="11" t="str">
        <f t="shared" si="1420"/>
        <v/>
      </c>
      <c r="AI4217" s="11" t="str">
        <f t="shared" si="1421"/>
        <v/>
      </c>
      <c r="AJ4217" s="11" t="str">
        <f t="shared" si="1422"/>
        <v/>
      </c>
      <c r="AK4217" s="11" t="str">
        <f t="shared" si="1423"/>
        <v/>
      </c>
      <c r="AN4217" s="11" t="str">
        <f t="shared" si="1424"/>
        <v/>
      </c>
      <c r="AO4217" s="11" t="str">
        <f t="shared" si="1425"/>
        <v/>
      </c>
      <c r="AP4217" s="11" t="str">
        <f t="shared" si="1426"/>
        <v/>
      </c>
      <c r="AT4217" s="11" t="str">
        <f t="shared" si="1427"/>
        <v/>
      </c>
      <c r="AU4217" s="11" t="str">
        <f t="shared" si="1428"/>
        <v/>
      </c>
      <c r="AV4217" s="11" t="str">
        <f t="shared" si="1429"/>
        <v/>
      </c>
      <c r="AW4217" s="11" t="str">
        <f t="shared" si="1430"/>
        <v/>
      </c>
      <c r="AX4217" s="11" t="str">
        <f t="shared" si="1431"/>
        <v/>
      </c>
      <c r="AY4217" s="11" t="str">
        <f t="shared" si="1432"/>
        <v/>
      </c>
      <c r="AZ4217" s="11" t="str">
        <f t="shared" si="1433"/>
        <v/>
      </c>
      <c r="BA4217" s="11" t="str">
        <f t="shared" si="1434"/>
        <v xml:space="preserve"> </v>
      </c>
      <c r="BB4217" s="11" t="str">
        <f>IFERROR(IF(AW4217="","",VLOOKUP(AW4217,SUSS!R:S,2,FALSE)),AY4217*SUSS!$M$2)</f>
        <v/>
      </c>
      <c r="BC4217" s="11" t="str">
        <f t="shared" si="1435"/>
        <v/>
      </c>
    </row>
    <row r="4218" spans="29:55">
      <c r="AC4218" s="11" t="str">
        <f t="shared" si="1415"/>
        <v/>
      </c>
      <c r="AD4218" s="11" t="str">
        <f t="shared" si="1416"/>
        <v/>
      </c>
      <c r="AE4218" s="11" t="str">
        <f t="shared" si="1417"/>
        <v/>
      </c>
      <c r="AF4218" s="11" t="str">
        <f t="shared" si="1418"/>
        <v/>
      </c>
      <c r="AG4218" s="11" t="str">
        <f t="shared" si="1419"/>
        <v/>
      </c>
      <c r="AH4218" s="11" t="str">
        <f t="shared" si="1420"/>
        <v/>
      </c>
      <c r="AI4218" s="11" t="str">
        <f t="shared" si="1421"/>
        <v/>
      </c>
      <c r="AJ4218" s="11" t="str">
        <f t="shared" si="1422"/>
        <v/>
      </c>
      <c r="AK4218" s="11" t="str">
        <f t="shared" si="1423"/>
        <v/>
      </c>
      <c r="AN4218" s="11" t="str">
        <f t="shared" si="1424"/>
        <v/>
      </c>
      <c r="AO4218" s="11" t="str">
        <f t="shared" si="1425"/>
        <v/>
      </c>
      <c r="AP4218" s="11" t="str">
        <f t="shared" si="1426"/>
        <v/>
      </c>
      <c r="AT4218" s="11" t="str">
        <f t="shared" si="1427"/>
        <v/>
      </c>
      <c r="AU4218" s="11" t="str">
        <f t="shared" si="1428"/>
        <v/>
      </c>
      <c r="AV4218" s="11" t="str">
        <f t="shared" si="1429"/>
        <v/>
      </c>
      <c r="AW4218" s="11" t="str">
        <f t="shared" si="1430"/>
        <v/>
      </c>
      <c r="AX4218" s="11" t="str">
        <f t="shared" si="1431"/>
        <v/>
      </c>
      <c r="AY4218" s="11" t="str">
        <f t="shared" si="1432"/>
        <v/>
      </c>
      <c r="AZ4218" s="11" t="str">
        <f t="shared" si="1433"/>
        <v/>
      </c>
      <c r="BA4218" s="11" t="str">
        <f t="shared" si="1434"/>
        <v xml:space="preserve"> </v>
      </c>
      <c r="BB4218" s="11" t="str">
        <f>IFERROR(IF(AW4218="","",VLOOKUP(AW4218,SUSS!R:S,2,FALSE)),AY4218*SUSS!$M$2)</f>
        <v/>
      </c>
      <c r="BC4218" s="11" t="str">
        <f t="shared" si="1435"/>
        <v/>
      </c>
    </row>
    <row r="4219" spans="29:55">
      <c r="AC4219" s="11" t="str">
        <f t="shared" si="1415"/>
        <v/>
      </c>
      <c r="AD4219" s="11" t="str">
        <f t="shared" si="1416"/>
        <v/>
      </c>
      <c r="AE4219" s="11" t="str">
        <f t="shared" si="1417"/>
        <v/>
      </c>
      <c r="AF4219" s="11" t="str">
        <f t="shared" si="1418"/>
        <v/>
      </c>
      <c r="AG4219" s="11" t="str">
        <f t="shared" si="1419"/>
        <v/>
      </c>
      <c r="AH4219" s="11" t="str">
        <f t="shared" si="1420"/>
        <v/>
      </c>
      <c r="AI4219" s="11" t="str">
        <f t="shared" si="1421"/>
        <v/>
      </c>
      <c r="AJ4219" s="11" t="str">
        <f t="shared" si="1422"/>
        <v/>
      </c>
      <c r="AK4219" s="11" t="str">
        <f t="shared" si="1423"/>
        <v/>
      </c>
      <c r="AN4219" s="11" t="str">
        <f t="shared" si="1424"/>
        <v/>
      </c>
      <c r="AO4219" s="11" t="str">
        <f t="shared" si="1425"/>
        <v/>
      </c>
      <c r="AP4219" s="11" t="str">
        <f t="shared" si="1426"/>
        <v/>
      </c>
      <c r="AT4219" s="11" t="str">
        <f t="shared" si="1427"/>
        <v/>
      </c>
      <c r="AU4219" s="11" t="str">
        <f t="shared" si="1428"/>
        <v/>
      </c>
      <c r="AV4219" s="11" t="str">
        <f t="shared" si="1429"/>
        <v/>
      </c>
      <c r="AW4219" s="11" t="str">
        <f t="shared" si="1430"/>
        <v/>
      </c>
      <c r="AX4219" s="11" t="str">
        <f t="shared" si="1431"/>
        <v/>
      </c>
      <c r="AY4219" s="11" t="str">
        <f t="shared" si="1432"/>
        <v/>
      </c>
      <c r="AZ4219" s="11" t="str">
        <f t="shared" si="1433"/>
        <v/>
      </c>
      <c r="BA4219" s="11" t="str">
        <f t="shared" si="1434"/>
        <v xml:space="preserve"> </v>
      </c>
      <c r="BB4219" s="11" t="str">
        <f>IFERROR(IF(AW4219="","",VLOOKUP(AW4219,SUSS!R:S,2,FALSE)),AY4219*SUSS!$M$2)</f>
        <v/>
      </c>
      <c r="BC4219" s="11" t="str">
        <f t="shared" si="1435"/>
        <v/>
      </c>
    </row>
    <row r="4220" spans="29:55">
      <c r="AC4220" s="11" t="str">
        <f t="shared" si="1415"/>
        <v/>
      </c>
      <c r="AD4220" s="11" t="str">
        <f t="shared" si="1416"/>
        <v/>
      </c>
      <c r="AE4220" s="11" t="str">
        <f t="shared" si="1417"/>
        <v/>
      </c>
      <c r="AF4220" s="11" t="str">
        <f t="shared" si="1418"/>
        <v/>
      </c>
      <c r="AG4220" s="11" t="str">
        <f t="shared" si="1419"/>
        <v/>
      </c>
      <c r="AH4220" s="11" t="str">
        <f t="shared" si="1420"/>
        <v/>
      </c>
      <c r="AI4220" s="11" t="str">
        <f t="shared" si="1421"/>
        <v/>
      </c>
      <c r="AJ4220" s="11" t="str">
        <f t="shared" si="1422"/>
        <v/>
      </c>
      <c r="AK4220" s="11" t="str">
        <f t="shared" si="1423"/>
        <v/>
      </c>
      <c r="AN4220" s="11" t="str">
        <f t="shared" si="1424"/>
        <v/>
      </c>
      <c r="AO4220" s="11" t="str">
        <f t="shared" si="1425"/>
        <v/>
      </c>
      <c r="AP4220" s="11" t="str">
        <f t="shared" si="1426"/>
        <v/>
      </c>
      <c r="AT4220" s="11" t="str">
        <f t="shared" si="1427"/>
        <v/>
      </c>
      <c r="AU4220" s="11" t="str">
        <f t="shared" si="1428"/>
        <v/>
      </c>
      <c r="AV4220" s="11" t="str">
        <f t="shared" si="1429"/>
        <v/>
      </c>
      <c r="AW4220" s="11" t="str">
        <f t="shared" si="1430"/>
        <v/>
      </c>
      <c r="AX4220" s="11" t="str">
        <f t="shared" si="1431"/>
        <v/>
      </c>
      <c r="AY4220" s="11" t="str">
        <f t="shared" si="1432"/>
        <v/>
      </c>
      <c r="AZ4220" s="11" t="str">
        <f t="shared" si="1433"/>
        <v/>
      </c>
      <c r="BA4220" s="11" t="str">
        <f t="shared" si="1434"/>
        <v xml:space="preserve"> </v>
      </c>
      <c r="BB4220" s="11" t="str">
        <f>IFERROR(IF(AW4220="","",VLOOKUP(AW4220,SUSS!R:S,2,FALSE)),AY4220*SUSS!$M$2)</f>
        <v/>
      </c>
      <c r="BC4220" s="11" t="str">
        <f t="shared" si="1435"/>
        <v/>
      </c>
    </row>
    <row r="4221" spans="29:55">
      <c r="AC4221" s="11" t="str">
        <f t="shared" si="1415"/>
        <v/>
      </c>
      <c r="AD4221" s="11" t="str">
        <f t="shared" si="1416"/>
        <v/>
      </c>
      <c r="AE4221" s="11" t="str">
        <f t="shared" si="1417"/>
        <v/>
      </c>
      <c r="AF4221" s="11" t="str">
        <f t="shared" si="1418"/>
        <v/>
      </c>
      <c r="AG4221" s="11" t="str">
        <f t="shared" si="1419"/>
        <v/>
      </c>
      <c r="AH4221" s="11" t="str">
        <f t="shared" si="1420"/>
        <v/>
      </c>
      <c r="AI4221" s="11" t="str">
        <f t="shared" si="1421"/>
        <v/>
      </c>
      <c r="AJ4221" s="11" t="str">
        <f t="shared" si="1422"/>
        <v/>
      </c>
      <c r="AK4221" s="11" t="str">
        <f t="shared" si="1423"/>
        <v/>
      </c>
      <c r="AN4221" s="11" t="str">
        <f t="shared" si="1424"/>
        <v/>
      </c>
      <c r="AO4221" s="11" t="str">
        <f t="shared" si="1425"/>
        <v/>
      </c>
      <c r="AP4221" s="11" t="str">
        <f t="shared" si="1426"/>
        <v/>
      </c>
      <c r="AT4221" s="11" t="str">
        <f t="shared" si="1427"/>
        <v/>
      </c>
      <c r="AU4221" s="11" t="str">
        <f t="shared" si="1428"/>
        <v/>
      </c>
      <c r="AV4221" s="11" t="str">
        <f t="shared" si="1429"/>
        <v/>
      </c>
      <c r="AW4221" s="11" t="str">
        <f t="shared" si="1430"/>
        <v/>
      </c>
      <c r="AX4221" s="11" t="str">
        <f t="shared" si="1431"/>
        <v/>
      </c>
      <c r="AY4221" s="11" t="str">
        <f t="shared" si="1432"/>
        <v/>
      </c>
      <c r="AZ4221" s="11" t="str">
        <f t="shared" si="1433"/>
        <v/>
      </c>
      <c r="BA4221" s="11" t="str">
        <f t="shared" si="1434"/>
        <v xml:space="preserve"> </v>
      </c>
      <c r="BB4221" s="11" t="str">
        <f>IFERROR(IF(AW4221="","",VLOOKUP(AW4221,SUSS!R:S,2,FALSE)),AY4221*SUSS!$M$2)</f>
        <v/>
      </c>
      <c r="BC4221" s="11" t="str">
        <f t="shared" si="1435"/>
        <v/>
      </c>
    </row>
    <row r="4222" spans="29:55">
      <c r="AC4222" s="11" t="str">
        <f t="shared" si="1415"/>
        <v/>
      </c>
      <c r="AD4222" s="11" t="str">
        <f t="shared" si="1416"/>
        <v/>
      </c>
      <c r="AE4222" s="11" t="str">
        <f t="shared" si="1417"/>
        <v/>
      </c>
      <c r="AF4222" s="11" t="str">
        <f t="shared" si="1418"/>
        <v/>
      </c>
      <c r="AG4222" s="11" t="str">
        <f t="shared" si="1419"/>
        <v/>
      </c>
      <c r="AH4222" s="11" t="str">
        <f t="shared" si="1420"/>
        <v/>
      </c>
      <c r="AI4222" s="11" t="str">
        <f t="shared" si="1421"/>
        <v/>
      </c>
      <c r="AJ4222" s="11" t="str">
        <f t="shared" si="1422"/>
        <v/>
      </c>
      <c r="AK4222" s="11" t="str">
        <f t="shared" si="1423"/>
        <v/>
      </c>
      <c r="AN4222" s="11" t="str">
        <f t="shared" si="1424"/>
        <v/>
      </c>
      <c r="AO4222" s="11" t="str">
        <f t="shared" si="1425"/>
        <v/>
      </c>
      <c r="AP4222" s="11" t="str">
        <f t="shared" si="1426"/>
        <v/>
      </c>
      <c r="AT4222" s="11" t="str">
        <f t="shared" si="1427"/>
        <v/>
      </c>
      <c r="AU4222" s="11" t="str">
        <f t="shared" si="1428"/>
        <v/>
      </c>
      <c r="AV4222" s="11" t="str">
        <f t="shared" si="1429"/>
        <v/>
      </c>
      <c r="AW4222" s="11" t="str">
        <f t="shared" si="1430"/>
        <v/>
      </c>
      <c r="AX4222" s="11" t="str">
        <f t="shared" si="1431"/>
        <v/>
      </c>
      <c r="AY4222" s="11" t="str">
        <f t="shared" si="1432"/>
        <v/>
      </c>
      <c r="AZ4222" s="11" t="str">
        <f t="shared" si="1433"/>
        <v/>
      </c>
      <c r="BA4222" s="11" t="str">
        <f t="shared" si="1434"/>
        <v xml:space="preserve"> </v>
      </c>
      <c r="BB4222" s="11" t="str">
        <f>IFERROR(IF(AW4222="","",VLOOKUP(AW4222,SUSS!R:S,2,FALSE)),AY4222*SUSS!$M$2)</f>
        <v/>
      </c>
      <c r="BC4222" s="11" t="str">
        <f t="shared" si="1435"/>
        <v/>
      </c>
    </row>
    <row r="4223" spans="29:55">
      <c r="AC4223" s="11" t="str">
        <f t="shared" si="1415"/>
        <v/>
      </c>
      <c r="AD4223" s="11" t="str">
        <f t="shared" si="1416"/>
        <v/>
      </c>
      <c r="AE4223" s="11" t="str">
        <f t="shared" si="1417"/>
        <v/>
      </c>
      <c r="AF4223" s="11" t="str">
        <f t="shared" si="1418"/>
        <v/>
      </c>
      <c r="AG4223" s="11" t="str">
        <f t="shared" si="1419"/>
        <v/>
      </c>
      <c r="AH4223" s="11" t="str">
        <f t="shared" si="1420"/>
        <v/>
      </c>
      <c r="AI4223" s="11" t="str">
        <f t="shared" si="1421"/>
        <v/>
      </c>
      <c r="AJ4223" s="11" t="str">
        <f t="shared" si="1422"/>
        <v/>
      </c>
      <c r="AK4223" s="11" t="str">
        <f t="shared" si="1423"/>
        <v/>
      </c>
      <c r="AN4223" s="11" t="str">
        <f t="shared" si="1424"/>
        <v/>
      </c>
      <c r="AO4223" s="11" t="str">
        <f t="shared" si="1425"/>
        <v/>
      </c>
      <c r="AP4223" s="11" t="str">
        <f t="shared" si="1426"/>
        <v/>
      </c>
      <c r="AT4223" s="11" t="str">
        <f t="shared" si="1427"/>
        <v/>
      </c>
      <c r="AU4223" s="11" t="str">
        <f t="shared" si="1428"/>
        <v/>
      </c>
      <c r="AV4223" s="11" t="str">
        <f t="shared" si="1429"/>
        <v/>
      </c>
      <c r="AW4223" s="11" t="str">
        <f t="shared" si="1430"/>
        <v/>
      </c>
      <c r="AX4223" s="11" t="str">
        <f t="shared" si="1431"/>
        <v/>
      </c>
      <c r="AY4223" s="11" t="str">
        <f t="shared" si="1432"/>
        <v/>
      </c>
      <c r="AZ4223" s="11" t="str">
        <f t="shared" si="1433"/>
        <v/>
      </c>
      <c r="BA4223" s="11" t="str">
        <f t="shared" si="1434"/>
        <v xml:space="preserve"> </v>
      </c>
      <c r="BB4223" s="11" t="str">
        <f>IFERROR(IF(AW4223="","",VLOOKUP(AW4223,SUSS!R:S,2,FALSE)),AY4223*SUSS!$M$2)</f>
        <v/>
      </c>
      <c r="BC4223" s="11" t="str">
        <f t="shared" si="1435"/>
        <v/>
      </c>
    </row>
    <row r="4224" spans="29:55">
      <c r="AC4224" s="11" t="str">
        <f t="shared" si="1415"/>
        <v/>
      </c>
      <c r="AD4224" s="11" t="str">
        <f t="shared" si="1416"/>
        <v/>
      </c>
      <c r="AE4224" s="11" t="str">
        <f t="shared" si="1417"/>
        <v/>
      </c>
      <c r="AF4224" s="11" t="str">
        <f t="shared" si="1418"/>
        <v/>
      </c>
      <c r="AG4224" s="11" t="str">
        <f t="shared" si="1419"/>
        <v/>
      </c>
      <c r="AH4224" s="11" t="str">
        <f t="shared" si="1420"/>
        <v/>
      </c>
      <c r="AI4224" s="11" t="str">
        <f t="shared" si="1421"/>
        <v/>
      </c>
      <c r="AJ4224" s="11" t="str">
        <f t="shared" si="1422"/>
        <v/>
      </c>
      <c r="AK4224" s="11" t="str">
        <f t="shared" si="1423"/>
        <v/>
      </c>
      <c r="AN4224" s="11" t="str">
        <f t="shared" si="1424"/>
        <v/>
      </c>
      <c r="AO4224" s="11" t="str">
        <f t="shared" si="1425"/>
        <v/>
      </c>
      <c r="AP4224" s="11" t="str">
        <f t="shared" si="1426"/>
        <v/>
      </c>
      <c r="AT4224" s="11" t="str">
        <f t="shared" si="1427"/>
        <v/>
      </c>
      <c r="AU4224" s="11" t="str">
        <f t="shared" si="1428"/>
        <v/>
      </c>
      <c r="AV4224" s="11" t="str">
        <f t="shared" si="1429"/>
        <v/>
      </c>
      <c r="AW4224" s="11" t="str">
        <f t="shared" si="1430"/>
        <v/>
      </c>
      <c r="AX4224" s="11" t="str">
        <f t="shared" si="1431"/>
        <v/>
      </c>
      <c r="AY4224" s="11" t="str">
        <f t="shared" si="1432"/>
        <v/>
      </c>
      <c r="AZ4224" s="11" t="str">
        <f t="shared" si="1433"/>
        <v/>
      </c>
      <c r="BA4224" s="11" t="str">
        <f t="shared" si="1434"/>
        <v xml:space="preserve"> </v>
      </c>
      <c r="BB4224" s="11" t="str">
        <f>IFERROR(IF(AW4224="","",VLOOKUP(AW4224,SUSS!R:S,2,FALSE)),AY4224*SUSS!$M$2)</f>
        <v/>
      </c>
      <c r="BC4224" s="11" t="str">
        <f t="shared" si="1435"/>
        <v/>
      </c>
    </row>
    <row r="4225" spans="29:55">
      <c r="AC4225" s="11" t="str">
        <f t="shared" si="1415"/>
        <v/>
      </c>
      <c r="AD4225" s="11" t="str">
        <f t="shared" si="1416"/>
        <v/>
      </c>
      <c r="AE4225" s="11" t="str">
        <f t="shared" si="1417"/>
        <v/>
      </c>
      <c r="AF4225" s="11" t="str">
        <f t="shared" si="1418"/>
        <v/>
      </c>
      <c r="AG4225" s="11" t="str">
        <f t="shared" si="1419"/>
        <v/>
      </c>
      <c r="AH4225" s="11" t="str">
        <f t="shared" si="1420"/>
        <v/>
      </c>
      <c r="AI4225" s="11" t="str">
        <f t="shared" si="1421"/>
        <v/>
      </c>
      <c r="AJ4225" s="11" t="str">
        <f t="shared" si="1422"/>
        <v/>
      </c>
      <c r="AK4225" s="11" t="str">
        <f t="shared" si="1423"/>
        <v/>
      </c>
      <c r="AN4225" s="11" t="str">
        <f t="shared" si="1424"/>
        <v/>
      </c>
      <c r="AO4225" s="11" t="str">
        <f t="shared" si="1425"/>
        <v/>
      </c>
      <c r="AP4225" s="11" t="str">
        <f t="shared" si="1426"/>
        <v/>
      </c>
      <c r="AT4225" s="11" t="str">
        <f t="shared" si="1427"/>
        <v/>
      </c>
      <c r="AU4225" s="11" t="str">
        <f t="shared" si="1428"/>
        <v/>
      </c>
      <c r="AV4225" s="11" t="str">
        <f t="shared" si="1429"/>
        <v/>
      </c>
      <c r="AW4225" s="11" t="str">
        <f t="shared" si="1430"/>
        <v/>
      </c>
      <c r="AX4225" s="11" t="str">
        <f t="shared" si="1431"/>
        <v/>
      </c>
      <c r="AY4225" s="11" t="str">
        <f t="shared" si="1432"/>
        <v/>
      </c>
      <c r="AZ4225" s="11" t="str">
        <f t="shared" si="1433"/>
        <v/>
      </c>
      <c r="BA4225" s="11" t="str">
        <f t="shared" si="1434"/>
        <v xml:space="preserve"> </v>
      </c>
      <c r="BB4225" s="11" t="str">
        <f>IFERROR(IF(AW4225="","",VLOOKUP(AW4225,SUSS!R:S,2,FALSE)),AY4225*SUSS!$M$2)</f>
        <v/>
      </c>
      <c r="BC4225" s="11" t="str">
        <f t="shared" si="1435"/>
        <v/>
      </c>
    </row>
    <row r="4226" spans="29:55">
      <c r="AC4226" s="11" t="str">
        <f t="shared" si="1415"/>
        <v/>
      </c>
      <c r="AD4226" s="11" t="str">
        <f t="shared" si="1416"/>
        <v/>
      </c>
      <c r="AE4226" s="11" t="str">
        <f t="shared" si="1417"/>
        <v/>
      </c>
      <c r="AF4226" s="11" t="str">
        <f t="shared" si="1418"/>
        <v/>
      </c>
      <c r="AG4226" s="11" t="str">
        <f t="shared" si="1419"/>
        <v/>
      </c>
      <c r="AH4226" s="11" t="str">
        <f t="shared" si="1420"/>
        <v/>
      </c>
      <c r="AI4226" s="11" t="str">
        <f t="shared" si="1421"/>
        <v/>
      </c>
      <c r="AJ4226" s="11" t="str">
        <f t="shared" si="1422"/>
        <v/>
      </c>
      <c r="AK4226" s="11" t="str">
        <f t="shared" si="1423"/>
        <v/>
      </c>
      <c r="AN4226" s="11" t="str">
        <f t="shared" si="1424"/>
        <v/>
      </c>
      <c r="AO4226" s="11" t="str">
        <f t="shared" si="1425"/>
        <v/>
      </c>
      <c r="AP4226" s="11" t="str">
        <f t="shared" si="1426"/>
        <v/>
      </c>
      <c r="AT4226" s="11" t="str">
        <f t="shared" si="1427"/>
        <v/>
      </c>
      <c r="AU4226" s="11" t="str">
        <f t="shared" si="1428"/>
        <v/>
      </c>
      <c r="AV4226" s="11" t="str">
        <f t="shared" si="1429"/>
        <v/>
      </c>
      <c r="AW4226" s="11" t="str">
        <f t="shared" si="1430"/>
        <v/>
      </c>
      <c r="AX4226" s="11" t="str">
        <f t="shared" si="1431"/>
        <v/>
      </c>
      <c r="AY4226" s="11" t="str">
        <f t="shared" si="1432"/>
        <v/>
      </c>
      <c r="AZ4226" s="11" t="str">
        <f t="shared" si="1433"/>
        <v/>
      </c>
      <c r="BA4226" s="11" t="str">
        <f t="shared" si="1434"/>
        <v xml:space="preserve"> </v>
      </c>
      <c r="BB4226" s="11" t="str">
        <f>IFERROR(IF(AW4226="","",VLOOKUP(AW4226,SUSS!R:S,2,FALSE)),AY4226*SUSS!$M$2)</f>
        <v/>
      </c>
      <c r="BC4226" s="11" t="str">
        <f t="shared" si="1435"/>
        <v/>
      </c>
    </row>
    <row r="4227" spans="29:55">
      <c r="AC4227" s="11" t="str">
        <f t="shared" si="1415"/>
        <v/>
      </c>
      <c r="AD4227" s="11" t="str">
        <f t="shared" si="1416"/>
        <v/>
      </c>
      <c r="AE4227" s="11" t="str">
        <f t="shared" si="1417"/>
        <v/>
      </c>
      <c r="AF4227" s="11" t="str">
        <f t="shared" si="1418"/>
        <v/>
      </c>
      <c r="AG4227" s="11" t="str">
        <f t="shared" si="1419"/>
        <v/>
      </c>
      <c r="AH4227" s="11" t="str">
        <f t="shared" si="1420"/>
        <v/>
      </c>
      <c r="AI4227" s="11" t="str">
        <f t="shared" si="1421"/>
        <v/>
      </c>
      <c r="AJ4227" s="11" t="str">
        <f t="shared" si="1422"/>
        <v/>
      </c>
      <c r="AK4227" s="11" t="str">
        <f t="shared" si="1423"/>
        <v/>
      </c>
      <c r="AN4227" s="11" t="str">
        <f t="shared" si="1424"/>
        <v/>
      </c>
      <c r="AO4227" s="11" t="str">
        <f t="shared" si="1425"/>
        <v/>
      </c>
      <c r="AP4227" s="11" t="str">
        <f t="shared" si="1426"/>
        <v/>
      </c>
      <c r="AT4227" s="11" t="str">
        <f t="shared" si="1427"/>
        <v/>
      </c>
      <c r="AU4227" s="11" t="str">
        <f t="shared" si="1428"/>
        <v/>
      </c>
      <c r="AV4227" s="11" t="str">
        <f t="shared" si="1429"/>
        <v/>
      </c>
      <c r="AW4227" s="11" t="str">
        <f t="shared" si="1430"/>
        <v/>
      </c>
      <c r="AX4227" s="11" t="str">
        <f t="shared" si="1431"/>
        <v/>
      </c>
      <c r="AY4227" s="11" t="str">
        <f t="shared" si="1432"/>
        <v/>
      </c>
      <c r="AZ4227" s="11" t="str">
        <f t="shared" si="1433"/>
        <v/>
      </c>
      <c r="BA4227" s="11" t="str">
        <f t="shared" si="1434"/>
        <v xml:space="preserve"> </v>
      </c>
      <c r="BB4227" s="11" t="str">
        <f>IFERROR(IF(AW4227="","",VLOOKUP(AW4227,SUSS!R:S,2,FALSE)),AY4227*SUSS!$M$2)</f>
        <v/>
      </c>
      <c r="BC4227" s="11" t="str">
        <f t="shared" si="1435"/>
        <v/>
      </c>
    </row>
    <row r="4228" spans="29:55">
      <c r="AC4228" s="11" t="str">
        <f t="shared" si="1415"/>
        <v/>
      </c>
      <c r="AD4228" s="11" t="str">
        <f t="shared" si="1416"/>
        <v/>
      </c>
      <c r="AE4228" s="11" t="str">
        <f t="shared" si="1417"/>
        <v/>
      </c>
      <c r="AF4228" s="11" t="str">
        <f t="shared" si="1418"/>
        <v/>
      </c>
      <c r="AG4228" s="11" t="str">
        <f t="shared" si="1419"/>
        <v/>
      </c>
      <c r="AH4228" s="11" t="str">
        <f t="shared" si="1420"/>
        <v/>
      </c>
      <c r="AI4228" s="11" t="str">
        <f t="shared" si="1421"/>
        <v/>
      </c>
      <c r="AJ4228" s="11" t="str">
        <f t="shared" si="1422"/>
        <v/>
      </c>
      <c r="AK4228" s="11" t="str">
        <f t="shared" si="1423"/>
        <v/>
      </c>
      <c r="AN4228" s="11" t="str">
        <f t="shared" si="1424"/>
        <v/>
      </c>
      <c r="AO4228" s="11" t="str">
        <f t="shared" si="1425"/>
        <v/>
      </c>
      <c r="AP4228" s="11" t="str">
        <f t="shared" si="1426"/>
        <v/>
      </c>
      <c r="AT4228" s="11" t="str">
        <f t="shared" si="1427"/>
        <v/>
      </c>
      <c r="AU4228" s="11" t="str">
        <f t="shared" si="1428"/>
        <v/>
      </c>
      <c r="AV4228" s="11" t="str">
        <f t="shared" si="1429"/>
        <v/>
      </c>
      <c r="AW4228" s="11" t="str">
        <f t="shared" si="1430"/>
        <v/>
      </c>
      <c r="AX4228" s="11" t="str">
        <f t="shared" si="1431"/>
        <v/>
      </c>
      <c r="AY4228" s="11" t="str">
        <f t="shared" si="1432"/>
        <v/>
      </c>
      <c r="AZ4228" s="11" t="str">
        <f t="shared" si="1433"/>
        <v/>
      </c>
      <c r="BA4228" s="11" t="str">
        <f t="shared" si="1434"/>
        <v xml:space="preserve"> </v>
      </c>
      <c r="BB4228" s="11" t="str">
        <f>IFERROR(IF(AW4228="","",VLOOKUP(AW4228,SUSS!R:S,2,FALSE)),AY4228*SUSS!$M$2)</f>
        <v/>
      </c>
      <c r="BC4228" s="11" t="str">
        <f t="shared" si="1435"/>
        <v/>
      </c>
    </row>
    <row r="4229" spans="29:55">
      <c r="AC4229" s="11" t="str">
        <f t="shared" si="1415"/>
        <v/>
      </c>
      <c r="AD4229" s="11" t="str">
        <f t="shared" si="1416"/>
        <v/>
      </c>
      <c r="AE4229" s="11" t="str">
        <f t="shared" si="1417"/>
        <v/>
      </c>
      <c r="AF4229" s="11" t="str">
        <f t="shared" si="1418"/>
        <v/>
      </c>
      <c r="AG4229" s="11" t="str">
        <f t="shared" si="1419"/>
        <v/>
      </c>
      <c r="AH4229" s="11" t="str">
        <f t="shared" si="1420"/>
        <v/>
      </c>
      <c r="AI4229" s="11" t="str">
        <f t="shared" si="1421"/>
        <v/>
      </c>
      <c r="AJ4229" s="11" t="str">
        <f t="shared" si="1422"/>
        <v/>
      </c>
      <c r="AK4229" s="11" t="str">
        <f t="shared" si="1423"/>
        <v/>
      </c>
      <c r="AN4229" s="11" t="str">
        <f t="shared" si="1424"/>
        <v/>
      </c>
      <c r="AO4229" s="11" t="str">
        <f t="shared" si="1425"/>
        <v/>
      </c>
      <c r="AP4229" s="11" t="str">
        <f t="shared" si="1426"/>
        <v/>
      </c>
      <c r="AT4229" s="11" t="str">
        <f t="shared" si="1427"/>
        <v/>
      </c>
      <c r="AU4229" s="11" t="str">
        <f t="shared" si="1428"/>
        <v/>
      </c>
      <c r="AV4229" s="11" t="str">
        <f t="shared" si="1429"/>
        <v/>
      </c>
      <c r="AW4229" s="11" t="str">
        <f t="shared" si="1430"/>
        <v/>
      </c>
      <c r="AX4229" s="11" t="str">
        <f t="shared" si="1431"/>
        <v/>
      </c>
      <c r="AY4229" s="11" t="str">
        <f t="shared" si="1432"/>
        <v/>
      </c>
      <c r="AZ4229" s="11" t="str">
        <f t="shared" si="1433"/>
        <v/>
      </c>
      <c r="BA4229" s="11" t="str">
        <f t="shared" si="1434"/>
        <v xml:space="preserve"> </v>
      </c>
      <c r="BB4229" s="11" t="str">
        <f>IFERROR(IF(AW4229="","",VLOOKUP(AW4229,SUSS!R:S,2,FALSE)),AY4229*SUSS!$M$2)</f>
        <v/>
      </c>
      <c r="BC4229" s="11" t="str">
        <f t="shared" si="1435"/>
        <v/>
      </c>
    </row>
    <row r="4230" spans="29:55">
      <c r="AC4230" s="11" t="str">
        <f t="shared" si="1415"/>
        <v/>
      </c>
      <c r="AD4230" s="11" t="str">
        <f t="shared" si="1416"/>
        <v/>
      </c>
      <c r="AE4230" s="11" t="str">
        <f t="shared" si="1417"/>
        <v/>
      </c>
      <c r="AF4230" s="11" t="str">
        <f t="shared" si="1418"/>
        <v/>
      </c>
      <c r="AG4230" s="11" t="str">
        <f t="shared" si="1419"/>
        <v/>
      </c>
      <c r="AH4230" s="11" t="str">
        <f t="shared" si="1420"/>
        <v/>
      </c>
      <c r="AI4230" s="11" t="str">
        <f t="shared" si="1421"/>
        <v/>
      </c>
      <c r="AJ4230" s="11" t="str">
        <f t="shared" si="1422"/>
        <v/>
      </c>
      <c r="AK4230" s="11" t="str">
        <f t="shared" si="1423"/>
        <v/>
      </c>
      <c r="AN4230" s="11" t="str">
        <f t="shared" si="1424"/>
        <v/>
      </c>
      <c r="AO4230" s="11" t="str">
        <f t="shared" si="1425"/>
        <v/>
      </c>
      <c r="AP4230" s="11" t="str">
        <f t="shared" si="1426"/>
        <v/>
      </c>
      <c r="AT4230" s="11" t="str">
        <f t="shared" si="1427"/>
        <v/>
      </c>
      <c r="AU4230" s="11" t="str">
        <f t="shared" si="1428"/>
        <v/>
      </c>
      <c r="AV4230" s="11" t="str">
        <f t="shared" si="1429"/>
        <v/>
      </c>
      <c r="AW4230" s="11" t="str">
        <f t="shared" si="1430"/>
        <v/>
      </c>
      <c r="AX4230" s="11" t="str">
        <f t="shared" si="1431"/>
        <v/>
      </c>
      <c r="AY4230" s="11" t="str">
        <f t="shared" si="1432"/>
        <v/>
      </c>
      <c r="AZ4230" s="11" t="str">
        <f t="shared" si="1433"/>
        <v/>
      </c>
      <c r="BA4230" s="11" t="str">
        <f t="shared" si="1434"/>
        <v xml:space="preserve"> </v>
      </c>
      <c r="BB4230" s="11" t="str">
        <f>IFERROR(IF(AW4230="","",VLOOKUP(AW4230,SUSS!R:S,2,FALSE)),AY4230*SUSS!$M$2)</f>
        <v/>
      </c>
      <c r="BC4230" s="11" t="str">
        <f t="shared" si="1435"/>
        <v/>
      </c>
    </row>
    <row r="4231" spans="29:55">
      <c r="AC4231" s="11" t="str">
        <f t="shared" si="1415"/>
        <v/>
      </c>
      <c r="AD4231" s="11" t="str">
        <f t="shared" si="1416"/>
        <v/>
      </c>
      <c r="AE4231" s="11" t="str">
        <f t="shared" si="1417"/>
        <v/>
      </c>
      <c r="AF4231" s="11" t="str">
        <f t="shared" si="1418"/>
        <v/>
      </c>
      <c r="AG4231" s="11" t="str">
        <f t="shared" si="1419"/>
        <v/>
      </c>
      <c r="AH4231" s="11" t="str">
        <f t="shared" si="1420"/>
        <v/>
      </c>
      <c r="AI4231" s="11" t="str">
        <f t="shared" si="1421"/>
        <v/>
      </c>
      <c r="AJ4231" s="11" t="str">
        <f t="shared" si="1422"/>
        <v/>
      </c>
      <c r="AK4231" s="11" t="str">
        <f t="shared" si="1423"/>
        <v/>
      </c>
      <c r="AN4231" s="11" t="str">
        <f t="shared" si="1424"/>
        <v/>
      </c>
      <c r="AO4231" s="11" t="str">
        <f t="shared" si="1425"/>
        <v/>
      </c>
      <c r="AP4231" s="11" t="str">
        <f t="shared" si="1426"/>
        <v/>
      </c>
      <c r="AT4231" s="11" t="str">
        <f t="shared" si="1427"/>
        <v/>
      </c>
      <c r="AU4231" s="11" t="str">
        <f t="shared" si="1428"/>
        <v/>
      </c>
      <c r="AV4231" s="11" t="str">
        <f t="shared" si="1429"/>
        <v/>
      </c>
      <c r="AW4231" s="11" t="str">
        <f t="shared" si="1430"/>
        <v/>
      </c>
      <c r="AX4231" s="11" t="str">
        <f t="shared" si="1431"/>
        <v/>
      </c>
      <c r="AY4231" s="11" t="str">
        <f t="shared" si="1432"/>
        <v/>
      </c>
      <c r="AZ4231" s="11" t="str">
        <f t="shared" si="1433"/>
        <v/>
      </c>
      <c r="BA4231" s="11" t="str">
        <f t="shared" si="1434"/>
        <v xml:space="preserve"> </v>
      </c>
      <c r="BB4231" s="11" t="str">
        <f>IFERROR(IF(AW4231="","",VLOOKUP(AW4231,SUSS!R:S,2,FALSE)),AY4231*SUSS!$M$2)</f>
        <v/>
      </c>
      <c r="BC4231" s="11" t="str">
        <f t="shared" si="1435"/>
        <v/>
      </c>
    </row>
    <row r="4232" spans="29:55">
      <c r="AC4232" s="11" t="str">
        <f t="shared" si="1415"/>
        <v/>
      </c>
      <c r="AD4232" s="11" t="str">
        <f t="shared" si="1416"/>
        <v/>
      </c>
      <c r="AE4232" s="11" t="str">
        <f t="shared" si="1417"/>
        <v/>
      </c>
      <c r="AF4232" s="11" t="str">
        <f t="shared" si="1418"/>
        <v/>
      </c>
      <c r="AG4232" s="11" t="str">
        <f t="shared" si="1419"/>
        <v/>
      </c>
      <c r="AH4232" s="11" t="str">
        <f t="shared" si="1420"/>
        <v/>
      </c>
      <c r="AI4232" s="11" t="str">
        <f t="shared" si="1421"/>
        <v/>
      </c>
      <c r="AJ4232" s="11" t="str">
        <f t="shared" si="1422"/>
        <v/>
      </c>
      <c r="AK4232" s="11" t="str">
        <f t="shared" si="1423"/>
        <v/>
      </c>
      <c r="AN4232" s="11" t="str">
        <f t="shared" si="1424"/>
        <v/>
      </c>
      <c r="AO4232" s="11" t="str">
        <f t="shared" si="1425"/>
        <v/>
      </c>
      <c r="AP4232" s="11" t="str">
        <f t="shared" si="1426"/>
        <v/>
      </c>
      <c r="AT4232" s="11" t="str">
        <f t="shared" si="1427"/>
        <v/>
      </c>
      <c r="AU4232" s="11" t="str">
        <f t="shared" si="1428"/>
        <v/>
      </c>
      <c r="AV4232" s="11" t="str">
        <f t="shared" si="1429"/>
        <v/>
      </c>
      <c r="AW4232" s="11" t="str">
        <f t="shared" si="1430"/>
        <v/>
      </c>
      <c r="AX4232" s="11" t="str">
        <f t="shared" si="1431"/>
        <v/>
      </c>
      <c r="AY4232" s="11" t="str">
        <f t="shared" si="1432"/>
        <v/>
      </c>
      <c r="AZ4232" s="11" t="str">
        <f t="shared" si="1433"/>
        <v/>
      </c>
      <c r="BA4232" s="11" t="str">
        <f t="shared" si="1434"/>
        <v xml:space="preserve"> </v>
      </c>
      <c r="BB4232" s="11" t="str">
        <f>IFERROR(IF(AW4232="","",VLOOKUP(AW4232,SUSS!R:S,2,FALSE)),AY4232*SUSS!$M$2)</f>
        <v/>
      </c>
      <c r="BC4232" s="11" t="str">
        <f t="shared" si="1435"/>
        <v/>
      </c>
    </row>
    <row r="4233" spans="29:55">
      <c r="AC4233" s="11" t="str">
        <f t="shared" si="1415"/>
        <v/>
      </c>
      <c r="AD4233" s="11" t="str">
        <f t="shared" si="1416"/>
        <v/>
      </c>
      <c r="AE4233" s="11" t="str">
        <f t="shared" si="1417"/>
        <v/>
      </c>
      <c r="AF4233" s="11" t="str">
        <f t="shared" si="1418"/>
        <v/>
      </c>
      <c r="AG4233" s="11" t="str">
        <f t="shared" si="1419"/>
        <v/>
      </c>
      <c r="AH4233" s="11" t="str">
        <f t="shared" si="1420"/>
        <v/>
      </c>
      <c r="AI4233" s="11" t="str">
        <f t="shared" si="1421"/>
        <v/>
      </c>
      <c r="AJ4233" s="11" t="str">
        <f t="shared" si="1422"/>
        <v/>
      </c>
      <c r="AK4233" s="11" t="str">
        <f t="shared" si="1423"/>
        <v/>
      </c>
      <c r="AN4233" s="11" t="str">
        <f t="shared" si="1424"/>
        <v/>
      </c>
      <c r="AO4233" s="11" t="str">
        <f t="shared" si="1425"/>
        <v/>
      </c>
      <c r="AP4233" s="11" t="str">
        <f t="shared" si="1426"/>
        <v/>
      </c>
      <c r="AT4233" s="11" t="str">
        <f t="shared" si="1427"/>
        <v/>
      </c>
      <c r="AU4233" s="11" t="str">
        <f t="shared" si="1428"/>
        <v/>
      </c>
      <c r="AV4233" s="11" t="str">
        <f t="shared" si="1429"/>
        <v/>
      </c>
      <c r="AW4233" s="11" t="str">
        <f t="shared" si="1430"/>
        <v/>
      </c>
      <c r="AX4233" s="11" t="str">
        <f t="shared" si="1431"/>
        <v/>
      </c>
      <c r="AY4233" s="11" t="str">
        <f t="shared" si="1432"/>
        <v/>
      </c>
      <c r="AZ4233" s="11" t="str">
        <f t="shared" si="1433"/>
        <v/>
      </c>
      <c r="BA4233" s="11" t="str">
        <f t="shared" si="1434"/>
        <v xml:space="preserve"> </v>
      </c>
      <c r="BB4233" s="11" t="str">
        <f>IFERROR(IF(AW4233="","",VLOOKUP(AW4233,SUSS!R:S,2,FALSE)),AY4233*SUSS!$M$2)</f>
        <v/>
      </c>
      <c r="BC4233" s="11" t="str">
        <f t="shared" si="1435"/>
        <v/>
      </c>
    </row>
    <row r="4234" spans="29:55">
      <c r="AC4234" s="11" t="str">
        <f t="shared" si="1415"/>
        <v/>
      </c>
      <c r="AD4234" s="11" t="str">
        <f t="shared" si="1416"/>
        <v/>
      </c>
      <c r="AE4234" s="11" t="str">
        <f t="shared" si="1417"/>
        <v/>
      </c>
      <c r="AF4234" s="11" t="str">
        <f t="shared" si="1418"/>
        <v/>
      </c>
      <c r="AG4234" s="11" t="str">
        <f t="shared" si="1419"/>
        <v/>
      </c>
      <c r="AH4234" s="11" t="str">
        <f t="shared" si="1420"/>
        <v/>
      </c>
      <c r="AI4234" s="11" t="str">
        <f t="shared" si="1421"/>
        <v/>
      </c>
      <c r="AJ4234" s="11" t="str">
        <f t="shared" si="1422"/>
        <v/>
      </c>
      <c r="AK4234" s="11" t="str">
        <f t="shared" si="1423"/>
        <v/>
      </c>
      <c r="AN4234" s="11" t="str">
        <f t="shared" si="1424"/>
        <v/>
      </c>
      <c r="AO4234" s="11" t="str">
        <f t="shared" si="1425"/>
        <v/>
      </c>
      <c r="AP4234" s="11" t="str">
        <f t="shared" si="1426"/>
        <v/>
      </c>
      <c r="AT4234" s="11" t="str">
        <f t="shared" si="1427"/>
        <v/>
      </c>
      <c r="AU4234" s="11" t="str">
        <f t="shared" si="1428"/>
        <v/>
      </c>
      <c r="AV4234" s="11" t="str">
        <f t="shared" si="1429"/>
        <v/>
      </c>
      <c r="AW4234" s="11" t="str">
        <f t="shared" si="1430"/>
        <v/>
      </c>
      <c r="AX4234" s="11" t="str">
        <f t="shared" si="1431"/>
        <v/>
      </c>
      <c r="AY4234" s="11" t="str">
        <f t="shared" si="1432"/>
        <v/>
      </c>
      <c r="AZ4234" s="11" t="str">
        <f t="shared" si="1433"/>
        <v/>
      </c>
      <c r="BA4234" s="11" t="str">
        <f t="shared" si="1434"/>
        <v xml:space="preserve"> </v>
      </c>
      <c r="BB4234" s="11" t="str">
        <f>IFERROR(IF(AW4234="","",VLOOKUP(AW4234,SUSS!R:S,2,FALSE)),AY4234*SUSS!$M$2)</f>
        <v/>
      </c>
      <c r="BC4234" s="11" t="str">
        <f t="shared" si="1435"/>
        <v/>
      </c>
    </row>
    <row r="4235" spans="29:55">
      <c r="AC4235" s="11" t="str">
        <f t="shared" si="1415"/>
        <v/>
      </c>
      <c r="AD4235" s="11" t="str">
        <f t="shared" si="1416"/>
        <v/>
      </c>
      <c r="AE4235" s="11" t="str">
        <f t="shared" si="1417"/>
        <v/>
      </c>
      <c r="AF4235" s="11" t="str">
        <f t="shared" si="1418"/>
        <v/>
      </c>
      <c r="AG4235" s="11" t="str">
        <f t="shared" si="1419"/>
        <v/>
      </c>
      <c r="AH4235" s="11" t="str">
        <f t="shared" si="1420"/>
        <v/>
      </c>
      <c r="AI4235" s="11" t="str">
        <f t="shared" si="1421"/>
        <v/>
      </c>
      <c r="AJ4235" s="11" t="str">
        <f t="shared" si="1422"/>
        <v/>
      </c>
      <c r="AK4235" s="11" t="str">
        <f t="shared" si="1423"/>
        <v/>
      </c>
      <c r="AN4235" s="11" t="str">
        <f t="shared" si="1424"/>
        <v/>
      </c>
      <c r="AO4235" s="11" t="str">
        <f t="shared" si="1425"/>
        <v/>
      </c>
      <c r="AP4235" s="11" t="str">
        <f t="shared" si="1426"/>
        <v/>
      </c>
      <c r="AT4235" s="11" t="str">
        <f t="shared" si="1427"/>
        <v/>
      </c>
      <c r="AU4235" s="11" t="str">
        <f t="shared" si="1428"/>
        <v/>
      </c>
      <c r="AV4235" s="11" t="str">
        <f t="shared" si="1429"/>
        <v/>
      </c>
      <c r="AW4235" s="11" t="str">
        <f t="shared" si="1430"/>
        <v/>
      </c>
      <c r="AX4235" s="11" t="str">
        <f t="shared" si="1431"/>
        <v/>
      </c>
      <c r="AY4235" s="11" t="str">
        <f t="shared" si="1432"/>
        <v/>
      </c>
      <c r="AZ4235" s="11" t="str">
        <f t="shared" si="1433"/>
        <v/>
      </c>
      <c r="BA4235" s="11" t="str">
        <f t="shared" si="1434"/>
        <v xml:space="preserve"> </v>
      </c>
      <c r="BB4235" s="11" t="str">
        <f>IFERROR(IF(AW4235="","",VLOOKUP(AW4235,SUSS!R:S,2,FALSE)),AY4235*SUSS!$M$2)</f>
        <v/>
      </c>
      <c r="BC4235" s="11" t="str">
        <f t="shared" si="1435"/>
        <v/>
      </c>
    </row>
    <row r="4236" spans="29:55">
      <c r="AC4236" s="11" t="str">
        <f t="shared" si="1415"/>
        <v/>
      </c>
      <c r="AD4236" s="11" t="str">
        <f t="shared" si="1416"/>
        <v/>
      </c>
      <c r="AE4236" s="11" t="str">
        <f t="shared" si="1417"/>
        <v/>
      </c>
      <c r="AF4236" s="11" t="str">
        <f t="shared" si="1418"/>
        <v/>
      </c>
      <c r="AG4236" s="11" t="str">
        <f t="shared" si="1419"/>
        <v/>
      </c>
      <c r="AH4236" s="11" t="str">
        <f t="shared" si="1420"/>
        <v/>
      </c>
      <c r="AI4236" s="11" t="str">
        <f t="shared" si="1421"/>
        <v/>
      </c>
      <c r="AJ4236" s="11" t="str">
        <f t="shared" si="1422"/>
        <v/>
      </c>
      <c r="AK4236" s="11" t="str">
        <f t="shared" si="1423"/>
        <v/>
      </c>
      <c r="AN4236" s="11" t="str">
        <f t="shared" si="1424"/>
        <v/>
      </c>
      <c r="AO4236" s="11" t="str">
        <f t="shared" si="1425"/>
        <v/>
      </c>
      <c r="AP4236" s="11" t="str">
        <f t="shared" si="1426"/>
        <v/>
      </c>
      <c r="AT4236" s="11" t="str">
        <f t="shared" si="1427"/>
        <v/>
      </c>
      <c r="AU4236" s="11" t="str">
        <f t="shared" si="1428"/>
        <v/>
      </c>
      <c r="AV4236" s="11" t="str">
        <f t="shared" si="1429"/>
        <v/>
      </c>
      <c r="AW4236" s="11" t="str">
        <f t="shared" si="1430"/>
        <v/>
      </c>
      <c r="AX4236" s="11" t="str">
        <f t="shared" si="1431"/>
        <v/>
      </c>
      <c r="AY4236" s="11" t="str">
        <f t="shared" si="1432"/>
        <v/>
      </c>
      <c r="AZ4236" s="11" t="str">
        <f t="shared" si="1433"/>
        <v/>
      </c>
      <c r="BA4236" s="11" t="str">
        <f t="shared" si="1434"/>
        <v xml:space="preserve"> </v>
      </c>
      <c r="BB4236" s="11" t="str">
        <f>IFERROR(IF(AW4236="","",VLOOKUP(AW4236,SUSS!R:S,2,FALSE)),AY4236*SUSS!$M$2)</f>
        <v/>
      </c>
      <c r="BC4236" s="11" t="str">
        <f t="shared" si="1435"/>
        <v/>
      </c>
    </row>
    <row r="4237" spans="29:55">
      <c r="AC4237" s="11" t="str">
        <f t="shared" si="1415"/>
        <v/>
      </c>
      <c r="AD4237" s="11" t="str">
        <f t="shared" si="1416"/>
        <v/>
      </c>
      <c r="AE4237" s="11" t="str">
        <f t="shared" si="1417"/>
        <v/>
      </c>
      <c r="AF4237" s="11" t="str">
        <f t="shared" si="1418"/>
        <v/>
      </c>
      <c r="AG4237" s="11" t="str">
        <f t="shared" si="1419"/>
        <v/>
      </c>
      <c r="AH4237" s="11" t="str">
        <f t="shared" si="1420"/>
        <v/>
      </c>
      <c r="AI4237" s="11" t="str">
        <f t="shared" si="1421"/>
        <v/>
      </c>
      <c r="AJ4237" s="11" t="str">
        <f t="shared" si="1422"/>
        <v/>
      </c>
      <c r="AK4237" s="11" t="str">
        <f t="shared" si="1423"/>
        <v/>
      </c>
      <c r="AN4237" s="11" t="str">
        <f t="shared" si="1424"/>
        <v/>
      </c>
      <c r="AO4237" s="11" t="str">
        <f t="shared" si="1425"/>
        <v/>
      </c>
      <c r="AP4237" s="11" t="str">
        <f t="shared" si="1426"/>
        <v/>
      </c>
      <c r="AT4237" s="11" t="str">
        <f t="shared" si="1427"/>
        <v/>
      </c>
      <c r="AU4237" s="11" t="str">
        <f t="shared" si="1428"/>
        <v/>
      </c>
      <c r="AV4237" s="11" t="str">
        <f t="shared" si="1429"/>
        <v/>
      </c>
      <c r="AW4237" s="11" t="str">
        <f t="shared" si="1430"/>
        <v/>
      </c>
      <c r="AX4237" s="11" t="str">
        <f t="shared" si="1431"/>
        <v/>
      </c>
      <c r="AY4237" s="11" t="str">
        <f t="shared" si="1432"/>
        <v/>
      </c>
      <c r="AZ4237" s="11" t="str">
        <f t="shared" si="1433"/>
        <v/>
      </c>
      <c r="BA4237" s="11" t="str">
        <f t="shared" si="1434"/>
        <v xml:space="preserve"> </v>
      </c>
      <c r="BB4237" s="11" t="str">
        <f>IFERROR(IF(AW4237="","",VLOOKUP(AW4237,SUSS!R:S,2,FALSE)),AY4237*SUSS!$M$2)</f>
        <v/>
      </c>
      <c r="BC4237" s="11" t="str">
        <f t="shared" si="1435"/>
        <v/>
      </c>
    </row>
    <row r="4238" spans="29:55">
      <c r="AC4238" s="11" t="str">
        <f t="shared" si="1415"/>
        <v/>
      </c>
      <c r="AD4238" s="11" t="str">
        <f t="shared" si="1416"/>
        <v/>
      </c>
      <c r="AE4238" s="11" t="str">
        <f t="shared" si="1417"/>
        <v/>
      </c>
      <c r="AF4238" s="11" t="str">
        <f t="shared" si="1418"/>
        <v/>
      </c>
      <c r="AG4238" s="11" t="str">
        <f t="shared" si="1419"/>
        <v/>
      </c>
      <c r="AH4238" s="11" t="str">
        <f t="shared" si="1420"/>
        <v/>
      </c>
      <c r="AI4238" s="11" t="str">
        <f t="shared" si="1421"/>
        <v/>
      </c>
      <c r="AJ4238" s="11" t="str">
        <f t="shared" si="1422"/>
        <v/>
      </c>
      <c r="AK4238" s="11" t="str">
        <f t="shared" si="1423"/>
        <v/>
      </c>
      <c r="AN4238" s="11" t="str">
        <f t="shared" si="1424"/>
        <v/>
      </c>
      <c r="AO4238" s="11" t="str">
        <f t="shared" si="1425"/>
        <v/>
      </c>
      <c r="AP4238" s="11" t="str">
        <f t="shared" si="1426"/>
        <v/>
      </c>
      <c r="AT4238" s="11" t="str">
        <f t="shared" si="1427"/>
        <v/>
      </c>
      <c r="AU4238" s="11" t="str">
        <f t="shared" si="1428"/>
        <v/>
      </c>
      <c r="AV4238" s="11" t="str">
        <f t="shared" si="1429"/>
        <v/>
      </c>
      <c r="AW4238" s="11" t="str">
        <f t="shared" si="1430"/>
        <v/>
      </c>
      <c r="AX4238" s="11" t="str">
        <f t="shared" si="1431"/>
        <v/>
      </c>
      <c r="AY4238" s="11" t="str">
        <f t="shared" si="1432"/>
        <v/>
      </c>
      <c r="AZ4238" s="11" t="str">
        <f t="shared" si="1433"/>
        <v/>
      </c>
      <c r="BA4238" s="11" t="str">
        <f t="shared" si="1434"/>
        <v xml:space="preserve"> </v>
      </c>
      <c r="BB4238" s="11" t="str">
        <f>IFERROR(IF(AW4238="","",VLOOKUP(AW4238,SUSS!R:S,2,FALSE)),AY4238*SUSS!$M$2)</f>
        <v/>
      </c>
      <c r="BC4238" s="11" t="str">
        <f t="shared" si="1435"/>
        <v/>
      </c>
    </row>
    <row r="4239" spans="29:55">
      <c r="AC4239" s="11" t="str">
        <f t="shared" si="1415"/>
        <v/>
      </c>
      <c r="AD4239" s="11" t="str">
        <f t="shared" si="1416"/>
        <v/>
      </c>
      <c r="AE4239" s="11" t="str">
        <f t="shared" si="1417"/>
        <v/>
      </c>
      <c r="AF4239" s="11" t="str">
        <f t="shared" si="1418"/>
        <v/>
      </c>
      <c r="AG4239" s="11" t="str">
        <f t="shared" si="1419"/>
        <v/>
      </c>
      <c r="AH4239" s="11" t="str">
        <f t="shared" si="1420"/>
        <v/>
      </c>
      <c r="AI4239" s="11" t="str">
        <f t="shared" si="1421"/>
        <v/>
      </c>
      <c r="AJ4239" s="11" t="str">
        <f t="shared" si="1422"/>
        <v/>
      </c>
      <c r="AK4239" s="11" t="str">
        <f t="shared" si="1423"/>
        <v/>
      </c>
      <c r="AN4239" s="11" t="str">
        <f t="shared" si="1424"/>
        <v/>
      </c>
      <c r="AO4239" s="11" t="str">
        <f t="shared" si="1425"/>
        <v/>
      </c>
      <c r="AP4239" s="11" t="str">
        <f t="shared" si="1426"/>
        <v/>
      </c>
      <c r="AT4239" s="11" t="str">
        <f t="shared" si="1427"/>
        <v/>
      </c>
      <c r="AU4239" s="11" t="str">
        <f t="shared" si="1428"/>
        <v/>
      </c>
      <c r="AV4239" s="11" t="str">
        <f t="shared" si="1429"/>
        <v/>
      </c>
      <c r="AW4239" s="11" t="str">
        <f t="shared" si="1430"/>
        <v/>
      </c>
      <c r="AX4239" s="11" t="str">
        <f t="shared" si="1431"/>
        <v/>
      </c>
      <c r="AY4239" s="11" t="str">
        <f t="shared" si="1432"/>
        <v/>
      </c>
      <c r="AZ4239" s="11" t="str">
        <f t="shared" si="1433"/>
        <v/>
      </c>
      <c r="BA4239" s="11" t="str">
        <f t="shared" si="1434"/>
        <v xml:space="preserve"> </v>
      </c>
      <c r="BB4239" s="11" t="str">
        <f>IFERROR(IF(AW4239="","",VLOOKUP(AW4239,SUSS!R:S,2,FALSE)),AY4239*SUSS!$M$2)</f>
        <v/>
      </c>
      <c r="BC4239" s="11" t="str">
        <f t="shared" si="1435"/>
        <v/>
      </c>
    </row>
    <row r="4240" spans="29:55">
      <c r="AC4240" s="11" t="str">
        <f t="shared" si="1415"/>
        <v/>
      </c>
      <c r="AD4240" s="11" t="str">
        <f t="shared" si="1416"/>
        <v/>
      </c>
      <c r="AE4240" s="11" t="str">
        <f t="shared" si="1417"/>
        <v/>
      </c>
      <c r="AF4240" s="11" t="str">
        <f t="shared" si="1418"/>
        <v/>
      </c>
      <c r="AG4240" s="11" t="str">
        <f t="shared" si="1419"/>
        <v/>
      </c>
      <c r="AH4240" s="11" t="str">
        <f t="shared" si="1420"/>
        <v/>
      </c>
      <c r="AI4240" s="11" t="str">
        <f t="shared" si="1421"/>
        <v/>
      </c>
      <c r="AJ4240" s="11" t="str">
        <f t="shared" si="1422"/>
        <v/>
      </c>
      <c r="AK4240" s="11" t="str">
        <f t="shared" si="1423"/>
        <v/>
      </c>
      <c r="AN4240" s="11" t="str">
        <f t="shared" si="1424"/>
        <v/>
      </c>
      <c r="AO4240" s="11" t="str">
        <f t="shared" si="1425"/>
        <v/>
      </c>
      <c r="AP4240" s="11" t="str">
        <f t="shared" si="1426"/>
        <v/>
      </c>
      <c r="AT4240" s="11" t="str">
        <f t="shared" si="1427"/>
        <v/>
      </c>
      <c r="AU4240" s="11" t="str">
        <f t="shared" si="1428"/>
        <v/>
      </c>
      <c r="AV4240" s="11" t="str">
        <f t="shared" si="1429"/>
        <v/>
      </c>
      <c r="AW4240" s="11" t="str">
        <f t="shared" si="1430"/>
        <v/>
      </c>
      <c r="AX4240" s="11" t="str">
        <f t="shared" si="1431"/>
        <v/>
      </c>
      <c r="AY4240" s="11" t="str">
        <f t="shared" si="1432"/>
        <v/>
      </c>
      <c r="AZ4240" s="11" t="str">
        <f t="shared" si="1433"/>
        <v/>
      </c>
      <c r="BA4240" s="11" t="str">
        <f t="shared" si="1434"/>
        <v xml:space="preserve"> </v>
      </c>
      <c r="BB4240" s="11" t="str">
        <f>IFERROR(IF(AW4240="","",VLOOKUP(AW4240,SUSS!R:S,2,FALSE)),AY4240*SUSS!$M$2)</f>
        <v/>
      </c>
      <c r="BC4240" s="11" t="str">
        <f t="shared" si="1435"/>
        <v/>
      </c>
    </row>
    <row r="4241" spans="29:55">
      <c r="AC4241" s="11" t="str">
        <f t="shared" si="1415"/>
        <v/>
      </c>
      <c r="AD4241" s="11" t="str">
        <f t="shared" si="1416"/>
        <v/>
      </c>
      <c r="AE4241" s="11" t="str">
        <f t="shared" si="1417"/>
        <v/>
      </c>
      <c r="AF4241" s="11" t="str">
        <f t="shared" si="1418"/>
        <v/>
      </c>
      <c r="AG4241" s="11" t="str">
        <f t="shared" si="1419"/>
        <v/>
      </c>
      <c r="AH4241" s="11" t="str">
        <f t="shared" si="1420"/>
        <v/>
      </c>
      <c r="AI4241" s="11" t="str">
        <f t="shared" si="1421"/>
        <v/>
      </c>
      <c r="AJ4241" s="11" t="str">
        <f t="shared" si="1422"/>
        <v/>
      </c>
      <c r="AK4241" s="11" t="str">
        <f t="shared" si="1423"/>
        <v/>
      </c>
      <c r="AN4241" s="11" t="str">
        <f t="shared" si="1424"/>
        <v/>
      </c>
      <c r="AO4241" s="11" t="str">
        <f t="shared" si="1425"/>
        <v/>
      </c>
      <c r="AP4241" s="11" t="str">
        <f t="shared" si="1426"/>
        <v/>
      </c>
      <c r="AT4241" s="11" t="str">
        <f t="shared" si="1427"/>
        <v/>
      </c>
      <c r="AU4241" s="11" t="str">
        <f t="shared" si="1428"/>
        <v/>
      </c>
      <c r="AV4241" s="11" t="str">
        <f t="shared" si="1429"/>
        <v/>
      </c>
      <c r="AW4241" s="11" t="str">
        <f t="shared" si="1430"/>
        <v/>
      </c>
      <c r="AX4241" s="11" t="str">
        <f t="shared" si="1431"/>
        <v/>
      </c>
      <c r="AY4241" s="11" t="str">
        <f t="shared" si="1432"/>
        <v/>
      </c>
      <c r="AZ4241" s="11" t="str">
        <f t="shared" si="1433"/>
        <v/>
      </c>
      <c r="BA4241" s="11" t="str">
        <f t="shared" si="1434"/>
        <v xml:space="preserve"> </v>
      </c>
      <c r="BB4241" s="11" t="str">
        <f>IFERROR(IF(AW4241="","",VLOOKUP(AW4241,SUSS!R:S,2,FALSE)),AY4241*SUSS!$M$2)</f>
        <v/>
      </c>
      <c r="BC4241" s="11" t="str">
        <f t="shared" si="1435"/>
        <v/>
      </c>
    </row>
    <row r="4242" spans="29:55">
      <c r="AC4242" s="11" t="str">
        <f t="shared" si="1415"/>
        <v/>
      </c>
      <c r="AD4242" s="11" t="str">
        <f t="shared" si="1416"/>
        <v/>
      </c>
      <c r="AE4242" s="11" t="str">
        <f t="shared" si="1417"/>
        <v/>
      </c>
      <c r="AF4242" s="11" t="str">
        <f t="shared" si="1418"/>
        <v/>
      </c>
      <c r="AG4242" s="11" t="str">
        <f t="shared" si="1419"/>
        <v/>
      </c>
      <c r="AH4242" s="11" t="str">
        <f t="shared" si="1420"/>
        <v/>
      </c>
      <c r="AI4242" s="11" t="str">
        <f t="shared" si="1421"/>
        <v/>
      </c>
      <c r="AJ4242" s="11" t="str">
        <f t="shared" si="1422"/>
        <v/>
      </c>
      <c r="AK4242" s="11" t="str">
        <f t="shared" si="1423"/>
        <v/>
      </c>
      <c r="AN4242" s="11" t="str">
        <f t="shared" si="1424"/>
        <v/>
      </c>
      <c r="AO4242" s="11" t="str">
        <f t="shared" si="1425"/>
        <v/>
      </c>
      <c r="AP4242" s="11" t="str">
        <f t="shared" si="1426"/>
        <v/>
      </c>
      <c r="AT4242" s="11" t="str">
        <f t="shared" si="1427"/>
        <v/>
      </c>
      <c r="AU4242" s="11" t="str">
        <f t="shared" si="1428"/>
        <v/>
      </c>
      <c r="AV4242" s="11" t="str">
        <f t="shared" si="1429"/>
        <v/>
      </c>
      <c r="AW4242" s="11" t="str">
        <f t="shared" si="1430"/>
        <v/>
      </c>
      <c r="AX4242" s="11" t="str">
        <f t="shared" si="1431"/>
        <v/>
      </c>
      <c r="AY4242" s="11" t="str">
        <f t="shared" si="1432"/>
        <v/>
      </c>
      <c r="AZ4242" s="11" t="str">
        <f t="shared" si="1433"/>
        <v/>
      </c>
      <c r="BA4242" s="11" t="str">
        <f t="shared" si="1434"/>
        <v xml:space="preserve"> </v>
      </c>
      <c r="BB4242" s="11" t="str">
        <f>IFERROR(IF(AW4242="","",VLOOKUP(AW4242,SUSS!R:S,2,FALSE)),AY4242*SUSS!$M$2)</f>
        <v/>
      </c>
      <c r="BC4242" s="11" t="str">
        <f t="shared" si="1435"/>
        <v/>
      </c>
    </row>
    <row r="4243" spans="29:55">
      <c r="AC4243" s="11" t="str">
        <f t="shared" si="1415"/>
        <v/>
      </c>
      <c r="AD4243" s="11" t="str">
        <f t="shared" si="1416"/>
        <v/>
      </c>
      <c r="AE4243" s="11" t="str">
        <f t="shared" si="1417"/>
        <v/>
      </c>
      <c r="AF4243" s="11" t="str">
        <f t="shared" si="1418"/>
        <v/>
      </c>
      <c r="AG4243" s="11" t="str">
        <f t="shared" si="1419"/>
        <v/>
      </c>
      <c r="AH4243" s="11" t="str">
        <f t="shared" si="1420"/>
        <v/>
      </c>
      <c r="AI4243" s="11" t="str">
        <f t="shared" si="1421"/>
        <v/>
      </c>
      <c r="AJ4243" s="11" t="str">
        <f t="shared" si="1422"/>
        <v/>
      </c>
      <c r="AK4243" s="11" t="str">
        <f t="shared" si="1423"/>
        <v/>
      </c>
      <c r="AN4243" s="11" t="str">
        <f t="shared" si="1424"/>
        <v/>
      </c>
      <c r="AO4243" s="11" t="str">
        <f t="shared" si="1425"/>
        <v/>
      </c>
      <c r="AP4243" s="11" t="str">
        <f t="shared" si="1426"/>
        <v/>
      </c>
      <c r="AT4243" s="11" t="str">
        <f t="shared" si="1427"/>
        <v/>
      </c>
      <c r="AU4243" s="11" t="str">
        <f t="shared" si="1428"/>
        <v/>
      </c>
      <c r="AV4243" s="11" t="str">
        <f t="shared" si="1429"/>
        <v/>
      </c>
      <c r="AW4243" s="11" t="str">
        <f t="shared" si="1430"/>
        <v/>
      </c>
      <c r="AX4243" s="11" t="str">
        <f t="shared" si="1431"/>
        <v/>
      </c>
      <c r="AY4243" s="11" t="str">
        <f t="shared" si="1432"/>
        <v/>
      </c>
      <c r="AZ4243" s="11" t="str">
        <f t="shared" si="1433"/>
        <v/>
      </c>
      <c r="BA4243" s="11" t="str">
        <f t="shared" si="1434"/>
        <v xml:space="preserve"> </v>
      </c>
      <c r="BB4243" s="11" t="str">
        <f>IFERROR(IF(AW4243="","",VLOOKUP(AW4243,SUSS!R:S,2,FALSE)),AY4243*SUSS!$M$2)</f>
        <v/>
      </c>
      <c r="BC4243" s="11" t="str">
        <f t="shared" si="1435"/>
        <v/>
      </c>
    </row>
    <row r="4244" spans="29:55">
      <c r="AC4244" s="11" t="str">
        <f t="shared" si="1415"/>
        <v/>
      </c>
      <c r="AD4244" s="11" t="str">
        <f t="shared" si="1416"/>
        <v/>
      </c>
      <c r="AE4244" s="11" t="str">
        <f t="shared" si="1417"/>
        <v/>
      </c>
      <c r="AF4244" s="11" t="str">
        <f t="shared" si="1418"/>
        <v/>
      </c>
      <c r="AG4244" s="11" t="str">
        <f t="shared" si="1419"/>
        <v/>
      </c>
      <c r="AH4244" s="11" t="str">
        <f t="shared" si="1420"/>
        <v/>
      </c>
      <c r="AI4244" s="11" t="str">
        <f t="shared" si="1421"/>
        <v/>
      </c>
      <c r="AJ4244" s="11" t="str">
        <f t="shared" si="1422"/>
        <v/>
      </c>
      <c r="AK4244" s="11" t="str">
        <f t="shared" si="1423"/>
        <v/>
      </c>
      <c r="AN4244" s="11" t="str">
        <f t="shared" si="1424"/>
        <v/>
      </c>
      <c r="AO4244" s="11" t="str">
        <f t="shared" si="1425"/>
        <v/>
      </c>
      <c r="AP4244" s="11" t="str">
        <f t="shared" si="1426"/>
        <v/>
      </c>
      <c r="AT4244" s="11" t="str">
        <f t="shared" si="1427"/>
        <v/>
      </c>
      <c r="AU4244" s="11" t="str">
        <f t="shared" si="1428"/>
        <v/>
      </c>
      <c r="AV4244" s="11" t="str">
        <f t="shared" si="1429"/>
        <v/>
      </c>
      <c r="AW4244" s="11" t="str">
        <f t="shared" si="1430"/>
        <v/>
      </c>
      <c r="AX4244" s="11" t="str">
        <f t="shared" si="1431"/>
        <v/>
      </c>
      <c r="AY4244" s="11" t="str">
        <f t="shared" si="1432"/>
        <v/>
      </c>
      <c r="AZ4244" s="11" t="str">
        <f t="shared" si="1433"/>
        <v/>
      </c>
      <c r="BA4244" s="11" t="str">
        <f t="shared" si="1434"/>
        <v xml:space="preserve"> </v>
      </c>
      <c r="BB4244" s="11" t="str">
        <f>IFERROR(IF(AW4244="","",VLOOKUP(AW4244,SUSS!R:S,2,FALSE)),AY4244*SUSS!$M$2)</f>
        <v/>
      </c>
      <c r="BC4244" s="11" t="str">
        <f t="shared" si="1435"/>
        <v/>
      </c>
    </row>
    <row r="4245" spans="29:55">
      <c r="AC4245" s="11" t="str">
        <f t="shared" si="1415"/>
        <v/>
      </c>
      <c r="AD4245" s="11" t="str">
        <f t="shared" si="1416"/>
        <v/>
      </c>
      <c r="AE4245" s="11" t="str">
        <f t="shared" si="1417"/>
        <v/>
      </c>
      <c r="AF4245" s="11" t="str">
        <f t="shared" si="1418"/>
        <v/>
      </c>
      <c r="AG4245" s="11" t="str">
        <f t="shared" si="1419"/>
        <v/>
      </c>
      <c r="AH4245" s="11" t="str">
        <f t="shared" si="1420"/>
        <v/>
      </c>
      <c r="AI4245" s="11" t="str">
        <f t="shared" si="1421"/>
        <v/>
      </c>
      <c r="AJ4245" s="11" t="str">
        <f t="shared" si="1422"/>
        <v/>
      </c>
      <c r="AK4245" s="11" t="str">
        <f t="shared" si="1423"/>
        <v/>
      </c>
      <c r="AN4245" s="11" t="str">
        <f t="shared" si="1424"/>
        <v/>
      </c>
      <c r="AO4245" s="11" t="str">
        <f t="shared" si="1425"/>
        <v/>
      </c>
      <c r="AP4245" s="11" t="str">
        <f t="shared" si="1426"/>
        <v/>
      </c>
      <c r="AT4245" s="11" t="str">
        <f t="shared" si="1427"/>
        <v/>
      </c>
      <c r="AU4245" s="11" t="str">
        <f t="shared" si="1428"/>
        <v/>
      </c>
      <c r="AV4245" s="11" t="str">
        <f t="shared" si="1429"/>
        <v/>
      </c>
      <c r="AW4245" s="11" t="str">
        <f t="shared" si="1430"/>
        <v/>
      </c>
      <c r="AX4245" s="11" t="str">
        <f t="shared" si="1431"/>
        <v/>
      </c>
      <c r="AY4245" s="11" t="str">
        <f t="shared" si="1432"/>
        <v/>
      </c>
      <c r="AZ4245" s="11" t="str">
        <f t="shared" si="1433"/>
        <v/>
      </c>
      <c r="BA4245" s="11" t="str">
        <f t="shared" si="1434"/>
        <v xml:space="preserve"> </v>
      </c>
      <c r="BB4245" s="11" t="str">
        <f>IFERROR(IF(AW4245="","",VLOOKUP(AW4245,SUSS!R:S,2,FALSE)),AY4245*SUSS!$M$2)</f>
        <v/>
      </c>
      <c r="BC4245" s="11" t="str">
        <f t="shared" si="1435"/>
        <v/>
      </c>
    </row>
    <row r="4246" spans="29:55">
      <c r="AC4246" s="11" t="str">
        <f t="shared" si="1415"/>
        <v/>
      </c>
      <c r="AD4246" s="11" t="str">
        <f t="shared" si="1416"/>
        <v/>
      </c>
      <c r="AE4246" s="11" t="str">
        <f t="shared" si="1417"/>
        <v/>
      </c>
      <c r="AF4246" s="11" t="str">
        <f t="shared" si="1418"/>
        <v/>
      </c>
      <c r="AG4246" s="11" t="str">
        <f t="shared" si="1419"/>
        <v/>
      </c>
      <c r="AH4246" s="11" t="str">
        <f t="shared" si="1420"/>
        <v/>
      </c>
      <c r="AI4246" s="11" t="str">
        <f t="shared" si="1421"/>
        <v/>
      </c>
      <c r="AJ4246" s="11" t="str">
        <f t="shared" si="1422"/>
        <v/>
      </c>
      <c r="AK4246" s="11" t="str">
        <f t="shared" si="1423"/>
        <v/>
      </c>
      <c r="AN4246" s="11" t="str">
        <f t="shared" si="1424"/>
        <v/>
      </c>
      <c r="AO4246" s="11" t="str">
        <f t="shared" si="1425"/>
        <v/>
      </c>
      <c r="AP4246" s="11" t="str">
        <f t="shared" si="1426"/>
        <v/>
      </c>
      <c r="AT4246" s="11" t="str">
        <f t="shared" si="1427"/>
        <v/>
      </c>
      <c r="AU4246" s="11" t="str">
        <f t="shared" si="1428"/>
        <v/>
      </c>
      <c r="AV4246" s="11" t="str">
        <f t="shared" si="1429"/>
        <v/>
      </c>
      <c r="AW4246" s="11" t="str">
        <f t="shared" si="1430"/>
        <v/>
      </c>
      <c r="AX4246" s="11" t="str">
        <f t="shared" si="1431"/>
        <v/>
      </c>
      <c r="AY4246" s="11" t="str">
        <f t="shared" si="1432"/>
        <v/>
      </c>
      <c r="AZ4246" s="11" t="str">
        <f t="shared" si="1433"/>
        <v/>
      </c>
      <c r="BA4246" s="11" t="str">
        <f t="shared" si="1434"/>
        <v xml:space="preserve"> </v>
      </c>
      <c r="BB4246" s="11" t="str">
        <f>IFERROR(IF(AW4246="","",VLOOKUP(AW4246,SUSS!R:S,2,FALSE)),AY4246*SUSS!$M$2)</f>
        <v/>
      </c>
      <c r="BC4246" s="11" t="str">
        <f t="shared" si="1435"/>
        <v/>
      </c>
    </row>
    <row r="4247" spans="29:55">
      <c r="AC4247" s="11" t="str">
        <f t="shared" si="1415"/>
        <v/>
      </c>
      <c r="AD4247" s="11" t="str">
        <f t="shared" si="1416"/>
        <v/>
      </c>
      <c r="AE4247" s="11" t="str">
        <f t="shared" si="1417"/>
        <v/>
      </c>
      <c r="AF4247" s="11" t="str">
        <f t="shared" si="1418"/>
        <v/>
      </c>
      <c r="AG4247" s="11" t="str">
        <f t="shared" si="1419"/>
        <v/>
      </c>
      <c r="AH4247" s="11" t="str">
        <f t="shared" si="1420"/>
        <v/>
      </c>
      <c r="AI4247" s="11" t="str">
        <f t="shared" si="1421"/>
        <v/>
      </c>
      <c r="AJ4247" s="11" t="str">
        <f t="shared" si="1422"/>
        <v/>
      </c>
      <c r="AK4247" s="11" t="str">
        <f t="shared" si="1423"/>
        <v/>
      </c>
      <c r="AN4247" s="11" t="str">
        <f t="shared" si="1424"/>
        <v/>
      </c>
      <c r="AO4247" s="11" t="str">
        <f t="shared" si="1425"/>
        <v/>
      </c>
      <c r="AP4247" s="11" t="str">
        <f t="shared" si="1426"/>
        <v/>
      </c>
      <c r="AT4247" s="11" t="str">
        <f t="shared" si="1427"/>
        <v/>
      </c>
      <c r="AU4247" s="11" t="str">
        <f t="shared" si="1428"/>
        <v/>
      </c>
      <c r="AV4247" s="11" t="str">
        <f t="shared" si="1429"/>
        <v/>
      </c>
      <c r="AW4247" s="11" t="str">
        <f t="shared" si="1430"/>
        <v/>
      </c>
      <c r="AX4247" s="11" t="str">
        <f t="shared" si="1431"/>
        <v/>
      </c>
      <c r="AY4247" s="11" t="str">
        <f t="shared" si="1432"/>
        <v/>
      </c>
      <c r="AZ4247" s="11" t="str">
        <f t="shared" si="1433"/>
        <v/>
      </c>
      <c r="BA4247" s="11" t="str">
        <f t="shared" si="1434"/>
        <v xml:space="preserve"> </v>
      </c>
      <c r="BB4247" s="11" t="str">
        <f>IFERROR(IF(AW4247="","",VLOOKUP(AW4247,SUSS!R:S,2,FALSE)),AY4247*SUSS!$M$2)</f>
        <v/>
      </c>
      <c r="BC4247" s="11" t="str">
        <f t="shared" si="1435"/>
        <v/>
      </c>
    </row>
    <row r="4248" spans="29:55">
      <c r="AC4248" s="11" t="str">
        <f t="shared" si="1415"/>
        <v/>
      </c>
      <c r="AD4248" s="11" t="str">
        <f t="shared" si="1416"/>
        <v/>
      </c>
      <c r="AE4248" s="11" t="str">
        <f t="shared" si="1417"/>
        <v/>
      </c>
      <c r="AF4248" s="11" t="str">
        <f t="shared" si="1418"/>
        <v/>
      </c>
      <c r="AG4248" s="11" t="str">
        <f t="shared" si="1419"/>
        <v/>
      </c>
      <c r="AH4248" s="11" t="str">
        <f t="shared" si="1420"/>
        <v/>
      </c>
      <c r="AI4248" s="11" t="str">
        <f t="shared" si="1421"/>
        <v/>
      </c>
      <c r="AJ4248" s="11" t="str">
        <f t="shared" si="1422"/>
        <v/>
      </c>
      <c r="AK4248" s="11" t="str">
        <f t="shared" si="1423"/>
        <v/>
      </c>
      <c r="AN4248" s="11" t="str">
        <f t="shared" si="1424"/>
        <v/>
      </c>
      <c r="AO4248" s="11" t="str">
        <f t="shared" si="1425"/>
        <v/>
      </c>
      <c r="AP4248" s="11" t="str">
        <f t="shared" si="1426"/>
        <v/>
      </c>
      <c r="AT4248" s="11" t="str">
        <f t="shared" si="1427"/>
        <v/>
      </c>
      <c r="AU4248" s="11" t="str">
        <f t="shared" si="1428"/>
        <v/>
      </c>
      <c r="AV4248" s="11" t="str">
        <f t="shared" si="1429"/>
        <v/>
      </c>
      <c r="AW4248" s="11" t="str">
        <f t="shared" si="1430"/>
        <v/>
      </c>
      <c r="AX4248" s="11" t="str">
        <f t="shared" si="1431"/>
        <v/>
      </c>
      <c r="AY4248" s="11" t="str">
        <f t="shared" si="1432"/>
        <v/>
      </c>
      <c r="AZ4248" s="11" t="str">
        <f t="shared" si="1433"/>
        <v/>
      </c>
      <c r="BA4248" s="11" t="str">
        <f t="shared" si="1434"/>
        <v xml:space="preserve"> </v>
      </c>
      <c r="BB4248" s="11" t="str">
        <f>IFERROR(IF(AW4248="","",VLOOKUP(AW4248,SUSS!R:S,2,FALSE)),AY4248*SUSS!$M$2)</f>
        <v/>
      </c>
      <c r="BC4248" s="11" t="str">
        <f t="shared" si="1435"/>
        <v/>
      </c>
    </row>
    <row r="4249" spans="29:55">
      <c r="AC4249" s="11" t="str">
        <f t="shared" si="1415"/>
        <v/>
      </c>
      <c r="AD4249" s="11" t="str">
        <f t="shared" si="1416"/>
        <v/>
      </c>
      <c r="AE4249" s="11" t="str">
        <f t="shared" si="1417"/>
        <v/>
      </c>
      <c r="AF4249" s="11" t="str">
        <f t="shared" si="1418"/>
        <v/>
      </c>
      <c r="AG4249" s="11" t="str">
        <f t="shared" si="1419"/>
        <v/>
      </c>
      <c r="AH4249" s="11" t="str">
        <f t="shared" si="1420"/>
        <v/>
      </c>
      <c r="AI4249" s="11" t="str">
        <f t="shared" si="1421"/>
        <v/>
      </c>
      <c r="AJ4249" s="11" t="str">
        <f t="shared" si="1422"/>
        <v/>
      </c>
      <c r="AK4249" s="11" t="str">
        <f t="shared" si="1423"/>
        <v/>
      </c>
      <c r="AN4249" s="11" t="str">
        <f t="shared" si="1424"/>
        <v/>
      </c>
      <c r="AO4249" s="11" t="str">
        <f t="shared" si="1425"/>
        <v/>
      </c>
      <c r="AP4249" s="11" t="str">
        <f t="shared" si="1426"/>
        <v/>
      </c>
      <c r="AT4249" s="11" t="str">
        <f t="shared" si="1427"/>
        <v/>
      </c>
      <c r="AU4249" s="11" t="str">
        <f t="shared" si="1428"/>
        <v/>
      </c>
      <c r="AV4249" s="11" t="str">
        <f t="shared" si="1429"/>
        <v/>
      </c>
      <c r="AW4249" s="11" t="str">
        <f t="shared" si="1430"/>
        <v/>
      </c>
      <c r="AX4249" s="11" t="str">
        <f t="shared" si="1431"/>
        <v/>
      </c>
      <c r="AY4249" s="11" t="str">
        <f t="shared" si="1432"/>
        <v/>
      </c>
      <c r="AZ4249" s="11" t="str">
        <f t="shared" si="1433"/>
        <v/>
      </c>
      <c r="BA4249" s="11" t="str">
        <f t="shared" si="1434"/>
        <v xml:space="preserve"> </v>
      </c>
      <c r="BB4249" s="11" t="str">
        <f>IFERROR(IF(AW4249="","",VLOOKUP(AW4249,SUSS!R:S,2,FALSE)),AY4249*SUSS!$M$2)</f>
        <v/>
      </c>
      <c r="BC4249" s="11" t="str">
        <f t="shared" si="1435"/>
        <v/>
      </c>
    </row>
    <row r="4250" spans="29:55">
      <c r="AC4250" s="11" t="str">
        <f t="shared" si="1415"/>
        <v/>
      </c>
      <c r="AD4250" s="11" t="str">
        <f t="shared" si="1416"/>
        <v/>
      </c>
      <c r="AE4250" s="11" t="str">
        <f t="shared" si="1417"/>
        <v/>
      </c>
      <c r="AF4250" s="11" t="str">
        <f t="shared" si="1418"/>
        <v/>
      </c>
      <c r="AG4250" s="11" t="str">
        <f t="shared" si="1419"/>
        <v/>
      </c>
      <c r="AH4250" s="11" t="str">
        <f t="shared" si="1420"/>
        <v/>
      </c>
      <c r="AI4250" s="11" t="str">
        <f t="shared" si="1421"/>
        <v/>
      </c>
      <c r="AJ4250" s="11" t="str">
        <f t="shared" si="1422"/>
        <v/>
      </c>
      <c r="AK4250" s="11" t="str">
        <f t="shared" si="1423"/>
        <v/>
      </c>
      <c r="AN4250" s="11" t="str">
        <f t="shared" si="1424"/>
        <v/>
      </c>
      <c r="AO4250" s="11" t="str">
        <f t="shared" si="1425"/>
        <v/>
      </c>
      <c r="AP4250" s="11" t="str">
        <f t="shared" si="1426"/>
        <v/>
      </c>
      <c r="AT4250" s="11" t="str">
        <f t="shared" si="1427"/>
        <v/>
      </c>
      <c r="AU4250" s="11" t="str">
        <f t="shared" si="1428"/>
        <v/>
      </c>
      <c r="AV4250" s="11" t="str">
        <f t="shared" si="1429"/>
        <v/>
      </c>
      <c r="AW4250" s="11" t="str">
        <f t="shared" si="1430"/>
        <v/>
      </c>
      <c r="AX4250" s="11" t="str">
        <f t="shared" si="1431"/>
        <v/>
      </c>
      <c r="AY4250" s="11" t="str">
        <f t="shared" si="1432"/>
        <v/>
      </c>
      <c r="AZ4250" s="11" t="str">
        <f t="shared" si="1433"/>
        <v/>
      </c>
      <c r="BA4250" s="11" t="str">
        <f t="shared" si="1434"/>
        <v xml:space="preserve"> </v>
      </c>
      <c r="BB4250" s="11" t="str">
        <f>IFERROR(IF(AW4250="","",VLOOKUP(AW4250,SUSS!R:S,2,FALSE)),AY4250*SUSS!$M$2)</f>
        <v/>
      </c>
      <c r="BC4250" s="11" t="str">
        <f t="shared" si="1435"/>
        <v/>
      </c>
    </row>
    <row r="4251" spans="29:55">
      <c r="AC4251" s="11" t="str">
        <f t="shared" si="1415"/>
        <v/>
      </c>
      <c r="AD4251" s="11" t="str">
        <f t="shared" si="1416"/>
        <v/>
      </c>
      <c r="AE4251" s="11" t="str">
        <f t="shared" si="1417"/>
        <v/>
      </c>
      <c r="AF4251" s="11" t="str">
        <f t="shared" si="1418"/>
        <v/>
      </c>
      <c r="AG4251" s="11" t="str">
        <f t="shared" si="1419"/>
        <v/>
      </c>
      <c r="AH4251" s="11" t="str">
        <f t="shared" si="1420"/>
        <v/>
      </c>
      <c r="AI4251" s="11" t="str">
        <f t="shared" si="1421"/>
        <v/>
      </c>
      <c r="AJ4251" s="11" t="str">
        <f t="shared" si="1422"/>
        <v/>
      </c>
      <c r="AK4251" s="11" t="str">
        <f t="shared" si="1423"/>
        <v/>
      </c>
      <c r="AN4251" s="11" t="str">
        <f t="shared" si="1424"/>
        <v/>
      </c>
      <c r="AO4251" s="11" t="str">
        <f t="shared" si="1425"/>
        <v/>
      </c>
      <c r="AP4251" s="11" t="str">
        <f t="shared" si="1426"/>
        <v/>
      </c>
      <c r="AT4251" s="11" t="str">
        <f t="shared" si="1427"/>
        <v/>
      </c>
      <c r="AU4251" s="11" t="str">
        <f t="shared" si="1428"/>
        <v/>
      </c>
      <c r="AV4251" s="11" t="str">
        <f t="shared" si="1429"/>
        <v/>
      </c>
      <c r="AW4251" s="11" t="str">
        <f t="shared" si="1430"/>
        <v/>
      </c>
      <c r="AX4251" s="11" t="str">
        <f t="shared" si="1431"/>
        <v/>
      </c>
      <c r="AY4251" s="11" t="str">
        <f t="shared" si="1432"/>
        <v/>
      </c>
      <c r="AZ4251" s="11" t="str">
        <f t="shared" si="1433"/>
        <v/>
      </c>
      <c r="BA4251" s="11" t="str">
        <f t="shared" si="1434"/>
        <v xml:space="preserve"> </v>
      </c>
      <c r="BB4251" s="11" t="str">
        <f>IFERROR(IF(AW4251="","",VLOOKUP(AW4251,SUSS!R:S,2,FALSE)),AY4251*SUSS!$M$2)</f>
        <v/>
      </c>
      <c r="BC4251" s="11" t="str">
        <f t="shared" si="1435"/>
        <v/>
      </c>
    </row>
    <row r="4252" spans="29:55">
      <c r="AC4252" s="11" t="str">
        <f t="shared" si="1415"/>
        <v/>
      </c>
      <c r="AD4252" s="11" t="str">
        <f t="shared" si="1416"/>
        <v/>
      </c>
      <c r="AE4252" s="11" t="str">
        <f t="shared" si="1417"/>
        <v/>
      </c>
      <c r="AF4252" s="11" t="str">
        <f t="shared" si="1418"/>
        <v/>
      </c>
      <c r="AG4252" s="11" t="str">
        <f t="shared" si="1419"/>
        <v/>
      </c>
      <c r="AH4252" s="11" t="str">
        <f t="shared" si="1420"/>
        <v/>
      </c>
      <c r="AI4252" s="11" t="str">
        <f t="shared" si="1421"/>
        <v/>
      </c>
      <c r="AJ4252" s="11" t="str">
        <f t="shared" si="1422"/>
        <v/>
      </c>
      <c r="AK4252" s="11" t="str">
        <f t="shared" si="1423"/>
        <v/>
      </c>
      <c r="AN4252" s="11" t="str">
        <f t="shared" si="1424"/>
        <v/>
      </c>
      <c r="AO4252" s="11" t="str">
        <f t="shared" si="1425"/>
        <v/>
      </c>
      <c r="AP4252" s="11" t="str">
        <f t="shared" si="1426"/>
        <v/>
      </c>
      <c r="AT4252" s="11" t="str">
        <f t="shared" si="1427"/>
        <v/>
      </c>
      <c r="AU4252" s="11" t="str">
        <f t="shared" si="1428"/>
        <v/>
      </c>
      <c r="AV4252" s="11" t="str">
        <f t="shared" si="1429"/>
        <v/>
      </c>
      <c r="AW4252" s="11" t="str">
        <f t="shared" si="1430"/>
        <v/>
      </c>
      <c r="AX4252" s="11" t="str">
        <f t="shared" si="1431"/>
        <v/>
      </c>
      <c r="AY4252" s="11" t="str">
        <f t="shared" si="1432"/>
        <v/>
      </c>
      <c r="AZ4252" s="11" t="str">
        <f t="shared" si="1433"/>
        <v/>
      </c>
      <c r="BA4252" s="11" t="str">
        <f t="shared" si="1434"/>
        <v xml:space="preserve"> </v>
      </c>
      <c r="BB4252" s="11" t="str">
        <f>IFERROR(IF(AW4252="","",VLOOKUP(AW4252,SUSS!R:S,2,FALSE)),AY4252*SUSS!$M$2)</f>
        <v/>
      </c>
      <c r="BC4252" s="11" t="str">
        <f t="shared" si="1435"/>
        <v/>
      </c>
    </row>
    <row r="4253" spans="29:55">
      <c r="AC4253" s="11" t="str">
        <f t="shared" si="1415"/>
        <v/>
      </c>
      <c r="AD4253" s="11" t="str">
        <f t="shared" si="1416"/>
        <v/>
      </c>
      <c r="AE4253" s="11" t="str">
        <f t="shared" si="1417"/>
        <v/>
      </c>
      <c r="AF4253" s="11" t="str">
        <f t="shared" si="1418"/>
        <v/>
      </c>
      <c r="AG4253" s="11" t="str">
        <f t="shared" si="1419"/>
        <v/>
      </c>
      <c r="AH4253" s="11" t="str">
        <f t="shared" si="1420"/>
        <v/>
      </c>
      <c r="AI4253" s="11" t="str">
        <f t="shared" si="1421"/>
        <v/>
      </c>
      <c r="AJ4253" s="11" t="str">
        <f t="shared" si="1422"/>
        <v/>
      </c>
      <c r="AK4253" s="11" t="str">
        <f t="shared" si="1423"/>
        <v/>
      </c>
      <c r="AN4253" s="11" t="str">
        <f t="shared" si="1424"/>
        <v/>
      </c>
      <c r="AO4253" s="11" t="str">
        <f t="shared" si="1425"/>
        <v/>
      </c>
      <c r="AP4253" s="11" t="str">
        <f t="shared" si="1426"/>
        <v/>
      </c>
      <c r="AT4253" s="11" t="str">
        <f t="shared" si="1427"/>
        <v/>
      </c>
      <c r="AU4253" s="11" t="str">
        <f t="shared" si="1428"/>
        <v/>
      </c>
      <c r="AV4253" s="11" t="str">
        <f t="shared" si="1429"/>
        <v/>
      </c>
      <c r="AW4253" s="11" t="str">
        <f t="shared" si="1430"/>
        <v/>
      </c>
      <c r="AX4253" s="11" t="str">
        <f t="shared" si="1431"/>
        <v/>
      </c>
      <c r="AY4253" s="11" t="str">
        <f t="shared" si="1432"/>
        <v/>
      </c>
      <c r="AZ4253" s="11" t="str">
        <f t="shared" si="1433"/>
        <v/>
      </c>
      <c r="BA4253" s="11" t="str">
        <f t="shared" si="1434"/>
        <v xml:space="preserve"> </v>
      </c>
      <c r="BB4253" s="11" t="str">
        <f>IFERROR(IF(AW4253="","",VLOOKUP(AW4253,SUSS!R:S,2,FALSE)),AY4253*SUSS!$M$2)</f>
        <v/>
      </c>
      <c r="BC4253" s="11" t="str">
        <f t="shared" si="1435"/>
        <v/>
      </c>
    </row>
    <row r="4254" spans="29:55">
      <c r="AC4254" s="11" t="str">
        <f t="shared" si="1415"/>
        <v/>
      </c>
      <c r="AD4254" s="11" t="str">
        <f t="shared" si="1416"/>
        <v/>
      </c>
      <c r="AE4254" s="11" t="str">
        <f t="shared" si="1417"/>
        <v/>
      </c>
      <c r="AF4254" s="11" t="str">
        <f t="shared" si="1418"/>
        <v/>
      </c>
      <c r="AG4254" s="11" t="str">
        <f t="shared" si="1419"/>
        <v/>
      </c>
      <c r="AH4254" s="11" t="str">
        <f t="shared" si="1420"/>
        <v/>
      </c>
      <c r="AI4254" s="11" t="str">
        <f t="shared" si="1421"/>
        <v/>
      </c>
      <c r="AJ4254" s="11" t="str">
        <f t="shared" si="1422"/>
        <v/>
      </c>
      <c r="AK4254" s="11" t="str">
        <f t="shared" si="1423"/>
        <v/>
      </c>
      <c r="AN4254" s="11" t="str">
        <f t="shared" si="1424"/>
        <v/>
      </c>
      <c r="AO4254" s="11" t="str">
        <f t="shared" si="1425"/>
        <v/>
      </c>
      <c r="AP4254" s="11" t="str">
        <f t="shared" si="1426"/>
        <v/>
      </c>
      <c r="AT4254" s="11" t="str">
        <f t="shared" si="1427"/>
        <v/>
      </c>
      <c r="AU4254" s="11" t="str">
        <f t="shared" si="1428"/>
        <v/>
      </c>
      <c r="AV4254" s="11" t="str">
        <f t="shared" si="1429"/>
        <v/>
      </c>
      <c r="AW4254" s="11" t="str">
        <f t="shared" si="1430"/>
        <v/>
      </c>
      <c r="AX4254" s="11" t="str">
        <f t="shared" si="1431"/>
        <v/>
      </c>
      <c r="AY4254" s="11" t="str">
        <f t="shared" si="1432"/>
        <v/>
      </c>
      <c r="AZ4254" s="11" t="str">
        <f t="shared" si="1433"/>
        <v/>
      </c>
      <c r="BA4254" s="11" t="str">
        <f t="shared" si="1434"/>
        <v xml:space="preserve"> </v>
      </c>
      <c r="BB4254" s="11" t="str">
        <f>IFERROR(IF(AW4254="","",VLOOKUP(AW4254,SUSS!R:S,2,FALSE)),AY4254*SUSS!$M$2)</f>
        <v/>
      </c>
      <c r="BC4254" s="11" t="str">
        <f t="shared" si="1435"/>
        <v/>
      </c>
    </row>
    <row r="4255" spans="29:55">
      <c r="AC4255" s="11" t="str">
        <f t="shared" si="1415"/>
        <v/>
      </c>
      <c r="AD4255" s="11" t="str">
        <f t="shared" si="1416"/>
        <v/>
      </c>
      <c r="AE4255" s="11" t="str">
        <f t="shared" si="1417"/>
        <v/>
      </c>
      <c r="AF4255" s="11" t="str">
        <f t="shared" si="1418"/>
        <v/>
      </c>
      <c r="AG4255" s="11" t="str">
        <f t="shared" si="1419"/>
        <v/>
      </c>
      <c r="AH4255" s="11" t="str">
        <f t="shared" si="1420"/>
        <v/>
      </c>
      <c r="AI4255" s="11" t="str">
        <f t="shared" si="1421"/>
        <v/>
      </c>
      <c r="AJ4255" s="11" t="str">
        <f t="shared" si="1422"/>
        <v/>
      </c>
      <c r="AK4255" s="11" t="str">
        <f t="shared" si="1423"/>
        <v/>
      </c>
      <c r="AN4255" s="11" t="str">
        <f t="shared" si="1424"/>
        <v/>
      </c>
      <c r="AO4255" s="11" t="str">
        <f t="shared" si="1425"/>
        <v/>
      </c>
      <c r="AP4255" s="11" t="str">
        <f t="shared" si="1426"/>
        <v/>
      </c>
      <c r="AT4255" s="11" t="str">
        <f t="shared" si="1427"/>
        <v/>
      </c>
      <c r="AU4255" s="11" t="str">
        <f t="shared" si="1428"/>
        <v/>
      </c>
      <c r="AV4255" s="11" t="str">
        <f t="shared" si="1429"/>
        <v/>
      </c>
      <c r="AW4255" s="11" t="str">
        <f t="shared" si="1430"/>
        <v/>
      </c>
      <c r="AX4255" s="11" t="str">
        <f t="shared" si="1431"/>
        <v/>
      </c>
      <c r="AY4255" s="11" t="str">
        <f t="shared" si="1432"/>
        <v/>
      </c>
      <c r="AZ4255" s="11" t="str">
        <f t="shared" si="1433"/>
        <v/>
      </c>
      <c r="BA4255" s="11" t="str">
        <f t="shared" si="1434"/>
        <v xml:space="preserve"> </v>
      </c>
      <c r="BB4255" s="11" t="str">
        <f>IFERROR(IF(AW4255="","",VLOOKUP(AW4255,SUSS!R:S,2,FALSE)),AY4255*SUSS!$M$2)</f>
        <v/>
      </c>
      <c r="BC4255" s="11" t="str">
        <f t="shared" si="1435"/>
        <v/>
      </c>
    </row>
    <row r="4256" spans="29:55">
      <c r="AC4256" s="11" t="str">
        <f t="shared" si="1415"/>
        <v/>
      </c>
      <c r="AD4256" s="11" t="str">
        <f t="shared" si="1416"/>
        <v/>
      </c>
      <c r="AE4256" s="11" t="str">
        <f t="shared" si="1417"/>
        <v/>
      </c>
      <c r="AF4256" s="11" t="str">
        <f t="shared" si="1418"/>
        <v/>
      </c>
      <c r="AG4256" s="11" t="str">
        <f t="shared" si="1419"/>
        <v/>
      </c>
      <c r="AH4256" s="11" t="str">
        <f t="shared" si="1420"/>
        <v/>
      </c>
      <c r="AI4256" s="11" t="str">
        <f t="shared" si="1421"/>
        <v/>
      </c>
      <c r="AJ4256" s="11" t="str">
        <f t="shared" si="1422"/>
        <v/>
      </c>
      <c r="AK4256" s="11" t="str">
        <f t="shared" si="1423"/>
        <v/>
      </c>
      <c r="AN4256" s="11" t="str">
        <f t="shared" si="1424"/>
        <v/>
      </c>
      <c r="AO4256" s="11" t="str">
        <f t="shared" si="1425"/>
        <v/>
      </c>
      <c r="AP4256" s="11" t="str">
        <f t="shared" si="1426"/>
        <v/>
      </c>
      <c r="AT4256" s="11" t="str">
        <f t="shared" si="1427"/>
        <v/>
      </c>
      <c r="AU4256" s="11" t="str">
        <f t="shared" si="1428"/>
        <v/>
      </c>
      <c r="AV4256" s="11" t="str">
        <f t="shared" si="1429"/>
        <v/>
      </c>
      <c r="AW4256" s="11" t="str">
        <f t="shared" si="1430"/>
        <v/>
      </c>
      <c r="AX4256" s="11" t="str">
        <f t="shared" si="1431"/>
        <v/>
      </c>
      <c r="AY4256" s="11" t="str">
        <f t="shared" si="1432"/>
        <v/>
      </c>
      <c r="AZ4256" s="11" t="str">
        <f t="shared" si="1433"/>
        <v/>
      </c>
      <c r="BA4256" s="11" t="str">
        <f t="shared" si="1434"/>
        <v xml:space="preserve"> </v>
      </c>
      <c r="BB4256" s="11" t="str">
        <f>IFERROR(IF(AW4256="","",VLOOKUP(AW4256,SUSS!R:S,2,FALSE)),AY4256*SUSS!$M$2)</f>
        <v/>
      </c>
      <c r="BC4256" s="11" t="str">
        <f t="shared" si="1435"/>
        <v/>
      </c>
    </row>
    <row r="4257" spans="29:55">
      <c r="AC4257" s="11" t="str">
        <f t="shared" ref="AC4257:AC4320" si="1436">IF($E4257=$AD$1,IF($G4257=$AE$1,A4257,""),"")</f>
        <v/>
      </c>
      <c r="AD4257" s="11" t="str">
        <f t="shared" ref="AD4257:AD4320" si="1437">IF($E4257=$AD$1,IF($G4257=$AE$1,E4257,""),"")</f>
        <v/>
      </c>
      <c r="AE4257" s="11" t="str">
        <f t="shared" ref="AE4257:AE4320" si="1438">IF($E4257=$AD$1,IF($G4257=$AE$1,F4257,""),"")</f>
        <v/>
      </c>
      <c r="AF4257" s="11" t="str">
        <f t="shared" ref="AF4257:AF4320" si="1439">IF($E4257=$AD$1,IF($G4257=$AE$1,G4257,""),"")</f>
        <v/>
      </c>
      <c r="AG4257" s="11" t="str">
        <f t="shared" ref="AG4257:AG4320" si="1440">IF($E4257=$AD$1,IF($G4257=$AE$1,I4257,""),"")</f>
        <v/>
      </c>
      <c r="AH4257" s="11" t="str">
        <f t="shared" ref="AH4257:AH4320" si="1441">IF($E4257=$AD$1,IF($G4257=$AE$1,J4257,""),"")</f>
        <v/>
      </c>
      <c r="AI4257" s="11" t="str">
        <f t="shared" ref="AI4257:AI4320" si="1442">IF($E4257=$AD$1,IF($G4257=$AE$1,K4257,""),"")</f>
        <v/>
      </c>
      <c r="AJ4257" s="11" t="str">
        <f t="shared" ref="AJ4257:AJ4320" si="1443">IF($E4257=$AD$1,IF($G4257=$AE$1,B4257,""),"")</f>
        <v/>
      </c>
      <c r="AK4257" s="11" t="str">
        <f t="shared" ref="AK4257:AK4320" si="1444">IF($E4257=$AD$1,IF($G4257=$AE$1,C4257,""),"")</f>
        <v/>
      </c>
      <c r="AN4257" s="11" t="str">
        <f t="shared" ref="AN4257:AN4320" si="1445">LEFT(AO4257,7)</f>
        <v/>
      </c>
      <c r="AO4257" s="11" t="str">
        <f t="shared" ref="AO4257:AO4320" si="1446">IF(AF4257=$AE$1,AJ4257&amp;"/"&amp;AK4257&amp;" "&amp;AD4257,"")</f>
        <v/>
      </c>
      <c r="AP4257" s="11" t="str">
        <f t="shared" ref="AP4257:AP4320" si="1447">IF(AO4257&lt;&gt;"",AI4257,"")</f>
        <v/>
      </c>
      <c r="AT4257" s="11" t="str">
        <f t="shared" ref="AT4257:AT4320" si="1448">IF($Q4257=$AD$1,N4257,"")</f>
        <v/>
      </c>
      <c r="AU4257" s="11" t="str">
        <f t="shared" ref="AU4257:AU4320" si="1449">IF($Q4257=$AD$1,O4257,"")</f>
        <v/>
      </c>
      <c r="AV4257" s="11" t="str">
        <f t="shared" ref="AV4257:AV4320" si="1450">IF($Q4257=$AD$1,P4257,"")</f>
        <v/>
      </c>
      <c r="AW4257" s="11" t="str">
        <f t="shared" ref="AW4257:AW4320" si="1451">IF($Q4257=$AD$1,T4257,"")</f>
        <v/>
      </c>
      <c r="AX4257" s="11" t="str">
        <f t="shared" ref="AX4257:AX4320" si="1452">IF(AW4257&lt;&gt;"",AW4257&amp;" "&amp;$AD$1,"")</f>
        <v/>
      </c>
      <c r="AY4257" s="11" t="str">
        <f t="shared" ref="AY4257:AY4320" si="1453">VLOOKUP(AX4257,AO:AP,2,FALSE)</f>
        <v/>
      </c>
      <c r="AZ4257" s="11" t="str">
        <f t="shared" ref="AZ4257:AZ4320" si="1454">IF(AY4257="","",AV4257/AY4257)</f>
        <v/>
      </c>
      <c r="BA4257" s="11" t="str">
        <f t="shared" ref="BA4257:BA4320" si="1455">AT4257&amp;" "&amp;AU4257</f>
        <v xml:space="preserve"> </v>
      </c>
      <c r="BB4257" s="11" t="str">
        <f>IFERROR(IF(AW4257="","",VLOOKUP(AW4257,SUSS!R:S,2,FALSE)),AY4257*SUSS!$M$2)</f>
        <v/>
      </c>
      <c r="BC4257" s="11" t="str">
        <f t="shared" ref="BC4257:BC4320" si="1456">IFERROR(IF(BB4257&lt;&gt;"",AZ4257*BB4257,""),"VER")</f>
        <v/>
      </c>
    </row>
    <row r="4258" spans="29:55">
      <c r="AC4258" s="11" t="str">
        <f t="shared" si="1436"/>
        <v/>
      </c>
      <c r="AD4258" s="11" t="str">
        <f t="shared" si="1437"/>
        <v/>
      </c>
      <c r="AE4258" s="11" t="str">
        <f t="shared" si="1438"/>
        <v/>
      </c>
      <c r="AF4258" s="11" t="str">
        <f t="shared" si="1439"/>
        <v/>
      </c>
      <c r="AG4258" s="11" t="str">
        <f t="shared" si="1440"/>
        <v/>
      </c>
      <c r="AH4258" s="11" t="str">
        <f t="shared" si="1441"/>
        <v/>
      </c>
      <c r="AI4258" s="11" t="str">
        <f t="shared" si="1442"/>
        <v/>
      </c>
      <c r="AJ4258" s="11" t="str">
        <f t="shared" si="1443"/>
        <v/>
      </c>
      <c r="AK4258" s="11" t="str">
        <f t="shared" si="1444"/>
        <v/>
      </c>
      <c r="AN4258" s="11" t="str">
        <f t="shared" si="1445"/>
        <v/>
      </c>
      <c r="AO4258" s="11" t="str">
        <f t="shared" si="1446"/>
        <v/>
      </c>
      <c r="AP4258" s="11" t="str">
        <f t="shared" si="1447"/>
        <v/>
      </c>
      <c r="AT4258" s="11" t="str">
        <f t="shared" si="1448"/>
        <v/>
      </c>
      <c r="AU4258" s="11" t="str">
        <f t="shared" si="1449"/>
        <v/>
      </c>
      <c r="AV4258" s="11" t="str">
        <f t="shared" si="1450"/>
        <v/>
      </c>
      <c r="AW4258" s="11" t="str">
        <f t="shared" si="1451"/>
        <v/>
      </c>
      <c r="AX4258" s="11" t="str">
        <f t="shared" si="1452"/>
        <v/>
      </c>
      <c r="AY4258" s="11" t="str">
        <f t="shared" si="1453"/>
        <v/>
      </c>
      <c r="AZ4258" s="11" t="str">
        <f t="shared" si="1454"/>
        <v/>
      </c>
      <c r="BA4258" s="11" t="str">
        <f t="shared" si="1455"/>
        <v xml:space="preserve"> </v>
      </c>
      <c r="BB4258" s="11" t="str">
        <f>IFERROR(IF(AW4258="","",VLOOKUP(AW4258,SUSS!R:S,2,FALSE)),AY4258*SUSS!$M$2)</f>
        <v/>
      </c>
      <c r="BC4258" s="11" t="str">
        <f t="shared" si="1456"/>
        <v/>
      </c>
    </row>
    <row r="4259" spans="29:55">
      <c r="AC4259" s="11" t="str">
        <f t="shared" si="1436"/>
        <v/>
      </c>
      <c r="AD4259" s="11" t="str">
        <f t="shared" si="1437"/>
        <v/>
      </c>
      <c r="AE4259" s="11" t="str">
        <f t="shared" si="1438"/>
        <v/>
      </c>
      <c r="AF4259" s="11" t="str">
        <f t="shared" si="1439"/>
        <v/>
      </c>
      <c r="AG4259" s="11" t="str">
        <f t="shared" si="1440"/>
        <v/>
      </c>
      <c r="AH4259" s="11" t="str">
        <f t="shared" si="1441"/>
        <v/>
      </c>
      <c r="AI4259" s="11" t="str">
        <f t="shared" si="1442"/>
        <v/>
      </c>
      <c r="AJ4259" s="11" t="str">
        <f t="shared" si="1443"/>
        <v/>
      </c>
      <c r="AK4259" s="11" t="str">
        <f t="shared" si="1444"/>
        <v/>
      </c>
      <c r="AN4259" s="11" t="str">
        <f t="shared" si="1445"/>
        <v/>
      </c>
      <c r="AO4259" s="11" t="str">
        <f t="shared" si="1446"/>
        <v/>
      </c>
      <c r="AP4259" s="11" t="str">
        <f t="shared" si="1447"/>
        <v/>
      </c>
      <c r="AT4259" s="11" t="str">
        <f t="shared" si="1448"/>
        <v/>
      </c>
      <c r="AU4259" s="11" t="str">
        <f t="shared" si="1449"/>
        <v/>
      </c>
      <c r="AV4259" s="11" t="str">
        <f t="shared" si="1450"/>
        <v/>
      </c>
      <c r="AW4259" s="11" t="str">
        <f t="shared" si="1451"/>
        <v/>
      </c>
      <c r="AX4259" s="11" t="str">
        <f t="shared" si="1452"/>
        <v/>
      </c>
      <c r="AY4259" s="11" t="str">
        <f t="shared" si="1453"/>
        <v/>
      </c>
      <c r="AZ4259" s="11" t="str">
        <f t="shared" si="1454"/>
        <v/>
      </c>
      <c r="BA4259" s="11" t="str">
        <f t="shared" si="1455"/>
        <v xml:space="preserve"> </v>
      </c>
      <c r="BB4259" s="11" t="str">
        <f>IFERROR(IF(AW4259="","",VLOOKUP(AW4259,SUSS!R:S,2,FALSE)),AY4259*SUSS!$M$2)</f>
        <v/>
      </c>
      <c r="BC4259" s="11" t="str">
        <f t="shared" si="1456"/>
        <v/>
      </c>
    </row>
    <row r="4260" spans="29:55">
      <c r="AC4260" s="11" t="str">
        <f t="shared" si="1436"/>
        <v/>
      </c>
      <c r="AD4260" s="11" t="str">
        <f t="shared" si="1437"/>
        <v/>
      </c>
      <c r="AE4260" s="11" t="str">
        <f t="shared" si="1438"/>
        <v/>
      </c>
      <c r="AF4260" s="11" t="str">
        <f t="shared" si="1439"/>
        <v/>
      </c>
      <c r="AG4260" s="11" t="str">
        <f t="shared" si="1440"/>
        <v/>
      </c>
      <c r="AH4260" s="11" t="str">
        <f t="shared" si="1441"/>
        <v/>
      </c>
      <c r="AI4260" s="11" t="str">
        <f t="shared" si="1442"/>
        <v/>
      </c>
      <c r="AJ4260" s="11" t="str">
        <f t="shared" si="1443"/>
        <v/>
      </c>
      <c r="AK4260" s="11" t="str">
        <f t="shared" si="1444"/>
        <v/>
      </c>
      <c r="AN4260" s="11" t="str">
        <f t="shared" si="1445"/>
        <v/>
      </c>
      <c r="AO4260" s="11" t="str">
        <f t="shared" si="1446"/>
        <v/>
      </c>
      <c r="AP4260" s="11" t="str">
        <f t="shared" si="1447"/>
        <v/>
      </c>
      <c r="AT4260" s="11" t="str">
        <f t="shared" si="1448"/>
        <v/>
      </c>
      <c r="AU4260" s="11" t="str">
        <f t="shared" si="1449"/>
        <v/>
      </c>
      <c r="AV4260" s="11" t="str">
        <f t="shared" si="1450"/>
        <v/>
      </c>
      <c r="AW4260" s="11" t="str">
        <f t="shared" si="1451"/>
        <v/>
      </c>
      <c r="AX4260" s="11" t="str">
        <f t="shared" si="1452"/>
        <v/>
      </c>
      <c r="AY4260" s="11" t="str">
        <f t="shared" si="1453"/>
        <v/>
      </c>
      <c r="AZ4260" s="11" t="str">
        <f t="shared" si="1454"/>
        <v/>
      </c>
      <c r="BA4260" s="11" t="str">
        <f t="shared" si="1455"/>
        <v xml:space="preserve"> </v>
      </c>
      <c r="BB4260" s="11" t="str">
        <f>IFERROR(IF(AW4260="","",VLOOKUP(AW4260,SUSS!R:S,2,FALSE)),AY4260*SUSS!$M$2)</f>
        <v/>
      </c>
      <c r="BC4260" s="11" t="str">
        <f t="shared" si="1456"/>
        <v/>
      </c>
    </row>
    <row r="4261" spans="29:55">
      <c r="AC4261" s="11" t="str">
        <f t="shared" si="1436"/>
        <v/>
      </c>
      <c r="AD4261" s="11" t="str">
        <f t="shared" si="1437"/>
        <v/>
      </c>
      <c r="AE4261" s="11" t="str">
        <f t="shared" si="1438"/>
        <v/>
      </c>
      <c r="AF4261" s="11" t="str">
        <f t="shared" si="1439"/>
        <v/>
      </c>
      <c r="AG4261" s="11" t="str">
        <f t="shared" si="1440"/>
        <v/>
      </c>
      <c r="AH4261" s="11" t="str">
        <f t="shared" si="1441"/>
        <v/>
      </c>
      <c r="AI4261" s="11" t="str">
        <f t="shared" si="1442"/>
        <v/>
      </c>
      <c r="AJ4261" s="11" t="str">
        <f t="shared" si="1443"/>
        <v/>
      </c>
      <c r="AK4261" s="11" t="str">
        <f t="shared" si="1444"/>
        <v/>
      </c>
      <c r="AN4261" s="11" t="str">
        <f t="shared" si="1445"/>
        <v/>
      </c>
      <c r="AO4261" s="11" t="str">
        <f t="shared" si="1446"/>
        <v/>
      </c>
      <c r="AP4261" s="11" t="str">
        <f t="shared" si="1447"/>
        <v/>
      </c>
      <c r="AT4261" s="11" t="str">
        <f t="shared" si="1448"/>
        <v/>
      </c>
      <c r="AU4261" s="11" t="str">
        <f t="shared" si="1449"/>
        <v/>
      </c>
      <c r="AV4261" s="11" t="str">
        <f t="shared" si="1450"/>
        <v/>
      </c>
      <c r="AW4261" s="11" t="str">
        <f t="shared" si="1451"/>
        <v/>
      </c>
      <c r="AX4261" s="11" t="str">
        <f t="shared" si="1452"/>
        <v/>
      </c>
      <c r="AY4261" s="11" t="str">
        <f t="shared" si="1453"/>
        <v/>
      </c>
      <c r="AZ4261" s="11" t="str">
        <f t="shared" si="1454"/>
        <v/>
      </c>
      <c r="BA4261" s="11" t="str">
        <f t="shared" si="1455"/>
        <v xml:space="preserve"> </v>
      </c>
      <c r="BB4261" s="11" t="str">
        <f>IFERROR(IF(AW4261="","",VLOOKUP(AW4261,SUSS!R:S,2,FALSE)),AY4261*SUSS!$M$2)</f>
        <v/>
      </c>
      <c r="BC4261" s="11" t="str">
        <f t="shared" si="1456"/>
        <v/>
      </c>
    </row>
    <row r="4262" spans="29:55">
      <c r="AC4262" s="11" t="str">
        <f t="shared" si="1436"/>
        <v/>
      </c>
      <c r="AD4262" s="11" t="str">
        <f t="shared" si="1437"/>
        <v/>
      </c>
      <c r="AE4262" s="11" t="str">
        <f t="shared" si="1438"/>
        <v/>
      </c>
      <c r="AF4262" s="11" t="str">
        <f t="shared" si="1439"/>
        <v/>
      </c>
      <c r="AG4262" s="11" t="str">
        <f t="shared" si="1440"/>
        <v/>
      </c>
      <c r="AH4262" s="11" t="str">
        <f t="shared" si="1441"/>
        <v/>
      </c>
      <c r="AI4262" s="11" t="str">
        <f t="shared" si="1442"/>
        <v/>
      </c>
      <c r="AJ4262" s="11" t="str">
        <f t="shared" si="1443"/>
        <v/>
      </c>
      <c r="AK4262" s="11" t="str">
        <f t="shared" si="1444"/>
        <v/>
      </c>
      <c r="AN4262" s="11" t="str">
        <f t="shared" si="1445"/>
        <v/>
      </c>
      <c r="AO4262" s="11" t="str">
        <f t="shared" si="1446"/>
        <v/>
      </c>
      <c r="AP4262" s="11" t="str">
        <f t="shared" si="1447"/>
        <v/>
      </c>
      <c r="AT4262" s="11" t="str">
        <f t="shared" si="1448"/>
        <v/>
      </c>
      <c r="AU4262" s="11" t="str">
        <f t="shared" si="1449"/>
        <v/>
      </c>
      <c r="AV4262" s="11" t="str">
        <f t="shared" si="1450"/>
        <v/>
      </c>
      <c r="AW4262" s="11" t="str">
        <f t="shared" si="1451"/>
        <v/>
      </c>
      <c r="AX4262" s="11" t="str">
        <f t="shared" si="1452"/>
        <v/>
      </c>
      <c r="AY4262" s="11" t="str">
        <f t="shared" si="1453"/>
        <v/>
      </c>
      <c r="AZ4262" s="11" t="str">
        <f t="shared" si="1454"/>
        <v/>
      </c>
      <c r="BA4262" s="11" t="str">
        <f t="shared" si="1455"/>
        <v xml:space="preserve"> </v>
      </c>
      <c r="BB4262" s="11" t="str">
        <f>IFERROR(IF(AW4262="","",VLOOKUP(AW4262,SUSS!R:S,2,FALSE)),AY4262*SUSS!$M$2)</f>
        <v/>
      </c>
      <c r="BC4262" s="11" t="str">
        <f t="shared" si="1456"/>
        <v/>
      </c>
    </row>
    <row r="4263" spans="29:55">
      <c r="AC4263" s="11" t="str">
        <f t="shared" si="1436"/>
        <v/>
      </c>
      <c r="AD4263" s="11" t="str">
        <f t="shared" si="1437"/>
        <v/>
      </c>
      <c r="AE4263" s="11" t="str">
        <f t="shared" si="1438"/>
        <v/>
      </c>
      <c r="AF4263" s="11" t="str">
        <f t="shared" si="1439"/>
        <v/>
      </c>
      <c r="AG4263" s="11" t="str">
        <f t="shared" si="1440"/>
        <v/>
      </c>
      <c r="AH4263" s="11" t="str">
        <f t="shared" si="1441"/>
        <v/>
      </c>
      <c r="AI4263" s="11" t="str">
        <f t="shared" si="1442"/>
        <v/>
      </c>
      <c r="AJ4263" s="11" t="str">
        <f t="shared" si="1443"/>
        <v/>
      </c>
      <c r="AK4263" s="11" t="str">
        <f t="shared" si="1444"/>
        <v/>
      </c>
      <c r="AN4263" s="11" t="str">
        <f t="shared" si="1445"/>
        <v/>
      </c>
      <c r="AO4263" s="11" t="str">
        <f t="shared" si="1446"/>
        <v/>
      </c>
      <c r="AP4263" s="11" t="str">
        <f t="shared" si="1447"/>
        <v/>
      </c>
      <c r="AT4263" s="11" t="str">
        <f t="shared" si="1448"/>
        <v/>
      </c>
      <c r="AU4263" s="11" t="str">
        <f t="shared" si="1449"/>
        <v/>
      </c>
      <c r="AV4263" s="11" t="str">
        <f t="shared" si="1450"/>
        <v/>
      </c>
      <c r="AW4263" s="11" t="str">
        <f t="shared" si="1451"/>
        <v/>
      </c>
      <c r="AX4263" s="11" t="str">
        <f t="shared" si="1452"/>
        <v/>
      </c>
      <c r="AY4263" s="11" t="str">
        <f t="shared" si="1453"/>
        <v/>
      </c>
      <c r="AZ4263" s="11" t="str">
        <f t="shared" si="1454"/>
        <v/>
      </c>
      <c r="BA4263" s="11" t="str">
        <f t="shared" si="1455"/>
        <v xml:space="preserve"> </v>
      </c>
      <c r="BB4263" s="11" t="str">
        <f>IFERROR(IF(AW4263="","",VLOOKUP(AW4263,SUSS!R:S,2,FALSE)),AY4263*SUSS!$M$2)</f>
        <v/>
      </c>
      <c r="BC4263" s="11" t="str">
        <f t="shared" si="1456"/>
        <v/>
      </c>
    </row>
    <row r="4264" spans="29:55">
      <c r="AC4264" s="11" t="str">
        <f t="shared" si="1436"/>
        <v/>
      </c>
      <c r="AD4264" s="11" t="str">
        <f t="shared" si="1437"/>
        <v/>
      </c>
      <c r="AE4264" s="11" t="str">
        <f t="shared" si="1438"/>
        <v/>
      </c>
      <c r="AF4264" s="11" t="str">
        <f t="shared" si="1439"/>
        <v/>
      </c>
      <c r="AG4264" s="11" t="str">
        <f t="shared" si="1440"/>
        <v/>
      </c>
      <c r="AH4264" s="11" t="str">
        <f t="shared" si="1441"/>
        <v/>
      </c>
      <c r="AI4264" s="11" t="str">
        <f t="shared" si="1442"/>
        <v/>
      </c>
      <c r="AJ4264" s="11" t="str">
        <f t="shared" si="1443"/>
        <v/>
      </c>
      <c r="AK4264" s="11" t="str">
        <f t="shared" si="1444"/>
        <v/>
      </c>
      <c r="AN4264" s="11" t="str">
        <f t="shared" si="1445"/>
        <v/>
      </c>
      <c r="AO4264" s="11" t="str">
        <f t="shared" si="1446"/>
        <v/>
      </c>
      <c r="AP4264" s="11" t="str">
        <f t="shared" si="1447"/>
        <v/>
      </c>
      <c r="AT4264" s="11" t="str">
        <f t="shared" si="1448"/>
        <v/>
      </c>
      <c r="AU4264" s="11" t="str">
        <f t="shared" si="1449"/>
        <v/>
      </c>
      <c r="AV4264" s="11" t="str">
        <f t="shared" si="1450"/>
        <v/>
      </c>
      <c r="AW4264" s="11" t="str">
        <f t="shared" si="1451"/>
        <v/>
      </c>
      <c r="AX4264" s="11" t="str">
        <f t="shared" si="1452"/>
        <v/>
      </c>
      <c r="AY4264" s="11" t="str">
        <f t="shared" si="1453"/>
        <v/>
      </c>
      <c r="AZ4264" s="11" t="str">
        <f t="shared" si="1454"/>
        <v/>
      </c>
      <c r="BA4264" s="11" t="str">
        <f t="shared" si="1455"/>
        <v xml:space="preserve"> </v>
      </c>
      <c r="BB4264" s="11" t="str">
        <f>IFERROR(IF(AW4264="","",VLOOKUP(AW4264,SUSS!R:S,2,FALSE)),AY4264*SUSS!$M$2)</f>
        <v/>
      </c>
      <c r="BC4264" s="11" t="str">
        <f t="shared" si="1456"/>
        <v/>
      </c>
    </row>
    <row r="4265" spans="29:55">
      <c r="AC4265" s="11" t="str">
        <f t="shared" si="1436"/>
        <v/>
      </c>
      <c r="AD4265" s="11" t="str">
        <f t="shared" si="1437"/>
        <v/>
      </c>
      <c r="AE4265" s="11" t="str">
        <f t="shared" si="1438"/>
        <v/>
      </c>
      <c r="AF4265" s="11" t="str">
        <f t="shared" si="1439"/>
        <v/>
      </c>
      <c r="AG4265" s="11" t="str">
        <f t="shared" si="1440"/>
        <v/>
      </c>
      <c r="AH4265" s="11" t="str">
        <f t="shared" si="1441"/>
        <v/>
      </c>
      <c r="AI4265" s="11" t="str">
        <f t="shared" si="1442"/>
        <v/>
      </c>
      <c r="AJ4265" s="11" t="str">
        <f t="shared" si="1443"/>
        <v/>
      </c>
      <c r="AK4265" s="11" t="str">
        <f t="shared" si="1444"/>
        <v/>
      </c>
      <c r="AN4265" s="11" t="str">
        <f t="shared" si="1445"/>
        <v/>
      </c>
      <c r="AO4265" s="11" t="str">
        <f t="shared" si="1446"/>
        <v/>
      </c>
      <c r="AP4265" s="11" t="str">
        <f t="shared" si="1447"/>
        <v/>
      </c>
      <c r="AT4265" s="11" t="str">
        <f t="shared" si="1448"/>
        <v/>
      </c>
      <c r="AU4265" s="11" t="str">
        <f t="shared" si="1449"/>
        <v/>
      </c>
      <c r="AV4265" s="11" t="str">
        <f t="shared" si="1450"/>
        <v/>
      </c>
      <c r="AW4265" s="11" t="str">
        <f t="shared" si="1451"/>
        <v/>
      </c>
      <c r="AX4265" s="11" t="str">
        <f t="shared" si="1452"/>
        <v/>
      </c>
      <c r="AY4265" s="11" t="str">
        <f t="shared" si="1453"/>
        <v/>
      </c>
      <c r="AZ4265" s="11" t="str">
        <f t="shared" si="1454"/>
        <v/>
      </c>
      <c r="BA4265" s="11" t="str">
        <f t="shared" si="1455"/>
        <v xml:space="preserve"> </v>
      </c>
      <c r="BB4265" s="11" t="str">
        <f>IFERROR(IF(AW4265="","",VLOOKUP(AW4265,SUSS!R:S,2,FALSE)),AY4265*SUSS!$M$2)</f>
        <v/>
      </c>
      <c r="BC4265" s="11" t="str">
        <f t="shared" si="1456"/>
        <v/>
      </c>
    </row>
    <row r="4266" spans="29:55">
      <c r="AC4266" s="11" t="str">
        <f t="shared" si="1436"/>
        <v/>
      </c>
      <c r="AD4266" s="11" t="str">
        <f t="shared" si="1437"/>
        <v/>
      </c>
      <c r="AE4266" s="11" t="str">
        <f t="shared" si="1438"/>
        <v/>
      </c>
      <c r="AF4266" s="11" t="str">
        <f t="shared" si="1439"/>
        <v/>
      </c>
      <c r="AG4266" s="11" t="str">
        <f t="shared" si="1440"/>
        <v/>
      </c>
      <c r="AH4266" s="11" t="str">
        <f t="shared" si="1441"/>
        <v/>
      </c>
      <c r="AI4266" s="11" t="str">
        <f t="shared" si="1442"/>
        <v/>
      </c>
      <c r="AJ4266" s="11" t="str">
        <f t="shared" si="1443"/>
        <v/>
      </c>
      <c r="AK4266" s="11" t="str">
        <f t="shared" si="1444"/>
        <v/>
      </c>
      <c r="AN4266" s="11" t="str">
        <f t="shared" si="1445"/>
        <v/>
      </c>
      <c r="AO4266" s="11" t="str">
        <f t="shared" si="1446"/>
        <v/>
      </c>
      <c r="AP4266" s="11" t="str">
        <f t="shared" si="1447"/>
        <v/>
      </c>
      <c r="AT4266" s="11" t="str">
        <f t="shared" si="1448"/>
        <v/>
      </c>
      <c r="AU4266" s="11" t="str">
        <f t="shared" si="1449"/>
        <v/>
      </c>
      <c r="AV4266" s="11" t="str">
        <f t="shared" si="1450"/>
        <v/>
      </c>
      <c r="AW4266" s="11" t="str">
        <f t="shared" si="1451"/>
        <v/>
      </c>
      <c r="AX4266" s="11" t="str">
        <f t="shared" si="1452"/>
        <v/>
      </c>
      <c r="AY4266" s="11" t="str">
        <f t="shared" si="1453"/>
        <v/>
      </c>
      <c r="AZ4266" s="11" t="str">
        <f t="shared" si="1454"/>
        <v/>
      </c>
      <c r="BA4266" s="11" t="str">
        <f t="shared" si="1455"/>
        <v xml:space="preserve"> </v>
      </c>
      <c r="BB4266" s="11" t="str">
        <f>IFERROR(IF(AW4266="","",VLOOKUP(AW4266,SUSS!R:S,2,FALSE)),AY4266*SUSS!$M$2)</f>
        <v/>
      </c>
      <c r="BC4266" s="11" t="str">
        <f t="shared" si="1456"/>
        <v/>
      </c>
    </row>
    <row r="4267" spans="29:55">
      <c r="AC4267" s="11" t="str">
        <f t="shared" si="1436"/>
        <v/>
      </c>
      <c r="AD4267" s="11" t="str">
        <f t="shared" si="1437"/>
        <v/>
      </c>
      <c r="AE4267" s="11" t="str">
        <f t="shared" si="1438"/>
        <v/>
      </c>
      <c r="AF4267" s="11" t="str">
        <f t="shared" si="1439"/>
        <v/>
      </c>
      <c r="AG4267" s="11" t="str">
        <f t="shared" si="1440"/>
        <v/>
      </c>
      <c r="AH4267" s="11" t="str">
        <f t="shared" si="1441"/>
        <v/>
      </c>
      <c r="AI4267" s="11" t="str">
        <f t="shared" si="1442"/>
        <v/>
      </c>
      <c r="AJ4267" s="11" t="str">
        <f t="shared" si="1443"/>
        <v/>
      </c>
      <c r="AK4267" s="11" t="str">
        <f t="shared" si="1444"/>
        <v/>
      </c>
      <c r="AN4267" s="11" t="str">
        <f t="shared" si="1445"/>
        <v/>
      </c>
      <c r="AO4267" s="11" t="str">
        <f t="shared" si="1446"/>
        <v/>
      </c>
      <c r="AP4267" s="11" t="str">
        <f t="shared" si="1447"/>
        <v/>
      </c>
      <c r="AT4267" s="11" t="str">
        <f t="shared" si="1448"/>
        <v/>
      </c>
      <c r="AU4267" s="11" t="str">
        <f t="shared" si="1449"/>
        <v/>
      </c>
      <c r="AV4267" s="11" t="str">
        <f t="shared" si="1450"/>
        <v/>
      </c>
      <c r="AW4267" s="11" t="str">
        <f t="shared" si="1451"/>
        <v/>
      </c>
      <c r="AX4267" s="11" t="str">
        <f t="shared" si="1452"/>
        <v/>
      </c>
      <c r="AY4267" s="11" t="str">
        <f t="shared" si="1453"/>
        <v/>
      </c>
      <c r="AZ4267" s="11" t="str">
        <f t="shared" si="1454"/>
        <v/>
      </c>
      <c r="BA4267" s="11" t="str">
        <f t="shared" si="1455"/>
        <v xml:space="preserve"> </v>
      </c>
      <c r="BB4267" s="11" t="str">
        <f>IFERROR(IF(AW4267="","",VLOOKUP(AW4267,SUSS!R:S,2,FALSE)),AY4267*SUSS!$M$2)</f>
        <v/>
      </c>
      <c r="BC4267" s="11" t="str">
        <f t="shared" si="1456"/>
        <v/>
      </c>
    </row>
    <row r="4268" spans="29:55">
      <c r="AC4268" s="11" t="str">
        <f t="shared" si="1436"/>
        <v/>
      </c>
      <c r="AD4268" s="11" t="str">
        <f t="shared" si="1437"/>
        <v/>
      </c>
      <c r="AE4268" s="11" t="str">
        <f t="shared" si="1438"/>
        <v/>
      </c>
      <c r="AF4268" s="11" t="str">
        <f t="shared" si="1439"/>
        <v/>
      </c>
      <c r="AG4268" s="11" t="str">
        <f t="shared" si="1440"/>
        <v/>
      </c>
      <c r="AH4268" s="11" t="str">
        <f t="shared" si="1441"/>
        <v/>
      </c>
      <c r="AI4268" s="11" t="str">
        <f t="shared" si="1442"/>
        <v/>
      </c>
      <c r="AJ4268" s="11" t="str">
        <f t="shared" si="1443"/>
        <v/>
      </c>
      <c r="AK4268" s="11" t="str">
        <f t="shared" si="1444"/>
        <v/>
      </c>
      <c r="AN4268" s="11" t="str">
        <f t="shared" si="1445"/>
        <v/>
      </c>
      <c r="AO4268" s="11" t="str">
        <f t="shared" si="1446"/>
        <v/>
      </c>
      <c r="AP4268" s="11" t="str">
        <f t="shared" si="1447"/>
        <v/>
      </c>
      <c r="AT4268" s="11" t="str">
        <f t="shared" si="1448"/>
        <v/>
      </c>
      <c r="AU4268" s="11" t="str">
        <f t="shared" si="1449"/>
        <v/>
      </c>
      <c r="AV4268" s="11" t="str">
        <f t="shared" si="1450"/>
        <v/>
      </c>
      <c r="AW4268" s="11" t="str">
        <f t="shared" si="1451"/>
        <v/>
      </c>
      <c r="AX4268" s="11" t="str">
        <f t="shared" si="1452"/>
        <v/>
      </c>
      <c r="AY4268" s="11" t="str">
        <f t="shared" si="1453"/>
        <v/>
      </c>
      <c r="AZ4268" s="11" t="str">
        <f t="shared" si="1454"/>
        <v/>
      </c>
      <c r="BA4268" s="11" t="str">
        <f t="shared" si="1455"/>
        <v xml:space="preserve"> </v>
      </c>
      <c r="BB4268" s="11" t="str">
        <f>IFERROR(IF(AW4268="","",VLOOKUP(AW4268,SUSS!R:S,2,FALSE)),AY4268*SUSS!$M$2)</f>
        <v/>
      </c>
      <c r="BC4268" s="11" t="str">
        <f t="shared" si="1456"/>
        <v/>
      </c>
    </row>
    <row r="4269" spans="29:55">
      <c r="AC4269" s="11" t="str">
        <f t="shared" si="1436"/>
        <v/>
      </c>
      <c r="AD4269" s="11" t="str">
        <f t="shared" si="1437"/>
        <v/>
      </c>
      <c r="AE4269" s="11" t="str">
        <f t="shared" si="1438"/>
        <v/>
      </c>
      <c r="AF4269" s="11" t="str">
        <f t="shared" si="1439"/>
        <v/>
      </c>
      <c r="AG4269" s="11" t="str">
        <f t="shared" si="1440"/>
        <v/>
      </c>
      <c r="AH4269" s="11" t="str">
        <f t="shared" si="1441"/>
        <v/>
      </c>
      <c r="AI4269" s="11" t="str">
        <f t="shared" si="1442"/>
        <v/>
      </c>
      <c r="AJ4269" s="11" t="str">
        <f t="shared" si="1443"/>
        <v/>
      </c>
      <c r="AK4269" s="11" t="str">
        <f t="shared" si="1444"/>
        <v/>
      </c>
      <c r="AN4269" s="11" t="str">
        <f t="shared" si="1445"/>
        <v/>
      </c>
      <c r="AO4269" s="11" t="str">
        <f t="shared" si="1446"/>
        <v/>
      </c>
      <c r="AP4269" s="11" t="str">
        <f t="shared" si="1447"/>
        <v/>
      </c>
      <c r="AT4269" s="11" t="str">
        <f t="shared" si="1448"/>
        <v/>
      </c>
      <c r="AU4269" s="11" t="str">
        <f t="shared" si="1449"/>
        <v/>
      </c>
      <c r="AV4269" s="11" t="str">
        <f t="shared" si="1450"/>
        <v/>
      </c>
      <c r="AW4269" s="11" t="str">
        <f t="shared" si="1451"/>
        <v/>
      </c>
      <c r="AX4269" s="11" t="str">
        <f t="shared" si="1452"/>
        <v/>
      </c>
      <c r="AY4269" s="11" t="str">
        <f t="shared" si="1453"/>
        <v/>
      </c>
      <c r="AZ4269" s="11" t="str">
        <f t="shared" si="1454"/>
        <v/>
      </c>
      <c r="BA4269" s="11" t="str">
        <f t="shared" si="1455"/>
        <v xml:space="preserve"> </v>
      </c>
      <c r="BB4269" s="11" t="str">
        <f>IFERROR(IF(AW4269="","",VLOOKUP(AW4269,SUSS!R:S,2,FALSE)),AY4269*SUSS!$M$2)</f>
        <v/>
      </c>
      <c r="BC4269" s="11" t="str">
        <f t="shared" si="1456"/>
        <v/>
      </c>
    </row>
    <row r="4270" spans="29:55">
      <c r="AC4270" s="11" t="str">
        <f t="shared" si="1436"/>
        <v/>
      </c>
      <c r="AD4270" s="11" t="str">
        <f t="shared" si="1437"/>
        <v/>
      </c>
      <c r="AE4270" s="11" t="str">
        <f t="shared" si="1438"/>
        <v/>
      </c>
      <c r="AF4270" s="11" t="str">
        <f t="shared" si="1439"/>
        <v/>
      </c>
      <c r="AG4270" s="11" t="str">
        <f t="shared" si="1440"/>
        <v/>
      </c>
      <c r="AH4270" s="11" t="str">
        <f t="shared" si="1441"/>
        <v/>
      </c>
      <c r="AI4270" s="11" t="str">
        <f t="shared" si="1442"/>
        <v/>
      </c>
      <c r="AJ4270" s="11" t="str">
        <f t="shared" si="1443"/>
        <v/>
      </c>
      <c r="AK4270" s="11" t="str">
        <f t="shared" si="1444"/>
        <v/>
      </c>
      <c r="AN4270" s="11" t="str">
        <f t="shared" si="1445"/>
        <v/>
      </c>
      <c r="AO4270" s="11" t="str">
        <f t="shared" si="1446"/>
        <v/>
      </c>
      <c r="AP4270" s="11" t="str">
        <f t="shared" si="1447"/>
        <v/>
      </c>
      <c r="AT4270" s="11" t="str">
        <f t="shared" si="1448"/>
        <v/>
      </c>
      <c r="AU4270" s="11" t="str">
        <f t="shared" si="1449"/>
        <v/>
      </c>
      <c r="AV4270" s="11" t="str">
        <f t="shared" si="1450"/>
        <v/>
      </c>
      <c r="AW4270" s="11" t="str">
        <f t="shared" si="1451"/>
        <v/>
      </c>
      <c r="AX4270" s="11" t="str">
        <f t="shared" si="1452"/>
        <v/>
      </c>
      <c r="AY4270" s="11" t="str">
        <f t="shared" si="1453"/>
        <v/>
      </c>
      <c r="AZ4270" s="11" t="str">
        <f t="shared" si="1454"/>
        <v/>
      </c>
      <c r="BA4270" s="11" t="str">
        <f t="shared" si="1455"/>
        <v xml:space="preserve"> </v>
      </c>
      <c r="BB4270" s="11" t="str">
        <f>IFERROR(IF(AW4270="","",VLOOKUP(AW4270,SUSS!R:S,2,FALSE)),AY4270*SUSS!$M$2)</f>
        <v/>
      </c>
      <c r="BC4270" s="11" t="str">
        <f t="shared" si="1456"/>
        <v/>
      </c>
    </row>
    <row r="4271" spans="29:55">
      <c r="AC4271" s="11" t="str">
        <f t="shared" si="1436"/>
        <v/>
      </c>
      <c r="AD4271" s="11" t="str">
        <f t="shared" si="1437"/>
        <v/>
      </c>
      <c r="AE4271" s="11" t="str">
        <f t="shared" si="1438"/>
        <v/>
      </c>
      <c r="AF4271" s="11" t="str">
        <f t="shared" si="1439"/>
        <v/>
      </c>
      <c r="AG4271" s="11" t="str">
        <f t="shared" si="1440"/>
        <v/>
      </c>
      <c r="AH4271" s="11" t="str">
        <f t="shared" si="1441"/>
        <v/>
      </c>
      <c r="AI4271" s="11" t="str">
        <f t="shared" si="1442"/>
        <v/>
      </c>
      <c r="AJ4271" s="11" t="str">
        <f t="shared" si="1443"/>
        <v/>
      </c>
      <c r="AK4271" s="11" t="str">
        <f t="shared" si="1444"/>
        <v/>
      </c>
      <c r="AN4271" s="11" t="str">
        <f t="shared" si="1445"/>
        <v/>
      </c>
      <c r="AO4271" s="11" t="str">
        <f t="shared" si="1446"/>
        <v/>
      </c>
      <c r="AP4271" s="11" t="str">
        <f t="shared" si="1447"/>
        <v/>
      </c>
      <c r="AT4271" s="11" t="str">
        <f t="shared" si="1448"/>
        <v/>
      </c>
      <c r="AU4271" s="11" t="str">
        <f t="shared" si="1449"/>
        <v/>
      </c>
      <c r="AV4271" s="11" t="str">
        <f t="shared" si="1450"/>
        <v/>
      </c>
      <c r="AW4271" s="11" t="str">
        <f t="shared" si="1451"/>
        <v/>
      </c>
      <c r="AX4271" s="11" t="str">
        <f t="shared" si="1452"/>
        <v/>
      </c>
      <c r="AY4271" s="11" t="str">
        <f t="shared" si="1453"/>
        <v/>
      </c>
      <c r="AZ4271" s="11" t="str">
        <f t="shared" si="1454"/>
        <v/>
      </c>
      <c r="BA4271" s="11" t="str">
        <f t="shared" si="1455"/>
        <v xml:space="preserve"> </v>
      </c>
      <c r="BB4271" s="11" t="str">
        <f>IFERROR(IF(AW4271="","",VLOOKUP(AW4271,SUSS!R:S,2,FALSE)),AY4271*SUSS!$M$2)</f>
        <v/>
      </c>
      <c r="BC4271" s="11" t="str">
        <f t="shared" si="1456"/>
        <v/>
      </c>
    </row>
    <row r="4272" spans="29:55">
      <c r="AC4272" s="11" t="str">
        <f t="shared" si="1436"/>
        <v/>
      </c>
      <c r="AD4272" s="11" t="str">
        <f t="shared" si="1437"/>
        <v/>
      </c>
      <c r="AE4272" s="11" t="str">
        <f t="shared" si="1438"/>
        <v/>
      </c>
      <c r="AF4272" s="11" t="str">
        <f t="shared" si="1439"/>
        <v/>
      </c>
      <c r="AG4272" s="11" t="str">
        <f t="shared" si="1440"/>
        <v/>
      </c>
      <c r="AH4272" s="11" t="str">
        <f t="shared" si="1441"/>
        <v/>
      </c>
      <c r="AI4272" s="11" t="str">
        <f t="shared" si="1442"/>
        <v/>
      </c>
      <c r="AJ4272" s="11" t="str">
        <f t="shared" si="1443"/>
        <v/>
      </c>
      <c r="AK4272" s="11" t="str">
        <f t="shared" si="1444"/>
        <v/>
      </c>
      <c r="AN4272" s="11" t="str">
        <f t="shared" si="1445"/>
        <v/>
      </c>
      <c r="AO4272" s="11" t="str">
        <f t="shared" si="1446"/>
        <v/>
      </c>
      <c r="AP4272" s="11" t="str">
        <f t="shared" si="1447"/>
        <v/>
      </c>
      <c r="AT4272" s="11" t="str">
        <f t="shared" si="1448"/>
        <v/>
      </c>
      <c r="AU4272" s="11" t="str">
        <f t="shared" si="1449"/>
        <v/>
      </c>
      <c r="AV4272" s="11" t="str">
        <f t="shared" si="1450"/>
        <v/>
      </c>
      <c r="AW4272" s="11" t="str">
        <f t="shared" si="1451"/>
        <v/>
      </c>
      <c r="AX4272" s="11" t="str">
        <f t="shared" si="1452"/>
        <v/>
      </c>
      <c r="AY4272" s="11" t="str">
        <f t="shared" si="1453"/>
        <v/>
      </c>
      <c r="AZ4272" s="11" t="str">
        <f t="shared" si="1454"/>
        <v/>
      </c>
      <c r="BA4272" s="11" t="str">
        <f t="shared" si="1455"/>
        <v xml:space="preserve"> </v>
      </c>
      <c r="BB4272" s="11" t="str">
        <f>IFERROR(IF(AW4272="","",VLOOKUP(AW4272,SUSS!R:S,2,FALSE)),AY4272*SUSS!$M$2)</f>
        <v/>
      </c>
      <c r="BC4272" s="11" t="str">
        <f t="shared" si="1456"/>
        <v/>
      </c>
    </row>
    <row r="4273" spans="29:55">
      <c r="AC4273" s="11" t="str">
        <f t="shared" si="1436"/>
        <v/>
      </c>
      <c r="AD4273" s="11" t="str">
        <f t="shared" si="1437"/>
        <v/>
      </c>
      <c r="AE4273" s="11" t="str">
        <f t="shared" si="1438"/>
        <v/>
      </c>
      <c r="AF4273" s="11" t="str">
        <f t="shared" si="1439"/>
        <v/>
      </c>
      <c r="AG4273" s="11" t="str">
        <f t="shared" si="1440"/>
        <v/>
      </c>
      <c r="AH4273" s="11" t="str">
        <f t="shared" si="1441"/>
        <v/>
      </c>
      <c r="AI4273" s="11" t="str">
        <f t="shared" si="1442"/>
        <v/>
      </c>
      <c r="AJ4273" s="11" t="str">
        <f t="shared" si="1443"/>
        <v/>
      </c>
      <c r="AK4273" s="11" t="str">
        <f t="shared" si="1444"/>
        <v/>
      </c>
      <c r="AN4273" s="11" t="str">
        <f t="shared" si="1445"/>
        <v/>
      </c>
      <c r="AO4273" s="11" t="str">
        <f t="shared" si="1446"/>
        <v/>
      </c>
      <c r="AP4273" s="11" t="str">
        <f t="shared" si="1447"/>
        <v/>
      </c>
      <c r="AT4273" s="11" t="str">
        <f t="shared" si="1448"/>
        <v/>
      </c>
      <c r="AU4273" s="11" t="str">
        <f t="shared" si="1449"/>
        <v/>
      </c>
      <c r="AV4273" s="11" t="str">
        <f t="shared" si="1450"/>
        <v/>
      </c>
      <c r="AW4273" s="11" t="str">
        <f t="shared" si="1451"/>
        <v/>
      </c>
      <c r="AX4273" s="11" t="str">
        <f t="shared" si="1452"/>
        <v/>
      </c>
      <c r="AY4273" s="11" t="str">
        <f t="shared" si="1453"/>
        <v/>
      </c>
      <c r="AZ4273" s="11" t="str">
        <f t="shared" si="1454"/>
        <v/>
      </c>
      <c r="BA4273" s="11" t="str">
        <f t="shared" si="1455"/>
        <v xml:space="preserve"> </v>
      </c>
      <c r="BB4273" s="11" t="str">
        <f>IFERROR(IF(AW4273="","",VLOOKUP(AW4273,SUSS!R:S,2,FALSE)),AY4273*SUSS!$M$2)</f>
        <v/>
      </c>
      <c r="BC4273" s="11" t="str">
        <f t="shared" si="1456"/>
        <v/>
      </c>
    </row>
    <row r="4274" spans="29:55">
      <c r="AC4274" s="11" t="str">
        <f t="shared" si="1436"/>
        <v/>
      </c>
      <c r="AD4274" s="11" t="str">
        <f t="shared" si="1437"/>
        <v/>
      </c>
      <c r="AE4274" s="11" t="str">
        <f t="shared" si="1438"/>
        <v/>
      </c>
      <c r="AF4274" s="11" t="str">
        <f t="shared" si="1439"/>
        <v/>
      </c>
      <c r="AG4274" s="11" t="str">
        <f t="shared" si="1440"/>
        <v/>
      </c>
      <c r="AH4274" s="11" t="str">
        <f t="shared" si="1441"/>
        <v/>
      </c>
      <c r="AI4274" s="11" t="str">
        <f t="shared" si="1442"/>
        <v/>
      </c>
      <c r="AJ4274" s="11" t="str">
        <f t="shared" si="1443"/>
        <v/>
      </c>
      <c r="AK4274" s="11" t="str">
        <f t="shared" si="1444"/>
        <v/>
      </c>
      <c r="AN4274" s="11" t="str">
        <f t="shared" si="1445"/>
        <v/>
      </c>
      <c r="AO4274" s="11" t="str">
        <f t="shared" si="1446"/>
        <v/>
      </c>
      <c r="AP4274" s="11" t="str">
        <f t="shared" si="1447"/>
        <v/>
      </c>
      <c r="AT4274" s="11" t="str">
        <f t="shared" si="1448"/>
        <v/>
      </c>
      <c r="AU4274" s="11" t="str">
        <f t="shared" si="1449"/>
        <v/>
      </c>
      <c r="AV4274" s="11" t="str">
        <f t="shared" si="1450"/>
        <v/>
      </c>
      <c r="AW4274" s="11" t="str">
        <f t="shared" si="1451"/>
        <v/>
      </c>
      <c r="AX4274" s="11" t="str">
        <f t="shared" si="1452"/>
        <v/>
      </c>
      <c r="AY4274" s="11" t="str">
        <f t="shared" si="1453"/>
        <v/>
      </c>
      <c r="AZ4274" s="11" t="str">
        <f t="shared" si="1454"/>
        <v/>
      </c>
      <c r="BA4274" s="11" t="str">
        <f t="shared" si="1455"/>
        <v xml:space="preserve"> </v>
      </c>
      <c r="BB4274" s="11" t="str">
        <f>IFERROR(IF(AW4274="","",VLOOKUP(AW4274,SUSS!R:S,2,FALSE)),AY4274*SUSS!$M$2)</f>
        <v/>
      </c>
      <c r="BC4274" s="11" t="str">
        <f t="shared" si="1456"/>
        <v/>
      </c>
    </row>
    <row r="4275" spans="29:55">
      <c r="AC4275" s="11" t="str">
        <f t="shared" si="1436"/>
        <v/>
      </c>
      <c r="AD4275" s="11" t="str">
        <f t="shared" si="1437"/>
        <v/>
      </c>
      <c r="AE4275" s="11" t="str">
        <f t="shared" si="1438"/>
        <v/>
      </c>
      <c r="AF4275" s="11" t="str">
        <f t="shared" si="1439"/>
        <v/>
      </c>
      <c r="AG4275" s="11" t="str">
        <f t="shared" si="1440"/>
        <v/>
      </c>
      <c r="AH4275" s="11" t="str">
        <f t="shared" si="1441"/>
        <v/>
      </c>
      <c r="AI4275" s="11" t="str">
        <f t="shared" si="1442"/>
        <v/>
      </c>
      <c r="AJ4275" s="11" t="str">
        <f t="shared" si="1443"/>
        <v/>
      </c>
      <c r="AK4275" s="11" t="str">
        <f t="shared" si="1444"/>
        <v/>
      </c>
      <c r="AN4275" s="11" t="str">
        <f t="shared" si="1445"/>
        <v/>
      </c>
      <c r="AO4275" s="11" t="str">
        <f t="shared" si="1446"/>
        <v/>
      </c>
      <c r="AP4275" s="11" t="str">
        <f t="shared" si="1447"/>
        <v/>
      </c>
      <c r="AT4275" s="11" t="str">
        <f t="shared" si="1448"/>
        <v/>
      </c>
      <c r="AU4275" s="11" t="str">
        <f t="shared" si="1449"/>
        <v/>
      </c>
      <c r="AV4275" s="11" t="str">
        <f t="shared" si="1450"/>
        <v/>
      </c>
      <c r="AW4275" s="11" t="str">
        <f t="shared" si="1451"/>
        <v/>
      </c>
      <c r="AX4275" s="11" t="str">
        <f t="shared" si="1452"/>
        <v/>
      </c>
      <c r="AY4275" s="11" t="str">
        <f t="shared" si="1453"/>
        <v/>
      </c>
      <c r="AZ4275" s="11" t="str">
        <f t="shared" si="1454"/>
        <v/>
      </c>
      <c r="BA4275" s="11" t="str">
        <f t="shared" si="1455"/>
        <v xml:space="preserve"> </v>
      </c>
      <c r="BB4275" s="11" t="str">
        <f>IFERROR(IF(AW4275="","",VLOOKUP(AW4275,SUSS!R:S,2,FALSE)),AY4275*SUSS!$M$2)</f>
        <v/>
      </c>
      <c r="BC4275" s="11" t="str">
        <f t="shared" si="1456"/>
        <v/>
      </c>
    </row>
    <row r="4276" spans="29:55">
      <c r="AC4276" s="11" t="str">
        <f t="shared" si="1436"/>
        <v/>
      </c>
      <c r="AD4276" s="11" t="str">
        <f t="shared" si="1437"/>
        <v/>
      </c>
      <c r="AE4276" s="11" t="str">
        <f t="shared" si="1438"/>
        <v/>
      </c>
      <c r="AF4276" s="11" t="str">
        <f t="shared" si="1439"/>
        <v/>
      </c>
      <c r="AG4276" s="11" t="str">
        <f t="shared" si="1440"/>
        <v/>
      </c>
      <c r="AH4276" s="11" t="str">
        <f t="shared" si="1441"/>
        <v/>
      </c>
      <c r="AI4276" s="11" t="str">
        <f t="shared" si="1442"/>
        <v/>
      </c>
      <c r="AJ4276" s="11" t="str">
        <f t="shared" si="1443"/>
        <v/>
      </c>
      <c r="AK4276" s="11" t="str">
        <f t="shared" si="1444"/>
        <v/>
      </c>
      <c r="AN4276" s="11" t="str">
        <f t="shared" si="1445"/>
        <v/>
      </c>
      <c r="AO4276" s="11" t="str">
        <f t="shared" si="1446"/>
        <v/>
      </c>
      <c r="AP4276" s="11" t="str">
        <f t="shared" si="1447"/>
        <v/>
      </c>
      <c r="AT4276" s="11" t="str">
        <f t="shared" si="1448"/>
        <v/>
      </c>
      <c r="AU4276" s="11" t="str">
        <f t="shared" si="1449"/>
        <v/>
      </c>
      <c r="AV4276" s="11" t="str">
        <f t="shared" si="1450"/>
        <v/>
      </c>
      <c r="AW4276" s="11" t="str">
        <f t="shared" si="1451"/>
        <v/>
      </c>
      <c r="AX4276" s="11" t="str">
        <f t="shared" si="1452"/>
        <v/>
      </c>
      <c r="AY4276" s="11" t="str">
        <f t="shared" si="1453"/>
        <v/>
      </c>
      <c r="AZ4276" s="11" t="str">
        <f t="shared" si="1454"/>
        <v/>
      </c>
      <c r="BA4276" s="11" t="str">
        <f t="shared" si="1455"/>
        <v xml:space="preserve"> </v>
      </c>
      <c r="BB4276" s="11" t="str">
        <f>IFERROR(IF(AW4276="","",VLOOKUP(AW4276,SUSS!R:S,2,FALSE)),AY4276*SUSS!$M$2)</f>
        <v/>
      </c>
      <c r="BC4276" s="11" t="str">
        <f t="shared" si="1456"/>
        <v/>
      </c>
    </row>
    <row r="4277" spans="29:55">
      <c r="AC4277" s="11" t="str">
        <f t="shared" si="1436"/>
        <v/>
      </c>
      <c r="AD4277" s="11" t="str">
        <f t="shared" si="1437"/>
        <v/>
      </c>
      <c r="AE4277" s="11" t="str">
        <f t="shared" si="1438"/>
        <v/>
      </c>
      <c r="AF4277" s="11" t="str">
        <f t="shared" si="1439"/>
        <v/>
      </c>
      <c r="AG4277" s="11" t="str">
        <f t="shared" si="1440"/>
        <v/>
      </c>
      <c r="AH4277" s="11" t="str">
        <f t="shared" si="1441"/>
        <v/>
      </c>
      <c r="AI4277" s="11" t="str">
        <f t="shared" si="1442"/>
        <v/>
      </c>
      <c r="AJ4277" s="11" t="str">
        <f t="shared" si="1443"/>
        <v/>
      </c>
      <c r="AK4277" s="11" t="str">
        <f t="shared" si="1444"/>
        <v/>
      </c>
      <c r="AN4277" s="11" t="str">
        <f t="shared" si="1445"/>
        <v/>
      </c>
      <c r="AO4277" s="11" t="str">
        <f t="shared" si="1446"/>
        <v/>
      </c>
      <c r="AP4277" s="11" t="str">
        <f t="shared" si="1447"/>
        <v/>
      </c>
      <c r="AT4277" s="11" t="str">
        <f t="shared" si="1448"/>
        <v/>
      </c>
      <c r="AU4277" s="11" t="str">
        <f t="shared" si="1449"/>
        <v/>
      </c>
      <c r="AV4277" s="11" t="str">
        <f t="shared" si="1450"/>
        <v/>
      </c>
      <c r="AW4277" s="11" t="str">
        <f t="shared" si="1451"/>
        <v/>
      </c>
      <c r="AX4277" s="11" t="str">
        <f t="shared" si="1452"/>
        <v/>
      </c>
      <c r="AY4277" s="11" t="str">
        <f t="shared" si="1453"/>
        <v/>
      </c>
      <c r="AZ4277" s="11" t="str">
        <f t="shared" si="1454"/>
        <v/>
      </c>
      <c r="BA4277" s="11" t="str">
        <f t="shared" si="1455"/>
        <v xml:space="preserve"> </v>
      </c>
      <c r="BB4277" s="11" t="str">
        <f>IFERROR(IF(AW4277="","",VLOOKUP(AW4277,SUSS!R:S,2,FALSE)),AY4277*SUSS!$M$2)</f>
        <v/>
      </c>
      <c r="BC4277" s="11" t="str">
        <f t="shared" si="1456"/>
        <v/>
      </c>
    </row>
    <row r="4278" spans="29:55">
      <c r="AC4278" s="11" t="str">
        <f t="shared" si="1436"/>
        <v/>
      </c>
      <c r="AD4278" s="11" t="str">
        <f t="shared" si="1437"/>
        <v/>
      </c>
      <c r="AE4278" s="11" t="str">
        <f t="shared" si="1438"/>
        <v/>
      </c>
      <c r="AF4278" s="11" t="str">
        <f t="shared" si="1439"/>
        <v/>
      </c>
      <c r="AG4278" s="11" t="str">
        <f t="shared" si="1440"/>
        <v/>
      </c>
      <c r="AH4278" s="11" t="str">
        <f t="shared" si="1441"/>
        <v/>
      </c>
      <c r="AI4278" s="11" t="str">
        <f t="shared" si="1442"/>
        <v/>
      </c>
      <c r="AJ4278" s="11" t="str">
        <f t="shared" si="1443"/>
        <v/>
      </c>
      <c r="AK4278" s="11" t="str">
        <f t="shared" si="1444"/>
        <v/>
      </c>
      <c r="AN4278" s="11" t="str">
        <f t="shared" si="1445"/>
        <v/>
      </c>
      <c r="AO4278" s="11" t="str">
        <f t="shared" si="1446"/>
        <v/>
      </c>
      <c r="AP4278" s="11" t="str">
        <f t="shared" si="1447"/>
        <v/>
      </c>
      <c r="AT4278" s="11" t="str">
        <f t="shared" si="1448"/>
        <v/>
      </c>
      <c r="AU4278" s="11" t="str">
        <f t="shared" si="1449"/>
        <v/>
      </c>
      <c r="AV4278" s="11" t="str">
        <f t="shared" si="1450"/>
        <v/>
      </c>
      <c r="AW4278" s="11" t="str">
        <f t="shared" si="1451"/>
        <v/>
      </c>
      <c r="AX4278" s="11" t="str">
        <f t="shared" si="1452"/>
        <v/>
      </c>
      <c r="AY4278" s="11" t="str">
        <f t="shared" si="1453"/>
        <v/>
      </c>
      <c r="AZ4278" s="11" t="str">
        <f t="shared" si="1454"/>
        <v/>
      </c>
      <c r="BA4278" s="11" t="str">
        <f t="shared" si="1455"/>
        <v xml:space="preserve"> </v>
      </c>
      <c r="BB4278" s="11" t="str">
        <f>IFERROR(IF(AW4278="","",VLOOKUP(AW4278,SUSS!R:S,2,FALSE)),AY4278*SUSS!$M$2)</f>
        <v/>
      </c>
      <c r="BC4278" s="11" t="str">
        <f t="shared" si="1456"/>
        <v/>
      </c>
    </row>
    <row r="4279" spans="29:55">
      <c r="AC4279" s="11" t="str">
        <f t="shared" si="1436"/>
        <v/>
      </c>
      <c r="AD4279" s="11" t="str">
        <f t="shared" si="1437"/>
        <v/>
      </c>
      <c r="AE4279" s="11" t="str">
        <f t="shared" si="1438"/>
        <v/>
      </c>
      <c r="AF4279" s="11" t="str">
        <f t="shared" si="1439"/>
        <v/>
      </c>
      <c r="AG4279" s="11" t="str">
        <f t="shared" si="1440"/>
        <v/>
      </c>
      <c r="AH4279" s="11" t="str">
        <f t="shared" si="1441"/>
        <v/>
      </c>
      <c r="AI4279" s="11" t="str">
        <f t="shared" si="1442"/>
        <v/>
      </c>
      <c r="AJ4279" s="11" t="str">
        <f t="shared" si="1443"/>
        <v/>
      </c>
      <c r="AK4279" s="11" t="str">
        <f t="shared" si="1444"/>
        <v/>
      </c>
      <c r="AN4279" s="11" t="str">
        <f t="shared" si="1445"/>
        <v/>
      </c>
      <c r="AO4279" s="11" t="str">
        <f t="shared" si="1446"/>
        <v/>
      </c>
      <c r="AP4279" s="11" t="str">
        <f t="shared" si="1447"/>
        <v/>
      </c>
      <c r="AT4279" s="11" t="str">
        <f t="shared" si="1448"/>
        <v/>
      </c>
      <c r="AU4279" s="11" t="str">
        <f t="shared" si="1449"/>
        <v/>
      </c>
      <c r="AV4279" s="11" t="str">
        <f t="shared" si="1450"/>
        <v/>
      </c>
      <c r="AW4279" s="11" t="str">
        <f t="shared" si="1451"/>
        <v/>
      </c>
      <c r="AX4279" s="11" t="str">
        <f t="shared" si="1452"/>
        <v/>
      </c>
      <c r="AY4279" s="11" t="str">
        <f t="shared" si="1453"/>
        <v/>
      </c>
      <c r="AZ4279" s="11" t="str">
        <f t="shared" si="1454"/>
        <v/>
      </c>
      <c r="BA4279" s="11" t="str">
        <f t="shared" si="1455"/>
        <v xml:space="preserve"> </v>
      </c>
      <c r="BB4279" s="11" t="str">
        <f>IFERROR(IF(AW4279="","",VLOOKUP(AW4279,SUSS!R:S,2,FALSE)),AY4279*SUSS!$M$2)</f>
        <v/>
      </c>
      <c r="BC4279" s="11" t="str">
        <f t="shared" si="1456"/>
        <v/>
      </c>
    </row>
    <row r="4280" spans="29:55">
      <c r="AC4280" s="11" t="str">
        <f t="shared" si="1436"/>
        <v/>
      </c>
      <c r="AD4280" s="11" t="str">
        <f t="shared" si="1437"/>
        <v/>
      </c>
      <c r="AE4280" s="11" t="str">
        <f t="shared" si="1438"/>
        <v/>
      </c>
      <c r="AF4280" s="11" t="str">
        <f t="shared" si="1439"/>
        <v/>
      </c>
      <c r="AG4280" s="11" t="str">
        <f t="shared" si="1440"/>
        <v/>
      </c>
      <c r="AH4280" s="11" t="str">
        <f t="shared" si="1441"/>
        <v/>
      </c>
      <c r="AI4280" s="11" t="str">
        <f t="shared" si="1442"/>
        <v/>
      </c>
      <c r="AJ4280" s="11" t="str">
        <f t="shared" si="1443"/>
        <v/>
      </c>
      <c r="AK4280" s="11" t="str">
        <f t="shared" si="1444"/>
        <v/>
      </c>
      <c r="AN4280" s="11" t="str">
        <f t="shared" si="1445"/>
        <v/>
      </c>
      <c r="AO4280" s="11" t="str">
        <f t="shared" si="1446"/>
        <v/>
      </c>
      <c r="AP4280" s="11" t="str">
        <f t="shared" si="1447"/>
        <v/>
      </c>
      <c r="AT4280" s="11" t="str">
        <f t="shared" si="1448"/>
        <v/>
      </c>
      <c r="AU4280" s="11" t="str">
        <f t="shared" si="1449"/>
        <v/>
      </c>
      <c r="AV4280" s="11" t="str">
        <f t="shared" si="1450"/>
        <v/>
      </c>
      <c r="AW4280" s="11" t="str">
        <f t="shared" si="1451"/>
        <v/>
      </c>
      <c r="AX4280" s="11" t="str">
        <f t="shared" si="1452"/>
        <v/>
      </c>
      <c r="AY4280" s="11" t="str">
        <f t="shared" si="1453"/>
        <v/>
      </c>
      <c r="AZ4280" s="11" t="str">
        <f t="shared" si="1454"/>
        <v/>
      </c>
      <c r="BA4280" s="11" t="str">
        <f t="shared" si="1455"/>
        <v xml:space="preserve"> </v>
      </c>
      <c r="BB4280" s="11" t="str">
        <f>IFERROR(IF(AW4280="","",VLOOKUP(AW4280,SUSS!R:S,2,FALSE)),AY4280*SUSS!$M$2)</f>
        <v/>
      </c>
      <c r="BC4280" s="11" t="str">
        <f t="shared" si="1456"/>
        <v/>
      </c>
    </row>
    <row r="4281" spans="29:55">
      <c r="AC4281" s="11" t="str">
        <f t="shared" si="1436"/>
        <v/>
      </c>
      <c r="AD4281" s="11" t="str">
        <f t="shared" si="1437"/>
        <v/>
      </c>
      <c r="AE4281" s="11" t="str">
        <f t="shared" si="1438"/>
        <v/>
      </c>
      <c r="AF4281" s="11" t="str">
        <f t="shared" si="1439"/>
        <v/>
      </c>
      <c r="AG4281" s="11" t="str">
        <f t="shared" si="1440"/>
        <v/>
      </c>
      <c r="AH4281" s="11" t="str">
        <f t="shared" si="1441"/>
        <v/>
      </c>
      <c r="AI4281" s="11" t="str">
        <f t="shared" si="1442"/>
        <v/>
      </c>
      <c r="AJ4281" s="11" t="str">
        <f t="shared" si="1443"/>
        <v/>
      </c>
      <c r="AK4281" s="11" t="str">
        <f t="shared" si="1444"/>
        <v/>
      </c>
      <c r="AN4281" s="11" t="str">
        <f t="shared" si="1445"/>
        <v/>
      </c>
      <c r="AO4281" s="11" t="str">
        <f t="shared" si="1446"/>
        <v/>
      </c>
      <c r="AP4281" s="11" t="str">
        <f t="shared" si="1447"/>
        <v/>
      </c>
      <c r="AT4281" s="11" t="str">
        <f t="shared" si="1448"/>
        <v/>
      </c>
      <c r="AU4281" s="11" t="str">
        <f t="shared" si="1449"/>
        <v/>
      </c>
      <c r="AV4281" s="11" t="str">
        <f t="shared" si="1450"/>
        <v/>
      </c>
      <c r="AW4281" s="11" t="str">
        <f t="shared" si="1451"/>
        <v/>
      </c>
      <c r="AX4281" s="11" t="str">
        <f t="shared" si="1452"/>
        <v/>
      </c>
      <c r="AY4281" s="11" t="str">
        <f t="shared" si="1453"/>
        <v/>
      </c>
      <c r="AZ4281" s="11" t="str">
        <f t="shared" si="1454"/>
        <v/>
      </c>
      <c r="BA4281" s="11" t="str">
        <f t="shared" si="1455"/>
        <v xml:space="preserve"> </v>
      </c>
      <c r="BB4281" s="11" t="str">
        <f>IFERROR(IF(AW4281="","",VLOOKUP(AW4281,SUSS!R:S,2,FALSE)),AY4281*SUSS!$M$2)</f>
        <v/>
      </c>
      <c r="BC4281" s="11" t="str">
        <f t="shared" si="1456"/>
        <v/>
      </c>
    </row>
    <row r="4282" spans="29:55">
      <c r="AC4282" s="11" t="str">
        <f t="shared" si="1436"/>
        <v/>
      </c>
      <c r="AD4282" s="11" t="str">
        <f t="shared" si="1437"/>
        <v/>
      </c>
      <c r="AE4282" s="11" t="str">
        <f t="shared" si="1438"/>
        <v/>
      </c>
      <c r="AF4282" s="11" t="str">
        <f t="shared" si="1439"/>
        <v/>
      </c>
      <c r="AG4282" s="11" t="str">
        <f t="shared" si="1440"/>
        <v/>
      </c>
      <c r="AH4282" s="11" t="str">
        <f t="shared" si="1441"/>
        <v/>
      </c>
      <c r="AI4282" s="11" t="str">
        <f t="shared" si="1442"/>
        <v/>
      </c>
      <c r="AJ4282" s="11" t="str">
        <f t="shared" si="1443"/>
        <v/>
      </c>
      <c r="AK4282" s="11" t="str">
        <f t="shared" si="1444"/>
        <v/>
      </c>
      <c r="AN4282" s="11" t="str">
        <f t="shared" si="1445"/>
        <v/>
      </c>
      <c r="AO4282" s="11" t="str">
        <f t="shared" si="1446"/>
        <v/>
      </c>
      <c r="AP4282" s="11" t="str">
        <f t="shared" si="1447"/>
        <v/>
      </c>
      <c r="AT4282" s="11" t="str">
        <f t="shared" si="1448"/>
        <v/>
      </c>
      <c r="AU4282" s="11" t="str">
        <f t="shared" si="1449"/>
        <v/>
      </c>
      <c r="AV4282" s="11" t="str">
        <f t="shared" si="1450"/>
        <v/>
      </c>
      <c r="AW4282" s="11" t="str">
        <f t="shared" si="1451"/>
        <v/>
      </c>
      <c r="AX4282" s="11" t="str">
        <f t="shared" si="1452"/>
        <v/>
      </c>
      <c r="AY4282" s="11" t="str">
        <f t="shared" si="1453"/>
        <v/>
      </c>
      <c r="AZ4282" s="11" t="str">
        <f t="shared" si="1454"/>
        <v/>
      </c>
      <c r="BA4282" s="11" t="str">
        <f t="shared" si="1455"/>
        <v xml:space="preserve"> </v>
      </c>
      <c r="BB4282" s="11" t="str">
        <f>IFERROR(IF(AW4282="","",VLOOKUP(AW4282,SUSS!R:S,2,FALSE)),AY4282*SUSS!$M$2)</f>
        <v/>
      </c>
      <c r="BC4282" s="11" t="str">
        <f t="shared" si="1456"/>
        <v/>
      </c>
    </row>
    <row r="4283" spans="29:55">
      <c r="AC4283" s="11" t="str">
        <f t="shared" si="1436"/>
        <v/>
      </c>
      <c r="AD4283" s="11" t="str">
        <f t="shared" si="1437"/>
        <v/>
      </c>
      <c r="AE4283" s="11" t="str">
        <f t="shared" si="1438"/>
        <v/>
      </c>
      <c r="AF4283" s="11" t="str">
        <f t="shared" si="1439"/>
        <v/>
      </c>
      <c r="AG4283" s="11" t="str">
        <f t="shared" si="1440"/>
        <v/>
      </c>
      <c r="AH4283" s="11" t="str">
        <f t="shared" si="1441"/>
        <v/>
      </c>
      <c r="AI4283" s="11" t="str">
        <f t="shared" si="1442"/>
        <v/>
      </c>
      <c r="AJ4283" s="11" t="str">
        <f t="shared" si="1443"/>
        <v/>
      </c>
      <c r="AK4283" s="11" t="str">
        <f t="shared" si="1444"/>
        <v/>
      </c>
      <c r="AN4283" s="11" t="str">
        <f t="shared" si="1445"/>
        <v/>
      </c>
      <c r="AO4283" s="11" t="str">
        <f t="shared" si="1446"/>
        <v/>
      </c>
      <c r="AP4283" s="11" t="str">
        <f t="shared" si="1447"/>
        <v/>
      </c>
      <c r="AT4283" s="11" t="str">
        <f t="shared" si="1448"/>
        <v/>
      </c>
      <c r="AU4283" s="11" t="str">
        <f t="shared" si="1449"/>
        <v/>
      </c>
      <c r="AV4283" s="11" t="str">
        <f t="shared" si="1450"/>
        <v/>
      </c>
      <c r="AW4283" s="11" t="str">
        <f t="shared" si="1451"/>
        <v/>
      </c>
      <c r="AX4283" s="11" t="str">
        <f t="shared" si="1452"/>
        <v/>
      </c>
      <c r="AY4283" s="11" t="str">
        <f t="shared" si="1453"/>
        <v/>
      </c>
      <c r="AZ4283" s="11" t="str">
        <f t="shared" si="1454"/>
        <v/>
      </c>
      <c r="BA4283" s="11" t="str">
        <f t="shared" si="1455"/>
        <v xml:space="preserve"> </v>
      </c>
      <c r="BB4283" s="11" t="str">
        <f>IFERROR(IF(AW4283="","",VLOOKUP(AW4283,SUSS!R:S,2,FALSE)),AY4283*SUSS!$M$2)</f>
        <v/>
      </c>
      <c r="BC4283" s="11" t="str">
        <f t="shared" si="1456"/>
        <v/>
      </c>
    </row>
    <row r="4284" spans="29:55">
      <c r="AC4284" s="11" t="str">
        <f t="shared" si="1436"/>
        <v/>
      </c>
      <c r="AD4284" s="11" t="str">
        <f t="shared" si="1437"/>
        <v/>
      </c>
      <c r="AE4284" s="11" t="str">
        <f t="shared" si="1438"/>
        <v/>
      </c>
      <c r="AF4284" s="11" t="str">
        <f t="shared" si="1439"/>
        <v/>
      </c>
      <c r="AG4284" s="11" t="str">
        <f t="shared" si="1440"/>
        <v/>
      </c>
      <c r="AH4284" s="11" t="str">
        <f t="shared" si="1441"/>
        <v/>
      </c>
      <c r="AI4284" s="11" t="str">
        <f t="shared" si="1442"/>
        <v/>
      </c>
      <c r="AJ4284" s="11" t="str">
        <f t="shared" si="1443"/>
        <v/>
      </c>
      <c r="AK4284" s="11" t="str">
        <f t="shared" si="1444"/>
        <v/>
      </c>
      <c r="AN4284" s="11" t="str">
        <f t="shared" si="1445"/>
        <v/>
      </c>
      <c r="AO4284" s="11" t="str">
        <f t="shared" si="1446"/>
        <v/>
      </c>
      <c r="AP4284" s="11" t="str">
        <f t="shared" si="1447"/>
        <v/>
      </c>
      <c r="AT4284" s="11" t="str">
        <f t="shared" si="1448"/>
        <v/>
      </c>
      <c r="AU4284" s="11" t="str">
        <f t="shared" si="1449"/>
        <v/>
      </c>
      <c r="AV4284" s="11" t="str">
        <f t="shared" si="1450"/>
        <v/>
      </c>
      <c r="AW4284" s="11" t="str">
        <f t="shared" si="1451"/>
        <v/>
      </c>
      <c r="AX4284" s="11" t="str">
        <f t="shared" si="1452"/>
        <v/>
      </c>
      <c r="AY4284" s="11" t="str">
        <f t="shared" si="1453"/>
        <v/>
      </c>
      <c r="AZ4284" s="11" t="str">
        <f t="shared" si="1454"/>
        <v/>
      </c>
      <c r="BA4284" s="11" t="str">
        <f t="shared" si="1455"/>
        <v xml:space="preserve"> </v>
      </c>
      <c r="BB4284" s="11" t="str">
        <f>IFERROR(IF(AW4284="","",VLOOKUP(AW4284,SUSS!R:S,2,FALSE)),AY4284*SUSS!$M$2)</f>
        <v/>
      </c>
      <c r="BC4284" s="11" t="str">
        <f t="shared" si="1456"/>
        <v/>
      </c>
    </row>
    <row r="4285" spans="29:55">
      <c r="AC4285" s="11" t="str">
        <f t="shared" si="1436"/>
        <v/>
      </c>
      <c r="AD4285" s="11" t="str">
        <f t="shared" si="1437"/>
        <v/>
      </c>
      <c r="AE4285" s="11" t="str">
        <f t="shared" si="1438"/>
        <v/>
      </c>
      <c r="AF4285" s="11" t="str">
        <f t="shared" si="1439"/>
        <v/>
      </c>
      <c r="AG4285" s="11" t="str">
        <f t="shared" si="1440"/>
        <v/>
      </c>
      <c r="AH4285" s="11" t="str">
        <f t="shared" si="1441"/>
        <v/>
      </c>
      <c r="AI4285" s="11" t="str">
        <f t="shared" si="1442"/>
        <v/>
      </c>
      <c r="AJ4285" s="11" t="str">
        <f t="shared" si="1443"/>
        <v/>
      </c>
      <c r="AK4285" s="11" t="str">
        <f t="shared" si="1444"/>
        <v/>
      </c>
      <c r="AN4285" s="11" t="str">
        <f t="shared" si="1445"/>
        <v/>
      </c>
      <c r="AO4285" s="11" t="str">
        <f t="shared" si="1446"/>
        <v/>
      </c>
      <c r="AP4285" s="11" t="str">
        <f t="shared" si="1447"/>
        <v/>
      </c>
      <c r="AT4285" s="11" t="str">
        <f t="shared" si="1448"/>
        <v/>
      </c>
      <c r="AU4285" s="11" t="str">
        <f t="shared" si="1449"/>
        <v/>
      </c>
      <c r="AV4285" s="11" t="str">
        <f t="shared" si="1450"/>
        <v/>
      </c>
      <c r="AW4285" s="11" t="str">
        <f t="shared" si="1451"/>
        <v/>
      </c>
      <c r="AX4285" s="11" t="str">
        <f t="shared" si="1452"/>
        <v/>
      </c>
      <c r="AY4285" s="11" t="str">
        <f t="shared" si="1453"/>
        <v/>
      </c>
      <c r="AZ4285" s="11" t="str">
        <f t="shared" si="1454"/>
        <v/>
      </c>
      <c r="BA4285" s="11" t="str">
        <f t="shared" si="1455"/>
        <v xml:space="preserve"> </v>
      </c>
      <c r="BB4285" s="11" t="str">
        <f>IFERROR(IF(AW4285="","",VLOOKUP(AW4285,SUSS!R:S,2,FALSE)),AY4285*SUSS!$M$2)</f>
        <v/>
      </c>
      <c r="BC4285" s="11" t="str">
        <f t="shared" si="1456"/>
        <v/>
      </c>
    </row>
    <row r="4286" spans="29:55">
      <c r="AC4286" s="11" t="str">
        <f t="shared" si="1436"/>
        <v/>
      </c>
      <c r="AD4286" s="11" t="str">
        <f t="shared" si="1437"/>
        <v/>
      </c>
      <c r="AE4286" s="11" t="str">
        <f t="shared" si="1438"/>
        <v/>
      </c>
      <c r="AF4286" s="11" t="str">
        <f t="shared" si="1439"/>
        <v/>
      </c>
      <c r="AG4286" s="11" t="str">
        <f t="shared" si="1440"/>
        <v/>
      </c>
      <c r="AH4286" s="11" t="str">
        <f t="shared" si="1441"/>
        <v/>
      </c>
      <c r="AI4286" s="11" t="str">
        <f t="shared" si="1442"/>
        <v/>
      </c>
      <c r="AJ4286" s="11" t="str">
        <f t="shared" si="1443"/>
        <v/>
      </c>
      <c r="AK4286" s="11" t="str">
        <f t="shared" si="1444"/>
        <v/>
      </c>
      <c r="AN4286" s="11" t="str">
        <f t="shared" si="1445"/>
        <v/>
      </c>
      <c r="AO4286" s="11" t="str">
        <f t="shared" si="1446"/>
        <v/>
      </c>
      <c r="AP4286" s="11" t="str">
        <f t="shared" si="1447"/>
        <v/>
      </c>
      <c r="AT4286" s="11" t="str">
        <f t="shared" si="1448"/>
        <v/>
      </c>
      <c r="AU4286" s="11" t="str">
        <f t="shared" si="1449"/>
        <v/>
      </c>
      <c r="AV4286" s="11" t="str">
        <f t="shared" si="1450"/>
        <v/>
      </c>
      <c r="AW4286" s="11" t="str">
        <f t="shared" si="1451"/>
        <v/>
      </c>
      <c r="AX4286" s="11" t="str">
        <f t="shared" si="1452"/>
        <v/>
      </c>
      <c r="AY4286" s="11" t="str">
        <f t="shared" si="1453"/>
        <v/>
      </c>
      <c r="AZ4286" s="11" t="str">
        <f t="shared" si="1454"/>
        <v/>
      </c>
      <c r="BA4286" s="11" t="str">
        <f t="shared" si="1455"/>
        <v xml:space="preserve"> </v>
      </c>
      <c r="BB4286" s="11" t="str">
        <f>IFERROR(IF(AW4286="","",VLOOKUP(AW4286,SUSS!R:S,2,FALSE)),AY4286*SUSS!$M$2)</f>
        <v/>
      </c>
      <c r="BC4286" s="11" t="str">
        <f t="shared" si="1456"/>
        <v/>
      </c>
    </row>
    <row r="4287" spans="29:55">
      <c r="AC4287" s="11" t="str">
        <f t="shared" si="1436"/>
        <v/>
      </c>
      <c r="AD4287" s="11" t="str">
        <f t="shared" si="1437"/>
        <v/>
      </c>
      <c r="AE4287" s="11" t="str">
        <f t="shared" si="1438"/>
        <v/>
      </c>
      <c r="AF4287" s="11" t="str">
        <f t="shared" si="1439"/>
        <v/>
      </c>
      <c r="AG4287" s="11" t="str">
        <f t="shared" si="1440"/>
        <v/>
      </c>
      <c r="AH4287" s="11" t="str">
        <f t="shared" si="1441"/>
        <v/>
      </c>
      <c r="AI4287" s="11" t="str">
        <f t="shared" si="1442"/>
        <v/>
      </c>
      <c r="AJ4287" s="11" t="str">
        <f t="shared" si="1443"/>
        <v/>
      </c>
      <c r="AK4287" s="11" t="str">
        <f t="shared" si="1444"/>
        <v/>
      </c>
      <c r="AN4287" s="11" t="str">
        <f t="shared" si="1445"/>
        <v/>
      </c>
      <c r="AO4287" s="11" t="str">
        <f t="shared" si="1446"/>
        <v/>
      </c>
      <c r="AP4287" s="11" t="str">
        <f t="shared" si="1447"/>
        <v/>
      </c>
      <c r="AT4287" s="11" t="str">
        <f t="shared" si="1448"/>
        <v/>
      </c>
      <c r="AU4287" s="11" t="str">
        <f t="shared" si="1449"/>
        <v/>
      </c>
      <c r="AV4287" s="11" t="str">
        <f t="shared" si="1450"/>
        <v/>
      </c>
      <c r="AW4287" s="11" t="str">
        <f t="shared" si="1451"/>
        <v/>
      </c>
      <c r="AX4287" s="11" t="str">
        <f t="shared" si="1452"/>
        <v/>
      </c>
      <c r="AY4287" s="11" t="str">
        <f t="shared" si="1453"/>
        <v/>
      </c>
      <c r="AZ4287" s="11" t="str">
        <f t="shared" si="1454"/>
        <v/>
      </c>
      <c r="BA4287" s="11" t="str">
        <f t="shared" si="1455"/>
        <v xml:space="preserve"> </v>
      </c>
      <c r="BB4287" s="11" t="str">
        <f>IFERROR(IF(AW4287="","",VLOOKUP(AW4287,SUSS!R:S,2,FALSE)),AY4287*SUSS!$M$2)</f>
        <v/>
      </c>
      <c r="BC4287" s="11" t="str">
        <f t="shared" si="1456"/>
        <v/>
      </c>
    </row>
    <row r="4288" spans="29:55">
      <c r="AC4288" s="11" t="str">
        <f t="shared" si="1436"/>
        <v/>
      </c>
      <c r="AD4288" s="11" t="str">
        <f t="shared" si="1437"/>
        <v/>
      </c>
      <c r="AE4288" s="11" t="str">
        <f t="shared" si="1438"/>
        <v/>
      </c>
      <c r="AF4288" s="11" t="str">
        <f t="shared" si="1439"/>
        <v/>
      </c>
      <c r="AG4288" s="11" t="str">
        <f t="shared" si="1440"/>
        <v/>
      </c>
      <c r="AH4288" s="11" t="str">
        <f t="shared" si="1441"/>
        <v/>
      </c>
      <c r="AI4288" s="11" t="str">
        <f t="shared" si="1442"/>
        <v/>
      </c>
      <c r="AJ4288" s="11" t="str">
        <f t="shared" si="1443"/>
        <v/>
      </c>
      <c r="AK4288" s="11" t="str">
        <f t="shared" si="1444"/>
        <v/>
      </c>
      <c r="AN4288" s="11" t="str">
        <f t="shared" si="1445"/>
        <v/>
      </c>
      <c r="AO4288" s="11" t="str">
        <f t="shared" si="1446"/>
        <v/>
      </c>
      <c r="AP4288" s="11" t="str">
        <f t="shared" si="1447"/>
        <v/>
      </c>
      <c r="AT4288" s="11" t="str">
        <f t="shared" si="1448"/>
        <v/>
      </c>
      <c r="AU4288" s="11" t="str">
        <f t="shared" si="1449"/>
        <v/>
      </c>
      <c r="AV4288" s="11" t="str">
        <f t="shared" si="1450"/>
        <v/>
      </c>
      <c r="AW4288" s="11" t="str">
        <f t="shared" si="1451"/>
        <v/>
      </c>
      <c r="AX4288" s="11" t="str">
        <f t="shared" si="1452"/>
        <v/>
      </c>
      <c r="AY4288" s="11" t="str">
        <f t="shared" si="1453"/>
        <v/>
      </c>
      <c r="AZ4288" s="11" t="str">
        <f t="shared" si="1454"/>
        <v/>
      </c>
      <c r="BA4288" s="11" t="str">
        <f t="shared" si="1455"/>
        <v xml:space="preserve"> </v>
      </c>
      <c r="BB4288" s="11" t="str">
        <f>IFERROR(IF(AW4288="","",VLOOKUP(AW4288,SUSS!R:S,2,FALSE)),AY4288*SUSS!$M$2)</f>
        <v/>
      </c>
      <c r="BC4288" s="11" t="str">
        <f t="shared" si="1456"/>
        <v/>
      </c>
    </row>
    <row r="4289" spans="29:55">
      <c r="AC4289" s="11" t="str">
        <f t="shared" si="1436"/>
        <v/>
      </c>
      <c r="AD4289" s="11" t="str">
        <f t="shared" si="1437"/>
        <v/>
      </c>
      <c r="AE4289" s="11" t="str">
        <f t="shared" si="1438"/>
        <v/>
      </c>
      <c r="AF4289" s="11" t="str">
        <f t="shared" si="1439"/>
        <v/>
      </c>
      <c r="AG4289" s="11" t="str">
        <f t="shared" si="1440"/>
        <v/>
      </c>
      <c r="AH4289" s="11" t="str">
        <f t="shared" si="1441"/>
        <v/>
      </c>
      <c r="AI4289" s="11" t="str">
        <f t="shared" si="1442"/>
        <v/>
      </c>
      <c r="AJ4289" s="11" t="str">
        <f t="shared" si="1443"/>
        <v/>
      </c>
      <c r="AK4289" s="11" t="str">
        <f t="shared" si="1444"/>
        <v/>
      </c>
      <c r="AN4289" s="11" t="str">
        <f t="shared" si="1445"/>
        <v/>
      </c>
      <c r="AO4289" s="11" t="str">
        <f t="shared" si="1446"/>
        <v/>
      </c>
      <c r="AP4289" s="11" t="str">
        <f t="shared" si="1447"/>
        <v/>
      </c>
      <c r="AT4289" s="11" t="str">
        <f t="shared" si="1448"/>
        <v/>
      </c>
      <c r="AU4289" s="11" t="str">
        <f t="shared" si="1449"/>
        <v/>
      </c>
      <c r="AV4289" s="11" t="str">
        <f t="shared" si="1450"/>
        <v/>
      </c>
      <c r="AW4289" s="11" t="str">
        <f t="shared" si="1451"/>
        <v/>
      </c>
      <c r="AX4289" s="11" t="str">
        <f t="shared" si="1452"/>
        <v/>
      </c>
      <c r="AY4289" s="11" t="str">
        <f t="shared" si="1453"/>
        <v/>
      </c>
      <c r="AZ4289" s="11" t="str">
        <f t="shared" si="1454"/>
        <v/>
      </c>
      <c r="BA4289" s="11" t="str">
        <f t="shared" si="1455"/>
        <v xml:space="preserve"> </v>
      </c>
      <c r="BB4289" s="11" t="str">
        <f>IFERROR(IF(AW4289="","",VLOOKUP(AW4289,SUSS!R:S,2,FALSE)),AY4289*SUSS!$M$2)</f>
        <v/>
      </c>
      <c r="BC4289" s="11" t="str">
        <f t="shared" si="1456"/>
        <v/>
      </c>
    </row>
    <row r="4290" spans="29:55">
      <c r="AC4290" s="11" t="str">
        <f t="shared" si="1436"/>
        <v/>
      </c>
      <c r="AD4290" s="11" t="str">
        <f t="shared" si="1437"/>
        <v/>
      </c>
      <c r="AE4290" s="11" t="str">
        <f t="shared" si="1438"/>
        <v/>
      </c>
      <c r="AF4290" s="11" t="str">
        <f t="shared" si="1439"/>
        <v/>
      </c>
      <c r="AG4290" s="11" t="str">
        <f t="shared" si="1440"/>
        <v/>
      </c>
      <c r="AH4290" s="11" t="str">
        <f t="shared" si="1441"/>
        <v/>
      </c>
      <c r="AI4290" s="11" t="str">
        <f t="shared" si="1442"/>
        <v/>
      </c>
      <c r="AJ4290" s="11" t="str">
        <f t="shared" si="1443"/>
        <v/>
      </c>
      <c r="AK4290" s="11" t="str">
        <f t="shared" si="1444"/>
        <v/>
      </c>
      <c r="AN4290" s="11" t="str">
        <f t="shared" si="1445"/>
        <v/>
      </c>
      <c r="AO4290" s="11" t="str">
        <f t="shared" si="1446"/>
        <v/>
      </c>
      <c r="AP4290" s="11" t="str">
        <f t="shared" si="1447"/>
        <v/>
      </c>
      <c r="AT4290" s="11" t="str">
        <f t="shared" si="1448"/>
        <v/>
      </c>
      <c r="AU4290" s="11" t="str">
        <f t="shared" si="1449"/>
        <v/>
      </c>
      <c r="AV4290" s="11" t="str">
        <f t="shared" si="1450"/>
        <v/>
      </c>
      <c r="AW4290" s="11" t="str">
        <f t="shared" si="1451"/>
        <v/>
      </c>
      <c r="AX4290" s="11" t="str">
        <f t="shared" si="1452"/>
        <v/>
      </c>
      <c r="AY4290" s="11" t="str">
        <f t="shared" si="1453"/>
        <v/>
      </c>
      <c r="AZ4290" s="11" t="str">
        <f t="shared" si="1454"/>
        <v/>
      </c>
      <c r="BA4290" s="11" t="str">
        <f t="shared" si="1455"/>
        <v xml:space="preserve"> </v>
      </c>
      <c r="BB4290" s="11" t="str">
        <f>IFERROR(IF(AW4290="","",VLOOKUP(AW4290,SUSS!R:S,2,FALSE)),AY4290*SUSS!$M$2)</f>
        <v/>
      </c>
      <c r="BC4290" s="11" t="str">
        <f t="shared" si="1456"/>
        <v/>
      </c>
    </row>
    <row r="4291" spans="29:55">
      <c r="AC4291" s="11" t="str">
        <f t="shared" si="1436"/>
        <v/>
      </c>
      <c r="AD4291" s="11" t="str">
        <f t="shared" si="1437"/>
        <v/>
      </c>
      <c r="AE4291" s="11" t="str">
        <f t="shared" si="1438"/>
        <v/>
      </c>
      <c r="AF4291" s="11" t="str">
        <f t="shared" si="1439"/>
        <v/>
      </c>
      <c r="AG4291" s="11" t="str">
        <f t="shared" si="1440"/>
        <v/>
      </c>
      <c r="AH4291" s="11" t="str">
        <f t="shared" si="1441"/>
        <v/>
      </c>
      <c r="AI4291" s="11" t="str">
        <f t="shared" si="1442"/>
        <v/>
      </c>
      <c r="AJ4291" s="11" t="str">
        <f t="shared" si="1443"/>
        <v/>
      </c>
      <c r="AK4291" s="11" t="str">
        <f t="shared" si="1444"/>
        <v/>
      </c>
      <c r="AN4291" s="11" t="str">
        <f t="shared" si="1445"/>
        <v/>
      </c>
      <c r="AO4291" s="11" t="str">
        <f t="shared" si="1446"/>
        <v/>
      </c>
      <c r="AP4291" s="11" t="str">
        <f t="shared" si="1447"/>
        <v/>
      </c>
      <c r="AT4291" s="11" t="str">
        <f t="shared" si="1448"/>
        <v/>
      </c>
      <c r="AU4291" s="11" t="str">
        <f t="shared" si="1449"/>
        <v/>
      </c>
      <c r="AV4291" s="11" t="str">
        <f t="shared" si="1450"/>
        <v/>
      </c>
      <c r="AW4291" s="11" t="str">
        <f t="shared" si="1451"/>
        <v/>
      </c>
      <c r="AX4291" s="11" t="str">
        <f t="shared" si="1452"/>
        <v/>
      </c>
      <c r="AY4291" s="11" t="str">
        <f t="shared" si="1453"/>
        <v/>
      </c>
      <c r="AZ4291" s="11" t="str">
        <f t="shared" si="1454"/>
        <v/>
      </c>
      <c r="BA4291" s="11" t="str">
        <f t="shared" si="1455"/>
        <v xml:space="preserve"> </v>
      </c>
      <c r="BB4291" s="11" t="str">
        <f>IFERROR(IF(AW4291="","",VLOOKUP(AW4291,SUSS!R:S,2,FALSE)),AY4291*SUSS!$M$2)</f>
        <v/>
      </c>
      <c r="BC4291" s="11" t="str">
        <f t="shared" si="1456"/>
        <v/>
      </c>
    </row>
    <row r="4292" spans="29:55">
      <c r="AC4292" s="11" t="str">
        <f t="shared" si="1436"/>
        <v/>
      </c>
      <c r="AD4292" s="11" t="str">
        <f t="shared" si="1437"/>
        <v/>
      </c>
      <c r="AE4292" s="11" t="str">
        <f t="shared" si="1438"/>
        <v/>
      </c>
      <c r="AF4292" s="11" t="str">
        <f t="shared" si="1439"/>
        <v/>
      </c>
      <c r="AG4292" s="11" t="str">
        <f t="shared" si="1440"/>
        <v/>
      </c>
      <c r="AH4292" s="11" t="str">
        <f t="shared" si="1441"/>
        <v/>
      </c>
      <c r="AI4292" s="11" t="str">
        <f t="shared" si="1442"/>
        <v/>
      </c>
      <c r="AJ4292" s="11" t="str">
        <f t="shared" si="1443"/>
        <v/>
      </c>
      <c r="AK4292" s="11" t="str">
        <f t="shared" si="1444"/>
        <v/>
      </c>
      <c r="AN4292" s="11" t="str">
        <f t="shared" si="1445"/>
        <v/>
      </c>
      <c r="AO4292" s="11" t="str">
        <f t="shared" si="1446"/>
        <v/>
      </c>
      <c r="AP4292" s="11" t="str">
        <f t="shared" si="1447"/>
        <v/>
      </c>
      <c r="AT4292" s="11" t="str">
        <f t="shared" si="1448"/>
        <v/>
      </c>
      <c r="AU4292" s="11" t="str">
        <f t="shared" si="1449"/>
        <v/>
      </c>
      <c r="AV4292" s="11" t="str">
        <f t="shared" si="1450"/>
        <v/>
      </c>
      <c r="AW4292" s="11" t="str">
        <f t="shared" si="1451"/>
        <v/>
      </c>
      <c r="AX4292" s="11" t="str">
        <f t="shared" si="1452"/>
        <v/>
      </c>
      <c r="AY4292" s="11" t="str">
        <f t="shared" si="1453"/>
        <v/>
      </c>
      <c r="AZ4292" s="11" t="str">
        <f t="shared" si="1454"/>
        <v/>
      </c>
      <c r="BA4292" s="11" t="str">
        <f t="shared" si="1455"/>
        <v xml:space="preserve"> </v>
      </c>
      <c r="BB4292" s="11" t="str">
        <f>IFERROR(IF(AW4292="","",VLOOKUP(AW4292,SUSS!R:S,2,FALSE)),AY4292*SUSS!$M$2)</f>
        <v/>
      </c>
      <c r="BC4292" s="11" t="str">
        <f t="shared" si="1456"/>
        <v/>
      </c>
    </row>
    <row r="4293" spans="29:55">
      <c r="AC4293" s="11" t="str">
        <f t="shared" si="1436"/>
        <v/>
      </c>
      <c r="AD4293" s="11" t="str">
        <f t="shared" si="1437"/>
        <v/>
      </c>
      <c r="AE4293" s="11" t="str">
        <f t="shared" si="1438"/>
        <v/>
      </c>
      <c r="AF4293" s="11" t="str">
        <f t="shared" si="1439"/>
        <v/>
      </c>
      <c r="AG4293" s="11" t="str">
        <f t="shared" si="1440"/>
        <v/>
      </c>
      <c r="AH4293" s="11" t="str">
        <f t="shared" si="1441"/>
        <v/>
      </c>
      <c r="AI4293" s="11" t="str">
        <f t="shared" si="1442"/>
        <v/>
      </c>
      <c r="AJ4293" s="11" t="str">
        <f t="shared" si="1443"/>
        <v/>
      </c>
      <c r="AK4293" s="11" t="str">
        <f t="shared" si="1444"/>
        <v/>
      </c>
      <c r="AN4293" s="11" t="str">
        <f t="shared" si="1445"/>
        <v/>
      </c>
      <c r="AO4293" s="11" t="str">
        <f t="shared" si="1446"/>
        <v/>
      </c>
      <c r="AP4293" s="11" t="str">
        <f t="shared" si="1447"/>
        <v/>
      </c>
      <c r="AT4293" s="11" t="str">
        <f t="shared" si="1448"/>
        <v/>
      </c>
      <c r="AU4293" s="11" t="str">
        <f t="shared" si="1449"/>
        <v/>
      </c>
      <c r="AV4293" s="11" t="str">
        <f t="shared" si="1450"/>
        <v/>
      </c>
      <c r="AW4293" s="11" t="str">
        <f t="shared" si="1451"/>
        <v/>
      </c>
      <c r="AX4293" s="11" t="str">
        <f t="shared" si="1452"/>
        <v/>
      </c>
      <c r="AY4293" s="11" t="str">
        <f t="shared" si="1453"/>
        <v/>
      </c>
      <c r="AZ4293" s="11" t="str">
        <f t="shared" si="1454"/>
        <v/>
      </c>
      <c r="BA4293" s="11" t="str">
        <f t="shared" si="1455"/>
        <v xml:space="preserve"> </v>
      </c>
      <c r="BB4293" s="11" t="str">
        <f>IFERROR(IF(AW4293="","",VLOOKUP(AW4293,SUSS!R:S,2,FALSE)),AY4293*SUSS!$M$2)</f>
        <v/>
      </c>
      <c r="BC4293" s="11" t="str">
        <f t="shared" si="1456"/>
        <v/>
      </c>
    </row>
    <row r="4294" spans="29:55">
      <c r="AC4294" s="11" t="str">
        <f t="shared" si="1436"/>
        <v/>
      </c>
      <c r="AD4294" s="11" t="str">
        <f t="shared" si="1437"/>
        <v/>
      </c>
      <c r="AE4294" s="11" t="str">
        <f t="shared" si="1438"/>
        <v/>
      </c>
      <c r="AF4294" s="11" t="str">
        <f t="shared" si="1439"/>
        <v/>
      </c>
      <c r="AG4294" s="11" t="str">
        <f t="shared" si="1440"/>
        <v/>
      </c>
      <c r="AH4294" s="11" t="str">
        <f t="shared" si="1441"/>
        <v/>
      </c>
      <c r="AI4294" s="11" t="str">
        <f t="shared" si="1442"/>
        <v/>
      </c>
      <c r="AJ4294" s="11" t="str">
        <f t="shared" si="1443"/>
        <v/>
      </c>
      <c r="AK4294" s="11" t="str">
        <f t="shared" si="1444"/>
        <v/>
      </c>
      <c r="AN4294" s="11" t="str">
        <f t="shared" si="1445"/>
        <v/>
      </c>
      <c r="AO4294" s="11" t="str">
        <f t="shared" si="1446"/>
        <v/>
      </c>
      <c r="AP4294" s="11" t="str">
        <f t="shared" si="1447"/>
        <v/>
      </c>
      <c r="AT4294" s="11" t="str">
        <f t="shared" si="1448"/>
        <v/>
      </c>
      <c r="AU4294" s="11" t="str">
        <f t="shared" si="1449"/>
        <v/>
      </c>
      <c r="AV4294" s="11" t="str">
        <f t="shared" si="1450"/>
        <v/>
      </c>
      <c r="AW4294" s="11" t="str">
        <f t="shared" si="1451"/>
        <v/>
      </c>
      <c r="AX4294" s="11" t="str">
        <f t="shared" si="1452"/>
        <v/>
      </c>
      <c r="AY4294" s="11" t="str">
        <f t="shared" si="1453"/>
        <v/>
      </c>
      <c r="AZ4294" s="11" t="str">
        <f t="shared" si="1454"/>
        <v/>
      </c>
      <c r="BA4294" s="11" t="str">
        <f t="shared" si="1455"/>
        <v xml:space="preserve"> </v>
      </c>
      <c r="BB4294" s="11" t="str">
        <f>IFERROR(IF(AW4294="","",VLOOKUP(AW4294,SUSS!R:S,2,FALSE)),AY4294*SUSS!$M$2)</f>
        <v/>
      </c>
      <c r="BC4294" s="11" t="str">
        <f t="shared" si="1456"/>
        <v/>
      </c>
    </row>
    <row r="4295" spans="29:55">
      <c r="AC4295" s="11" t="str">
        <f t="shared" si="1436"/>
        <v/>
      </c>
      <c r="AD4295" s="11" t="str">
        <f t="shared" si="1437"/>
        <v/>
      </c>
      <c r="AE4295" s="11" t="str">
        <f t="shared" si="1438"/>
        <v/>
      </c>
      <c r="AF4295" s="11" t="str">
        <f t="shared" si="1439"/>
        <v/>
      </c>
      <c r="AG4295" s="11" t="str">
        <f t="shared" si="1440"/>
        <v/>
      </c>
      <c r="AH4295" s="11" t="str">
        <f t="shared" si="1441"/>
        <v/>
      </c>
      <c r="AI4295" s="11" t="str">
        <f t="shared" si="1442"/>
        <v/>
      </c>
      <c r="AJ4295" s="11" t="str">
        <f t="shared" si="1443"/>
        <v/>
      </c>
      <c r="AK4295" s="11" t="str">
        <f t="shared" si="1444"/>
        <v/>
      </c>
      <c r="AN4295" s="11" t="str">
        <f t="shared" si="1445"/>
        <v/>
      </c>
      <c r="AO4295" s="11" t="str">
        <f t="shared" si="1446"/>
        <v/>
      </c>
      <c r="AP4295" s="11" t="str">
        <f t="shared" si="1447"/>
        <v/>
      </c>
      <c r="AT4295" s="11" t="str">
        <f t="shared" si="1448"/>
        <v/>
      </c>
      <c r="AU4295" s="11" t="str">
        <f t="shared" si="1449"/>
        <v/>
      </c>
      <c r="AV4295" s="11" t="str">
        <f t="shared" si="1450"/>
        <v/>
      </c>
      <c r="AW4295" s="11" t="str">
        <f t="shared" si="1451"/>
        <v/>
      </c>
      <c r="AX4295" s="11" t="str">
        <f t="shared" si="1452"/>
        <v/>
      </c>
      <c r="AY4295" s="11" t="str">
        <f t="shared" si="1453"/>
        <v/>
      </c>
      <c r="AZ4295" s="11" t="str">
        <f t="shared" si="1454"/>
        <v/>
      </c>
      <c r="BA4295" s="11" t="str">
        <f t="shared" si="1455"/>
        <v xml:space="preserve"> </v>
      </c>
      <c r="BB4295" s="11" t="str">
        <f>IFERROR(IF(AW4295="","",VLOOKUP(AW4295,SUSS!R:S,2,FALSE)),AY4295*SUSS!$M$2)</f>
        <v/>
      </c>
      <c r="BC4295" s="11" t="str">
        <f t="shared" si="1456"/>
        <v/>
      </c>
    </row>
    <row r="4296" spans="29:55">
      <c r="AC4296" s="11" t="str">
        <f t="shared" si="1436"/>
        <v/>
      </c>
      <c r="AD4296" s="11" t="str">
        <f t="shared" si="1437"/>
        <v/>
      </c>
      <c r="AE4296" s="11" t="str">
        <f t="shared" si="1438"/>
        <v/>
      </c>
      <c r="AF4296" s="11" t="str">
        <f t="shared" si="1439"/>
        <v/>
      </c>
      <c r="AG4296" s="11" t="str">
        <f t="shared" si="1440"/>
        <v/>
      </c>
      <c r="AH4296" s="11" t="str">
        <f t="shared" si="1441"/>
        <v/>
      </c>
      <c r="AI4296" s="11" t="str">
        <f t="shared" si="1442"/>
        <v/>
      </c>
      <c r="AJ4296" s="11" t="str">
        <f t="shared" si="1443"/>
        <v/>
      </c>
      <c r="AK4296" s="11" t="str">
        <f t="shared" si="1444"/>
        <v/>
      </c>
      <c r="AN4296" s="11" t="str">
        <f t="shared" si="1445"/>
        <v/>
      </c>
      <c r="AO4296" s="11" t="str">
        <f t="shared" si="1446"/>
        <v/>
      </c>
      <c r="AP4296" s="11" t="str">
        <f t="shared" si="1447"/>
        <v/>
      </c>
      <c r="AT4296" s="11" t="str">
        <f t="shared" si="1448"/>
        <v/>
      </c>
      <c r="AU4296" s="11" t="str">
        <f t="shared" si="1449"/>
        <v/>
      </c>
      <c r="AV4296" s="11" t="str">
        <f t="shared" si="1450"/>
        <v/>
      </c>
      <c r="AW4296" s="11" t="str">
        <f t="shared" si="1451"/>
        <v/>
      </c>
      <c r="AX4296" s="11" t="str">
        <f t="shared" si="1452"/>
        <v/>
      </c>
      <c r="AY4296" s="11" t="str">
        <f t="shared" si="1453"/>
        <v/>
      </c>
      <c r="AZ4296" s="11" t="str">
        <f t="shared" si="1454"/>
        <v/>
      </c>
      <c r="BA4296" s="11" t="str">
        <f t="shared" si="1455"/>
        <v xml:space="preserve"> </v>
      </c>
      <c r="BB4296" s="11" t="str">
        <f>IFERROR(IF(AW4296="","",VLOOKUP(AW4296,SUSS!R:S,2,FALSE)),AY4296*SUSS!$M$2)</f>
        <v/>
      </c>
      <c r="BC4296" s="11" t="str">
        <f t="shared" si="1456"/>
        <v/>
      </c>
    </row>
    <row r="4297" spans="29:55">
      <c r="AC4297" s="11" t="str">
        <f t="shared" si="1436"/>
        <v/>
      </c>
      <c r="AD4297" s="11" t="str">
        <f t="shared" si="1437"/>
        <v/>
      </c>
      <c r="AE4297" s="11" t="str">
        <f t="shared" si="1438"/>
        <v/>
      </c>
      <c r="AF4297" s="11" t="str">
        <f t="shared" si="1439"/>
        <v/>
      </c>
      <c r="AG4297" s="11" t="str">
        <f t="shared" si="1440"/>
        <v/>
      </c>
      <c r="AH4297" s="11" t="str">
        <f t="shared" si="1441"/>
        <v/>
      </c>
      <c r="AI4297" s="11" t="str">
        <f t="shared" si="1442"/>
        <v/>
      </c>
      <c r="AJ4297" s="11" t="str">
        <f t="shared" si="1443"/>
        <v/>
      </c>
      <c r="AK4297" s="11" t="str">
        <f t="shared" si="1444"/>
        <v/>
      </c>
      <c r="AN4297" s="11" t="str">
        <f t="shared" si="1445"/>
        <v/>
      </c>
      <c r="AO4297" s="11" t="str">
        <f t="shared" si="1446"/>
        <v/>
      </c>
      <c r="AP4297" s="11" t="str">
        <f t="shared" si="1447"/>
        <v/>
      </c>
      <c r="AT4297" s="11" t="str">
        <f t="shared" si="1448"/>
        <v/>
      </c>
      <c r="AU4297" s="11" t="str">
        <f t="shared" si="1449"/>
        <v/>
      </c>
      <c r="AV4297" s="11" t="str">
        <f t="shared" si="1450"/>
        <v/>
      </c>
      <c r="AW4297" s="11" t="str">
        <f t="shared" si="1451"/>
        <v/>
      </c>
      <c r="AX4297" s="11" t="str">
        <f t="shared" si="1452"/>
        <v/>
      </c>
      <c r="AY4297" s="11" t="str">
        <f t="shared" si="1453"/>
        <v/>
      </c>
      <c r="AZ4297" s="11" t="str">
        <f t="shared" si="1454"/>
        <v/>
      </c>
      <c r="BA4297" s="11" t="str">
        <f t="shared" si="1455"/>
        <v xml:space="preserve"> </v>
      </c>
      <c r="BB4297" s="11" t="str">
        <f>IFERROR(IF(AW4297="","",VLOOKUP(AW4297,SUSS!R:S,2,FALSE)),AY4297*SUSS!$M$2)</f>
        <v/>
      </c>
      <c r="BC4297" s="11" t="str">
        <f t="shared" si="1456"/>
        <v/>
      </c>
    </row>
    <row r="4298" spans="29:55">
      <c r="AC4298" s="11" t="str">
        <f t="shared" si="1436"/>
        <v/>
      </c>
      <c r="AD4298" s="11" t="str">
        <f t="shared" si="1437"/>
        <v/>
      </c>
      <c r="AE4298" s="11" t="str">
        <f t="shared" si="1438"/>
        <v/>
      </c>
      <c r="AF4298" s="11" t="str">
        <f t="shared" si="1439"/>
        <v/>
      </c>
      <c r="AG4298" s="11" t="str">
        <f t="shared" si="1440"/>
        <v/>
      </c>
      <c r="AH4298" s="11" t="str">
        <f t="shared" si="1441"/>
        <v/>
      </c>
      <c r="AI4298" s="11" t="str">
        <f t="shared" si="1442"/>
        <v/>
      </c>
      <c r="AJ4298" s="11" t="str">
        <f t="shared" si="1443"/>
        <v/>
      </c>
      <c r="AK4298" s="11" t="str">
        <f t="shared" si="1444"/>
        <v/>
      </c>
      <c r="AN4298" s="11" t="str">
        <f t="shared" si="1445"/>
        <v/>
      </c>
      <c r="AO4298" s="11" t="str">
        <f t="shared" si="1446"/>
        <v/>
      </c>
      <c r="AP4298" s="11" t="str">
        <f t="shared" si="1447"/>
        <v/>
      </c>
      <c r="AT4298" s="11" t="str">
        <f t="shared" si="1448"/>
        <v/>
      </c>
      <c r="AU4298" s="11" t="str">
        <f t="shared" si="1449"/>
        <v/>
      </c>
      <c r="AV4298" s="11" t="str">
        <f t="shared" si="1450"/>
        <v/>
      </c>
      <c r="AW4298" s="11" t="str">
        <f t="shared" si="1451"/>
        <v/>
      </c>
      <c r="AX4298" s="11" t="str">
        <f t="shared" si="1452"/>
        <v/>
      </c>
      <c r="AY4298" s="11" t="str">
        <f t="shared" si="1453"/>
        <v/>
      </c>
      <c r="AZ4298" s="11" t="str">
        <f t="shared" si="1454"/>
        <v/>
      </c>
      <c r="BA4298" s="11" t="str">
        <f t="shared" si="1455"/>
        <v xml:space="preserve"> </v>
      </c>
      <c r="BB4298" s="11" t="str">
        <f>IFERROR(IF(AW4298="","",VLOOKUP(AW4298,SUSS!R:S,2,FALSE)),AY4298*SUSS!$M$2)</f>
        <v/>
      </c>
      <c r="BC4298" s="11" t="str">
        <f t="shared" si="1456"/>
        <v/>
      </c>
    </row>
    <row r="4299" spans="29:55">
      <c r="AC4299" s="11" t="str">
        <f t="shared" si="1436"/>
        <v/>
      </c>
      <c r="AD4299" s="11" t="str">
        <f t="shared" si="1437"/>
        <v/>
      </c>
      <c r="AE4299" s="11" t="str">
        <f t="shared" si="1438"/>
        <v/>
      </c>
      <c r="AF4299" s="11" t="str">
        <f t="shared" si="1439"/>
        <v/>
      </c>
      <c r="AG4299" s="11" t="str">
        <f t="shared" si="1440"/>
        <v/>
      </c>
      <c r="AH4299" s="11" t="str">
        <f t="shared" si="1441"/>
        <v/>
      </c>
      <c r="AI4299" s="11" t="str">
        <f t="shared" si="1442"/>
        <v/>
      </c>
      <c r="AJ4299" s="11" t="str">
        <f t="shared" si="1443"/>
        <v/>
      </c>
      <c r="AK4299" s="11" t="str">
        <f t="shared" si="1444"/>
        <v/>
      </c>
      <c r="AN4299" s="11" t="str">
        <f t="shared" si="1445"/>
        <v/>
      </c>
      <c r="AO4299" s="11" t="str">
        <f t="shared" si="1446"/>
        <v/>
      </c>
      <c r="AP4299" s="11" t="str">
        <f t="shared" si="1447"/>
        <v/>
      </c>
      <c r="AT4299" s="11" t="str">
        <f t="shared" si="1448"/>
        <v/>
      </c>
      <c r="AU4299" s="11" t="str">
        <f t="shared" si="1449"/>
        <v/>
      </c>
      <c r="AV4299" s="11" t="str">
        <f t="shared" si="1450"/>
        <v/>
      </c>
      <c r="AW4299" s="11" t="str">
        <f t="shared" si="1451"/>
        <v/>
      </c>
      <c r="AX4299" s="11" t="str">
        <f t="shared" si="1452"/>
        <v/>
      </c>
      <c r="AY4299" s="11" t="str">
        <f t="shared" si="1453"/>
        <v/>
      </c>
      <c r="AZ4299" s="11" t="str">
        <f t="shared" si="1454"/>
        <v/>
      </c>
      <c r="BA4299" s="11" t="str">
        <f t="shared" si="1455"/>
        <v xml:space="preserve"> </v>
      </c>
      <c r="BB4299" s="11" t="str">
        <f>IFERROR(IF(AW4299="","",VLOOKUP(AW4299,SUSS!R:S,2,FALSE)),AY4299*SUSS!$M$2)</f>
        <v/>
      </c>
      <c r="BC4299" s="11" t="str">
        <f t="shared" si="1456"/>
        <v/>
      </c>
    </row>
    <row r="4300" spans="29:55">
      <c r="AC4300" s="11" t="str">
        <f t="shared" si="1436"/>
        <v/>
      </c>
      <c r="AD4300" s="11" t="str">
        <f t="shared" si="1437"/>
        <v/>
      </c>
      <c r="AE4300" s="11" t="str">
        <f t="shared" si="1438"/>
        <v/>
      </c>
      <c r="AF4300" s="11" t="str">
        <f t="shared" si="1439"/>
        <v/>
      </c>
      <c r="AG4300" s="11" t="str">
        <f t="shared" si="1440"/>
        <v/>
      </c>
      <c r="AH4300" s="11" t="str">
        <f t="shared" si="1441"/>
        <v/>
      </c>
      <c r="AI4300" s="11" t="str">
        <f t="shared" si="1442"/>
        <v/>
      </c>
      <c r="AJ4300" s="11" t="str">
        <f t="shared" si="1443"/>
        <v/>
      </c>
      <c r="AK4300" s="11" t="str">
        <f t="shared" si="1444"/>
        <v/>
      </c>
      <c r="AN4300" s="11" t="str">
        <f t="shared" si="1445"/>
        <v/>
      </c>
      <c r="AO4300" s="11" t="str">
        <f t="shared" si="1446"/>
        <v/>
      </c>
      <c r="AP4300" s="11" t="str">
        <f t="shared" si="1447"/>
        <v/>
      </c>
      <c r="AT4300" s="11" t="str">
        <f t="shared" si="1448"/>
        <v/>
      </c>
      <c r="AU4300" s="11" t="str">
        <f t="shared" si="1449"/>
        <v/>
      </c>
      <c r="AV4300" s="11" t="str">
        <f t="shared" si="1450"/>
        <v/>
      </c>
      <c r="AW4300" s="11" t="str">
        <f t="shared" si="1451"/>
        <v/>
      </c>
      <c r="AX4300" s="11" t="str">
        <f t="shared" si="1452"/>
        <v/>
      </c>
      <c r="AY4300" s="11" t="str">
        <f t="shared" si="1453"/>
        <v/>
      </c>
      <c r="AZ4300" s="11" t="str">
        <f t="shared" si="1454"/>
        <v/>
      </c>
      <c r="BA4300" s="11" t="str">
        <f t="shared" si="1455"/>
        <v xml:space="preserve"> </v>
      </c>
      <c r="BB4300" s="11" t="str">
        <f>IFERROR(IF(AW4300="","",VLOOKUP(AW4300,SUSS!R:S,2,FALSE)),AY4300*SUSS!$M$2)</f>
        <v/>
      </c>
      <c r="BC4300" s="11" t="str">
        <f t="shared" si="1456"/>
        <v/>
      </c>
    </row>
    <row r="4301" spans="29:55">
      <c r="AC4301" s="11" t="str">
        <f t="shared" si="1436"/>
        <v/>
      </c>
      <c r="AD4301" s="11" t="str">
        <f t="shared" si="1437"/>
        <v/>
      </c>
      <c r="AE4301" s="11" t="str">
        <f t="shared" si="1438"/>
        <v/>
      </c>
      <c r="AF4301" s="11" t="str">
        <f t="shared" si="1439"/>
        <v/>
      </c>
      <c r="AG4301" s="11" t="str">
        <f t="shared" si="1440"/>
        <v/>
      </c>
      <c r="AH4301" s="11" t="str">
        <f t="shared" si="1441"/>
        <v/>
      </c>
      <c r="AI4301" s="11" t="str">
        <f t="shared" si="1442"/>
        <v/>
      </c>
      <c r="AJ4301" s="11" t="str">
        <f t="shared" si="1443"/>
        <v/>
      </c>
      <c r="AK4301" s="11" t="str">
        <f t="shared" si="1444"/>
        <v/>
      </c>
      <c r="AN4301" s="11" t="str">
        <f t="shared" si="1445"/>
        <v/>
      </c>
      <c r="AO4301" s="11" t="str">
        <f t="shared" si="1446"/>
        <v/>
      </c>
      <c r="AP4301" s="11" t="str">
        <f t="shared" si="1447"/>
        <v/>
      </c>
      <c r="AT4301" s="11" t="str">
        <f t="shared" si="1448"/>
        <v/>
      </c>
      <c r="AU4301" s="11" t="str">
        <f t="shared" si="1449"/>
        <v/>
      </c>
      <c r="AV4301" s="11" t="str">
        <f t="shared" si="1450"/>
        <v/>
      </c>
      <c r="AW4301" s="11" t="str">
        <f t="shared" si="1451"/>
        <v/>
      </c>
      <c r="AX4301" s="11" t="str">
        <f t="shared" si="1452"/>
        <v/>
      </c>
      <c r="AY4301" s="11" t="str">
        <f t="shared" si="1453"/>
        <v/>
      </c>
      <c r="AZ4301" s="11" t="str">
        <f t="shared" si="1454"/>
        <v/>
      </c>
      <c r="BA4301" s="11" t="str">
        <f t="shared" si="1455"/>
        <v xml:space="preserve"> </v>
      </c>
      <c r="BB4301" s="11" t="str">
        <f>IFERROR(IF(AW4301="","",VLOOKUP(AW4301,SUSS!R:S,2,FALSE)),AY4301*SUSS!$M$2)</f>
        <v/>
      </c>
      <c r="BC4301" s="11" t="str">
        <f t="shared" si="1456"/>
        <v/>
      </c>
    </row>
    <row r="4302" spans="29:55">
      <c r="AC4302" s="11" t="str">
        <f t="shared" si="1436"/>
        <v/>
      </c>
      <c r="AD4302" s="11" t="str">
        <f t="shared" si="1437"/>
        <v/>
      </c>
      <c r="AE4302" s="11" t="str">
        <f t="shared" si="1438"/>
        <v/>
      </c>
      <c r="AF4302" s="11" t="str">
        <f t="shared" si="1439"/>
        <v/>
      </c>
      <c r="AG4302" s="11" t="str">
        <f t="shared" si="1440"/>
        <v/>
      </c>
      <c r="AH4302" s="11" t="str">
        <f t="shared" si="1441"/>
        <v/>
      </c>
      <c r="AI4302" s="11" t="str">
        <f t="shared" si="1442"/>
        <v/>
      </c>
      <c r="AJ4302" s="11" t="str">
        <f t="shared" si="1443"/>
        <v/>
      </c>
      <c r="AK4302" s="11" t="str">
        <f t="shared" si="1444"/>
        <v/>
      </c>
      <c r="AN4302" s="11" t="str">
        <f t="shared" si="1445"/>
        <v/>
      </c>
      <c r="AO4302" s="11" t="str">
        <f t="shared" si="1446"/>
        <v/>
      </c>
      <c r="AP4302" s="11" t="str">
        <f t="shared" si="1447"/>
        <v/>
      </c>
      <c r="AT4302" s="11" t="str">
        <f t="shared" si="1448"/>
        <v/>
      </c>
      <c r="AU4302" s="11" t="str">
        <f t="shared" si="1449"/>
        <v/>
      </c>
      <c r="AV4302" s="11" t="str">
        <f t="shared" si="1450"/>
        <v/>
      </c>
      <c r="AW4302" s="11" t="str">
        <f t="shared" si="1451"/>
        <v/>
      </c>
      <c r="AX4302" s="11" t="str">
        <f t="shared" si="1452"/>
        <v/>
      </c>
      <c r="AY4302" s="11" t="str">
        <f t="shared" si="1453"/>
        <v/>
      </c>
      <c r="AZ4302" s="11" t="str">
        <f t="shared" si="1454"/>
        <v/>
      </c>
      <c r="BA4302" s="11" t="str">
        <f t="shared" si="1455"/>
        <v xml:space="preserve"> </v>
      </c>
      <c r="BB4302" s="11" t="str">
        <f>IFERROR(IF(AW4302="","",VLOOKUP(AW4302,SUSS!R:S,2,FALSE)),AY4302*SUSS!$M$2)</f>
        <v/>
      </c>
      <c r="BC4302" s="11" t="str">
        <f t="shared" si="1456"/>
        <v/>
      </c>
    </row>
    <row r="4303" spans="29:55">
      <c r="AC4303" s="11" t="str">
        <f t="shared" si="1436"/>
        <v/>
      </c>
      <c r="AD4303" s="11" t="str">
        <f t="shared" si="1437"/>
        <v/>
      </c>
      <c r="AE4303" s="11" t="str">
        <f t="shared" si="1438"/>
        <v/>
      </c>
      <c r="AF4303" s="11" t="str">
        <f t="shared" si="1439"/>
        <v/>
      </c>
      <c r="AG4303" s="11" t="str">
        <f t="shared" si="1440"/>
        <v/>
      </c>
      <c r="AH4303" s="11" t="str">
        <f t="shared" si="1441"/>
        <v/>
      </c>
      <c r="AI4303" s="11" t="str">
        <f t="shared" si="1442"/>
        <v/>
      </c>
      <c r="AJ4303" s="11" t="str">
        <f t="shared" si="1443"/>
        <v/>
      </c>
      <c r="AK4303" s="11" t="str">
        <f t="shared" si="1444"/>
        <v/>
      </c>
      <c r="AN4303" s="11" t="str">
        <f t="shared" si="1445"/>
        <v/>
      </c>
      <c r="AO4303" s="11" t="str">
        <f t="shared" si="1446"/>
        <v/>
      </c>
      <c r="AP4303" s="11" t="str">
        <f t="shared" si="1447"/>
        <v/>
      </c>
      <c r="AT4303" s="11" t="str">
        <f t="shared" si="1448"/>
        <v/>
      </c>
      <c r="AU4303" s="11" t="str">
        <f t="shared" si="1449"/>
        <v/>
      </c>
      <c r="AV4303" s="11" t="str">
        <f t="shared" si="1450"/>
        <v/>
      </c>
      <c r="AW4303" s="11" t="str">
        <f t="shared" si="1451"/>
        <v/>
      </c>
      <c r="AX4303" s="11" t="str">
        <f t="shared" si="1452"/>
        <v/>
      </c>
      <c r="AY4303" s="11" t="str">
        <f t="shared" si="1453"/>
        <v/>
      </c>
      <c r="AZ4303" s="11" t="str">
        <f t="shared" si="1454"/>
        <v/>
      </c>
      <c r="BA4303" s="11" t="str">
        <f t="shared" si="1455"/>
        <v xml:space="preserve"> </v>
      </c>
      <c r="BB4303" s="11" t="str">
        <f>IFERROR(IF(AW4303="","",VLOOKUP(AW4303,SUSS!R:S,2,FALSE)),AY4303*SUSS!$M$2)</f>
        <v/>
      </c>
      <c r="BC4303" s="11" t="str">
        <f t="shared" si="1456"/>
        <v/>
      </c>
    </row>
    <row r="4304" spans="29:55">
      <c r="AC4304" s="11" t="str">
        <f t="shared" si="1436"/>
        <v/>
      </c>
      <c r="AD4304" s="11" t="str">
        <f t="shared" si="1437"/>
        <v/>
      </c>
      <c r="AE4304" s="11" t="str">
        <f t="shared" si="1438"/>
        <v/>
      </c>
      <c r="AF4304" s="11" t="str">
        <f t="shared" si="1439"/>
        <v/>
      </c>
      <c r="AG4304" s="11" t="str">
        <f t="shared" si="1440"/>
        <v/>
      </c>
      <c r="AH4304" s="11" t="str">
        <f t="shared" si="1441"/>
        <v/>
      </c>
      <c r="AI4304" s="11" t="str">
        <f t="shared" si="1442"/>
        <v/>
      </c>
      <c r="AJ4304" s="11" t="str">
        <f t="shared" si="1443"/>
        <v/>
      </c>
      <c r="AK4304" s="11" t="str">
        <f t="shared" si="1444"/>
        <v/>
      </c>
      <c r="AN4304" s="11" t="str">
        <f t="shared" si="1445"/>
        <v/>
      </c>
      <c r="AO4304" s="11" t="str">
        <f t="shared" si="1446"/>
        <v/>
      </c>
      <c r="AP4304" s="11" t="str">
        <f t="shared" si="1447"/>
        <v/>
      </c>
      <c r="AT4304" s="11" t="str">
        <f t="shared" si="1448"/>
        <v/>
      </c>
      <c r="AU4304" s="11" t="str">
        <f t="shared" si="1449"/>
        <v/>
      </c>
      <c r="AV4304" s="11" t="str">
        <f t="shared" si="1450"/>
        <v/>
      </c>
      <c r="AW4304" s="11" t="str">
        <f t="shared" si="1451"/>
        <v/>
      </c>
      <c r="AX4304" s="11" t="str">
        <f t="shared" si="1452"/>
        <v/>
      </c>
      <c r="AY4304" s="11" t="str">
        <f t="shared" si="1453"/>
        <v/>
      </c>
      <c r="AZ4304" s="11" t="str">
        <f t="shared" si="1454"/>
        <v/>
      </c>
      <c r="BA4304" s="11" t="str">
        <f t="shared" si="1455"/>
        <v xml:space="preserve"> </v>
      </c>
      <c r="BB4304" s="11" t="str">
        <f>IFERROR(IF(AW4304="","",VLOOKUP(AW4304,SUSS!R:S,2,FALSE)),AY4304*SUSS!$M$2)</f>
        <v/>
      </c>
      <c r="BC4304" s="11" t="str">
        <f t="shared" si="1456"/>
        <v/>
      </c>
    </row>
    <row r="4305" spans="29:55">
      <c r="AC4305" s="11" t="str">
        <f t="shared" si="1436"/>
        <v/>
      </c>
      <c r="AD4305" s="11" t="str">
        <f t="shared" si="1437"/>
        <v/>
      </c>
      <c r="AE4305" s="11" t="str">
        <f t="shared" si="1438"/>
        <v/>
      </c>
      <c r="AF4305" s="11" t="str">
        <f t="shared" si="1439"/>
        <v/>
      </c>
      <c r="AG4305" s="11" t="str">
        <f t="shared" si="1440"/>
        <v/>
      </c>
      <c r="AH4305" s="11" t="str">
        <f t="shared" si="1441"/>
        <v/>
      </c>
      <c r="AI4305" s="11" t="str">
        <f t="shared" si="1442"/>
        <v/>
      </c>
      <c r="AJ4305" s="11" t="str">
        <f t="shared" si="1443"/>
        <v/>
      </c>
      <c r="AK4305" s="11" t="str">
        <f t="shared" si="1444"/>
        <v/>
      </c>
      <c r="AN4305" s="11" t="str">
        <f t="shared" si="1445"/>
        <v/>
      </c>
      <c r="AO4305" s="11" t="str">
        <f t="shared" si="1446"/>
        <v/>
      </c>
      <c r="AP4305" s="11" t="str">
        <f t="shared" si="1447"/>
        <v/>
      </c>
      <c r="AT4305" s="11" t="str">
        <f t="shared" si="1448"/>
        <v/>
      </c>
      <c r="AU4305" s="11" t="str">
        <f t="shared" si="1449"/>
        <v/>
      </c>
      <c r="AV4305" s="11" t="str">
        <f t="shared" si="1450"/>
        <v/>
      </c>
      <c r="AW4305" s="11" t="str">
        <f t="shared" si="1451"/>
        <v/>
      </c>
      <c r="AX4305" s="11" t="str">
        <f t="shared" si="1452"/>
        <v/>
      </c>
      <c r="AY4305" s="11" t="str">
        <f t="shared" si="1453"/>
        <v/>
      </c>
      <c r="AZ4305" s="11" t="str">
        <f t="shared" si="1454"/>
        <v/>
      </c>
      <c r="BA4305" s="11" t="str">
        <f t="shared" si="1455"/>
        <v xml:space="preserve"> </v>
      </c>
      <c r="BB4305" s="11" t="str">
        <f>IFERROR(IF(AW4305="","",VLOOKUP(AW4305,SUSS!R:S,2,FALSE)),AY4305*SUSS!$M$2)</f>
        <v/>
      </c>
      <c r="BC4305" s="11" t="str">
        <f t="shared" si="1456"/>
        <v/>
      </c>
    </row>
    <row r="4306" spans="29:55">
      <c r="AC4306" s="11" t="str">
        <f t="shared" si="1436"/>
        <v/>
      </c>
      <c r="AD4306" s="11" t="str">
        <f t="shared" si="1437"/>
        <v/>
      </c>
      <c r="AE4306" s="11" t="str">
        <f t="shared" si="1438"/>
        <v/>
      </c>
      <c r="AF4306" s="11" t="str">
        <f t="shared" si="1439"/>
        <v/>
      </c>
      <c r="AG4306" s="11" t="str">
        <f t="shared" si="1440"/>
        <v/>
      </c>
      <c r="AH4306" s="11" t="str">
        <f t="shared" si="1441"/>
        <v/>
      </c>
      <c r="AI4306" s="11" t="str">
        <f t="shared" si="1442"/>
        <v/>
      </c>
      <c r="AJ4306" s="11" t="str">
        <f t="shared" si="1443"/>
        <v/>
      </c>
      <c r="AK4306" s="11" t="str">
        <f t="shared" si="1444"/>
        <v/>
      </c>
      <c r="AN4306" s="11" t="str">
        <f t="shared" si="1445"/>
        <v/>
      </c>
      <c r="AO4306" s="11" t="str">
        <f t="shared" si="1446"/>
        <v/>
      </c>
      <c r="AP4306" s="11" t="str">
        <f t="shared" si="1447"/>
        <v/>
      </c>
      <c r="AT4306" s="11" t="str">
        <f t="shared" si="1448"/>
        <v/>
      </c>
      <c r="AU4306" s="11" t="str">
        <f t="shared" si="1449"/>
        <v/>
      </c>
      <c r="AV4306" s="11" t="str">
        <f t="shared" si="1450"/>
        <v/>
      </c>
      <c r="AW4306" s="11" t="str">
        <f t="shared" si="1451"/>
        <v/>
      </c>
      <c r="AX4306" s="11" t="str">
        <f t="shared" si="1452"/>
        <v/>
      </c>
      <c r="AY4306" s="11" t="str">
        <f t="shared" si="1453"/>
        <v/>
      </c>
      <c r="AZ4306" s="11" t="str">
        <f t="shared" si="1454"/>
        <v/>
      </c>
      <c r="BA4306" s="11" t="str">
        <f t="shared" si="1455"/>
        <v xml:space="preserve"> </v>
      </c>
      <c r="BB4306" s="11" t="str">
        <f>IFERROR(IF(AW4306="","",VLOOKUP(AW4306,SUSS!R:S,2,FALSE)),AY4306*SUSS!$M$2)</f>
        <v/>
      </c>
      <c r="BC4306" s="11" t="str">
        <f t="shared" si="1456"/>
        <v/>
      </c>
    </row>
    <row r="4307" spans="29:55">
      <c r="AC4307" s="11" t="str">
        <f t="shared" si="1436"/>
        <v/>
      </c>
      <c r="AD4307" s="11" t="str">
        <f t="shared" si="1437"/>
        <v/>
      </c>
      <c r="AE4307" s="11" t="str">
        <f t="shared" si="1438"/>
        <v/>
      </c>
      <c r="AF4307" s="11" t="str">
        <f t="shared" si="1439"/>
        <v/>
      </c>
      <c r="AG4307" s="11" t="str">
        <f t="shared" si="1440"/>
        <v/>
      </c>
      <c r="AH4307" s="11" t="str">
        <f t="shared" si="1441"/>
        <v/>
      </c>
      <c r="AI4307" s="11" t="str">
        <f t="shared" si="1442"/>
        <v/>
      </c>
      <c r="AJ4307" s="11" t="str">
        <f t="shared" si="1443"/>
        <v/>
      </c>
      <c r="AK4307" s="11" t="str">
        <f t="shared" si="1444"/>
        <v/>
      </c>
      <c r="AN4307" s="11" t="str">
        <f t="shared" si="1445"/>
        <v/>
      </c>
      <c r="AO4307" s="11" t="str">
        <f t="shared" si="1446"/>
        <v/>
      </c>
      <c r="AP4307" s="11" t="str">
        <f t="shared" si="1447"/>
        <v/>
      </c>
      <c r="AT4307" s="11" t="str">
        <f t="shared" si="1448"/>
        <v/>
      </c>
      <c r="AU4307" s="11" t="str">
        <f t="shared" si="1449"/>
        <v/>
      </c>
      <c r="AV4307" s="11" t="str">
        <f t="shared" si="1450"/>
        <v/>
      </c>
      <c r="AW4307" s="11" t="str">
        <f t="shared" si="1451"/>
        <v/>
      </c>
      <c r="AX4307" s="11" t="str">
        <f t="shared" si="1452"/>
        <v/>
      </c>
      <c r="AY4307" s="11" t="str">
        <f t="shared" si="1453"/>
        <v/>
      </c>
      <c r="AZ4307" s="11" t="str">
        <f t="shared" si="1454"/>
        <v/>
      </c>
      <c r="BA4307" s="11" t="str">
        <f t="shared" si="1455"/>
        <v xml:space="preserve"> </v>
      </c>
      <c r="BB4307" s="11" t="str">
        <f>IFERROR(IF(AW4307="","",VLOOKUP(AW4307,SUSS!R:S,2,FALSE)),AY4307*SUSS!$M$2)</f>
        <v/>
      </c>
      <c r="BC4307" s="11" t="str">
        <f t="shared" si="1456"/>
        <v/>
      </c>
    </row>
    <row r="4308" spans="29:55">
      <c r="AC4308" s="11" t="str">
        <f t="shared" si="1436"/>
        <v/>
      </c>
      <c r="AD4308" s="11" t="str">
        <f t="shared" si="1437"/>
        <v/>
      </c>
      <c r="AE4308" s="11" t="str">
        <f t="shared" si="1438"/>
        <v/>
      </c>
      <c r="AF4308" s="11" t="str">
        <f t="shared" si="1439"/>
        <v/>
      </c>
      <c r="AG4308" s="11" t="str">
        <f t="shared" si="1440"/>
        <v/>
      </c>
      <c r="AH4308" s="11" t="str">
        <f t="shared" si="1441"/>
        <v/>
      </c>
      <c r="AI4308" s="11" t="str">
        <f t="shared" si="1442"/>
        <v/>
      </c>
      <c r="AJ4308" s="11" t="str">
        <f t="shared" si="1443"/>
        <v/>
      </c>
      <c r="AK4308" s="11" t="str">
        <f t="shared" si="1444"/>
        <v/>
      </c>
      <c r="AN4308" s="11" t="str">
        <f t="shared" si="1445"/>
        <v/>
      </c>
      <c r="AO4308" s="11" t="str">
        <f t="shared" si="1446"/>
        <v/>
      </c>
      <c r="AP4308" s="11" t="str">
        <f t="shared" si="1447"/>
        <v/>
      </c>
      <c r="AT4308" s="11" t="str">
        <f t="shared" si="1448"/>
        <v/>
      </c>
      <c r="AU4308" s="11" t="str">
        <f t="shared" si="1449"/>
        <v/>
      </c>
      <c r="AV4308" s="11" t="str">
        <f t="shared" si="1450"/>
        <v/>
      </c>
      <c r="AW4308" s="11" t="str">
        <f t="shared" si="1451"/>
        <v/>
      </c>
      <c r="AX4308" s="11" t="str">
        <f t="shared" si="1452"/>
        <v/>
      </c>
      <c r="AY4308" s="11" t="str">
        <f t="shared" si="1453"/>
        <v/>
      </c>
      <c r="AZ4308" s="11" t="str">
        <f t="shared" si="1454"/>
        <v/>
      </c>
      <c r="BA4308" s="11" t="str">
        <f t="shared" si="1455"/>
        <v xml:space="preserve"> </v>
      </c>
      <c r="BB4308" s="11" t="str">
        <f>IFERROR(IF(AW4308="","",VLOOKUP(AW4308,SUSS!R:S,2,FALSE)),AY4308*SUSS!$M$2)</f>
        <v/>
      </c>
      <c r="BC4308" s="11" t="str">
        <f t="shared" si="1456"/>
        <v/>
      </c>
    </row>
    <row r="4309" spans="29:55">
      <c r="AC4309" s="11" t="str">
        <f t="shared" si="1436"/>
        <v/>
      </c>
      <c r="AD4309" s="11" t="str">
        <f t="shared" si="1437"/>
        <v/>
      </c>
      <c r="AE4309" s="11" t="str">
        <f t="shared" si="1438"/>
        <v/>
      </c>
      <c r="AF4309" s="11" t="str">
        <f t="shared" si="1439"/>
        <v/>
      </c>
      <c r="AG4309" s="11" t="str">
        <f t="shared" si="1440"/>
        <v/>
      </c>
      <c r="AH4309" s="11" t="str">
        <f t="shared" si="1441"/>
        <v/>
      </c>
      <c r="AI4309" s="11" t="str">
        <f t="shared" si="1442"/>
        <v/>
      </c>
      <c r="AJ4309" s="11" t="str">
        <f t="shared" si="1443"/>
        <v/>
      </c>
      <c r="AK4309" s="11" t="str">
        <f t="shared" si="1444"/>
        <v/>
      </c>
      <c r="AN4309" s="11" t="str">
        <f t="shared" si="1445"/>
        <v/>
      </c>
      <c r="AO4309" s="11" t="str">
        <f t="shared" si="1446"/>
        <v/>
      </c>
      <c r="AP4309" s="11" t="str">
        <f t="shared" si="1447"/>
        <v/>
      </c>
      <c r="AT4309" s="11" t="str">
        <f t="shared" si="1448"/>
        <v/>
      </c>
      <c r="AU4309" s="11" t="str">
        <f t="shared" si="1449"/>
        <v/>
      </c>
      <c r="AV4309" s="11" t="str">
        <f t="shared" si="1450"/>
        <v/>
      </c>
      <c r="AW4309" s="11" t="str">
        <f t="shared" si="1451"/>
        <v/>
      </c>
      <c r="AX4309" s="11" t="str">
        <f t="shared" si="1452"/>
        <v/>
      </c>
      <c r="AY4309" s="11" t="str">
        <f t="shared" si="1453"/>
        <v/>
      </c>
      <c r="AZ4309" s="11" t="str">
        <f t="shared" si="1454"/>
        <v/>
      </c>
      <c r="BA4309" s="11" t="str">
        <f t="shared" si="1455"/>
        <v xml:space="preserve"> </v>
      </c>
      <c r="BB4309" s="11" t="str">
        <f>IFERROR(IF(AW4309="","",VLOOKUP(AW4309,SUSS!R:S,2,FALSE)),AY4309*SUSS!$M$2)</f>
        <v/>
      </c>
      <c r="BC4309" s="11" t="str">
        <f t="shared" si="1456"/>
        <v/>
      </c>
    </row>
    <row r="4310" spans="29:55">
      <c r="AC4310" s="11" t="str">
        <f t="shared" si="1436"/>
        <v/>
      </c>
      <c r="AD4310" s="11" t="str">
        <f t="shared" si="1437"/>
        <v/>
      </c>
      <c r="AE4310" s="11" t="str">
        <f t="shared" si="1438"/>
        <v/>
      </c>
      <c r="AF4310" s="11" t="str">
        <f t="shared" si="1439"/>
        <v/>
      </c>
      <c r="AG4310" s="11" t="str">
        <f t="shared" si="1440"/>
        <v/>
      </c>
      <c r="AH4310" s="11" t="str">
        <f t="shared" si="1441"/>
        <v/>
      </c>
      <c r="AI4310" s="11" t="str">
        <f t="shared" si="1442"/>
        <v/>
      </c>
      <c r="AJ4310" s="11" t="str">
        <f t="shared" si="1443"/>
        <v/>
      </c>
      <c r="AK4310" s="11" t="str">
        <f t="shared" si="1444"/>
        <v/>
      </c>
      <c r="AN4310" s="11" t="str">
        <f t="shared" si="1445"/>
        <v/>
      </c>
      <c r="AO4310" s="11" t="str">
        <f t="shared" si="1446"/>
        <v/>
      </c>
      <c r="AP4310" s="11" t="str">
        <f t="shared" si="1447"/>
        <v/>
      </c>
      <c r="AT4310" s="11" t="str">
        <f t="shared" si="1448"/>
        <v/>
      </c>
      <c r="AU4310" s="11" t="str">
        <f t="shared" si="1449"/>
        <v/>
      </c>
      <c r="AV4310" s="11" t="str">
        <f t="shared" si="1450"/>
        <v/>
      </c>
      <c r="AW4310" s="11" t="str">
        <f t="shared" si="1451"/>
        <v/>
      </c>
      <c r="AX4310" s="11" t="str">
        <f t="shared" si="1452"/>
        <v/>
      </c>
      <c r="AY4310" s="11" t="str">
        <f t="shared" si="1453"/>
        <v/>
      </c>
      <c r="AZ4310" s="11" t="str">
        <f t="shared" si="1454"/>
        <v/>
      </c>
      <c r="BA4310" s="11" t="str">
        <f t="shared" si="1455"/>
        <v xml:space="preserve"> </v>
      </c>
      <c r="BB4310" s="11" t="str">
        <f>IFERROR(IF(AW4310="","",VLOOKUP(AW4310,SUSS!R:S,2,FALSE)),AY4310*SUSS!$M$2)</f>
        <v/>
      </c>
      <c r="BC4310" s="11" t="str">
        <f t="shared" si="1456"/>
        <v/>
      </c>
    </row>
    <row r="4311" spans="29:55">
      <c r="AC4311" s="11" t="str">
        <f t="shared" si="1436"/>
        <v/>
      </c>
      <c r="AD4311" s="11" t="str">
        <f t="shared" si="1437"/>
        <v/>
      </c>
      <c r="AE4311" s="11" t="str">
        <f t="shared" si="1438"/>
        <v/>
      </c>
      <c r="AF4311" s="11" t="str">
        <f t="shared" si="1439"/>
        <v/>
      </c>
      <c r="AG4311" s="11" t="str">
        <f t="shared" si="1440"/>
        <v/>
      </c>
      <c r="AH4311" s="11" t="str">
        <f t="shared" si="1441"/>
        <v/>
      </c>
      <c r="AI4311" s="11" t="str">
        <f t="shared" si="1442"/>
        <v/>
      </c>
      <c r="AJ4311" s="11" t="str">
        <f t="shared" si="1443"/>
        <v/>
      </c>
      <c r="AK4311" s="11" t="str">
        <f t="shared" si="1444"/>
        <v/>
      </c>
      <c r="AN4311" s="11" t="str">
        <f t="shared" si="1445"/>
        <v/>
      </c>
      <c r="AO4311" s="11" t="str">
        <f t="shared" si="1446"/>
        <v/>
      </c>
      <c r="AP4311" s="11" t="str">
        <f t="shared" si="1447"/>
        <v/>
      </c>
      <c r="AT4311" s="11" t="str">
        <f t="shared" si="1448"/>
        <v/>
      </c>
      <c r="AU4311" s="11" t="str">
        <f t="shared" si="1449"/>
        <v/>
      </c>
      <c r="AV4311" s="11" t="str">
        <f t="shared" si="1450"/>
        <v/>
      </c>
      <c r="AW4311" s="11" t="str">
        <f t="shared" si="1451"/>
        <v/>
      </c>
      <c r="AX4311" s="11" t="str">
        <f t="shared" si="1452"/>
        <v/>
      </c>
      <c r="AY4311" s="11" t="str">
        <f t="shared" si="1453"/>
        <v/>
      </c>
      <c r="AZ4311" s="11" t="str">
        <f t="shared" si="1454"/>
        <v/>
      </c>
      <c r="BA4311" s="11" t="str">
        <f t="shared" si="1455"/>
        <v xml:space="preserve"> </v>
      </c>
      <c r="BB4311" s="11" t="str">
        <f>IFERROR(IF(AW4311="","",VLOOKUP(AW4311,SUSS!R:S,2,FALSE)),AY4311*SUSS!$M$2)</f>
        <v/>
      </c>
      <c r="BC4311" s="11" t="str">
        <f t="shared" si="1456"/>
        <v/>
      </c>
    </row>
    <row r="4312" spans="29:55">
      <c r="AC4312" s="11" t="str">
        <f t="shared" si="1436"/>
        <v/>
      </c>
      <c r="AD4312" s="11" t="str">
        <f t="shared" si="1437"/>
        <v/>
      </c>
      <c r="AE4312" s="11" t="str">
        <f t="shared" si="1438"/>
        <v/>
      </c>
      <c r="AF4312" s="11" t="str">
        <f t="shared" si="1439"/>
        <v/>
      </c>
      <c r="AG4312" s="11" t="str">
        <f t="shared" si="1440"/>
        <v/>
      </c>
      <c r="AH4312" s="11" t="str">
        <f t="shared" si="1441"/>
        <v/>
      </c>
      <c r="AI4312" s="11" t="str">
        <f t="shared" si="1442"/>
        <v/>
      </c>
      <c r="AJ4312" s="11" t="str">
        <f t="shared" si="1443"/>
        <v/>
      </c>
      <c r="AK4312" s="11" t="str">
        <f t="shared" si="1444"/>
        <v/>
      </c>
      <c r="AN4312" s="11" t="str">
        <f t="shared" si="1445"/>
        <v/>
      </c>
      <c r="AO4312" s="11" t="str">
        <f t="shared" si="1446"/>
        <v/>
      </c>
      <c r="AP4312" s="11" t="str">
        <f t="shared" si="1447"/>
        <v/>
      </c>
      <c r="AT4312" s="11" t="str">
        <f t="shared" si="1448"/>
        <v/>
      </c>
      <c r="AU4312" s="11" t="str">
        <f t="shared" si="1449"/>
        <v/>
      </c>
      <c r="AV4312" s="11" t="str">
        <f t="shared" si="1450"/>
        <v/>
      </c>
      <c r="AW4312" s="11" t="str">
        <f t="shared" si="1451"/>
        <v/>
      </c>
      <c r="AX4312" s="11" t="str">
        <f t="shared" si="1452"/>
        <v/>
      </c>
      <c r="AY4312" s="11" t="str">
        <f t="shared" si="1453"/>
        <v/>
      </c>
      <c r="AZ4312" s="11" t="str">
        <f t="shared" si="1454"/>
        <v/>
      </c>
      <c r="BA4312" s="11" t="str">
        <f t="shared" si="1455"/>
        <v xml:space="preserve"> </v>
      </c>
      <c r="BB4312" s="11" t="str">
        <f>IFERROR(IF(AW4312="","",VLOOKUP(AW4312,SUSS!R:S,2,FALSE)),AY4312*SUSS!$M$2)</f>
        <v/>
      </c>
      <c r="BC4312" s="11" t="str">
        <f t="shared" si="1456"/>
        <v/>
      </c>
    </row>
    <row r="4313" spans="29:55">
      <c r="AC4313" s="11" t="str">
        <f t="shared" si="1436"/>
        <v/>
      </c>
      <c r="AD4313" s="11" t="str">
        <f t="shared" si="1437"/>
        <v/>
      </c>
      <c r="AE4313" s="11" t="str">
        <f t="shared" si="1438"/>
        <v/>
      </c>
      <c r="AF4313" s="11" t="str">
        <f t="shared" si="1439"/>
        <v/>
      </c>
      <c r="AG4313" s="11" t="str">
        <f t="shared" si="1440"/>
        <v/>
      </c>
      <c r="AH4313" s="11" t="str">
        <f t="shared" si="1441"/>
        <v/>
      </c>
      <c r="AI4313" s="11" t="str">
        <f t="shared" si="1442"/>
        <v/>
      </c>
      <c r="AJ4313" s="11" t="str">
        <f t="shared" si="1443"/>
        <v/>
      </c>
      <c r="AK4313" s="11" t="str">
        <f t="shared" si="1444"/>
        <v/>
      </c>
      <c r="AN4313" s="11" t="str">
        <f t="shared" si="1445"/>
        <v/>
      </c>
      <c r="AO4313" s="11" t="str">
        <f t="shared" si="1446"/>
        <v/>
      </c>
      <c r="AP4313" s="11" t="str">
        <f t="shared" si="1447"/>
        <v/>
      </c>
      <c r="AT4313" s="11" t="str">
        <f t="shared" si="1448"/>
        <v/>
      </c>
      <c r="AU4313" s="11" t="str">
        <f t="shared" si="1449"/>
        <v/>
      </c>
      <c r="AV4313" s="11" t="str">
        <f t="shared" si="1450"/>
        <v/>
      </c>
      <c r="AW4313" s="11" t="str">
        <f t="shared" si="1451"/>
        <v/>
      </c>
      <c r="AX4313" s="11" t="str">
        <f t="shared" si="1452"/>
        <v/>
      </c>
      <c r="AY4313" s="11" t="str">
        <f t="shared" si="1453"/>
        <v/>
      </c>
      <c r="AZ4313" s="11" t="str">
        <f t="shared" si="1454"/>
        <v/>
      </c>
      <c r="BA4313" s="11" t="str">
        <f t="shared" si="1455"/>
        <v xml:space="preserve"> </v>
      </c>
      <c r="BB4313" s="11" t="str">
        <f>IFERROR(IF(AW4313="","",VLOOKUP(AW4313,SUSS!R:S,2,FALSE)),AY4313*SUSS!$M$2)</f>
        <v/>
      </c>
      <c r="BC4313" s="11" t="str">
        <f t="shared" si="1456"/>
        <v/>
      </c>
    </row>
    <row r="4314" spans="29:55">
      <c r="AC4314" s="11" t="str">
        <f t="shared" si="1436"/>
        <v/>
      </c>
      <c r="AD4314" s="11" t="str">
        <f t="shared" si="1437"/>
        <v/>
      </c>
      <c r="AE4314" s="11" t="str">
        <f t="shared" si="1438"/>
        <v/>
      </c>
      <c r="AF4314" s="11" t="str">
        <f t="shared" si="1439"/>
        <v/>
      </c>
      <c r="AG4314" s="11" t="str">
        <f t="shared" si="1440"/>
        <v/>
      </c>
      <c r="AH4314" s="11" t="str">
        <f t="shared" si="1441"/>
        <v/>
      </c>
      <c r="AI4314" s="11" t="str">
        <f t="shared" si="1442"/>
        <v/>
      </c>
      <c r="AJ4314" s="11" t="str">
        <f t="shared" si="1443"/>
        <v/>
      </c>
      <c r="AK4314" s="11" t="str">
        <f t="shared" si="1444"/>
        <v/>
      </c>
      <c r="AN4314" s="11" t="str">
        <f t="shared" si="1445"/>
        <v/>
      </c>
      <c r="AO4314" s="11" t="str">
        <f t="shared" si="1446"/>
        <v/>
      </c>
      <c r="AP4314" s="11" t="str">
        <f t="shared" si="1447"/>
        <v/>
      </c>
      <c r="AT4314" s="11" t="str">
        <f t="shared" si="1448"/>
        <v/>
      </c>
      <c r="AU4314" s="11" t="str">
        <f t="shared" si="1449"/>
        <v/>
      </c>
      <c r="AV4314" s="11" t="str">
        <f t="shared" si="1450"/>
        <v/>
      </c>
      <c r="AW4314" s="11" t="str">
        <f t="shared" si="1451"/>
        <v/>
      </c>
      <c r="AX4314" s="11" t="str">
        <f t="shared" si="1452"/>
        <v/>
      </c>
      <c r="AY4314" s="11" t="str">
        <f t="shared" si="1453"/>
        <v/>
      </c>
      <c r="AZ4314" s="11" t="str">
        <f t="shared" si="1454"/>
        <v/>
      </c>
      <c r="BA4314" s="11" t="str">
        <f t="shared" si="1455"/>
        <v xml:space="preserve"> </v>
      </c>
      <c r="BB4314" s="11" t="str">
        <f>IFERROR(IF(AW4314="","",VLOOKUP(AW4314,SUSS!R:S,2,FALSE)),AY4314*SUSS!$M$2)</f>
        <v/>
      </c>
      <c r="BC4314" s="11" t="str">
        <f t="shared" si="1456"/>
        <v/>
      </c>
    </row>
    <row r="4315" spans="29:55">
      <c r="AC4315" s="11" t="str">
        <f t="shared" si="1436"/>
        <v/>
      </c>
      <c r="AD4315" s="11" t="str">
        <f t="shared" si="1437"/>
        <v/>
      </c>
      <c r="AE4315" s="11" t="str">
        <f t="shared" si="1438"/>
        <v/>
      </c>
      <c r="AF4315" s="11" t="str">
        <f t="shared" si="1439"/>
        <v/>
      </c>
      <c r="AG4315" s="11" t="str">
        <f t="shared" si="1440"/>
        <v/>
      </c>
      <c r="AH4315" s="11" t="str">
        <f t="shared" si="1441"/>
        <v/>
      </c>
      <c r="AI4315" s="11" t="str">
        <f t="shared" si="1442"/>
        <v/>
      </c>
      <c r="AJ4315" s="11" t="str">
        <f t="shared" si="1443"/>
        <v/>
      </c>
      <c r="AK4315" s="11" t="str">
        <f t="shared" si="1444"/>
        <v/>
      </c>
      <c r="AN4315" s="11" t="str">
        <f t="shared" si="1445"/>
        <v/>
      </c>
      <c r="AO4315" s="11" t="str">
        <f t="shared" si="1446"/>
        <v/>
      </c>
      <c r="AP4315" s="11" t="str">
        <f t="shared" si="1447"/>
        <v/>
      </c>
      <c r="AT4315" s="11" t="str">
        <f t="shared" si="1448"/>
        <v/>
      </c>
      <c r="AU4315" s="11" t="str">
        <f t="shared" si="1449"/>
        <v/>
      </c>
      <c r="AV4315" s="11" t="str">
        <f t="shared" si="1450"/>
        <v/>
      </c>
      <c r="AW4315" s="11" t="str">
        <f t="shared" si="1451"/>
        <v/>
      </c>
      <c r="AX4315" s="11" t="str">
        <f t="shared" si="1452"/>
        <v/>
      </c>
      <c r="AY4315" s="11" t="str">
        <f t="shared" si="1453"/>
        <v/>
      </c>
      <c r="AZ4315" s="11" t="str">
        <f t="shared" si="1454"/>
        <v/>
      </c>
      <c r="BA4315" s="11" t="str">
        <f t="shared" si="1455"/>
        <v xml:space="preserve"> </v>
      </c>
      <c r="BB4315" s="11" t="str">
        <f>IFERROR(IF(AW4315="","",VLOOKUP(AW4315,SUSS!R:S,2,FALSE)),AY4315*SUSS!$M$2)</f>
        <v/>
      </c>
      <c r="BC4315" s="11" t="str">
        <f t="shared" si="1456"/>
        <v/>
      </c>
    </row>
    <row r="4316" spans="29:55">
      <c r="AC4316" s="11" t="str">
        <f t="shared" si="1436"/>
        <v/>
      </c>
      <c r="AD4316" s="11" t="str">
        <f t="shared" si="1437"/>
        <v/>
      </c>
      <c r="AE4316" s="11" t="str">
        <f t="shared" si="1438"/>
        <v/>
      </c>
      <c r="AF4316" s="11" t="str">
        <f t="shared" si="1439"/>
        <v/>
      </c>
      <c r="AG4316" s="11" t="str">
        <f t="shared" si="1440"/>
        <v/>
      </c>
      <c r="AH4316" s="11" t="str">
        <f t="shared" si="1441"/>
        <v/>
      </c>
      <c r="AI4316" s="11" t="str">
        <f t="shared" si="1442"/>
        <v/>
      </c>
      <c r="AJ4316" s="11" t="str">
        <f t="shared" si="1443"/>
        <v/>
      </c>
      <c r="AK4316" s="11" t="str">
        <f t="shared" si="1444"/>
        <v/>
      </c>
      <c r="AN4316" s="11" t="str">
        <f t="shared" si="1445"/>
        <v/>
      </c>
      <c r="AO4316" s="11" t="str">
        <f t="shared" si="1446"/>
        <v/>
      </c>
      <c r="AP4316" s="11" t="str">
        <f t="shared" si="1447"/>
        <v/>
      </c>
      <c r="AT4316" s="11" t="str">
        <f t="shared" si="1448"/>
        <v/>
      </c>
      <c r="AU4316" s="11" t="str">
        <f t="shared" si="1449"/>
        <v/>
      </c>
      <c r="AV4316" s="11" t="str">
        <f t="shared" si="1450"/>
        <v/>
      </c>
      <c r="AW4316" s="11" t="str">
        <f t="shared" si="1451"/>
        <v/>
      </c>
      <c r="AX4316" s="11" t="str">
        <f t="shared" si="1452"/>
        <v/>
      </c>
      <c r="AY4316" s="11" t="str">
        <f t="shared" si="1453"/>
        <v/>
      </c>
      <c r="AZ4316" s="11" t="str">
        <f t="shared" si="1454"/>
        <v/>
      </c>
      <c r="BA4316" s="11" t="str">
        <f t="shared" si="1455"/>
        <v xml:space="preserve"> </v>
      </c>
      <c r="BB4316" s="11" t="str">
        <f>IFERROR(IF(AW4316="","",VLOOKUP(AW4316,SUSS!R:S,2,FALSE)),AY4316*SUSS!$M$2)</f>
        <v/>
      </c>
      <c r="BC4316" s="11" t="str">
        <f t="shared" si="1456"/>
        <v/>
      </c>
    </row>
    <row r="4317" spans="29:55">
      <c r="AC4317" s="11" t="str">
        <f t="shared" si="1436"/>
        <v/>
      </c>
      <c r="AD4317" s="11" t="str">
        <f t="shared" si="1437"/>
        <v/>
      </c>
      <c r="AE4317" s="11" t="str">
        <f t="shared" si="1438"/>
        <v/>
      </c>
      <c r="AF4317" s="11" t="str">
        <f t="shared" si="1439"/>
        <v/>
      </c>
      <c r="AG4317" s="11" t="str">
        <f t="shared" si="1440"/>
        <v/>
      </c>
      <c r="AH4317" s="11" t="str">
        <f t="shared" si="1441"/>
        <v/>
      </c>
      <c r="AI4317" s="11" t="str">
        <f t="shared" si="1442"/>
        <v/>
      </c>
      <c r="AJ4317" s="11" t="str">
        <f t="shared" si="1443"/>
        <v/>
      </c>
      <c r="AK4317" s="11" t="str">
        <f t="shared" si="1444"/>
        <v/>
      </c>
      <c r="AN4317" s="11" t="str">
        <f t="shared" si="1445"/>
        <v/>
      </c>
      <c r="AO4317" s="11" t="str">
        <f t="shared" si="1446"/>
        <v/>
      </c>
      <c r="AP4317" s="11" t="str">
        <f t="shared" si="1447"/>
        <v/>
      </c>
      <c r="AT4317" s="11" t="str">
        <f t="shared" si="1448"/>
        <v/>
      </c>
      <c r="AU4317" s="11" t="str">
        <f t="shared" si="1449"/>
        <v/>
      </c>
      <c r="AV4317" s="11" t="str">
        <f t="shared" si="1450"/>
        <v/>
      </c>
      <c r="AW4317" s="11" t="str">
        <f t="shared" si="1451"/>
        <v/>
      </c>
      <c r="AX4317" s="11" t="str">
        <f t="shared" si="1452"/>
        <v/>
      </c>
      <c r="AY4317" s="11" t="str">
        <f t="shared" si="1453"/>
        <v/>
      </c>
      <c r="AZ4317" s="11" t="str">
        <f t="shared" si="1454"/>
        <v/>
      </c>
      <c r="BA4317" s="11" t="str">
        <f t="shared" si="1455"/>
        <v xml:space="preserve"> </v>
      </c>
      <c r="BB4317" s="11" t="str">
        <f>IFERROR(IF(AW4317="","",VLOOKUP(AW4317,SUSS!R:S,2,FALSE)),AY4317*SUSS!$M$2)</f>
        <v/>
      </c>
      <c r="BC4317" s="11" t="str">
        <f t="shared" si="1456"/>
        <v/>
      </c>
    </row>
    <row r="4318" spans="29:55">
      <c r="AC4318" s="11" t="str">
        <f t="shared" si="1436"/>
        <v/>
      </c>
      <c r="AD4318" s="11" t="str">
        <f t="shared" si="1437"/>
        <v/>
      </c>
      <c r="AE4318" s="11" t="str">
        <f t="shared" si="1438"/>
        <v/>
      </c>
      <c r="AF4318" s="11" t="str">
        <f t="shared" si="1439"/>
        <v/>
      </c>
      <c r="AG4318" s="11" t="str">
        <f t="shared" si="1440"/>
        <v/>
      </c>
      <c r="AH4318" s="11" t="str">
        <f t="shared" si="1441"/>
        <v/>
      </c>
      <c r="AI4318" s="11" t="str">
        <f t="shared" si="1442"/>
        <v/>
      </c>
      <c r="AJ4318" s="11" t="str">
        <f t="shared" si="1443"/>
        <v/>
      </c>
      <c r="AK4318" s="11" t="str">
        <f t="shared" si="1444"/>
        <v/>
      </c>
      <c r="AN4318" s="11" t="str">
        <f t="shared" si="1445"/>
        <v/>
      </c>
      <c r="AO4318" s="11" t="str">
        <f t="shared" si="1446"/>
        <v/>
      </c>
      <c r="AP4318" s="11" t="str">
        <f t="shared" si="1447"/>
        <v/>
      </c>
      <c r="AT4318" s="11" t="str">
        <f t="shared" si="1448"/>
        <v/>
      </c>
      <c r="AU4318" s="11" t="str">
        <f t="shared" si="1449"/>
        <v/>
      </c>
      <c r="AV4318" s="11" t="str">
        <f t="shared" si="1450"/>
        <v/>
      </c>
      <c r="AW4318" s="11" t="str">
        <f t="shared" si="1451"/>
        <v/>
      </c>
      <c r="AX4318" s="11" t="str">
        <f t="shared" si="1452"/>
        <v/>
      </c>
      <c r="AY4318" s="11" t="str">
        <f t="shared" si="1453"/>
        <v/>
      </c>
      <c r="AZ4318" s="11" t="str">
        <f t="shared" si="1454"/>
        <v/>
      </c>
      <c r="BA4318" s="11" t="str">
        <f t="shared" si="1455"/>
        <v xml:space="preserve"> </v>
      </c>
      <c r="BB4318" s="11" t="str">
        <f>IFERROR(IF(AW4318="","",VLOOKUP(AW4318,SUSS!R:S,2,FALSE)),AY4318*SUSS!$M$2)</f>
        <v/>
      </c>
      <c r="BC4318" s="11" t="str">
        <f t="shared" si="1456"/>
        <v/>
      </c>
    </row>
    <row r="4319" spans="29:55">
      <c r="AC4319" s="11" t="str">
        <f t="shared" si="1436"/>
        <v/>
      </c>
      <c r="AD4319" s="11" t="str">
        <f t="shared" si="1437"/>
        <v/>
      </c>
      <c r="AE4319" s="11" t="str">
        <f t="shared" si="1438"/>
        <v/>
      </c>
      <c r="AF4319" s="11" t="str">
        <f t="shared" si="1439"/>
        <v/>
      </c>
      <c r="AG4319" s="11" t="str">
        <f t="shared" si="1440"/>
        <v/>
      </c>
      <c r="AH4319" s="11" t="str">
        <f t="shared" si="1441"/>
        <v/>
      </c>
      <c r="AI4319" s="11" t="str">
        <f t="shared" si="1442"/>
        <v/>
      </c>
      <c r="AJ4319" s="11" t="str">
        <f t="shared" si="1443"/>
        <v/>
      </c>
      <c r="AK4319" s="11" t="str">
        <f t="shared" si="1444"/>
        <v/>
      </c>
      <c r="AN4319" s="11" t="str">
        <f t="shared" si="1445"/>
        <v/>
      </c>
      <c r="AO4319" s="11" t="str">
        <f t="shared" si="1446"/>
        <v/>
      </c>
      <c r="AP4319" s="11" t="str">
        <f t="shared" si="1447"/>
        <v/>
      </c>
      <c r="AT4319" s="11" t="str">
        <f t="shared" si="1448"/>
        <v/>
      </c>
      <c r="AU4319" s="11" t="str">
        <f t="shared" si="1449"/>
        <v/>
      </c>
      <c r="AV4319" s="11" t="str">
        <f t="shared" si="1450"/>
        <v/>
      </c>
      <c r="AW4319" s="11" t="str">
        <f t="shared" si="1451"/>
        <v/>
      </c>
      <c r="AX4319" s="11" t="str">
        <f t="shared" si="1452"/>
        <v/>
      </c>
      <c r="AY4319" s="11" t="str">
        <f t="shared" si="1453"/>
        <v/>
      </c>
      <c r="AZ4319" s="11" t="str">
        <f t="shared" si="1454"/>
        <v/>
      </c>
      <c r="BA4319" s="11" t="str">
        <f t="shared" si="1455"/>
        <v xml:space="preserve"> </v>
      </c>
      <c r="BB4319" s="11" t="str">
        <f>IFERROR(IF(AW4319="","",VLOOKUP(AW4319,SUSS!R:S,2,FALSE)),AY4319*SUSS!$M$2)</f>
        <v/>
      </c>
      <c r="BC4319" s="11" t="str">
        <f t="shared" si="1456"/>
        <v/>
      </c>
    </row>
    <row r="4320" spans="29:55">
      <c r="AC4320" s="11" t="str">
        <f t="shared" si="1436"/>
        <v/>
      </c>
      <c r="AD4320" s="11" t="str">
        <f t="shared" si="1437"/>
        <v/>
      </c>
      <c r="AE4320" s="11" t="str">
        <f t="shared" si="1438"/>
        <v/>
      </c>
      <c r="AF4320" s="11" t="str">
        <f t="shared" si="1439"/>
        <v/>
      </c>
      <c r="AG4320" s="11" t="str">
        <f t="shared" si="1440"/>
        <v/>
      </c>
      <c r="AH4320" s="11" t="str">
        <f t="shared" si="1441"/>
        <v/>
      </c>
      <c r="AI4320" s="11" t="str">
        <f t="shared" si="1442"/>
        <v/>
      </c>
      <c r="AJ4320" s="11" t="str">
        <f t="shared" si="1443"/>
        <v/>
      </c>
      <c r="AK4320" s="11" t="str">
        <f t="shared" si="1444"/>
        <v/>
      </c>
      <c r="AN4320" s="11" t="str">
        <f t="shared" si="1445"/>
        <v/>
      </c>
      <c r="AO4320" s="11" t="str">
        <f t="shared" si="1446"/>
        <v/>
      </c>
      <c r="AP4320" s="11" t="str">
        <f t="shared" si="1447"/>
        <v/>
      </c>
      <c r="AT4320" s="11" t="str">
        <f t="shared" si="1448"/>
        <v/>
      </c>
      <c r="AU4320" s="11" t="str">
        <f t="shared" si="1449"/>
        <v/>
      </c>
      <c r="AV4320" s="11" t="str">
        <f t="shared" si="1450"/>
        <v/>
      </c>
      <c r="AW4320" s="11" t="str">
        <f t="shared" si="1451"/>
        <v/>
      </c>
      <c r="AX4320" s="11" t="str">
        <f t="shared" si="1452"/>
        <v/>
      </c>
      <c r="AY4320" s="11" t="str">
        <f t="shared" si="1453"/>
        <v/>
      </c>
      <c r="AZ4320" s="11" t="str">
        <f t="shared" si="1454"/>
        <v/>
      </c>
      <c r="BA4320" s="11" t="str">
        <f t="shared" si="1455"/>
        <v xml:space="preserve"> </v>
      </c>
      <c r="BB4320" s="11" t="str">
        <f>IFERROR(IF(AW4320="","",VLOOKUP(AW4320,SUSS!R:S,2,FALSE)),AY4320*SUSS!$M$2)</f>
        <v/>
      </c>
      <c r="BC4320" s="11" t="str">
        <f t="shared" si="1456"/>
        <v/>
      </c>
    </row>
    <row r="4321" spans="29:55">
      <c r="AC4321" s="11" t="str">
        <f t="shared" ref="AC4321:AC4384" si="1457">IF($E4321=$AD$1,IF($G4321=$AE$1,A4321,""),"")</f>
        <v/>
      </c>
      <c r="AD4321" s="11" t="str">
        <f t="shared" ref="AD4321:AD4384" si="1458">IF($E4321=$AD$1,IF($G4321=$AE$1,E4321,""),"")</f>
        <v/>
      </c>
      <c r="AE4321" s="11" t="str">
        <f t="shared" ref="AE4321:AE4384" si="1459">IF($E4321=$AD$1,IF($G4321=$AE$1,F4321,""),"")</f>
        <v/>
      </c>
      <c r="AF4321" s="11" t="str">
        <f t="shared" ref="AF4321:AF4384" si="1460">IF($E4321=$AD$1,IF($G4321=$AE$1,G4321,""),"")</f>
        <v/>
      </c>
      <c r="AG4321" s="11" t="str">
        <f t="shared" ref="AG4321:AG4384" si="1461">IF($E4321=$AD$1,IF($G4321=$AE$1,I4321,""),"")</f>
        <v/>
      </c>
      <c r="AH4321" s="11" t="str">
        <f t="shared" ref="AH4321:AH4384" si="1462">IF($E4321=$AD$1,IF($G4321=$AE$1,J4321,""),"")</f>
        <v/>
      </c>
      <c r="AI4321" s="11" t="str">
        <f t="shared" ref="AI4321:AI4384" si="1463">IF($E4321=$AD$1,IF($G4321=$AE$1,K4321,""),"")</f>
        <v/>
      </c>
      <c r="AJ4321" s="11" t="str">
        <f t="shared" ref="AJ4321:AJ4384" si="1464">IF($E4321=$AD$1,IF($G4321=$AE$1,B4321,""),"")</f>
        <v/>
      </c>
      <c r="AK4321" s="11" t="str">
        <f t="shared" ref="AK4321:AK4384" si="1465">IF($E4321=$AD$1,IF($G4321=$AE$1,C4321,""),"")</f>
        <v/>
      </c>
      <c r="AN4321" s="11" t="str">
        <f t="shared" ref="AN4321:AN4384" si="1466">LEFT(AO4321,7)</f>
        <v/>
      </c>
      <c r="AO4321" s="11" t="str">
        <f t="shared" ref="AO4321:AO4384" si="1467">IF(AF4321=$AE$1,AJ4321&amp;"/"&amp;AK4321&amp;" "&amp;AD4321,"")</f>
        <v/>
      </c>
      <c r="AP4321" s="11" t="str">
        <f t="shared" ref="AP4321:AP4384" si="1468">IF(AO4321&lt;&gt;"",AI4321,"")</f>
        <v/>
      </c>
      <c r="AT4321" s="11" t="str">
        <f t="shared" ref="AT4321:AT4384" si="1469">IF($Q4321=$AD$1,N4321,"")</f>
        <v/>
      </c>
      <c r="AU4321" s="11" t="str">
        <f t="shared" ref="AU4321:AU4384" si="1470">IF($Q4321=$AD$1,O4321,"")</f>
        <v/>
      </c>
      <c r="AV4321" s="11" t="str">
        <f t="shared" ref="AV4321:AV4384" si="1471">IF($Q4321=$AD$1,P4321,"")</f>
        <v/>
      </c>
      <c r="AW4321" s="11" t="str">
        <f t="shared" ref="AW4321:AW4384" si="1472">IF($Q4321=$AD$1,T4321,"")</f>
        <v/>
      </c>
      <c r="AX4321" s="11" t="str">
        <f t="shared" ref="AX4321:AX4384" si="1473">IF(AW4321&lt;&gt;"",AW4321&amp;" "&amp;$AD$1,"")</f>
        <v/>
      </c>
      <c r="AY4321" s="11" t="str">
        <f t="shared" ref="AY4321:AY4384" si="1474">VLOOKUP(AX4321,AO:AP,2,FALSE)</f>
        <v/>
      </c>
      <c r="AZ4321" s="11" t="str">
        <f t="shared" ref="AZ4321:AZ4384" si="1475">IF(AY4321="","",AV4321/AY4321)</f>
        <v/>
      </c>
      <c r="BA4321" s="11" t="str">
        <f t="shared" ref="BA4321:BA4384" si="1476">AT4321&amp;" "&amp;AU4321</f>
        <v xml:space="preserve"> </v>
      </c>
      <c r="BB4321" s="11" t="str">
        <f>IFERROR(IF(AW4321="","",VLOOKUP(AW4321,SUSS!R:S,2,FALSE)),AY4321*SUSS!$M$2)</f>
        <v/>
      </c>
      <c r="BC4321" s="11" t="str">
        <f t="shared" ref="BC4321:BC4384" si="1477">IFERROR(IF(BB4321&lt;&gt;"",AZ4321*BB4321,""),"VER")</f>
        <v/>
      </c>
    </row>
    <row r="4322" spans="29:55">
      <c r="AC4322" s="11" t="str">
        <f t="shared" si="1457"/>
        <v/>
      </c>
      <c r="AD4322" s="11" t="str">
        <f t="shared" si="1458"/>
        <v/>
      </c>
      <c r="AE4322" s="11" t="str">
        <f t="shared" si="1459"/>
        <v/>
      </c>
      <c r="AF4322" s="11" t="str">
        <f t="shared" si="1460"/>
        <v/>
      </c>
      <c r="AG4322" s="11" t="str">
        <f t="shared" si="1461"/>
        <v/>
      </c>
      <c r="AH4322" s="11" t="str">
        <f t="shared" si="1462"/>
        <v/>
      </c>
      <c r="AI4322" s="11" t="str">
        <f t="shared" si="1463"/>
        <v/>
      </c>
      <c r="AJ4322" s="11" t="str">
        <f t="shared" si="1464"/>
        <v/>
      </c>
      <c r="AK4322" s="11" t="str">
        <f t="shared" si="1465"/>
        <v/>
      </c>
      <c r="AN4322" s="11" t="str">
        <f t="shared" si="1466"/>
        <v/>
      </c>
      <c r="AO4322" s="11" t="str">
        <f t="shared" si="1467"/>
        <v/>
      </c>
      <c r="AP4322" s="11" t="str">
        <f t="shared" si="1468"/>
        <v/>
      </c>
      <c r="AT4322" s="11" t="str">
        <f t="shared" si="1469"/>
        <v/>
      </c>
      <c r="AU4322" s="11" t="str">
        <f t="shared" si="1470"/>
        <v/>
      </c>
      <c r="AV4322" s="11" t="str">
        <f t="shared" si="1471"/>
        <v/>
      </c>
      <c r="AW4322" s="11" t="str">
        <f t="shared" si="1472"/>
        <v/>
      </c>
      <c r="AX4322" s="11" t="str">
        <f t="shared" si="1473"/>
        <v/>
      </c>
      <c r="AY4322" s="11" t="str">
        <f t="shared" si="1474"/>
        <v/>
      </c>
      <c r="AZ4322" s="11" t="str">
        <f t="shared" si="1475"/>
        <v/>
      </c>
      <c r="BA4322" s="11" t="str">
        <f t="shared" si="1476"/>
        <v xml:space="preserve"> </v>
      </c>
      <c r="BB4322" s="11" t="str">
        <f>IFERROR(IF(AW4322="","",VLOOKUP(AW4322,SUSS!R:S,2,FALSE)),AY4322*SUSS!$M$2)</f>
        <v/>
      </c>
      <c r="BC4322" s="11" t="str">
        <f t="shared" si="1477"/>
        <v/>
      </c>
    </row>
    <row r="4323" spans="29:55">
      <c r="AC4323" s="11" t="str">
        <f t="shared" si="1457"/>
        <v/>
      </c>
      <c r="AD4323" s="11" t="str">
        <f t="shared" si="1458"/>
        <v/>
      </c>
      <c r="AE4323" s="11" t="str">
        <f t="shared" si="1459"/>
        <v/>
      </c>
      <c r="AF4323" s="11" t="str">
        <f t="shared" si="1460"/>
        <v/>
      </c>
      <c r="AG4323" s="11" t="str">
        <f t="shared" si="1461"/>
        <v/>
      </c>
      <c r="AH4323" s="11" t="str">
        <f t="shared" si="1462"/>
        <v/>
      </c>
      <c r="AI4323" s="11" t="str">
        <f t="shared" si="1463"/>
        <v/>
      </c>
      <c r="AJ4323" s="11" t="str">
        <f t="shared" si="1464"/>
        <v/>
      </c>
      <c r="AK4323" s="11" t="str">
        <f t="shared" si="1465"/>
        <v/>
      </c>
      <c r="AN4323" s="11" t="str">
        <f t="shared" si="1466"/>
        <v/>
      </c>
      <c r="AO4323" s="11" t="str">
        <f t="shared" si="1467"/>
        <v/>
      </c>
      <c r="AP4323" s="11" t="str">
        <f t="shared" si="1468"/>
        <v/>
      </c>
      <c r="AT4323" s="11" t="str">
        <f t="shared" si="1469"/>
        <v/>
      </c>
      <c r="AU4323" s="11" t="str">
        <f t="shared" si="1470"/>
        <v/>
      </c>
      <c r="AV4323" s="11" t="str">
        <f t="shared" si="1471"/>
        <v/>
      </c>
      <c r="AW4323" s="11" t="str">
        <f t="shared" si="1472"/>
        <v/>
      </c>
      <c r="AX4323" s="11" t="str">
        <f t="shared" si="1473"/>
        <v/>
      </c>
      <c r="AY4323" s="11" t="str">
        <f t="shared" si="1474"/>
        <v/>
      </c>
      <c r="AZ4323" s="11" t="str">
        <f t="shared" si="1475"/>
        <v/>
      </c>
      <c r="BA4323" s="11" t="str">
        <f t="shared" si="1476"/>
        <v xml:space="preserve"> </v>
      </c>
      <c r="BB4323" s="11" t="str">
        <f>IFERROR(IF(AW4323="","",VLOOKUP(AW4323,SUSS!R:S,2,FALSE)),AY4323*SUSS!$M$2)</f>
        <v/>
      </c>
      <c r="BC4323" s="11" t="str">
        <f t="shared" si="1477"/>
        <v/>
      </c>
    </row>
    <row r="4324" spans="29:55">
      <c r="AC4324" s="11" t="str">
        <f t="shared" si="1457"/>
        <v/>
      </c>
      <c r="AD4324" s="11" t="str">
        <f t="shared" si="1458"/>
        <v/>
      </c>
      <c r="AE4324" s="11" t="str">
        <f t="shared" si="1459"/>
        <v/>
      </c>
      <c r="AF4324" s="11" t="str">
        <f t="shared" si="1460"/>
        <v/>
      </c>
      <c r="AG4324" s="11" t="str">
        <f t="shared" si="1461"/>
        <v/>
      </c>
      <c r="AH4324" s="11" t="str">
        <f t="shared" si="1462"/>
        <v/>
      </c>
      <c r="AI4324" s="11" t="str">
        <f t="shared" si="1463"/>
        <v/>
      </c>
      <c r="AJ4324" s="11" t="str">
        <f t="shared" si="1464"/>
        <v/>
      </c>
      <c r="AK4324" s="11" t="str">
        <f t="shared" si="1465"/>
        <v/>
      </c>
      <c r="AN4324" s="11" t="str">
        <f t="shared" si="1466"/>
        <v/>
      </c>
      <c r="AO4324" s="11" t="str">
        <f t="shared" si="1467"/>
        <v/>
      </c>
      <c r="AP4324" s="11" t="str">
        <f t="shared" si="1468"/>
        <v/>
      </c>
      <c r="AT4324" s="11" t="str">
        <f t="shared" si="1469"/>
        <v/>
      </c>
      <c r="AU4324" s="11" t="str">
        <f t="shared" si="1470"/>
        <v/>
      </c>
      <c r="AV4324" s="11" t="str">
        <f t="shared" si="1471"/>
        <v/>
      </c>
      <c r="AW4324" s="11" t="str">
        <f t="shared" si="1472"/>
        <v/>
      </c>
      <c r="AX4324" s="11" t="str">
        <f t="shared" si="1473"/>
        <v/>
      </c>
      <c r="AY4324" s="11" t="str">
        <f t="shared" si="1474"/>
        <v/>
      </c>
      <c r="AZ4324" s="11" t="str">
        <f t="shared" si="1475"/>
        <v/>
      </c>
      <c r="BA4324" s="11" t="str">
        <f t="shared" si="1476"/>
        <v xml:space="preserve"> </v>
      </c>
      <c r="BB4324" s="11" t="str">
        <f>IFERROR(IF(AW4324="","",VLOOKUP(AW4324,SUSS!R:S,2,FALSE)),AY4324*SUSS!$M$2)</f>
        <v/>
      </c>
      <c r="BC4324" s="11" t="str">
        <f t="shared" si="1477"/>
        <v/>
      </c>
    </row>
    <row r="4325" spans="29:55">
      <c r="AC4325" s="11" t="str">
        <f t="shared" si="1457"/>
        <v/>
      </c>
      <c r="AD4325" s="11" t="str">
        <f t="shared" si="1458"/>
        <v/>
      </c>
      <c r="AE4325" s="11" t="str">
        <f t="shared" si="1459"/>
        <v/>
      </c>
      <c r="AF4325" s="11" t="str">
        <f t="shared" si="1460"/>
        <v/>
      </c>
      <c r="AG4325" s="11" t="str">
        <f t="shared" si="1461"/>
        <v/>
      </c>
      <c r="AH4325" s="11" t="str">
        <f t="shared" si="1462"/>
        <v/>
      </c>
      <c r="AI4325" s="11" t="str">
        <f t="shared" si="1463"/>
        <v/>
      </c>
      <c r="AJ4325" s="11" t="str">
        <f t="shared" si="1464"/>
        <v/>
      </c>
      <c r="AK4325" s="11" t="str">
        <f t="shared" si="1465"/>
        <v/>
      </c>
      <c r="AN4325" s="11" t="str">
        <f t="shared" si="1466"/>
        <v/>
      </c>
      <c r="AO4325" s="11" t="str">
        <f t="shared" si="1467"/>
        <v/>
      </c>
      <c r="AP4325" s="11" t="str">
        <f t="shared" si="1468"/>
        <v/>
      </c>
      <c r="AT4325" s="11" t="str">
        <f t="shared" si="1469"/>
        <v/>
      </c>
      <c r="AU4325" s="11" t="str">
        <f t="shared" si="1470"/>
        <v/>
      </c>
      <c r="AV4325" s="11" t="str">
        <f t="shared" si="1471"/>
        <v/>
      </c>
      <c r="AW4325" s="11" t="str">
        <f t="shared" si="1472"/>
        <v/>
      </c>
      <c r="AX4325" s="11" t="str">
        <f t="shared" si="1473"/>
        <v/>
      </c>
      <c r="AY4325" s="11" t="str">
        <f t="shared" si="1474"/>
        <v/>
      </c>
      <c r="AZ4325" s="11" t="str">
        <f t="shared" si="1475"/>
        <v/>
      </c>
      <c r="BA4325" s="11" t="str">
        <f t="shared" si="1476"/>
        <v xml:space="preserve"> </v>
      </c>
      <c r="BB4325" s="11" t="str">
        <f>IFERROR(IF(AW4325="","",VLOOKUP(AW4325,SUSS!R:S,2,FALSE)),AY4325*SUSS!$M$2)</f>
        <v/>
      </c>
      <c r="BC4325" s="11" t="str">
        <f t="shared" si="1477"/>
        <v/>
      </c>
    </row>
    <row r="4326" spans="29:55">
      <c r="AC4326" s="11" t="str">
        <f t="shared" si="1457"/>
        <v/>
      </c>
      <c r="AD4326" s="11" t="str">
        <f t="shared" si="1458"/>
        <v/>
      </c>
      <c r="AE4326" s="11" t="str">
        <f t="shared" si="1459"/>
        <v/>
      </c>
      <c r="AF4326" s="11" t="str">
        <f t="shared" si="1460"/>
        <v/>
      </c>
      <c r="AG4326" s="11" t="str">
        <f t="shared" si="1461"/>
        <v/>
      </c>
      <c r="AH4326" s="11" t="str">
        <f t="shared" si="1462"/>
        <v/>
      </c>
      <c r="AI4326" s="11" t="str">
        <f t="shared" si="1463"/>
        <v/>
      </c>
      <c r="AJ4326" s="11" t="str">
        <f t="shared" si="1464"/>
        <v/>
      </c>
      <c r="AK4326" s="11" t="str">
        <f t="shared" si="1465"/>
        <v/>
      </c>
      <c r="AN4326" s="11" t="str">
        <f t="shared" si="1466"/>
        <v/>
      </c>
      <c r="AO4326" s="11" t="str">
        <f t="shared" si="1467"/>
        <v/>
      </c>
      <c r="AP4326" s="11" t="str">
        <f t="shared" si="1468"/>
        <v/>
      </c>
      <c r="AT4326" s="11" t="str">
        <f t="shared" si="1469"/>
        <v/>
      </c>
      <c r="AU4326" s="11" t="str">
        <f t="shared" si="1470"/>
        <v/>
      </c>
      <c r="AV4326" s="11" t="str">
        <f t="shared" si="1471"/>
        <v/>
      </c>
      <c r="AW4326" s="11" t="str">
        <f t="shared" si="1472"/>
        <v/>
      </c>
      <c r="AX4326" s="11" t="str">
        <f t="shared" si="1473"/>
        <v/>
      </c>
      <c r="AY4326" s="11" t="str">
        <f t="shared" si="1474"/>
        <v/>
      </c>
      <c r="AZ4326" s="11" t="str">
        <f t="shared" si="1475"/>
        <v/>
      </c>
      <c r="BA4326" s="11" t="str">
        <f t="shared" si="1476"/>
        <v xml:space="preserve"> </v>
      </c>
      <c r="BB4326" s="11" t="str">
        <f>IFERROR(IF(AW4326="","",VLOOKUP(AW4326,SUSS!R:S,2,FALSE)),AY4326*SUSS!$M$2)</f>
        <v/>
      </c>
      <c r="BC4326" s="11" t="str">
        <f t="shared" si="1477"/>
        <v/>
      </c>
    </row>
    <row r="4327" spans="29:55">
      <c r="AC4327" s="11" t="str">
        <f t="shared" si="1457"/>
        <v/>
      </c>
      <c r="AD4327" s="11" t="str">
        <f t="shared" si="1458"/>
        <v/>
      </c>
      <c r="AE4327" s="11" t="str">
        <f t="shared" si="1459"/>
        <v/>
      </c>
      <c r="AF4327" s="11" t="str">
        <f t="shared" si="1460"/>
        <v/>
      </c>
      <c r="AG4327" s="11" t="str">
        <f t="shared" si="1461"/>
        <v/>
      </c>
      <c r="AH4327" s="11" t="str">
        <f t="shared" si="1462"/>
        <v/>
      </c>
      <c r="AI4327" s="11" t="str">
        <f t="shared" si="1463"/>
        <v/>
      </c>
      <c r="AJ4327" s="11" t="str">
        <f t="shared" si="1464"/>
        <v/>
      </c>
      <c r="AK4327" s="11" t="str">
        <f t="shared" si="1465"/>
        <v/>
      </c>
      <c r="AN4327" s="11" t="str">
        <f t="shared" si="1466"/>
        <v/>
      </c>
      <c r="AO4327" s="11" t="str">
        <f t="shared" si="1467"/>
        <v/>
      </c>
      <c r="AP4327" s="11" t="str">
        <f t="shared" si="1468"/>
        <v/>
      </c>
      <c r="AT4327" s="11" t="str">
        <f t="shared" si="1469"/>
        <v/>
      </c>
      <c r="AU4327" s="11" t="str">
        <f t="shared" si="1470"/>
        <v/>
      </c>
      <c r="AV4327" s="11" t="str">
        <f t="shared" si="1471"/>
        <v/>
      </c>
      <c r="AW4327" s="11" t="str">
        <f t="shared" si="1472"/>
        <v/>
      </c>
      <c r="AX4327" s="11" t="str">
        <f t="shared" si="1473"/>
        <v/>
      </c>
      <c r="AY4327" s="11" t="str">
        <f t="shared" si="1474"/>
        <v/>
      </c>
      <c r="AZ4327" s="11" t="str">
        <f t="shared" si="1475"/>
        <v/>
      </c>
      <c r="BA4327" s="11" t="str">
        <f t="shared" si="1476"/>
        <v xml:space="preserve"> </v>
      </c>
      <c r="BB4327" s="11" t="str">
        <f>IFERROR(IF(AW4327="","",VLOOKUP(AW4327,SUSS!R:S,2,FALSE)),AY4327*SUSS!$M$2)</f>
        <v/>
      </c>
      <c r="BC4327" s="11" t="str">
        <f t="shared" si="1477"/>
        <v/>
      </c>
    </row>
    <row r="4328" spans="29:55">
      <c r="AC4328" s="11" t="str">
        <f t="shared" si="1457"/>
        <v/>
      </c>
      <c r="AD4328" s="11" t="str">
        <f t="shared" si="1458"/>
        <v/>
      </c>
      <c r="AE4328" s="11" t="str">
        <f t="shared" si="1459"/>
        <v/>
      </c>
      <c r="AF4328" s="11" t="str">
        <f t="shared" si="1460"/>
        <v/>
      </c>
      <c r="AG4328" s="11" t="str">
        <f t="shared" si="1461"/>
        <v/>
      </c>
      <c r="AH4328" s="11" t="str">
        <f t="shared" si="1462"/>
        <v/>
      </c>
      <c r="AI4328" s="11" t="str">
        <f t="shared" si="1463"/>
        <v/>
      </c>
      <c r="AJ4328" s="11" t="str">
        <f t="shared" si="1464"/>
        <v/>
      </c>
      <c r="AK4328" s="11" t="str">
        <f t="shared" si="1465"/>
        <v/>
      </c>
      <c r="AN4328" s="11" t="str">
        <f t="shared" si="1466"/>
        <v/>
      </c>
      <c r="AO4328" s="11" t="str">
        <f t="shared" si="1467"/>
        <v/>
      </c>
      <c r="AP4328" s="11" t="str">
        <f t="shared" si="1468"/>
        <v/>
      </c>
      <c r="AT4328" s="11" t="str">
        <f t="shared" si="1469"/>
        <v/>
      </c>
      <c r="AU4328" s="11" t="str">
        <f t="shared" si="1470"/>
        <v/>
      </c>
      <c r="AV4328" s="11" t="str">
        <f t="shared" si="1471"/>
        <v/>
      </c>
      <c r="AW4328" s="11" t="str">
        <f t="shared" si="1472"/>
        <v/>
      </c>
      <c r="AX4328" s="11" t="str">
        <f t="shared" si="1473"/>
        <v/>
      </c>
      <c r="AY4328" s="11" t="str">
        <f t="shared" si="1474"/>
        <v/>
      </c>
      <c r="AZ4328" s="11" t="str">
        <f t="shared" si="1475"/>
        <v/>
      </c>
      <c r="BA4328" s="11" t="str">
        <f t="shared" si="1476"/>
        <v xml:space="preserve"> </v>
      </c>
      <c r="BB4328" s="11" t="str">
        <f>IFERROR(IF(AW4328="","",VLOOKUP(AW4328,SUSS!R:S,2,FALSE)),AY4328*SUSS!$M$2)</f>
        <v/>
      </c>
      <c r="BC4328" s="11" t="str">
        <f t="shared" si="1477"/>
        <v/>
      </c>
    </row>
    <row r="4329" spans="29:55">
      <c r="AC4329" s="11" t="str">
        <f t="shared" si="1457"/>
        <v/>
      </c>
      <c r="AD4329" s="11" t="str">
        <f t="shared" si="1458"/>
        <v/>
      </c>
      <c r="AE4329" s="11" t="str">
        <f t="shared" si="1459"/>
        <v/>
      </c>
      <c r="AF4329" s="11" t="str">
        <f t="shared" si="1460"/>
        <v/>
      </c>
      <c r="AG4329" s="11" t="str">
        <f t="shared" si="1461"/>
        <v/>
      </c>
      <c r="AH4329" s="11" t="str">
        <f t="shared" si="1462"/>
        <v/>
      </c>
      <c r="AI4329" s="11" t="str">
        <f t="shared" si="1463"/>
        <v/>
      </c>
      <c r="AJ4329" s="11" t="str">
        <f t="shared" si="1464"/>
        <v/>
      </c>
      <c r="AK4329" s="11" t="str">
        <f t="shared" si="1465"/>
        <v/>
      </c>
      <c r="AN4329" s="11" t="str">
        <f t="shared" si="1466"/>
        <v/>
      </c>
      <c r="AO4329" s="11" t="str">
        <f t="shared" si="1467"/>
        <v/>
      </c>
      <c r="AP4329" s="11" t="str">
        <f t="shared" si="1468"/>
        <v/>
      </c>
      <c r="AT4329" s="11" t="str">
        <f t="shared" si="1469"/>
        <v/>
      </c>
      <c r="AU4329" s="11" t="str">
        <f t="shared" si="1470"/>
        <v/>
      </c>
      <c r="AV4329" s="11" t="str">
        <f t="shared" si="1471"/>
        <v/>
      </c>
      <c r="AW4329" s="11" t="str">
        <f t="shared" si="1472"/>
        <v/>
      </c>
      <c r="AX4329" s="11" t="str">
        <f t="shared" si="1473"/>
        <v/>
      </c>
      <c r="AY4329" s="11" t="str">
        <f t="shared" si="1474"/>
        <v/>
      </c>
      <c r="AZ4329" s="11" t="str">
        <f t="shared" si="1475"/>
        <v/>
      </c>
      <c r="BA4329" s="11" t="str">
        <f t="shared" si="1476"/>
        <v xml:space="preserve"> </v>
      </c>
      <c r="BB4329" s="11" t="str">
        <f>IFERROR(IF(AW4329="","",VLOOKUP(AW4329,SUSS!R:S,2,FALSE)),AY4329*SUSS!$M$2)</f>
        <v/>
      </c>
      <c r="BC4329" s="11" t="str">
        <f t="shared" si="1477"/>
        <v/>
      </c>
    </row>
    <row r="4330" spans="29:55">
      <c r="AC4330" s="11" t="str">
        <f t="shared" si="1457"/>
        <v/>
      </c>
      <c r="AD4330" s="11" t="str">
        <f t="shared" si="1458"/>
        <v/>
      </c>
      <c r="AE4330" s="11" t="str">
        <f t="shared" si="1459"/>
        <v/>
      </c>
      <c r="AF4330" s="11" t="str">
        <f t="shared" si="1460"/>
        <v/>
      </c>
      <c r="AG4330" s="11" t="str">
        <f t="shared" si="1461"/>
        <v/>
      </c>
      <c r="AH4330" s="11" t="str">
        <f t="shared" si="1462"/>
        <v/>
      </c>
      <c r="AI4330" s="11" t="str">
        <f t="shared" si="1463"/>
        <v/>
      </c>
      <c r="AJ4330" s="11" t="str">
        <f t="shared" si="1464"/>
        <v/>
      </c>
      <c r="AK4330" s="11" t="str">
        <f t="shared" si="1465"/>
        <v/>
      </c>
      <c r="AN4330" s="11" t="str">
        <f t="shared" si="1466"/>
        <v/>
      </c>
      <c r="AO4330" s="11" t="str">
        <f t="shared" si="1467"/>
        <v/>
      </c>
      <c r="AP4330" s="11" t="str">
        <f t="shared" si="1468"/>
        <v/>
      </c>
      <c r="AT4330" s="11" t="str">
        <f t="shared" si="1469"/>
        <v/>
      </c>
      <c r="AU4330" s="11" t="str">
        <f t="shared" si="1470"/>
        <v/>
      </c>
      <c r="AV4330" s="11" t="str">
        <f t="shared" si="1471"/>
        <v/>
      </c>
      <c r="AW4330" s="11" t="str">
        <f t="shared" si="1472"/>
        <v/>
      </c>
      <c r="AX4330" s="11" t="str">
        <f t="shared" si="1473"/>
        <v/>
      </c>
      <c r="AY4330" s="11" t="str">
        <f t="shared" si="1474"/>
        <v/>
      </c>
      <c r="AZ4330" s="11" t="str">
        <f t="shared" si="1475"/>
        <v/>
      </c>
      <c r="BA4330" s="11" t="str">
        <f t="shared" si="1476"/>
        <v xml:space="preserve"> </v>
      </c>
      <c r="BB4330" s="11" t="str">
        <f>IFERROR(IF(AW4330="","",VLOOKUP(AW4330,SUSS!R:S,2,FALSE)),AY4330*SUSS!$M$2)</f>
        <v/>
      </c>
      <c r="BC4330" s="11" t="str">
        <f t="shared" si="1477"/>
        <v/>
      </c>
    </row>
    <row r="4331" spans="29:55">
      <c r="AC4331" s="11" t="str">
        <f t="shared" si="1457"/>
        <v/>
      </c>
      <c r="AD4331" s="11" t="str">
        <f t="shared" si="1458"/>
        <v/>
      </c>
      <c r="AE4331" s="11" t="str">
        <f t="shared" si="1459"/>
        <v/>
      </c>
      <c r="AF4331" s="11" t="str">
        <f t="shared" si="1460"/>
        <v/>
      </c>
      <c r="AG4331" s="11" t="str">
        <f t="shared" si="1461"/>
        <v/>
      </c>
      <c r="AH4331" s="11" t="str">
        <f t="shared" si="1462"/>
        <v/>
      </c>
      <c r="AI4331" s="11" t="str">
        <f t="shared" si="1463"/>
        <v/>
      </c>
      <c r="AJ4331" s="11" t="str">
        <f t="shared" si="1464"/>
        <v/>
      </c>
      <c r="AK4331" s="11" t="str">
        <f t="shared" si="1465"/>
        <v/>
      </c>
      <c r="AN4331" s="11" t="str">
        <f t="shared" si="1466"/>
        <v/>
      </c>
      <c r="AO4331" s="11" t="str">
        <f t="shared" si="1467"/>
        <v/>
      </c>
      <c r="AP4331" s="11" t="str">
        <f t="shared" si="1468"/>
        <v/>
      </c>
      <c r="AT4331" s="11" t="str">
        <f t="shared" si="1469"/>
        <v/>
      </c>
      <c r="AU4331" s="11" t="str">
        <f t="shared" si="1470"/>
        <v/>
      </c>
      <c r="AV4331" s="11" t="str">
        <f t="shared" si="1471"/>
        <v/>
      </c>
      <c r="AW4331" s="11" t="str">
        <f t="shared" si="1472"/>
        <v/>
      </c>
      <c r="AX4331" s="11" t="str">
        <f t="shared" si="1473"/>
        <v/>
      </c>
      <c r="AY4331" s="11" t="str">
        <f t="shared" si="1474"/>
        <v/>
      </c>
      <c r="AZ4331" s="11" t="str">
        <f t="shared" si="1475"/>
        <v/>
      </c>
      <c r="BA4331" s="11" t="str">
        <f t="shared" si="1476"/>
        <v xml:space="preserve"> </v>
      </c>
      <c r="BB4331" s="11" t="str">
        <f>IFERROR(IF(AW4331="","",VLOOKUP(AW4331,SUSS!R:S,2,FALSE)),AY4331*SUSS!$M$2)</f>
        <v/>
      </c>
      <c r="BC4331" s="11" t="str">
        <f t="shared" si="1477"/>
        <v/>
      </c>
    </row>
    <row r="4332" spans="29:55">
      <c r="AC4332" s="11" t="str">
        <f t="shared" si="1457"/>
        <v/>
      </c>
      <c r="AD4332" s="11" t="str">
        <f t="shared" si="1458"/>
        <v/>
      </c>
      <c r="AE4332" s="11" t="str">
        <f t="shared" si="1459"/>
        <v/>
      </c>
      <c r="AF4332" s="11" t="str">
        <f t="shared" si="1460"/>
        <v/>
      </c>
      <c r="AG4332" s="11" t="str">
        <f t="shared" si="1461"/>
        <v/>
      </c>
      <c r="AH4332" s="11" t="str">
        <f t="shared" si="1462"/>
        <v/>
      </c>
      <c r="AI4332" s="11" t="str">
        <f t="shared" si="1463"/>
        <v/>
      </c>
      <c r="AJ4332" s="11" t="str">
        <f t="shared" si="1464"/>
        <v/>
      </c>
      <c r="AK4332" s="11" t="str">
        <f t="shared" si="1465"/>
        <v/>
      </c>
      <c r="AN4332" s="11" t="str">
        <f t="shared" si="1466"/>
        <v/>
      </c>
      <c r="AO4332" s="11" t="str">
        <f t="shared" si="1467"/>
        <v/>
      </c>
      <c r="AP4332" s="11" t="str">
        <f t="shared" si="1468"/>
        <v/>
      </c>
      <c r="AT4332" s="11" t="str">
        <f t="shared" si="1469"/>
        <v/>
      </c>
      <c r="AU4332" s="11" t="str">
        <f t="shared" si="1470"/>
        <v/>
      </c>
      <c r="AV4332" s="11" t="str">
        <f t="shared" si="1471"/>
        <v/>
      </c>
      <c r="AW4332" s="11" t="str">
        <f t="shared" si="1472"/>
        <v/>
      </c>
      <c r="AX4332" s="11" t="str">
        <f t="shared" si="1473"/>
        <v/>
      </c>
      <c r="AY4332" s="11" t="str">
        <f t="shared" si="1474"/>
        <v/>
      </c>
      <c r="AZ4332" s="11" t="str">
        <f t="shared" si="1475"/>
        <v/>
      </c>
      <c r="BA4332" s="11" t="str">
        <f t="shared" si="1476"/>
        <v xml:space="preserve"> </v>
      </c>
      <c r="BB4332" s="11" t="str">
        <f>IFERROR(IF(AW4332="","",VLOOKUP(AW4332,SUSS!R:S,2,FALSE)),AY4332*SUSS!$M$2)</f>
        <v/>
      </c>
      <c r="BC4332" s="11" t="str">
        <f t="shared" si="1477"/>
        <v/>
      </c>
    </row>
    <row r="4333" spans="29:55">
      <c r="AC4333" s="11" t="str">
        <f t="shared" si="1457"/>
        <v/>
      </c>
      <c r="AD4333" s="11" t="str">
        <f t="shared" si="1458"/>
        <v/>
      </c>
      <c r="AE4333" s="11" t="str">
        <f t="shared" si="1459"/>
        <v/>
      </c>
      <c r="AF4333" s="11" t="str">
        <f t="shared" si="1460"/>
        <v/>
      </c>
      <c r="AG4333" s="11" t="str">
        <f t="shared" si="1461"/>
        <v/>
      </c>
      <c r="AH4333" s="11" t="str">
        <f t="shared" si="1462"/>
        <v/>
      </c>
      <c r="AI4333" s="11" t="str">
        <f t="shared" si="1463"/>
        <v/>
      </c>
      <c r="AJ4333" s="11" t="str">
        <f t="shared" si="1464"/>
        <v/>
      </c>
      <c r="AK4333" s="11" t="str">
        <f t="shared" si="1465"/>
        <v/>
      </c>
      <c r="AN4333" s="11" t="str">
        <f t="shared" si="1466"/>
        <v/>
      </c>
      <c r="AO4333" s="11" t="str">
        <f t="shared" si="1467"/>
        <v/>
      </c>
      <c r="AP4333" s="11" t="str">
        <f t="shared" si="1468"/>
        <v/>
      </c>
      <c r="AT4333" s="11" t="str">
        <f t="shared" si="1469"/>
        <v/>
      </c>
      <c r="AU4333" s="11" t="str">
        <f t="shared" si="1470"/>
        <v/>
      </c>
      <c r="AV4333" s="11" t="str">
        <f t="shared" si="1471"/>
        <v/>
      </c>
      <c r="AW4333" s="11" t="str">
        <f t="shared" si="1472"/>
        <v/>
      </c>
      <c r="AX4333" s="11" t="str">
        <f t="shared" si="1473"/>
        <v/>
      </c>
      <c r="AY4333" s="11" t="str">
        <f t="shared" si="1474"/>
        <v/>
      </c>
      <c r="AZ4333" s="11" t="str">
        <f t="shared" si="1475"/>
        <v/>
      </c>
      <c r="BA4333" s="11" t="str">
        <f t="shared" si="1476"/>
        <v xml:space="preserve"> </v>
      </c>
      <c r="BB4333" s="11" t="str">
        <f>IFERROR(IF(AW4333="","",VLOOKUP(AW4333,SUSS!R:S,2,FALSE)),AY4333*SUSS!$M$2)</f>
        <v/>
      </c>
      <c r="BC4333" s="11" t="str">
        <f t="shared" si="1477"/>
        <v/>
      </c>
    </row>
    <row r="4334" spans="29:55">
      <c r="AC4334" s="11" t="str">
        <f t="shared" si="1457"/>
        <v/>
      </c>
      <c r="AD4334" s="11" t="str">
        <f t="shared" si="1458"/>
        <v/>
      </c>
      <c r="AE4334" s="11" t="str">
        <f t="shared" si="1459"/>
        <v/>
      </c>
      <c r="AF4334" s="11" t="str">
        <f t="shared" si="1460"/>
        <v/>
      </c>
      <c r="AG4334" s="11" t="str">
        <f t="shared" si="1461"/>
        <v/>
      </c>
      <c r="AH4334" s="11" t="str">
        <f t="shared" si="1462"/>
        <v/>
      </c>
      <c r="AI4334" s="11" t="str">
        <f t="shared" si="1463"/>
        <v/>
      </c>
      <c r="AJ4334" s="11" t="str">
        <f t="shared" si="1464"/>
        <v/>
      </c>
      <c r="AK4334" s="11" t="str">
        <f t="shared" si="1465"/>
        <v/>
      </c>
      <c r="AN4334" s="11" t="str">
        <f t="shared" si="1466"/>
        <v/>
      </c>
      <c r="AO4334" s="11" t="str">
        <f t="shared" si="1467"/>
        <v/>
      </c>
      <c r="AP4334" s="11" t="str">
        <f t="shared" si="1468"/>
        <v/>
      </c>
      <c r="AT4334" s="11" t="str">
        <f t="shared" si="1469"/>
        <v/>
      </c>
      <c r="AU4334" s="11" t="str">
        <f t="shared" si="1470"/>
        <v/>
      </c>
      <c r="AV4334" s="11" t="str">
        <f t="shared" si="1471"/>
        <v/>
      </c>
      <c r="AW4334" s="11" t="str">
        <f t="shared" si="1472"/>
        <v/>
      </c>
      <c r="AX4334" s="11" t="str">
        <f t="shared" si="1473"/>
        <v/>
      </c>
      <c r="AY4334" s="11" t="str">
        <f t="shared" si="1474"/>
        <v/>
      </c>
      <c r="AZ4334" s="11" t="str">
        <f t="shared" si="1475"/>
        <v/>
      </c>
      <c r="BA4334" s="11" t="str">
        <f t="shared" si="1476"/>
        <v xml:space="preserve"> </v>
      </c>
      <c r="BB4334" s="11" t="str">
        <f>IFERROR(IF(AW4334="","",VLOOKUP(AW4334,SUSS!R:S,2,FALSE)),AY4334*SUSS!$M$2)</f>
        <v/>
      </c>
      <c r="BC4334" s="11" t="str">
        <f t="shared" si="1477"/>
        <v/>
      </c>
    </row>
    <row r="4335" spans="29:55">
      <c r="AC4335" s="11" t="str">
        <f t="shared" si="1457"/>
        <v/>
      </c>
      <c r="AD4335" s="11" t="str">
        <f t="shared" si="1458"/>
        <v/>
      </c>
      <c r="AE4335" s="11" t="str">
        <f t="shared" si="1459"/>
        <v/>
      </c>
      <c r="AF4335" s="11" t="str">
        <f t="shared" si="1460"/>
        <v/>
      </c>
      <c r="AG4335" s="11" t="str">
        <f t="shared" si="1461"/>
        <v/>
      </c>
      <c r="AH4335" s="11" t="str">
        <f t="shared" si="1462"/>
        <v/>
      </c>
      <c r="AI4335" s="11" t="str">
        <f t="shared" si="1463"/>
        <v/>
      </c>
      <c r="AJ4335" s="11" t="str">
        <f t="shared" si="1464"/>
        <v/>
      </c>
      <c r="AK4335" s="11" t="str">
        <f t="shared" si="1465"/>
        <v/>
      </c>
      <c r="AN4335" s="11" t="str">
        <f t="shared" si="1466"/>
        <v/>
      </c>
      <c r="AO4335" s="11" t="str">
        <f t="shared" si="1467"/>
        <v/>
      </c>
      <c r="AP4335" s="11" t="str">
        <f t="shared" si="1468"/>
        <v/>
      </c>
      <c r="AT4335" s="11" t="str">
        <f t="shared" si="1469"/>
        <v/>
      </c>
      <c r="AU4335" s="11" t="str">
        <f t="shared" si="1470"/>
        <v/>
      </c>
      <c r="AV4335" s="11" t="str">
        <f t="shared" si="1471"/>
        <v/>
      </c>
      <c r="AW4335" s="11" t="str">
        <f t="shared" si="1472"/>
        <v/>
      </c>
      <c r="AX4335" s="11" t="str">
        <f t="shared" si="1473"/>
        <v/>
      </c>
      <c r="AY4335" s="11" t="str">
        <f t="shared" si="1474"/>
        <v/>
      </c>
      <c r="AZ4335" s="11" t="str">
        <f t="shared" si="1475"/>
        <v/>
      </c>
      <c r="BA4335" s="11" t="str">
        <f t="shared" si="1476"/>
        <v xml:space="preserve"> </v>
      </c>
      <c r="BB4335" s="11" t="str">
        <f>IFERROR(IF(AW4335="","",VLOOKUP(AW4335,SUSS!R:S,2,FALSE)),AY4335*SUSS!$M$2)</f>
        <v/>
      </c>
      <c r="BC4335" s="11" t="str">
        <f t="shared" si="1477"/>
        <v/>
      </c>
    </row>
    <row r="4336" spans="29:55">
      <c r="AC4336" s="11" t="str">
        <f t="shared" si="1457"/>
        <v/>
      </c>
      <c r="AD4336" s="11" t="str">
        <f t="shared" si="1458"/>
        <v/>
      </c>
      <c r="AE4336" s="11" t="str">
        <f t="shared" si="1459"/>
        <v/>
      </c>
      <c r="AF4336" s="11" t="str">
        <f t="shared" si="1460"/>
        <v/>
      </c>
      <c r="AG4336" s="11" t="str">
        <f t="shared" si="1461"/>
        <v/>
      </c>
      <c r="AH4336" s="11" t="str">
        <f t="shared" si="1462"/>
        <v/>
      </c>
      <c r="AI4336" s="11" t="str">
        <f t="shared" si="1463"/>
        <v/>
      </c>
      <c r="AJ4336" s="11" t="str">
        <f t="shared" si="1464"/>
        <v/>
      </c>
      <c r="AK4336" s="11" t="str">
        <f t="shared" si="1465"/>
        <v/>
      </c>
      <c r="AN4336" s="11" t="str">
        <f t="shared" si="1466"/>
        <v/>
      </c>
      <c r="AO4336" s="11" t="str">
        <f t="shared" si="1467"/>
        <v/>
      </c>
      <c r="AP4336" s="11" t="str">
        <f t="shared" si="1468"/>
        <v/>
      </c>
      <c r="AT4336" s="11" t="str">
        <f t="shared" si="1469"/>
        <v/>
      </c>
      <c r="AU4336" s="11" t="str">
        <f t="shared" si="1470"/>
        <v/>
      </c>
      <c r="AV4336" s="11" t="str">
        <f t="shared" si="1471"/>
        <v/>
      </c>
      <c r="AW4336" s="11" t="str">
        <f t="shared" si="1472"/>
        <v/>
      </c>
      <c r="AX4336" s="11" t="str">
        <f t="shared" si="1473"/>
        <v/>
      </c>
      <c r="AY4336" s="11" t="str">
        <f t="shared" si="1474"/>
        <v/>
      </c>
      <c r="AZ4336" s="11" t="str">
        <f t="shared" si="1475"/>
        <v/>
      </c>
      <c r="BA4336" s="11" t="str">
        <f t="shared" si="1476"/>
        <v xml:space="preserve"> </v>
      </c>
      <c r="BB4336" s="11" t="str">
        <f>IFERROR(IF(AW4336="","",VLOOKUP(AW4336,SUSS!R:S,2,FALSE)),AY4336*SUSS!$M$2)</f>
        <v/>
      </c>
      <c r="BC4336" s="11" t="str">
        <f t="shared" si="1477"/>
        <v/>
      </c>
    </row>
    <row r="4337" spans="29:55">
      <c r="AC4337" s="11" t="str">
        <f t="shared" si="1457"/>
        <v/>
      </c>
      <c r="AD4337" s="11" t="str">
        <f t="shared" si="1458"/>
        <v/>
      </c>
      <c r="AE4337" s="11" t="str">
        <f t="shared" si="1459"/>
        <v/>
      </c>
      <c r="AF4337" s="11" t="str">
        <f t="shared" si="1460"/>
        <v/>
      </c>
      <c r="AG4337" s="11" t="str">
        <f t="shared" si="1461"/>
        <v/>
      </c>
      <c r="AH4337" s="11" t="str">
        <f t="shared" si="1462"/>
        <v/>
      </c>
      <c r="AI4337" s="11" t="str">
        <f t="shared" si="1463"/>
        <v/>
      </c>
      <c r="AJ4337" s="11" t="str">
        <f t="shared" si="1464"/>
        <v/>
      </c>
      <c r="AK4337" s="11" t="str">
        <f t="shared" si="1465"/>
        <v/>
      </c>
      <c r="AN4337" s="11" t="str">
        <f t="shared" si="1466"/>
        <v/>
      </c>
      <c r="AO4337" s="11" t="str">
        <f t="shared" si="1467"/>
        <v/>
      </c>
      <c r="AP4337" s="11" t="str">
        <f t="shared" si="1468"/>
        <v/>
      </c>
      <c r="AT4337" s="11" t="str">
        <f t="shared" si="1469"/>
        <v/>
      </c>
      <c r="AU4337" s="11" t="str">
        <f t="shared" si="1470"/>
        <v/>
      </c>
      <c r="AV4337" s="11" t="str">
        <f t="shared" si="1471"/>
        <v/>
      </c>
      <c r="AW4337" s="11" t="str">
        <f t="shared" si="1472"/>
        <v/>
      </c>
      <c r="AX4337" s="11" t="str">
        <f t="shared" si="1473"/>
        <v/>
      </c>
      <c r="AY4337" s="11" t="str">
        <f t="shared" si="1474"/>
        <v/>
      </c>
      <c r="AZ4337" s="11" t="str">
        <f t="shared" si="1475"/>
        <v/>
      </c>
      <c r="BA4337" s="11" t="str">
        <f t="shared" si="1476"/>
        <v xml:space="preserve"> </v>
      </c>
      <c r="BB4337" s="11" t="str">
        <f>IFERROR(IF(AW4337="","",VLOOKUP(AW4337,SUSS!R:S,2,FALSE)),AY4337*SUSS!$M$2)</f>
        <v/>
      </c>
      <c r="BC4337" s="11" t="str">
        <f t="shared" si="1477"/>
        <v/>
      </c>
    </row>
    <row r="4338" spans="29:55">
      <c r="AC4338" s="11" t="str">
        <f t="shared" si="1457"/>
        <v/>
      </c>
      <c r="AD4338" s="11" t="str">
        <f t="shared" si="1458"/>
        <v/>
      </c>
      <c r="AE4338" s="11" t="str">
        <f t="shared" si="1459"/>
        <v/>
      </c>
      <c r="AF4338" s="11" t="str">
        <f t="shared" si="1460"/>
        <v/>
      </c>
      <c r="AG4338" s="11" t="str">
        <f t="shared" si="1461"/>
        <v/>
      </c>
      <c r="AH4338" s="11" t="str">
        <f t="shared" si="1462"/>
        <v/>
      </c>
      <c r="AI4338" s="11" t="str">
        <f t="shared" si="1463"/>
        <v/>
      </c>
      <c r="AJ4338" s="11" t="str">
        <f t="shared" si="1464"/>
        <v/>
      </c>
      <c r="AK4338" s="11" t="str">
        <f t="shared" si="1465"/>
        <v/>
      </c>
      <c r="AN4338" s="11" t="str">
        <f t="shared" si="1466"/>
        <v/>
      </c>
      <c r="AO4338" s="11" t="str">
        <f t="shared" si="1467"/>
        <v/>
      </c>
      <c r="AP4338" s="11" t="str">
        <f t="shared" si="1468"/>
        <v/>
      </c>
      <c r="AT4338" s="11" t="str">
        <f t="shared" si="1469"/>
        <v/>
      </c>
      <c r="AU4338" s="11" t="str">
        <f t="shared" si="1470"/>
        <v/>
      </c>
      <c r="AV4338" s="11" t="str">
        <f t="shared" si="1471"/>
        <v/>
      </c>
      <c r="AW4338" s="11" t="str">
        <f t="shared" si="1472"/>
        <v/>
      </c>
      <c r="AX4338" s="11" t="str">
        <f t="shared" si="1473"/>
        <v/>
      </c>
      <c r="AY4338" s="11" t="str">
        <f t="shared" si="1474"/>
        <v/>
      </c>
      <c r="AZ4338" s="11" t="str">
        <f t="shared" si="1475"/>
        <v/>
      </c>
      <c r="BA4338" s="11" t="str">
        <f t="shared" si="1476"/>
        <v xml:space="preserve"> </v>
      </c>
      <c r="BB4338" s="11" t="str">
        <f>IFERROR(IF(AW4338="","",VLOOKUP(AW4338,SUSS!R:S,2,FALSE)),AY4338*SUSS!$M$2)</f>
        <v/>
      </c>
      <c r="BC4338" s="11" t="str">
        <f t="shared" si="1477"/>
        <v/>
      </c>
    </row>
    <row r="4339" spans="29:55">
      <c r="AC4339" s="11" t="str">
        <f t="shared" si="1457"/>
        <v/>
      </c>
      <c r="AD4339" s="11" t="str">
        <f t="shared" si="1458"/>
        <v/>
      </c>
      <c r="AE4339" s="11" t="str">
        <f t="shared" si="1459"/>
        <v/>
      </c>
      <c r="AF4339" s="11" t="str">
        <f t="shared" si="1460"/>
        <v/>
      </c>
      <c r="AG4339" s="11" t="str">
        <f t="shared" si="1461"/>
        <v/>
      </c>
      <c r="AH4339" s="11" t="str">
        <f t="shared" si="1462"/>
        <v/>
      </c>
      <c r="AI4339" s="11" t="str">
        <f t="shared" si="1463"/>
        <v/>
      </c>
      <c r="AJ4339" s="11" t="str">
        <f t="shared" si="1464"/>
        <v/>
      </c>
      <c r="AK4339" s="11" t="str">
        <f t="shared" si="1465"/>
        <v/>
      </c>
      <c r="AN4339" s="11" t="str">
        <f t="shared" si="1466"/>
        <v/>
      </c>
      <c r="AO4339" s="11" t="str">
        <f t="shared" si="1467"/>
        <v/>
      </c>
      <c r="AP4339" s="11" t="str">
        <f t="shared" si="1468"/>
        <v/>
      </c>
      <c r="AT4339" s="11" t="str">
        <f t="shared" si="1469"/>
        <v/>
      </c>
      <c r="AU4339" s="11" t="str">
        <f t="shared" si="1470"/>
        <v/>
      </c>
      <c r="AV4339" s="11" t="str">
        <f t="shared" si="1471"/>
        <v/>
      </c>
      <c r="AW4339" s="11" t="str">
        <f t="shared" si="1472"/>
        <v/>
      </c>
      <c r="AX4339" s="11" t="str">
        <f t="shared" si="1473"/>
        <v/>
      </c>
      <c r="AY4339" s="11" t="str">
        <f t="shared" si="1474"/>
        <v/>
      </c>
      <c r="AZ4339" s="11" t="str">
        <f t="shared" si="1475"/>
        <v/>
      </c>
      <c r="BA4339" s="11" t="str">
        <f t="shared" si="1476"/>
        <v xml:space="preserve"> </v>
      </c>
      <c r="BB4339" s="11" t="str">
        <f>IFERROR(IF(AW4339="","",VLOOKUP(AW4339,SUSS!R:S,2,FALSE)),AY4339*SUSS!$M$2)</f>
        <v/>
      </c>
      <c r="BC4339" s="11" t="str">
        <f t="shared" si="1477"/>
        <v/>
      </c>
    </row>
    <row r="4340" spans="29:55">
      <c r="AC4340" s="11" t="str">
        <f t="shared" si="1457"/>
        <v/>
      </c>
      <c r="AD4340" s="11" t="str">
        <f t="shared" si="1458"/>
        <v/>
      </c>
      <c r="AE4340" s="11" t="str">
        <f t="shared" si="1459"/>
        <v/>
      </c>
      <c r="AF4340" s="11" t="str">
        <f t="shared" si="1460"/>
        <v/>
      </c>
      <c r="AG4340" s="11" t="str">
        <f t="shared" si="1461"/>
        <v/>
      </c>
      <c r="AH4340" s="11" t="str">
        <f t="shared" si="1462"/>
        <v/>
      </c>
      <c r="AI4340" s="11" t="str">
        <f t="shared" si="1463"/>
        <v/>
      </c>
      <c r="AJ4340" s="11" t="str">
        <f t="shared" si="1464"/>
        <v/>
      </c>
      <c r="AK4340" s="11" t="str">
        <f t="shared" si="1465"/>
        <v/>
      </c>
      <c r="AN4340" s="11" t="str">
        <f t="shared" si="1466"/>
        <v/>
      </c>
      <c r="AO4340" s="11" t="str">
        <f t="shared" si="1467"/>
        <v/>
      </c>
      <c r="AP4340" s="11" t="str">
        <f t="shared" si="1468"/>
        <v/>
      </c>
      <c r="AT4340" s="11" t="str">
        <f t="shared" si="1469"/>
        <v/>
      </c>
      <c r="AU4340" s="11" t="str">
        <f t="shared" si="1470"/>
        <v/>
      </c>
      <c r="AV4340" s="11" t="str">
        <f t="shared" si="1471"/>
        <v/>
      </c>
      <c r="AW4340" s="11" t="str">
        <f t="shared" si="1472"/>
        <v/>
      </c>
      <c r="AX4340" s="11" t="str">
        <f t="shared" si="1473"/>
        <v/>
      </c>
      <c r="AY4340" s="11" t="str">
        <f t="shared" si="1474"/>
        <v/>
      </c>
      <c r="AZ4340" s="11" t="str">
        <f t="shared" si="1475"/>
        <v/>
      </c>
      <c r="BA4340" s="11" t="str">
        <f t="shared" si="1476"/>
        <v xml:space="preserve"> </v>
      </c>
      <c r="BB4340" s="11" t="str">
        <f>IFERROR(IF(AW4340="","",VLOOKUP(AW4340,SUSS!R:S,2,FALSE)),AY4340*SUSS!$M$2)</f>
        <v/>
      </c>
      <c r="BC4340" s="11" t="str">
        <f t="shared" si="1477"/>
        <v/>
      </c>
    </row>
    <row r="4341" spans="29:55">
      <c r="AC4341" s="11" t="str">
        <f t="shared" si="1457"/>
        <v/>
      </c>
      <c r="AD4341" s="11" t="str">
        <f t="shared" si="1458"/>
        <v/>
      </c>
      <c r="AE4341" s="11" t="str">
        <f t="shared" si="1459"/>
        <v/>
      </c>
      <c r="AF4341" s="11" t="str">
        <f t="shared" si="1460"/>
        <v/>
      </c>
      <c r="AG4341" s="11" t="str">
        <f t="shared" si="1461"/>
        <v/>
      </c>
      <c r="AH4341" s="11" t="str">
        <f t="shared" si="1462"/>
        <v/>
      </c>
      <c r="AI4341" s="11" t="str">
        <f t="shared" si="1463"/>
        <v/>
      </c>
      <c r="AJ4341" s="11" t="str">
        <f t="shared" si="1464"/>
        <v/>
      </c>
      <c r="AK4341" s="11" t="str">
        <f t="shared" si="1465"/>
        <v/>
      </c>
      <c r="AN4341" s="11" t="str">
        <f t="shared" si="1466"/>
        <v/>
      </c>
      <c r="AO4341" s="11" t="str">
        <f t="shared" si="1467"/>
        <v/>
      </c>
      <c r="AP4341" s="11" t="str">
        <f t="shared" si="1468"/>
        <v/>
      </c>
      <c r="AT4341" s="11" t="str">
        <f t="shared" si="1469"/>
        <v/>
      </c>
      <c r="AU4341" s="11" t="str">
        <f t="shared" si="1470"/>
        <v/>
      </c>
      <c r="AV4341" s="11" t="str">
        <f t="shared" si="1471"/>
        <v/>
      </c>
      <c r="AW4341" s="11" t="str">
        <f t="shared" si="1472"/>
        <v/>
      </c>
      <c r="AX4341" s="11" t="str">
        <f t="shared" si="1473"/>
        <v/>
      </c>
      <c r="AY4341" s="11" t="str">
        <f t="shared" si="1474"/>
        <v/>
      </c>
      <c r="AZ4341" s="11" t="str">
        <f t="shared" si="1475"/>
        <v/>
      </c>
      <c r="BA4341" s="11" t="str">
        <f t="shared" si="1476"/>
        <v xml:space="preserve"> </v>
      </c>
      <c r="BB4341" s="11" t="str">
        <f>IFERROR(IF(AW4341="","",VLOOKUP(AW4341,SUSS!R:S,2,FALSE)),AY4341*SUSS!$M$2)</f>
        <v/>
      </c>
      <c r="BC4341" s="11" t="str">
        <f t="shared" si="1477"/>
        <v/>
      </c>
    </row>
    <row r="4342" spans="29:55">
      <c r="AC4342" s="11" t="str">
        <f t="shared" si="1457"/>
        <v/>
      </c>
      <c r="AD4342" s="11" t="str">
        <f t="shared" si="1458"/>
        <v/>
      </c>
      <c r="AE4342" s="11" t="str">
        <f t="shared" si="1459"/>
        <v/>
      </c>
      <c r="AF4342" s="11" t="str">
        <f t="shared" si="1460"/>
        <v/>
      </c>
      <c r="AG4342" s="11" t="str">
        <f t="shared" si="1461"/>
        <v/>
      </c>
      <c r="AH4342" s="11" t="str">
        <f t="shared" si="1462"/>
        <v/>
      </c>
      <c r="AI4342" s="11" t="str">
        <f t="shared" si="1463"/>
        <v/>
      </c>
      <c r="AJ4342" s="11" t="str">
        <f t="shared" si="1464"/>
        <v/>
      </c>
      <c r="AK4342" s="11" t="str">
        <f t="shared" si="1465"/>
        <v/>
      </c>
      <c r="AN4342" s="11" t="str">
        <f t="shared" si="1466"/>
        <v/>
      </c>
      <c r="AO4342" s="11" t="str">
        <f t="shared" si="1467"/>
        <v/>
      </c>
      <c r="AP4342" s="11" t="str">
        <f t="shared" si="1468"/>
        <v/>
      </c>
      <c r="AT4342" s="11" t="str">
        <f t="shared" si="1469"/>
        <v/>
      </c>
      <c r="AU4342" s="11" t="str">
        <f t="shared" si="1470"/>
        <v/>
      </c>
      <c r="AV4342" s="11" t="str">
        <f t="shared" si="1471"/>
        <v/>
      </c>
      <c r="AW4342" s="11" t="str">
        <f t="shared" si="1472"/>
        <v/>
      </c>
      <c r="AX4342" s="11" t="str">
        <f t="shared" si="1473"/>
        <v/>
      </c>
      <c r="AY4342" s="11" t="str">
        <f t="shared" si="1474"/>
        <v/>
      </c>
      <c r="AZ4342" s="11" t="str">
        <f t="shared" si="1475"/>
        <v/>
      </c>
      <c r="BA4342" s="11" t="str">
        <f t="shared" si="1476"/>
        <v xml:space="preserve"> </v>
      </c>
      <c r="BB4342" s="11" t="str">
        <f>IFERROR(IF(AW4342="","",VLOOKUP(AW4342,SUSS!R:S,2,FALSE)),AY4342*SUSS!$M$2)</f>
        <v/>
      </c>
      <c r="BC4342" s="11" t="str">
        <f t="shared" si="1477"/>
        <v/>
      </c>
    </row>
    <row r="4343" spans="29:55">
      <c r="AC4343" s="11" t="str">
        <f t="shared" si="1457"/>
        <v/>
      </c>
      <c r="AD4343" s="11" t="str">
        <f t="shared" si="1458"/>
        <v/>
      </c>
      <c r="AE4343" s="11" t="str">
        <f t="shared" si="1459"/>
        <v/>
      </c>
      <c r="AF4343" s="11" t="str">
        <f t="shared" si="1460"/>
        <v/>
      </c>
      <c r="AG4343" s="11" t="str">
        <f t="shared" si="1461"/>
        <v/>
      </c>
      <c r="AH4343" s="11" t="str">
        <f t="shared" si="1462"/>
        <v/>
      </c>
      <c r="AI4343" s="11" t="str">
        <f t="shared" si="1463"/>
        <v/>
      </c>
      <c r="AJ4343" s="11" t="str">
        <f t="shared" si="1464"/>
        <v/>
      </c>
      <c r="AK4343" s="11" t="str">
        <f t="shared" si="1465"/>
        <v/>
      </c>
      <c r="AN4343" s="11" t="str">
        <f t="shared" si="1466"/>
        <v/>
      </c>
      <c r="AO4343" s="11" t="str">
        <f t="shared" si="1467"/>
        <v/>
      </c>
      <c r="AP4343" s="11" t="str">
        <f t="shared" si="1468"/>
        <v/>
      </c>
      <c r="AT4343" s="11" t="str">
        <f t="shared" si="1469"/>
        <v/>
      </c>
      <c r="AU4343" s="11" t="str">
        <f t="shared" si="1470"/>
        <v/>
      </c>
      <c r="AV4343" s="11" t="str">
        <f t="shared" si="1471"/>
        <v/>
      </c>
      <c r="AW4343" s="11" t="str">
        <f t="shared" si="1472"/>
        <v/>
      </c>
      <c r="AX4343" s="11" t="str">
        <f t="shared" si="1473"/>
        <v/>
      </c>
      <c r="AY4343" s="11" t="str">
        <f t="shared" si="1474"/>
        <v/>
      </c>
      <c r="AZ4343" s="11" t="str">
        <f t="shared" si="1475"/>
        <v/>
      </c>
      <c r="BA4343" s="11" t="str">
        <f t="shared" si="1476"/>
        <v xml:space="preserve"> </v>
      </c>
      <c r="BB4343" s="11" t="str">
        <f>IFERROR(IF(AW4343="","",VLOOKUP(AW4343,SUSS!R:S,2,FALSE)),AY4343*SUSS!$M$2)</f>
        <v/>
      </c>
      <c r="BC4343" s="11" t="str">
        <f t="shared" si="1477"/>
        <v/>
      </c>
    </row>
    <row r="4344" spans="29:55">
      <c r="AC4344" s="11" t="str">
        <f t="shared" si="1457"/>
        <v/>
      </c>
      <c r="AD4344" s="11" t="str">
        <f t="shared" si="1458"/>
        <v/>
      </c>
      <c r="AE4344" s="11" t="str">
        <f t="shared" si="1459"/>
        <v/>
      </c>
      <c r="AF4344" s="11" t="str">
        <f t="shared" si="1460"/>
        <v/>
      </c>
      <c r="AG4344" s="11" t="str">
        <f t="shared" si="1461"/>
        <v/>
      </c>
      <c r="AH4344" s="11" t="str">
        <f t="shared" si="1462"/>
        <v/>
      </c>
      <c r="AI4344" s="11" t="str">
        <f t="shared" si="1463"/>
        <v/>
      </c>
      <c r="AJ4344" s="11" t="str">
        <f t="shared" si="1464"/>
        <v/>
      </c>
      <c r="AK4344" s="11" t="str">
        <f t="shared" si="1465"/>
        <v/>
      </c>
      <c r="AN4344" s="11" t="str">
        <f t="shared" si="1466"/>
        <v/>
      </c>
      <c r="AO4344" s="11" t="str">
        <f t="shared" si="1467"/>
        <v/>
      </c>
      <c r="AP4344" s="11" t="str">
        <f t="shared" si="1468"/>
        <v/>
      </c>
      <c r="AT4344" s="11" t="str">
        <f t="shared" si="1469"/>
        <v/>
      </c>
      <c r="AU4344" s="11" t="str">
        <f t="shared" si="1470"/>
        <v/>
      </c>
      <c r="AV4344" s="11" t="str">
        <f t="shared" si="1471"/>
        <v/>
      </c>
      <c r="AW4344" s="11" t="str">
        <f t="shared" si="1472"/>
        <v/>
      </c>
      <c r="AX4344" s="11" t="str">
        <f t="shared" si="1473"/>
        <v/>
      </c>
      <c r="AY4344" s="11" t="str">
        <f t="shared" si="1474"/>
        <v/>
      </c>
      <c r="AZ4344" s="11" t="str">
        <f t="shared" si="1475"/>
        <v/>
      </c>
      <c r="BA4344" s="11" t="str">
        <f t="shared" si="1476"/>
        <v xml:space="preserve"> </v>
      </c>
      <c r="BB4344" s="11" t="str">
        <f>IFERROR(IF(AW4344="","",VLOOKUP(AW4344,SUSS!R:S,2,FALSE)),AY4344*SUSS!$M$2)</f>
        <v/>
      </c>
      <c r="BC4344" s="11" t="str">
        <f t="shared" si="1477"/>
        <v/>
      </c>
    </row>
    <row r="4345" spans="29:55">
      <c r="AC4345" s="11" t="str">
        <f t="shared" si="1457"/>
        <v/>
      </c>
      <c r="AD4345" s="11" t="str">
        <f t="shared" si="1458"/>
        <v/>
      </c>
      <c r="AE4345" s="11" t="str">
        <f t="shared" si="1459"/>
        <v/>
      </c>
      <c r="AF4345" s="11" t="str">
        <f t="shared" si="1460"/>
        <v/>
      </c>
      <c r="AG4345" s="11" t="str">
        <f t="shared" si="1461"/>
        <v/>
      </c>
      <c r="AH4345" s="11" t="str">
        <f t="shared" si="1462"/>
        <v/>
      </c>
      <c r="AI4345" s="11" t="str">
        <f t="shared" si="1463"/>
        <v/>
      </c>
      <c r="AJ4345" s="11" t="str">
        <f t="shared" si="1464"/>
        <v/>
      </c>
      <c r="AK4345" s="11" t="str">
        <f t="shared" si="1465"/>
        <v/>
      </c>
      <c r="AN4345" s="11" t="str">
        <f t="shared" si="1466"/>
        <v/>
      </c>
      <c r="AO4345" s="11" t="str">
        <f t="shared" si="1467"/>
        <v/>
      </c>
      <c r="AP4345" s="11" t="str">
        <f t="shared" si="1468"/>
        <v/>
      </c>
      <c r="AT4345" s="11" t="str">
        <f t="shared" si="1469"/>
        <v/>
      </c>
      <c r="AU4345" s="11" t="str">
        <f t="shared" si="1470"/>
        <v/>
      </c>
      <c r="AV4345" s="11" t="str">
        <f t="shared" si="1471"/>
        <v/>
      </c>
      <c r="AW4345" s="11" t="str">
        <f t="shared" si="1472"/>
        <v/>
      </c>
      <c r="AX4345" s="11" t="str">
        <f t="shared" si="1473"/>
        <v/>
      </c>
      <c r="AY4345" s="11" t="str">
        <f t="shared" si="1474"/>
        <v/>
      </c>
      <c r="AZ4345" s="11" t="str">
        <f t="shared" si="1475"/>
        <v/>
      </c>
      <c r="BA4345" s="11" t="str">
        <f t="shared" si="1476"/>
        <v xml:space="preserve"> </v>
      </c>
      <c r="BB4345" s="11" t="str">
        <f>IFERROR(IF(AW4345="","",VLOOKUP(AW4345,SUSS!R:S,2,FALSE)),AY4345*SUSS!$M$2)</f>
        <v/>
      </c>
      <c r="BC4345" s="11" t="str">
        <f t="shared" si="1477"/>
        <v/>
      </c>
    </row>
    <row r="4346" spans="29:55">
      <c r="AC4346" s="11" t="str">
        <f t="shared" si="1457"/>
        <v/>
      </c>
      <c r="AD4346" s="11" t="str">
        <f t="shared" si="1458"/>
        <v/>
      </c>
      <c r="AE4346" s="11" t="str">
        <f t="shared" si="1459"/>
        <v/>
      </c>
      <c r="AF4346" s="11" t="str">
        <f t="shared" si="1460"/>
        <v/>
      </c>
      <c r="AG4346" s="11" t="str">
        <f t="shared" si="1461"/>
        <v/>
      </c>
      <c r="AH4346" s="11" t="str">
        <f t="shared" si="1462"/>
        <v/>
      </c>
      <c r="AI4346" s="11" t="str">
        <f t="shared" si="1463"/>
        <v/>
      </c>
      <c r="AJ4346" s="11" t="str">
        <f t="shared" si="1464"/>
        <v/>
      </c>
      <c r="AK4346" s="11" t="str">
        <f t="shared" si="1465"/>
        <v/>
      </c>
      <c r="AN4346" s="11" t="str">
        <f t="shared" si="1466"/>
        <v/>
      </c>
      <c r="AO4346" s="11" t="str">
        <f t="shared" si="1467"/>
        <v/>
      </c>
      <c r="AP4346" s="11" t="str">
        <f t="shared" si="1468"/>
        <v/>
      </c>
      <c r="AT4346" s="11" t="str">
        <f t="shared" si="1469"/>
        <v/>
      </c>
      <c r="AU4346" s="11" t="str">
        <f t="shared" si="1470"/>
        <v/>
      </c>
      <c r="AV4346" s="11" t="str">
        <f t="shared" si="1471"/>
        <v/>
      </c>
      <c r="AW4346" s="11" t="str">
        <f t="shared" si="1472"/>
        <v/>
      </c>
      <c r="AX4346" s="11" t="str">
        <f t="shared" si="1473"/>
        <v/>
      </c>
      <c r="AY4346" s="11" t="str">
        <f t="shared" si="1474"/>
        <v/>
      </c>
      <c r="AZ4346" s="11" t="str">
        <f t="shared" si="1475"/>
        <v/>
      </c>
      <c r="BA4346" s="11" t="str">
        <f t="shared" si="1476"/>
        <v xml:space="preserve"> </v>
      </c>
      <c r="BB4346" s="11" t="str">
        <f>IFERROR(IF(AW4346="","",VLOOKUP(AW4346,SUSS!R:S,2,FALSE)),AY4346*SUSS!$M$2)</f>
        <v/>
      </c>
      <c r="BC4346" s="11" t="str">
        <f t="shared" si="1477"/>
        <v/>
      </c>
    </row>
    <row r="4347" spans="29:55">
      <c r="AC4347" s="11" t="str">
        <f t="shared" si="1457"/>
        <v/>
      </c>
      <c r="AD4347" s="11" t="str">
        <f t="shared" si="1458"/>
        <v/>
      </c>
      <c r="AE4347" s="11" t="str">
        <f t="shared" si="1459"/>
        <v/>
      </c>
      <c r="AF4347" s="11" t="str">
        <f t="shared" si="1460"/>
        <v/>
      </c>
      <c r="AG4347" s="11" t="str">
        <f t="shared" si="1461"/>
        <v/>
      </c>
      <c r="AH4347" s="11" t="str">
        <f t="shared" si="1462"/>
        <v/>
      </c>
      <c r="AI4347" s="11" t="str">
        <f t="shared" si="1463"/>
        <v/>
      </c>
      <c r="AJ4347" s="11" t="str">
        <f t="shared" si="1464"/>
        <v/>
      </c>
      <c r="AK4347" s="11" t="str">
        <f t="shared" si="1465"/>
        <v/>
      </c>
      <c r="AN4347" s="11" t="str">
        <f t="shared" si="1466"/>
        <v/>
      </c>
      <c r="AO4347" s="11" t="str">
        <f t="shared" si="1467"/>
        <v/>
      </c>
      <c r="AP4347" s="11" t="str">
        <f t="shared" si="1468"/>
        <v/>
      </c>
      <c r="AT4347" s="11" t="str">
        <f t="shared" si="1469"/>
        <v/>
      </c>
      <c r="AU4347" s="11" t="str">
        <f t="shared" si="1470"/>
        <v/>
      </c>
      <c r="AV4347" s="11" t="str">
        <f t="shared" si="1471"/>
        <v/>
      </c>
      <c r="AW4347" s="11" t="str">
        <f t="shared" si="1472"/>
        <v/>
      </c>
      <c r="AX4347" s="11" t="str">
        <f t="shared" si="1473"/>
        <v/>
      </c>
      <c r="AY4347" s="11" t="str">
        <f t="shared" si="1474"/>
        <v/>
      </c>
      <c r="AZ4347" s="11" t="str">
        <f t="shared" si="1475"/>
        <v/>
      </c>
      <c r="BA4347" s="11" t="str">
        <f t="shared" si="1476"/>
        <v xml:space="preserve"> </v>
      </c>
      <c r="BB4347" s="11" t="str">
        <f>IFERROR(IF(AW4347="","",VLOOKUP(AW4347,SUSS!R:S,2,FALSE)),AY4347*SUSS!$M$2)</f>
        <v/>
      </c>
      <c r="BC4347" s="11" t="str">
        <f t="shared" si="1477"/>
        <v/>
      </c>
    </row>
    <row r="4348" spans="29:55">
      <c r="AC4348" s="11" t="str">
        <f t="shared" si="1457"/>
        <v/>
      </c>
      <c r="AD4348" s="11" t="str">
        <f t="shared" si="1458"/>
        <v/>
      </c>
      <c r="AE4348" s="11" t="str">
        <f t="shared" si="1459"/>
        <v/>
      </c>
      <c r="AF4348" s="11" t="str">
        <f t="shared" si="1460"/>
        <v/>
      </c>
      <c r="AG4348" s="11" t="str">
        <f t="shared" si="1461"/>
        <v/>
      </c>
      <c r="AH4348" s="11" t="str">
        <f t="shared" si="1462"/>
        <v/>
      </c>
      <c r="AI4348" s="11" t="str">
        <f t="shared" si="1463"/>
        <v/>
      </c>
      <c r="AJ4348" s="11" t="str">
        <f t="shared" si="1464"/>
        <v/>
      </c>
      <c r="AK4348" s="11" t="str">
        <f t="shared" si="1465"/>
        <v/>
      </c>
      <c r="AN4348" s="11" t="str">
        <f t="shared" si="1466"/>
        <v/>
      </c>
      <c r="AO4348" s="11" t="str">
        <f t="shared" si="1467"/>
        <v/>
      </c>
      <c r="AP4348" s="11" t="str">
        <f t="shared" si="1468"/>
        <v/>
      </c>
      <c r="AT4348" s="11" t="str">
        <f t="shared" si="1469"/>
        <v/>
      </c>
      <c r="AU4348" s="11" t="str">
        <f t="shared" si="1470"/>
        <v/>
      </c>
      <c r="AV4348" s="11" t="str">
        <f t="shared" si="1471"/>
        <v/>
      </c>
      <c r="AW4348" s="11" t="str">
        <f t="shared" si="1472"/>
        <v/>
      </c>
      <c r="AX4348" s="11" t="str">
        <f t="shared" si="1473"/>
        <v/>
      </c>
      <c r="AY4348" s="11" t="str">
        <f t="shared" si="1474"/>
        <v/>
      </c>
      <c r="AZ4348" s="11" t="str">
        <f t="shared" si="1475"/>
        <v/>
      </c>
      <c r="BA4348" s="11" t="str">
        <f t="shared" si="1476"/>
        <v xml:space="preserve"> </v>
      </c>
      <c r="BB4348" s="11" t="str">
        <f>IFERROR(IF(AW4348="","",VLOOKUP(AW4348,SUSS!R:S,2,FALSE)),AY4348*SUSS!$M$2)</f>
        <v/>
      </c>
      <c r="BC4348" s="11" t="str">
        <f t="shared" si="1477"/>
        <v/>
      </c>
    </row>
    <row r="4349" spans="29:55">
      <c r="AC4349" s="11" t="str">
        <f t="shared" si="1457"/>
        <v/>
      </c>
      <c r="AD4349" s="11" t="str">
        <f t="shared" si="1458"/>
        <v/>
      </c>
      <c r="AE4349" s="11" t="str">
        <f t="shared" si="1459"/>
        <v/>
      </c>
      <c r="AF4349" s="11" t="str">
        <f t="shared" si="1460"/>
        <v/>
      </c>
      <c r="AG4349" s="11" t="str">
        <f t="shared" si="1461"/>
        <v/>
      </c>
      <c r="AH4349" s="11" t="str">
        <f t="shared" si="1462"/>
        <v/>
      </c>
      <c r="AI4349" s="11" t="str">
        <f t="shared" si="1463"/>
        <v/>
      </c>
      <c r="AJ4349" s="11" t="str">
        <f t="shared" si="1464"/>
        <v/>
      </c>
      <c r="AK4349" s="11" t="str">
        <f t="shared" si="1465"/>
        <v/>
      </c>
      <c r="AN4349" s="11" t="str">
        <f t="shared" si="1466"/>
        <v/>
      </c>
      <c r="AO4349" s="11" t="str">
        <f t="shared" si="1467"/>
        <v/>
      </c>
      <c r="AP4349" s="11" t="str">
        <f t="shared" si="1468"/>
        <v/>
      </c>
      <c r="AT4349" s="11" t="str">
        <f t="shared" si="1469"/>
        <v/>
      </c>
      <c r="AU4349" s="11" t="str">
        <f t="shared" si="1470"/>
        <v/>
      </c>
      <c r="AV4349" s="11" t="str">
        <f t="shared" si="1471"/>
        <v/>
      </c>
      <c r="AW4349" s="11" t="str">
        <f t="shared" si="1472"/>
        <v/>
      </c>
      <c r="AX4349" s="11" t="str">
        <f t="shared" si="1473"/>
        <v/>
      </c>
      <c r="AY4349" s="11" t="str">
        <f t="shared" si="1474"/>
        <v/>
      </c>
      <c r="AZ4349" s="11" t="str">
        <f t="shared" si="1475"/>
        <v/>
      </c>
      <c r="BA4349" s="11" t="str">
        <f t="shared" si="1476"/>
        <v xml:space="preserve"> </v>
      </c>
      <c r="BB4349" s="11" t="str">
        <f>IFERROR(IF(AW4349="","",VLOOKUP(AW4349,SUSS!R:S,2,FALSE)),AY4349*SUSS!$M$2)</f>
        <v/>
      </c>
      <c r="BC4349" s="11" t="str">
        <f t="shared" si="1477"/>
        <v/>
      </c>
    </row>
    <row r="4350" spans="29:55">
      <c r="AC4350" s="11" t="str">
        <f t="shared" si="1457"/>
        <v/>
      </c>
      <c r="AD4350" s="11" t="str">
        <f t="shared" si="1458"/>
        <v/>
      </c>
      <c r="AE4350" s="11" t="str">
        <f t="shared" si="1459"/>
        <v/>
      </c>
      <c r="AF4350" s="11" t="str">
        <f t="shared" si="1460"/>
        <v/>
      </c>
      <c r="AG4350" s="11" t="str">
        <f t="shared" si="1461"/>
        <v/>
      </c>
      <c r="AH4350" s="11" t="str">
        <f t="shared" si="1462"/>
        <v/>
      </c>
      <c r="AI4350" s="11" t="str">
        <f t="shared" si="1463"/>
        <v/>
      </c>
      <c r="AJ4350" s="11" t="str">
        <f t="shared" si="1464"/>
        <v/>
      </c>
      <c r="AK4350" s="11" t="str">
        <f t="shared" si="1465"/>
        <v/>
      </c>
      <c r="AN4350" s="11" t="str">
        <f t="shared" si="1466"/>
        <v/>
      </c>
      <c r="AO4350" s="11" t="str">
        <f t="shared" si="1467"/>
        <v/>
      </c>
      <c r="AP4350" s="11" t="str">
        <f t="shared" si="1468"/>
        <v/>
      </c>
      <c r="AT4350" s="11" t="str">
        <f t="shared" si="1469"/>
        <v/>
      </c>
      <c r="AU4350" s="11" t="str">
        <f t="shared" si="1470"/>
        <v/>
      </c>
      <c r="AV4350" s="11" t="str">
        <f t="shared" si="1471"/>
        <v/>
      </c>
      <c r="AW4350" s="11" t="str">
        <f t="shared" si="1472"/>
        <v/>
      </c>
      <c r="AX4350" s="11" t="str">
        <f t="shared" si="1473"/>
        <v/>
      </c>
      <c r="AY4350" s="11" t="str">
        <f t="shared" si="1474"/>
        <v/>
      </c>
      <c r="AZ4350" s="11" t="str">
        <f t="shared" si="1475"/>
        <v/>
      </c>
      <c r="BA4350" s="11" t="str">
        <f t="shared" si="1476"/>
        <v xml:space="preserve"> </v>
      </c>
      <c r="BB4350" s="11" t="str">
        <f>IFERROR(IF(AW4350="","",VLOOKUP(AW4350,SUSS!R:S,2,FALSE)),AY4350*SUSS!$M$2)</f>
        <v/>
      </c>
      <c r="BC4350" s="11" t="str">
        <f t="shared" si="1477"/>
        <v/>
      </c>
    </row>
    <row r="4351" spans="29:55">
      <c r="AC4351" s="11" t="str">
        <f t="shared" si="1457"/>
        <v/>
      </c>
      <c r="AD4351" s="11" t="str">
        <f t="shared" si="1458"/>
        <v/>
      </c>
      <c r="AE4351" s="11" t="str">
        <f t="shared" si="1459"/>
        <v/>
      </c>
      <c r="AF4351" s="11" t="str">
        <f t="shared" si="1460"/>
        <v/>
      </c>
      <c r="AG4351" s="11" t="str">
        <f t="shared" si="1461"/>
        <v/>
      </c>
      <c r="AH4351" s="11" t="str">
        <f t="shared" si="1462"/>
        <v/>
      </c>
      <c r="AI4351" s="11" t="str">
        <f t="shared" si="1463"/>
        <v/>
      </c>
      <c r="AJ4351" s="11" t="str">
        <f t="shared" si="1464"/>
        <v/>
      </c>
      <c r="AK4351" s="11" t="str">
        <f t="shared" si="1465"/>
        <v/>
      </c>
      <c r="AN4351" s="11" t="str">
        <f t="shared" si="1466"/>
        <v/>
      </c>
      <c r="AO4351" s="11" t="str">
        <f t="shared" si="1467"/>
        <v/>
      </c>
      <c r="AP4351" s="11" t="str">
        <f t="shared" si="1468"/>
        <v/>
      </c>
      <c r="AT4351" s="11" t="str">
        <f t="shared" si="1469"/>
        <v/>
      </c>
      <c r="AU4351" s="11" t="str">
        <f t="shared" si="1470"/>
        <v/>
      </c>
      <c r="AV4351" s="11" t="str">
        <f t="shared" si="1471"/>
        <v/>
      </c>
      <c r="AW4351" s="11" t="str">
        <f t="shared" si="1472"/>
        <v/>
      </c>
      <c r="AX4351" s="11" t="str">
        <f t="shared" si="1473"/>
        <v/>
      </c>
      <c r="AY4351" s="11" t="str">
        <f t="shared" si="1474"/>
        <v/>
      </c>
      <c r="AZ4351" s="11" t="str">
        <f t="shared" si="1475"/>
        <v/>
      </c>
      <c r="BA4351" s="11" t="str">
        <f t="shared" si="1476"/>
        <v xml:space="preserve"> </v>
      </c>
      <c r="BB4351" s="11" t="str">
        <f>IFERROR(IF(AW4351="","",VLOOKUP(AW4351,SUSS!R:S,2,FALSE)),AY4351*SUSS!$M$2)</f>
        <v/>
      </c>
      <c r="BC4351" s="11" t="str">
        <f t="shared" si="1477"/>
        <v/>
      </c>
    </row>
    <row r="4352" spans="29:55">
      <c r="AC4352" s="11" t="str">
        <f t="shared" si="1457"/>
        <v/>
      </c>
      <c r="AD4352" s="11" t="str">
        <f t="shared" si="1458"/>
        <v/>
      </c>
      <c r="AE4352" s="11" t="str">
        <f t="shared" si="1459"/>
        <v/>
      </c>
      <c r="AF4352" s="11" t="str">
        <f t="shared" si="1460"/>
        <v/>
      </c>
      <c r="AG4352" s="11" t="str">
        <f t="shared" si="1461"/>
        <v/>
      </c>
      <c r="AH4352" s="11" t="str">
        <f t="shared" si="1462"/>
        <v/>
      </c>
      <c r="AI4352" s="11" t="str">
        <f t="shared" si="1463"/>
        <v/>
      </c>
      <c r="AJ4352" s="11" t="str">
        <f t="shared" si="1464"/>
        <v/>
      </c>
      <c r="AK4352" s="11" t="str">
        <f t="shared" si="1465"/>
        <v/>
      </c>
      <c r="AN4352" s="11" t="str">
        <f t="shared" si="1466"/>
        <v/>
      </c>
      <c r="AO4352" s="11" t="str">
        <f t="shared" si="1467"/>
        <v/>
      </c>
      <c r="AP4352" s="11" t="str">
        <f t="shared" si="1468"/>
        <v/>
      </c>
      <c r="AT4352" s="11" t="str">
        <f t="shared" si="1469"/>
        <v/>
      </c>
      <c r="AU4352" s="11" t="str">
        <f t="shared" si="1470"/>
        <v/>
      </c>
      <c r="AV4352" s="11" t="str">
        <f t="shared" si="1471"/>
        <v/>
      </c>
      <c r="AW4352" s="11" t="str">
        <f t="shared" si="1472"/>
        <v/>
      </c>
      <c r="AX4352" s="11" t="str">
        <f t="shared" si="1473"/>
        <v/>
      </c>
      <c r="AY4352" s="11" t="str">
        <f t="shared" si="1474"/>
        <v/>
      </c>
      <c r="AZ4352" s="11" t="str">
        <f t="shared" si="1475"/>
        <v/>
      </c>
      <c r="BA4352" s="11" t="str">
        <f t="shared" si="1476"/>
        <v xml:space="preserve"> </v>
      </c>
      <c r="BB4352" s="11" t="str">
        <f>IFERROR(IF(AW4352="","",VLOOKUP(AW4352,SUSS!R:S,2,FALSE)),AY4352*SUSS!$M$2)</f>
        <v/>
      </c>
      <c r="BC4352" s="11" t="str">
        <f t="shared" si="1477"/>
        <v/>
      </c>
    </row>
    <row r="4353" spans="29:55">
      <c r="AC4353" s="11" t="str">
        <f t="shared" si="1457"/>
        <v/>
      </c>
      <c r="AD4353" s="11" t="str">
        <f t="shared" si="1458"/>
        <v/>
      </c>
      <c r="AE4353" s="11" t="str">
        <f t="shared" si="1459"/>
        <v/>
      </c>
      <c r="AF4353" s="11" t="str">
        <f t="shared" si="1460"/>
        <v/>
      </c>
      <c r="AG4353" s="11" t="str">
        <f t="shared" si="1461"/>
        <v/>
      </c>
      <c r="AH4353" s="11" t="str">
        <f t="shared" si="1462"/>
        <v/>
      </c>
      <c r="AI4353" s="11" t="str">
        <f t="shared" si="1463"/>
        <v/>
      </c>
      <c r="AJ4353" s="11" t="str">
        <f t="shared" si="1464"/>
        <v/>
      </c>
      <c r="AK4353" s="11" t="str">
        <f t="shared" si="1465"/>
        <v/>
      </c>
      <c r="AN4353" s="11" t="str">
        <f t="shared" si="1466"/>
        <v/>
      </c>
      <c r="AO4353" s="11" t="str">
        <f t="shared" si="1467"/>
        <v/>
      </c>
      <c r="AP4353" s="11" t="str">
        <f t="shared" si="1468"/>
        <v/>
      </c>
      <c r="AT4353" s="11" t="str">
        <f t="shared" si="1469"/>
        <v/>
      </c>
      <c r="AU4353" s="11" t="str">
        <f t="shared" si="1470"/>
        <v/>
      </c>
      <c r="AV4353" s="11" t="str">
        <f t="shared" si="1471"/>
        <v/>
      </c>
      <c r="AW4353" s="11" t="str">
        <f t="shared" si="1472"/>
        <v/>
      </c>
      <c r="AX4353" s="11" t="str">
        <f t="shared" si="1473"/>
        <v/>
      </c>
      <c r="AY4353" s="11" t="str">
        <f t="shared" si="1474"/>
        <v/>
      </c>
      <c r="AZ4353" s="11" t="str">
        <f t="shared" si="1475"/>
        <v/>
      </c>
      <c r="BA4353" s="11" t="str">
        <f t="shared" si="1476"/>
        <v xml:space="preserve"> </v>
      </c>
      <c r="BB4353" s="11" t="str">
        <f>IFERROR(IF(AW4353="","",VLOOKUP(AW4353,SUSS!R:S,2,FALSE)),AY4353*SUSS!$M$2)</f>
        <v/>
      </c>
      <c r="BC4353" s="11" t="str">
        <f t="shared" si="1477"/>
        <v/>
      </c>
    </row>
    <row r="4354" spans="29:55">
      <c r="AC4354" s="11" t="str">
        <f t="shared" si="1457"/>
        <v/>
      </c>
      <c r="AD4354" s="11" t="str">
        <f t="shared" si="1458"/>
        <v/>
      </c>
      <c r="AE4354" s="11" t="str">
        <f t="shared" si="1459"/>
        <v/>
      </c>
      <c r="AF4354" s="11" t="str">
        <f t="shared" si="1460"/>
        <v/>
      </c>
      <c r="AG4354" s="11" t="str">
        <f t="shared" si="1461"/>
        <v/>
      </c>
      <c r="AH4354" s="11" t="str">
        <f t="shared" si="1462"/>
        <v/>
      </c>
      <c r="AI4354" s="11" t="str">
        <f t="shared" si="1463"/>
        <v/>
      </c>
      <c r="AJ4354" s="11" t="str">
        <f t="shared" si="1464"/>
        <v/>
      </c>
      <c r="AK4354" s="11" t="str">
        <f t="shared" si="1465"/>
        <v/>
      </c>
      <c r="AN4354" s="11" t="str">
        <f t="shared" si="1466"/>
        <v/>
      </c>
      <c r="AO4354" s="11" t="str">
        <f t="shared" si="1467"/>
        <v/>
      </c>
      <c r="AP4354" s="11" t="str">
        <f t="shared" si="1468"/>
        <v/>
      </c>
      <c r="AT4354" s="11" t="str">
        <f t="shared" si="1469"/>
        <v/>
      </c>
      <c r="AU4354" s="11" t="str">
        <f t="shared" si="1470"/>
        <v/>
      </c>
      <c r="AV4354" s="11" t="str">
        <f t="shared" si="1471"/>
        <v/>
      </c>
      <c r="AW4354" s="11" t="str">
        <f t="shared" si="1472"/>
        <v/>
      </c>
      <c r="AX4354" s="11" t="str">
        <f t="shared" si="1473"/>
        <v/>
      </c>
      <c r="AY4354" s="11" t="str">
        <f t="shared" si="1474"/>
        <v/>
      </c>
      <c r="AZ4354" s="11" t="str">
        <f t="shared" si="1475"/>
        <v/>
      </c>
      <c r="BA4354" s="11" t="str">
        <f t="shared" si="1476"/>
        <v xml:space="preserve"> </v>
      </c>
      <c r="BB4354" s="11" t="str">
        <f>IFERROR(IF(AW4354="","",VLOOKUP(AW4354,SUSS!R:S,2,FALSE)),AY4354*SUSS!$M$2)</f>
        <v/>
      </c>
      <c r="BC4354" s="11" t="str">
        <f t="shared" si="1477"/>
        <v/>
      </c>
    </row>
    <row r="4355" spans="29:55">
      <c r="AC4355" s="11" t="str">
        <f t="shared" si="1457"/>
        <v/>
      </c>
      <c r="AD4355" s="11" t="str">
        <f t="shared" si="1458"/>
        <v/>
      </c>
      <c r="AE4355" s="11" t="str">
        <f t="shared" si="1459"/>
        <v/>
      </c>
      <c r="AF4355" s="11" t="str">
        <f t="shared" si="1460"/>
        <v/>
      </c>
      <c r="AG4355" s="11" t="str">
        <f t="shared" si="1461"/>
        <v/>
      </c>
      <c r="AH4355" s="11" t="str">
        <f t="shared" si="1462"/>
        <v/>
      </c>
      <c r="AI4355" s="11" t="str">
        <f t="shared" si="1463"/>
        <v/>
      </c>
      <c r="AJ4355" s="11" t="str">
        <f t="shared" si="1464"/>
        <v/>
      </c>
      <c r="AK4355" s="11" t="str">
        <f t="shared" si="1465"/>
        <v/>
      </c>
      <c r="AN4355" s="11" t="str">
        <f t="shared" si="1466"/>
        <v/>
      </c>
      <c r="AO4355" s="11" t="str">
        <f t="shared" si="1467"/>
        <v/>
      </c>
      <c r="AP4355" s="11" t="str">
        <f t="shared" si="1468"/>
        <v/>
      </c>
      <c r="AT4355" s="11" t="str">
        <f t="shared" si="1469"/>
        <v/>
      </c>
      <c r="AU4355" s="11" t="str">
        <f t="shared" si="1470"/>
        <v/>
      </c>
      <c r="AV4355" s="11" t="str">
        <f t="shared" si="1471"/>
        <v/>
      </c>
      <c r="AW4355" s="11" t="str">
        <f t="shared" si="1472"/>
        <v/>
      </c>
      <c r="AX4355" s="11" t="str">
        <f t="shared" si="1473"/>
        <v/>
      </c>
      <c r="AY4355" s="11" t="str">
        <f t="shared" si="1474"/>
        <v/>
      </c>
      <c r="AZ4355" s="11" t="str">
        <f t="shared" si="1475"/>
        <v/>
      </c>
      <c r="BA4355" s="11" t="str">
        <f t="shared" si="1476"/>
        <v xml:space="preserve"> </v>
      </c>
      <c r="BB4355" s="11" t="str">
        <f>IFERROR(IF(AW4355="","",VLOOKUP(AW4355,SUSS!R:S,2,FALSE)),AY4355*SUSS!$M$2)</f>
        <v/>
      </c>
      <c r="BC4355" s="11" t="str">
        <f t="shared" si="1477"/>
        <v/>
      </c>
    </row>
    <row r="4356" spans="29:55">
      <c r="AC4356" s="11" t="str">
        <f t="shared" si="1457"/>
        <v/>
      </c>
      <c r="AD4356" s="11" t="str">
        <f t="shared" si="1458"/>
        <v/>
      </c>
      <c r="AE4356" s="11" t="str">
        <f t="shared" si="1459"/>
        <v/>
      </c>
      <c r="AF4356" s="11" t="str">
        <f t="shared" si="1460"/>
        <v/>
      </c>
      <c r="AG4356" s="11" t="str">
        <f t="shared" si="1461"/>
        <v/>
      </c>
      <c r="AH4356" s="11" t="str">
        <f t="shared" si="1462"/>
        <v/>
      </c>
      <c r="AI4356" s="11" t="str">
        <f t="shared" si="1463"/>
        <v/>
      </c>
      <c r="AJ4356" s="11" t="str">
        <f t="shared" si="1464"/>
        <v/>
      </c>
      <c r="AK4356" s="11" t="str">
        <f t="shared" si="1465"/>
        <v/>
      </c>
      <c r="AN4356" s="11" t="str">
        <f t="shared" si="1466"/>
        <v/>
      </c>
      <c r="AO4356" s="11" t="str">
        <f t="shared" si="1467"/>
        <v/>
      </c>
      <c r="AP4356" s="11" t="str">
        <f t="shared" si="1468"/>
        <v/>
      </c>
      <c r="AT4356" s="11" t="str">
        <f t="shared" si="1469"/>
        <v/>
      </c>
      <c r="AU4356" s="11" t="str">
        <f t="shared" si="1470"/>
        <v/>
      </c>
      <c r="AV4356" s="11" t="str">
        <f t="shared" si="1471"/>
        <v/>
      </c>
      <c r="AW4356" s="11" t="str">
        <f t="shared" si="1472"/>
        <v/>
      </c>
      <c r="AX4356" s="11" t="str">
        <f t="shared" si="1473"/>
        <v/>
      </c>
      <c r="AY4356" s="11" t="str">
        <f t="shared" si="1474"/>
        <v/>
      </c>
      <c r="AZ4356" s="11" t="str">
        <f t="shared" si="1475"/>
        <v/>
      </c>
      <c r="BA4356" s="11" t="str">
        <f t="shared" si="1476"/>
        <v xml:space="preserve"> </v>
      </c>
      <c r="BB4356" s="11" t="str">
        <f>IFERROR(IF(AW4356="","",VLOOKUP(AW4356,SUSS!R:S,2,FALSE)),AY4356*SUSS!$M$2)</f>
        <v/>
      </c>
      <c r="BC4356" s="11" t="str">
        <f t="shared" si="1477"/>
        <v/>
      </c>
    </row>
    <row r="4357" spans="29:55">
      <c r="AC4357" s="11" t="str">
        <f t="shared" si="1457"/>
        <v/>
      </c>
      <c r="AD4357" s="11" t="str">
        <f t="shared" si="1458"/>
        <v/>
      </c>
      <c r="AE4357" s="11" t="str">
        <f t="shared" si="1459"/>
        <v/>
      </c>
      <c r="AF4357" s="11" t="str">
        <f t="shared" si="1460"/>
        <v/>
      </c>
      <c r="AG4357" s="11" t="str">
        <f t="shared" si="1461"/>
        <v/>
      </c>
      <c r="AH4357" s="11" t="str">
        <f t="shared" si="1462"/>
        <v/>
      </c>
      <c r="AI4357" s="11" t="str">
        <f t="shared" si="1463"/>
        <v/>
      </c>
      <c r="AJ4357" s="11" t="str">
        <f t="shared" si="1464"/>
        <v/>
      </c>
      <c r="AK4357" s="11" t="str">
        <f t="shared" si="1465"/>
        <v/>
      </c>
      <c r="AN4357" s="11" t="str">
        <f t="shared" si="1466"/>
        <v/>
      </c>
      <c r="AO4357" s="11" t="str">
        <f t="shared" si="1467"/>
        <v/>
      </c>
      <c r="AP4357" s="11" t="str">
        <f t="shared" si="1468"/>
        <v/>
      </c>
      <c r="AT4357" s="11" t="str">
        <f t="shared" si="1469"/>
        <v/>
      </c>
      <c r="AU4357" s="11" t="str">
        <f t="shared" si="1470"/>
        <v/>
      </c>
      <c r="AV4357" s="11" t="str">
        <f t="shared" si="1471"/>
        <v/>
      </c>
      <c r="AW4357" s="11" t="str">
        <f t="shared" si="1472"/>
        <v/>
      </c>
      <c r="AX4357" s="11" t="str">
        <f t="shared" si="1473"/>
        <v/>
      </c>
      <c r="AY4357" s="11" t="str">
        <f t="shared" si="1474"/>
        <v/>
      </c>
      <c r="AZ4357" s="11" t="str">
        <f t="shared" si="1475"/>
        <v/>
      </c>
      <c r="BA4357" s="11" t="str">
        <f t="shared" si="1476"/>
        <v xml:space="preserve"> </v>
      </c>
      <c r="BB4357" s="11" t="str">
        <f>IFERROR(IF(AW4357="","",VLOOKUP(AW4357,SUSS!R:S,2,FALSE)),AY4357*SUSS!$M$2)</f>
        <v/>
      </c>
      <c r="BC4357" s="11" t="str">
        <f t="shared" si="1477"/>
        <v/>
      </c>
    </row>
    <row r="4358" spans="29:55">
      <c r="AC4358" s="11" t="str">
        <f t="shared" si="1457"/>
        <v/>
      </c>
      <c r="AD4358" s="11" t="str">
        <f t="shared" si="1458"/>
        <v/>
      </c>
      <c r="AE4358" s="11" t="str">
        <f t="shared" si="1459"/>
        <v/>
      </c>
      <c r="AF4358" s="11" t="str">
        <f t="shared" si="1460"/>
        <v/>
      </c>
      <c r="AG4358" s="11" t="str">
        <f t="shared" si="1461"/>
        <v/>
      </c>
      <c r="AH4358" s="11" t="str">
        <f t="shared" si="1462"/>
        <v/>
      </c>
      <c r="AI4358" s="11" t="str">
        <f t="shared" si="1463"/>
        <v/>
      </c>
      <c r="AJ4358" s="11" t="str">
        <f t="shared" si="1464"/>
        <v/>
      </c>
      <c r="AK4358" s="11" t="str">
        <f t="shared" si="1465"/>
        <v/>
      </c>
      <c r="AN4358" s="11" t="str">
        <f t="shared" si="1466"/>
        <v/>
      </c>
      <c r="AO4358" s="11" t="str">
        <f t="shared" si="1467"/>
        <v/>
      </c>
      <c r="AP4358" s="11" t="str">
        <f t="shared" si="1468"/>
        <v/>
      </c>
      <c r="AT4358" s="11" t="str">
        <f t="shared" si="1469"/>
        <v/>
      </c>
      <c r="AU4358" s="11" t="str">
        <f t="shared" si="1470"/>
        <v/>
      </c>
      <c r="AV4358" s="11" t="str">
        <f t="shared" si="1471"/>
        <v/>
      </c>
      <c r="AW4358" s="11" t="str">
        <f t="shared" si="1472"/>
        <v/>
      </c>
      <c r="AX4358" s="11" t="str">
        <f t="shared" si="1473"/>
        <v/>
      </c>
      <c r="AY4358" s="11" t="str">
        <f t="shared" si="1474"/>
        <v/>
      </c>
      <c r="AZ4358" s="11" t="str">
        <f t="shared" si="1475"/>
        <v/>
      </c>
      <c r="BA4358" s="11" t="str">
        <f t="shared" si="1476"/>
        <v xml:space="preserve"> </v>
      </c>
      <c r="BB4358" s="11" t="str">
        <f>IFERROR(IF(AW4358="","",VLOOKUP(AW4358,SUSS!R:S,2,FALSE)),AY4358*SUSS!$M$2)</f>
        <v/>
      </c>
      <c r="BC4358" s="11" t="str">
        <f t="shared" si="1477"/>
        <v/>
      </c>
    </row>
    <row r="4359" spans="29:55">
      <c r="AC4359" s="11" t="str">
        <f t="shared" si="1457"/>
        <v/>
      </c>
      <c r="AD4359" s="11" t="str">
        <f t="shared" si="1458"/>
        <v/>
      </c>
      <c r="AE4359" s="11" t="str">
        <f t="shared" si="1459"/>
        <v/>
      </c>
      <c r="AF4359" s="11" t="str">
        <f t="shared" si="1460"/>
        <v/>
      </c>
      <c r="AG4359" s="11" t="str">
        <f t="shared" si="1461"/>
        <v/>
      </c>
      <c r="AH4359" s="11" t="str">
        <f t="shared" si="1462"/>
        <v/>
      </c>
      <c r="AI4359" s="11" t="str">
        <f t="shared" si="1463"/>
        <v/>
      </c>
      <c r="AJ4359" s="11" t="str">
        <f t="shared" si="1464"/>
        <v/>
      </c>
      <c r="AK4359" s="11" t="str">
        <f t="shared" si="1465"/>
        <v/>
      </c>
      <c r="AN4359" s="11" t="str">
        <f t="shared" si="1466"/>
        <v/>
      </c>
      <c r="AO4359" s="11" t="str">
        <f t="shared" si="1467"/>
        <v/>
      </c>
      <c r="AP4359" s="11" t="str">
        <f t="shared" si="1468"/>
        <v/>
      </c>
      <c r="AT4359" s="11" t="str">
        <f t="shared" si="1469"/>
        <v/>
      </c>
      <c r="AU4359" s="11" t="str">
        <f t="shared" si="1470"/>
        <v/>
      </c>
      <c r="AV4359" s="11" t="str">
        <f t="shared" si="1471"/>
        <v/>
      </c>
      <c r="AW4359" s="11" t="str">
        <f t="shared" si="1472"/>
        <v/>
      </c>
      <c r="AX4359" s="11" t="str">
        <f t="shared" si="1473"/>
        <v/>
      </c>
      <c r="AY4359" s="11" t="str">
        <f t="shared" si="1474"/>
        <v/>
      </c>
      <c r="AZ4359" s="11" t="str">
        <f t="shared" si="1475"/>
        <v/>
      </c>
      <c r="BA4359" s="11" t="str">
        <f t="shared" si="1476"/>
        <v xml:space="preserve"> </v>
      </c>
      <c r="BB4359" s="11" t="str">
        <f>IFERROR(IF(AW4359="","",VLOOKUP(AW4359,SUSS!R:S,2,FALSE)),AY4359*SUSS!$M$2)</f>
        <v/>
      </c>
      <c r="BC4359" s="11" t="str">
        <f t="shared" si="1477"/>
        <v/>
      </c>
    </row>
    <row r="4360" spans="29:55">
      <c r="AC4360" s="11" t="str">
        <f t="shared" si="1457"/>
        <v/>
      </c>
      <c r="AD4360" s="11" t="str">
        <f t="shared" si="1458"/>
        <v/>
      </c>
      <c r="AE4360" s="11" t="str">
        <f t="shared" si="1459"/>
        <v/>
      </c>
      <c r="AF4360" s="11" t="str">
        <f t="shared" si="1460"/>
        <v/>
      </c>
      <c r="AG4360" s="11" t="str">
        <f t="shared" si="1461"/>
        <v/>
      </c>
      <c r="AH4360" s="11" t="str">
        <f t="shared" si="1462"/>
        <v/>
      </c>
      <c r="AI4360" s="11" t="str">
        <f t="shared" si="1463"/>
        <v/>
      </c>
      <c r="AJ4360" s="11" t="str">
        <f t="shared" si="1464"/>
        <v/>
      </c>
      <c r="AK4360" s="11" t="str">
        <f t="shared" si="1465"/>
        <v/>
      </c>
      <c r="AN4360" s="11" t="str">
        <f t="shared" si="1466"/>
        <v/>
      </c>
      <c r="AO4360" s="11" t="str">
        <f t="shared" si="1467"/>
        <v/>
      </c>
      <c r="AP4360" s="11" t="str">
        <f t="shared" si="1468"/>
        <v/>
      </c>
      <c r="AT4360" s="11" t="str">
        <f t="shared" si="1469"/>
        <v/>
      </c>
      <c r="AU4360" s="11" t="str">
        <f t="shared" si="1470"/>
        <v/>
      </c>
      <c r="AV4360" s="11" t="str">
        <f t="shared" si="1471"/>
        <v/>
      </c>
      <c r="AW4360" s="11" t="str">
        <f t="shared" si="1472"/>
        <v/>
      </c>
      <c r="AX4360" s="11" t="str">
        <f t="shared" si="1473"/>
        <v/>
      </c>
      <c r="AY4360" s="11" t="str">
        <f t="shared" si="1474"/>
        <v/>
      </c>
      <c r="AZ4360" s="11" t="str">
        <f t="shared" si="1475"/>
        <v/>
      </c>
      <c r="BA4360" s="11" t="str">
        <f t="shared" si="1476"/>
        <v xml:space="preserve"> </v>
      </c>
      <c r="BB4360" s="11" t="str">
        <f>IFERROR(IF(AW4360="","",VLOOKUP(AW4360,SUSS!R:S,2,FALSE)),AY4360*SUSS!$M$2)</f>
        <v/>
      </c>
      <c r="BC4360" s="11" t="str">
        <f t="shared" si="1477"/>
        <v/>
      </c>
    </row>
    <row r="4361" spans="29:55">
      <c r="AC4361" s="11" t="str">
        <f t="shared" si="1457"/>
        <v/>
      </c>
      <c r="AD4361" s="11" t="str">
        <f t="shared" si="1458"/>
        <v/>
      </c>
      <c r="AE4361" s="11" t="str">
        <f t="shared" si="1459"/>
        <v/>
      </c>
      <c r="AF4361" s="11" t="str">
        <f t="shared" si="1460"/>
        <v/>
      </c>
      <c r="AG4361" s="11" t="str">
        <f t="shared" si="1461"/>
        <v/>
      </c>
      <c r="AH4361" s="11" t="str">
        <f t="shared" si="1462"/>
        <v/>
      </c>
      <c r="AI4361" s="11" t="str">
        <f t="shared" si="1463"/>
        <v/>
      </c>
      <c r="AJ4361" s="11" t="str">
        <f t="shared" si="1464"/>
        <v/>
      </c>
      <c r="AK4361" s="11" t="str">
        <f t="shared" si="1465"/>
        <v/>
      </c>
      <c r="AN4361" s="11" t="str">
        <f t="shared" si="1466"/>
        <v/>
      </c>
      <c r="AO4361" s="11" t="str">
        <f t="shared" si="1467"/>
        <v/>
      </c>
      <c r="AP4361" s="11" t="str">
        <f t="shared" si="1468"/>
        <v/>
      </c>
      <c r="AT4361" s="11" t="str">
        <f t="shared" si="1469"/>
        <v/>
      </c>
      <c r="AU4361" s="11" t="str">
        <f t="shared" si="1470"/>
        <v/>
      </c>
      <c r="AV4361" s="11" t="str">
        <f t="shared" si="1471"/>
        <v/>
      </c>
      <c r="AW4361" s="11" t="str">
        <f t="shared" si="1472"/>
        <v/>
      </c>
      <c r="AX4361" s="11" t="str">
        <f t="shared" si="1473"/>
        <v/>
      </c>
      <c r="AY4361" s="11" t="str">
        <f t="shared" si="1474"/>
        <v/>
      </c>
      <c r="AZ4361" s="11" t="str">
        <f t="shared" si="1475"/>
        <v/>
      </c>
      <c r="BA4361" s="11" t="str">
        <f t="shared" si="1476"/>
        <v xml:space="preserve"> </v>
      </c>
      <c r="BB4361" s="11" t="str">
        <f>IFERROR(IF(AW4361="","",VLOOKUP(AW4361,SUSS!R:S,2,FALSE)),AY4361*SUSS!$M$2)</f>
        <v/>
      </c>
      <c r="BC4361" s="11" t="str">
        <f t="shared" si="1477"/>
        <v/>
      </c>
    </row>
    <row r="4362" spans="29:55">
      <c r="AC4362" s="11" t="str">
        <f t="shared" si="1457"/>
        <v/>
      </c>
      <c r="AD4362" s="11" t="str">
        <f t="shared" si="1458"/>
        <v/>
      </c>
      <c r="AE4362" s="11" t="str">
        <f t="shared" si="1459"/>
        <v/>
      </c>
      <c r="AF4362" s="11" t="str">
        <f t="shared" si="1460"/>
        <v/>
      </c>
      <c r="AG4362" s="11" t="str">
        <f t="shared" si="1461"/>
        <v/>
      </c>
      <c r="AH4362" s="11" t="str">
        <f t="shared" si="1462"/>
        <v/>
      </c>
      <c r="AI4362" s="11" t="str">
        <f t="shared" si="1463"/>
        <v/>
      </c>
      <c r="AJ4362" s="11" t="str">
        <f t="shared" si="1464"/>
        <v/>
      </c>
      <c r="AK4362" s="11" t="str">
        <f t="shared" si="1465"/>
        <v/>
      </c>
      <c r="AN4362" s="11" t="str">
        <f t="shared" si="1466"/>
        <v/>
      </c>
      <c r="AO4362" s="11" t="str">
        <f t="shared" si="1467"/>
        <v/>
      </c>
      <c r="AP4362" s="11" t="str">
        <f t="shared" si="1468"/>
        <v/>
      </c>
      <c r="AT4362" s="11" t="str">
        <f t="shared" si="1469"/>
        <v/>
      </c>
      <c r="AU4362" s="11" t="str">
        <f t="shared" si="1470"/>
        <v/>
      </c>
      <c r="AV4362" s="11" t="str">
        <f t="shared" si="1471"/>
        <v/>
      </c>
      <c r="AW4362" s="11" t="str">
        <f t="shared" si="1472"/>
        <v/>
      </c>
      <c r="AX4362" s="11" t="str">
        <f t="shared" si="1473"/>
        <v/>
      </c>
      <c r="AY4362" s="11" t="str">
        <f t="shared" si="1474"/>
        <v/>
      </c>
      <c r="AZ4362" s="11" t="str">
        <f t="shared" si="1475"/>
        <v/>
      </c>
      <c r="BA4362" s="11" t="str">
        <f t="shared" si="1476"/>
        <v xml:space="preserve"> </v>
      </c>
      <c r="BB4362" s="11" t="str">
        <f>IFERROR(IF(AW4362="","",VLOOKUP(AW4362,SUSS!R:S,2,FALSE)),AY4362*SUSS!$M$2)</f>
        <v/>
      </c>
      <c r="BC4362" s="11" t="str">
        <f t="shared" si="1477"/>
        <v/>
      </c>
    </row>
    <row r="4363" spans="29:55">
      <c r="AC4363" s="11" t="str">
        <f t="shared" si="1457"/>
        <v/>
      </c>
      <c r="AD4363" s="11" t="str">
        <f t="shared" si="1458"/>
        <v/>
      </c>
      <c r="AE4363" s="11" t="str">
        <f t="shared" si="1459"/>
        <v/>
      </c>
      <c r="AF4363" s="11" t="str">
        <f t="shared" si="1460"/>
        <v/>
      </c>
      <c r="AG4363" s="11" t="str">
        <f t="shared" si="1461"/>
        <v/>
      </c>
      <c r="AH4363" s="11" t="str">
        <f t="shared" si="1462"/>
        <v/>
      </c>
      <c r="AI4363" s="11" t="str">
        <f t="shared" si="1463"/>
        <v/>
      </c>
      <c r="AJ4363" s="11" t="str">
        <f t="shared" si="1464"/>
        <v/>
      </c>
      <c r="AK4363" s="11" t="str">
        <f t="shared" si="1465"/>
        <v/>
      </c>
      <c r="AN4363" s="11" t="str">
        <f t="shared" si="1466"/>
        <v/>
      </c>
      <c r="AO4363" s="11" t="str">
        <f t="shared" si="1467"/>
        <v/>
      </c>
      <c r="AP4363" s="11" t="str">
        <f t="shared" si="1468"/>
        <v/>
      </c>
      <c r="AT4363" s="11" t="str">
        <f t="shared" si="1469"/>
        <v/>
      </c>
      <c r="AU4363" s="11" t="str">
        <f t="shared" si="1470"/>
        <v/>
      </c>
      <c r="AV4363" s="11" t="str">
        <f t="shared" si="1471"/>
        <v/>
      </c>
      <c r="AW4363" s="11" t="str">
        <f t="shared" si="1472"/>
        <v/>
      </c>
      <c r="AX4363" s="11" t="str">
        <f t="shared" si="1473"/>
        <v/>
      </c>
      <c r="AY4363" s="11" t="str">
        <f t="shared" si="1474"/>
        <v/>
      </c>
      <c r="AZ4363" s="11" t="str">
        <f t="shared" si="1475"/>
        <v/>
      </c>
      <c r="BA4363" s="11" t="str">
        <f t="shared" si="1476"/>
        <v xml:space="preserve"> </v>
      </c>
      <c r="BB4363" s="11" t="str">
        <f>IFERROR(IF(AW4363="","",VLOOKUP(AW4363,SUSS!R:S,2,FALSE)),AY4363*SUSS!$M$2)</f>
        <v/>
      </c>
      <c r="BC4363" s="11" t="str">
        <f t="shared" si="1477"/>
        <v/>
      </c>
    </row>
    <row r="4364" spans="29:55">
      <c r="AC4364" s="11" t="str">
        <f t="shared" si="1457"/>
        <v/>
      </c>
      <c r="AD4364" s="11" t="str">
        <f t="shared" si="1458"/>
        <v/>
      </c>
      <c r="AE4364" s="11" t="str">
        <f t="shared" si="1459"/>
        <v/>
      </c>
      <c r="AF4364" s="11" t="str">
        <f t="shared" si="1460"/>
        <v/>
      </c>
      <c r="AG4364" s="11" t="str">
        <f t="shared" si="1461"/>
        <v/>
      </c>
      <c r="AH4364" s="11" t="str">
        <f t="shared" si="1462"/>
        <v/>
      </c>
      <c r="AI4364" s="11" t="str">
        <f t="shared" si="1463"/>
        <v/>
      </c>
      <c r="AJ4364" s="11" t="str">
        <f t="shared" si="1464"/>
        <v/>
      </c>
      <c r="AK4364" s="11" t="str">
        <f t="shared" si="1465"/>
        <v/>
      </c>
      <c r="AN4364" s="11" t="str">
        <f t="shared" si="1466"/>
        <v/>
      </c>
      <c r="AO4364" s="11" t="str">
        <f t="shared" si="1467"/>
        <v/>
      </c>
      <c r="AP4364" s="11" t="str">
        <f t="shared" si="1468"/>
        <v/>
      </c>
      <c r="AT4364" s="11" t="str">
        <f t="shared" si="1469"/>
        <v/>
      </c>
      <c r="AU4364" s="11" t="str">
        <f t="shared" si="1470"/>
        <v/>
      </c>
      <c r="AV4364" s="11" t="str">
        <f t="shared" si="1471"/>
        <v/>
      </c>
      <c r="AW4364" s="11" t="str">
        <f t="shared" si="1472"/>
        <v/>
      </c>
      <c r="AX4364" s="11" t="str">
        <f t="shared" si="1473"/>
        <v/>
      </c>
      <c r="AY4364" s="11" t="str">
        <f t="shared" si="1474"/>
        <v/>
      </c>
      <c r="AZ4364" s="11" t="str">
        <f t="shared" si="1475"/>
        <v/>
      </c>
      <c r="BA4364" s="11" t="str">
        <f t="shared" si="1476"/>
        <v xml:space="preserve"> </v>
      </c>
      <c r="BB4364" s="11" t="str">
        <f>IFERROR(IF(AW4364="","",VLOOKUP(AW4364,SUSS!R:S,2,FALSE)),AY4364*SUSS!$M$2)</f>
        <v/>
      </c>
      <c r="BC4364" s="11" t="str">
        <f t="shared" si="1477"/>
        <v/>
      </c>
    </row>
    <row r="4365" spans="29:55">
      <c r="AC4365" s="11" t="str">
        <f t="shared" si="1457"/>
        <v/>
      </c>
      <c r="AD4365" s="11" t="str">
        <f t="shared" si="1458"/>
        <v/>
      </c>
      <c r="AE4365" s="11" t="str">
        <f t="shared" si="1459"/>
        <v/>
      </c>
      <c r="AF4365" s="11" t="str">
        <f t="shared" si="1460"/>
        <v/>
      </c>
      <c r="AG4365" s="11" t="str">
        <f t="shared" si="1461"/>
        <v/>
      </c>
      <c r="AH4365" s="11" t="str">
        <f t="shared" si="1462"/>
        <v/>
      </c>
      <c r="AI4365" s="11" t="str">
        <f t="shared" si="1463"/>
        <v/>
      </c>
      <c r="AJ4365" s="11" t="str">
        <f t="shared" si="1464"/>
        <v/>
      </c>
      <c r="AK4365" s="11" t="str">
        <f t="shared" si="1465"/>
        <v/>
      </c>
      <c r="AN4365" s="11" t="str">
        <f t="shared" si="1466"/>
        <v/>
      </c>
      <c r="AO4365" s="11" t="str">
        <f t="shared" si="1467"/>
        <v/>
      </c>
      <c r="AP4365" s="11" t="str">
        <f t="shared" si="1468"/>
        <v/>
      </c>
      <c r="AT4365" s="11" t="str">
        <f t="shared" si="1469"/>
        <v/>
      </c>
      <c r="AU4365" s="11" t="str">
        <f t="shared" si="1470"/>
        <v/>
      </c>
      <c r="AV4365" s="11" t="str">
        <f t="shared" si="1471"/>
        <v/>
      </c>
      <c r="AW4365" s="11" t="str">
        <f t="shared" si="1472"/>
        <v/>
      </c>
      <c r="AX4365" s="11" t="str">
        <f t="shared" si="1473"/>
        <v/>
      </c>
      <c r="AY4365" s="11" t="str">
        <f t="shared" si="1474"/>
        <v/>
      </c>
      <c r="AZ4365" s="11" t="str">
        <f t="shared" si="1475"/>
        <v/>
      </c>
      <c r="BA4365" s="11" t="str">
        <f t="shared" si="1476"/>
        <v xml:space="preserve"> </v>
      </c>
      <c r="BB4365" s="11" t="str">
        <f>IFERROR(IF(AW4365="","",VLOOKUP(AW4365,SUSS!R:S,2,FALSE)),AY4365*SUSS!$M$2)</f>
        <v/>
      </c>
      <c r="BC4365" s="11" t="str">
        <f t="shared" si="1477"/>
        <v/>
      </c>
    </row>
    <row r="4366" spans="29:55">
      <c r="AC4366" s="11" t="str">
        <f t="shared" si="1457"/>
        <v/>
      </c>
      <c r="AD4366" s="11" t="str">
        <f t="shared" si="1458"/>
        <v/>
      </c>
      <c r="AE4366" s="11" t="str">
        <f t="shared" si="1459"/>
        <v/>
      </c>
      <c r="AF4366" s="11" t="str">
        <f t="shared" si="1460"/>
        <v/>
      </c>
      <c r="AG4366" s="11" t="str">
        <f t="shared" si="1461"/>
        <v/>
      </c>
      <c r="AH4366" s="11" t="str">
        <f t="shared" si="1462"/>
        <v/>
      </c>
      <c r="AI4366" s="11" t="str">
        <f t="shared" si="1463"/>
        <v/>
      </c>
      <c r="AJ4366" s="11" t="str">
        <f t="shared" si="1464"/>
        <v/>
      </c>
      <c r="AK4366" s="11" t="str">
        <f t="shared" si="1465"/>
        <v/>
      </c>
      <c r="AN4366" s="11" t="str">
        <f t="shared" si="1466"/>
        <v/>
      </c>
      <c r="AO4366" s="11" t="str">
        <f t="shared" si="1467"/>
        <v/>
      </c>
      <c r="AP4366" s="11" t="str">
        <f t="shared" si="1468"/>
        <v/>
      </c>
      <c r="AT4366" s="11" t="str">
        <f t="shared" si="1469"/>
        <v/>
      </c>
      <c r="AU4366" s="11" t="str">
        <f t="shared" si="1470"/>
        <v/>
      </c>
      <c r="AV4366" s="11" t="str">
        <f t="shared" si="1471"/>
        <v/>
      </c>
      <c r="AW4366" s="11" t="str">
        <f t="shared" si="1472"/>
        <v/>
      </c>
      <c r="AX4366" s="11" t="str">
        <f t="shared" si="1473"/>
        <v/>
      </c>
      <c r="AY4366" s="11" t="str">
        <f t="shared" si="1474"/>
        <v/>
      </c>
      <c r="AZ4366" s="11" t="str">
        <f t="shared" si="1475"/>
        <v/>
      </c>
      <c r="BA4366" s="11" t="str">
        <f t="shared" si="1476"/>
        <v xml:space="preserve"> </v>
      </c>
      <c r="BB4366" s="11" t="str">
        <f>IFERROR(IF(AW4366="","",VLOOKUP(AW4366,SUSS!R:S,2,FALSE)),AY4366*SUSS!$M$2)</f>
        <v/>
      </c>
      <c r="BC4366" s="11" t="str">
        <f t="shared" si="1477"/>
        <v/>
      </c>
    </row>
    <row r="4367" spans="29:55">
      <c r="AC4367" s="11" t="str">
        <f t="shared" si="1457"/>
        <v/>
      </c>
      <c r="AD4367" s="11" t="str">
        <f t="shared" si="1458"/>
        <v/>
      </c>
      <c r="AE4367" s="11" t="str">
        <f t="shared" si="1459"/>
        <v/>
      </c>
      <c r="AF4367" s="11" t="str">
        <f t="shared" si="1460"/>
        <v/>
      </c>
      <c r="AG4367" s="11" t="str">
        <f t="shared" si="1461"/>
        <v/>
      </c>
      <c r="AH4367" s="11" t="str">
        <f t="shared" si="1462"/>
        <v/>
      </c>
      <c r="AI4367" s="11" t="str">
        <f t="shared" si="1463"/>
        <v/>
      </c>
      <c r="AJ4367" s="11" t="str">
        <f t="shared" si="1464"/>
        <v/>
      </c>
      <c r="AK4367" s="11" t="str">
        <f t="shared" si="1465"/>
        <v/>
      </c>
      <c r="AN4367" s="11" t="str">
        <f t="shared" si="1466"/>
        <v/>
      </c>
      <c r="AO4367" s="11" t="str">
        <f t="shared" si="1467"/>
        <v/>
      </c>
      <c r="AP4367" s="11" t="str">
        <f t="shared" si="1468"/>
        <v/>
      </c>
      <c r="AT4367" s="11" t="str">
        <f t="shared" si="1469"/>
        <v/>
      </c>
      <c r="AU4367" s="11" t="str">
        <f t="shared" si="1470"/>
        <v/>
      </c>
      <c r="AV4367" s="11" t="str">
        <f t="shared" si="1471"/>
        <v/>
      </c>
      <c r="AW4367" s="11" t="str">
        <f t="shared" si="1472"/>
        <v/>
      </c>
      <c r="AX4367" s="11" t="str">
        <f t="shared" si="1473"/>
        <v/>
      </c>
      <c r="AY4367" s="11" t="str">
        <f t="shared" si="1474"/>
        <v/>
      </c>
      <c r="AZ4367" s="11" t="str">
        <f t="shared" si="1475"/>
        <v/>
      </c>
      <c r="BA4367" s="11" t="str">
        <f t="shared" si="1476"/>
        <v xml:space="preserve"> </v>
      </c>
      <c r="BB4367" s="11" t="str">
        <f>IFERROR(IF(AW4367="","",VLOOKUP(AW4367,SUSS!R:S,2,FALSE)),AY4367*SUSS!$M$2)</f>
        <v/>
      </c>
      <c r="BC4367" s="11" t="str">
        <f t="shared" si="1477"/>
        <v/>
      </c>
    </row>
    <row r="4368" spans="29:55">
      <c r="AC4368" s="11" t="str">
        <f t="shared" si="1457"/>
        <v/>
      </c>
      <c r="AD4368" s="11" t="str">
        <f t="shared" si="1458"/>
        <v/>
      </c>
      <c r="AE4368" s="11" t="str">
        <f t="shared" si="1459"/>
        <v/>
      </c>
      <c r="AF4368" s="11" t="str">
        <f t="shared" si="1460"/>
        <v/>
      </c>
      <c r="AG4368" s="11" t="str">
        <f t="shared" si="1461"/>
        <v/>
      </c>
      <c r="AH4368" s="11" t="str">
        <f t="shared" si="1462"/>
        <v/>
      </c>
      <c r="AI4368" s="11" t="str">
        <f t="shared" si="1463"/>
        <v/>
      </c>
      <c r="AJ4368" s="11" t="str">
        <f t="shared" si="1464"/>
        <v/>
      </c>
      <c r="AK4368" s="11" t="str">
        <f t="shared" si="1465"/>
        <v/>
      </c>
      <c r="AN4368" s="11" t="str">
        <f t="shared" si="1466"/>
        <v/>
      </c>
      <c r="AO4368" s="11" t="str">
        <f t="shared" si="1467"/>
        <v/>
      </c>
      <c r="AP4368" s="11" t="str">
        <f t="shared" si="1468"/>
        <v/>
      </c>
      <c r="AT4368" s="11" t="str">
        <f t="shared" si="1469"/>
        <v/>
      </c>
      <c r="AU4368" s="11" t="str">
        <f t="shared" si="1470"/>
        <v/>
      </c>
      <c r="AV4368" s="11" t="str">
        <f t="shared" si="1471"/>
        <v/>
      </c>
      <c r="AW4368" s="11" t="str">
        <f t="shared" si="1472"/>
        <v/>
      </c>
      <c r="AX4368" s="11" t="str">
        <f t="shared" si="1473"/>
        <v/>
      </c>
      <c r="AY4368" s="11" t="str">
        <f t="shared" si="1474"/>
        <v/>
      </c>
      <c r="AZ4368" s="11" t="str">
        <f t="shared" si="1475"/>
        <v/>
      </c>
      <c r="BA4368" s="11" t="str">
        <f t="shared" si="1476"/>
        <v xml:space="preserve"> </v>
      </c>
      <c r="BB4368" s="11" t="str">
        <f>IFERROR(IF(AW4368="","",VLOOKUP(AW4368,SUSS!R:S,2,FALSE)),AY4368*SUSS!$M$2)</f>
        <v/>
      </c>
      <c r="BC4368" s="11" t="str">
        <f t="shared" si="1477"/>
        <v/>
      </c>
    </row>
    <row r="4369" spans="29:55">
      <c r="AC4369" s="11" t="str">
        <f t="shared" si="1457"/>
        <v/>
      </c>
      <c r="AD4369" s="11" t="str">
        <f t="shared" si="1458"/>
        <v/>
      </c>
      <c r="AE4369" s="11" t="str">
        <f t="shared" si="1459"/>
        <v/>
      </c>
      <c r="AF4369" s="11" t="str">
        <f t="shared" si="1460"/>
        <v/>
      </c>
      <c r="AG4369" s="11" t="str">
        <f t="shared" si="1461"/>
        <v/>
      </c>
      <c r="AH4369" s="11" t="str">
        <f t="shared" si="1462"/>
        <v/>
      </c>
      <c r="AI4369" s="11" t="str">
        <f t="shared" si="1463"/>
        <v/>
      </c>
      <c r="AJ4369" s="11" t="str">
        <f t="shared" si="1464"/>
        <v/>
      </c>
      <c r="AK4369" s="11" t="str">
        <f t="shared" si="1465"/>
        <v/>
      </c>
      <c r="AN4369" s="11" t="str">
        <f t="shared" si="1466"/>
        <v/>
      </c>
      <c r="AO4369" s="11" t="str">
        <f t="shared" si="1467"/>
        <v/>
      </c>
      <c r="AP4369" s="11" t="str">
        <f t="shared" si="1468"/>
        <v/>
      </c>
      <c r="AT4369" s="11" t="str">
        <f t="shared" si="1469"/>
        <v/>
      </c>
      <c r="AU4369" s="11" t="str">
        <f t="shared" si="1470"/>
        <v/>
      </c>
      <c r="AV4369" s="11" t="str">
        <f t="shared" si="1471"/>
        <v/>
      </c>
      <c r="AW4369" s="11" t="str">
        <f t="shared" si="1472"/>
        <v/>
      </c>
      <c r="AX4369" s="11" t="str">
        <f t="shared" si="1473"/>
        <v/>
      </c>
      <c r="AY4369" s="11" t="str">
        <f t="shared" si="1474"/>
        <v/>
      </c>
      <c r="AZ4369" s="11" t="str">
        <f t="shared" si="1475"/>
        <v/>
      </c>
      <c r="BA4369" s="11" t="str">
        <f t="shared" si="1476"/>
        <v xml:space="preserve"> </v>
      </c>
      <c r="BB4369" s="11" t="str">
        <f>IFERROR(IF(AW4369="","",VLOOKUP(AW4369,SUSS!R:S,2,FALSE)),AY4369*SUSS!$M$2)</f>
        <v/>
      </c>
      <c r="BC4369" s="11" t="str">
        <f t="shared" si="1477"/>
        <v/>
      </c>
    </row>
    <row r="4370" spans="29:55">
      <c r="AC4370" s="11" t="str">
        <f t="shared" si="1457"/>
        <v/>
      </c>
      <c r="AD4370" s="11" t="str">
        <f t="shared" si="1458"/>
        <v/>
      </c>
      <c r="AE4370" s="11" t="str">
        <f t="shared" si="1459"/>
        <v/>
      </c>
      <c r="AF4370" s="11" t="str">
        <f t="shared" si="1460"/>
        <v/>
      </c>
      <c r="AG4370" s="11" t="str">
        <f t="shared" si="1461"/>
        <v/>
      </c>
      <c r="AH4370" s="11" t="str">
        <f t="shared" si="1462"/>
        <v/>
      </c>
      <c r="AI4370" s="11" t="str">
        <f t="shared" si="1463"/>
        <v/>
      </c>
      <c r="AJ4370" s="11" t="str">
        <f t="shared" si="1464"/>
        <v/>
      </c>
      <c r="AK4370" s="11" t="str">
        <f t="shared" si="1465"/>
        <v/>
      </c>
      <c r="AN4370" s="11" t="str">
        <f t="shared" si="1466"/>
        <v/>
      </c>
      <c r="AO4370" s="11" t="str">
        <f t="shared" si="1467"/>
        <v/>
      </c>
      <c r="AP4370" s="11" t="str">
        <f t="shared" si="1468"/>
        <v/>
      </c>
      <c r="AT4370" s="11" t="str">
        <f t="shared" si="1469"/>
        <v/>
      </c>
      <c r="AU4370" s="11" t="str">
        <f t="shared" si="1470"/>
        <v/>
      </c>
      <c r="AV4370" s="11" t="str">
        <f t="shared" si="1471"/>
        <v/>
      </c>
      <c r="AW4370" s="11" t="str">
        <f t="shared" si="1472"/>
        <v/>
      </c>
      <c r="AX4370" s="11" t="str">
        <f t="shared" si="1473"/>
        <v/>
      </c>
      <c r="AY4370" s="11" t="str">
        <f t="shared" si="1474"/>
        <v/>
      </c>
      <c r="AZ4370" s="11" t="str">
        <f t="shared" si="1475"/>
        <v/>
      </c>
      <c r="BA4370" s="11" t="str">
        <f t="shared" si="1476"/>
        <v xml:space="preserve"> </v>
      </c>
      <c r="BB4370" s="11" t="str">
        <f>IFERROR(IF(AW4370="","",VLOOKUP(AW4370,SUSS!R:S,2,FALSE)),AY4370*SUSS!$M$2)</f>
        <v/>
      </c>
      <c r="BC4370" s="11" t="str">
        <f t="shared" si="1477"/>
        <v/>
      </c>
    </row>
    <row r="4371" spans="29:55">
      <c r="AC4371" s="11" t="str">
        <f t="shared" si="1457"/>
        <v/>
      </c>
      <c r="AD4371" s="11" t="str">
        <f t="shared" si="1458"/>
        <v/>
      </c>
      <c r="AE4371" s="11" t="str">
        <f t="shared" si="1459"/>
        <v/>
      </c>
      <c r="AF4371" s="11" t="str">
        <f t="shared" si="1460"/>
        <v/>
      </c>
      <c r="AG4371" s="11" t="str">
        <f t="shared" si="1461"/>
        <v/>
      </c>
      <c r="AH4371" s="11" t="str">
        <f t="shared" si="1462"/>
        <v/>
      </c>
      <c r="AI4371" s="11" t="str">
        <f t="shared" si="1463"/>
        <v/>
      </c>
      <c r="AJ4371" s="11" t="str">
        <f t="shared" si="1464"/>
        <v/>
      </c>
      <c r="AK4371" s="11" t="str">
        <f t="shared" si="1465"/>
        <v/>
      </c>
      <c r="AN4371" s="11" t="str">
        <f t="shared" si="1466"/>
        <v/>
      </c>
      <c r="AO4371" s="11" t="str">
        <f t="shared" si="1467"/>
        <v/>
      </c>
      <c r="AP4371" s="11" t="str">
        <f t="shared" si="1468"/>
        <v/>
      </c>
      <c r="AT4371" s="11" t="str">
        <f t="shared" si="1469"/>
        <v/>
      </c>
      <c r="AU4371" s="11" t="str">
        <f t="shared" si="1470"/>
        <v/>
      </c>
      <c r="AV4371" s="11" t="str">
        <f t="shared" si="1471"/>
        <v/>
      </c>
      <c r="AW4371" s="11" t="str">
        <f t="shared" si="1472"/>
        <v/>
      </c>
      <c r="AX4371" s="11" t="str">
        <f t="shared" si="1473"/>
        <v/>
      </c>
      <c r="AY4371" s="11" t="str">
        <f t="shared" si="1474"/>
        <v/>
      </c>
      <c r="AZ4371" s="11" t="str">
        <f t="shared" si="1475"/>
        <v/>
      </c>
      <c r="BA4371" s="11" t="str">
        <f t="shared" si="1476"/>
        <v xml:space="preserve"> </v>
      </c>
      <c r="BB4371" s="11" t="str">
        <f>IFERROR(IF(AW4371="","",VLOOKUP(AW4371,SUSS!R:S,2,FALSE)),AY4371*SUSS!$M$2)</f>
        <v/>
      </c>
      <c r="BC4371" s="11" t="str">
        <f t="shared" si="1477"/>
        <v/>
      </c>
    </row>
    <row r="4372" spans="29:55">
      <c r="AC4372" s="11" t="str">
        <f t="shared" si="1457"/>
        <v/>
      </c>
      <c r="AD4372" s="11" t="str">
        <f t="shared" si="1458"/>
        <v/>
      </c>
      <c r="AE4372" s="11" t="str">
        <f t="shared" si="1459"/>
        <v/>
      </c>
      <c r="AF4372" s="11" t="str">
        <f t="shared" si="1460"/>
        <v/>
      </c>
      <c r="AG4372" s="11" t="str">
        <f t="shared" si="1461"/>
        <v/>
      </c>
      <c r="AH4372" s="11" t="str">
        <f t="shared" si="1462"/>
        <v/>
      </c>
      <c r="AI4372" s="11" t="str">
        <f t="shared" si="1463"/>
        <v/>
      </c>
      <c r="AJ4372" s="11" t="str">
        <f t="shared" si="1464"/>
        <v/>
      </c>
      <c r="AK4372" s="11" t="str">
        <f t="shared" si="1465"/>
        <v/>
      </c>
      <c r="AN4372" s="11" t="str">
        <f t="shared" si="1466"/>
        <v/>
      </c>
      <c r="AO4372" s="11" t="str">
        <f t="shared" si="1467"/>
        <v/>
      </c>
      <c r="AP4372" s="11" t="str">
        <f t="shared" si="1468"/>
        <v/>
      </c>
      <c r="AT4372" s="11" t="str">
        <f t="shared" si="1469"/>
        <v/>
      </c>
      <c r="AU4372" s="11" t="str">
        <f t="shared" si="1470"/>
        <v/>
      </c>
      <c r="AV4372" s="11" t="str">
        <f t="shared" si="1471"/>
        <v/>
      </c>
      <c r="AW4372" s="11" t="str">
        <f t="shared" si="1472"/>
        <v/>
      </c>
      <c r="AX4372" s="11" t="str">
        <f t="shared" si="1473"/>
        <v/>
      </c>
      <c r="AY4372" s="11" t="str">
        <f t="shared" si="1474"/>
        <v/>
      </c>
      <c r="AZ4372" s="11" t="str">
        <f t="shared" si="1475"/>
        <v/>
      </c>
      <c r="BA4372" s="11" t="str">
        <f t="shared" si="1476"/>
        <v xml:space="preserve"> </v>
      </c>
      <c r="BB4372" s="11" t="str">
        <f>IFERROR(IF(AW4372="","",VLOOKUP(AW4372,SUSS!R:S,2,FALSE)),AY4372*SUSS!$M$2)</f>
        <v/>
      </c>
      <c r="BC4372" s="11" t="str">
        <f t="shared" si="1477"/>
        <v/>
      </c>
    </row>
    <row r="4373" spans="29:55">
      <c r="AC4373" s="11" t="str">
        <f t="shared" si="1457"/>
        <v/>
      </c>
      <c r="AD4373" s="11" t="str">
        <f t="shared" si="1458"/>
        <v/>
      </c>
      <c r="AE4373" s="11" t="str">
        <f t="shared" si="1459"/>
        <v/>
      </c>
      <c r="AF4373" s="11" t="str">
        <f t="shared" si="1460"/>
        <v/>
      </c>
      <c r="AG4373" s="11" t="str">
        <f t="shared" si="1461"/>
        <v/>
      </c>
      <c r="AH4373" s="11" t="str">
        <f t="shared" si="1462"/>
        <v/>
      </c>
      <c r="AI4373" s="11" t="str">
        <f t="shared" si="1463"/>
        <v/>
      </c>
      <c r="AJ4373" s="11" t="str">
        <f t="shared" si="1464"/>
        <v/>
      </c>
      <c r="AK4373" s="11" t="str">
        <f t="shared" si="1465"/>
        <v/>
      </c>
      <c r="AN4373" s="11" t="str">
        <f t="shared" si="1466"/>
        <v/>
      </c>
      <c r="AO4373" s="11" t="str">
        <f t="shared" si="1467"/>
        <v/>
      </c>
      <c r="AP4373" s="11" t="str">
        <f t="shared" si="1468"/>
        <v/>
      </c>
      <c r="AT4373" s="11" t="str">
        <f t="shared" si="1469"/>
        <v/>
      </c>
      <c r="AU4373" s="11" t="str">
        <f t="shared" si="1470"/>
        <v/>
      </c>
      <c r="AV4373" s="11" t="str">
        <f t="shared" si="1471"/>
        <v/>
      </c>
      <c r="AW4373" s="11" t="str">
        <f t="shared" si="1472"/>
        <v/>
      </c>
      <c r="AX4373" s="11" t="str">
        <f t="shared" si="1473"/>
        <v/>
      </c>
      <c r="AY4373" s="11" t="str">
        <f t="shared" si="1474"/>
        <v/>
      </c>
      <c r="AZ4373" s="11" t="str">
        <f t="shared" si="1475"/>
        <v/>
      </c>
      <c r="BA4373" s="11" t="str">
        <f t="shared" si="1476"/>
        <v xml:space="preserve"> </v>
      </c>
      <c r="BB4373" s="11" t="str">
        <f>IFERROR(IF(AW4373="","",VLOOKUP(AW4373,SUSS!R:S,2,FALSE)),AY4373*SUSS!$M$2)</f>
        <v/>
      </c>
      <c r="BC4373" s="11" t="str">
        <f t="shared" si="1477"/>
        <v/>
      </c>
    </row>
    <row r="4374" spans="29:55">
      <c r="AC4374" s="11" t="str">
        <f t="shared" si="1457"/>
        <v/>
      </c>
      <c r="AD4374" s="11" t="str">
        <f t="shared" si="1458"/>
        <v/>
      </c>
      <c r="AE4374" s="11" t="str">
        <f t="shared" si="1459"/>
        <v/>
      </c>
      <c r="AF4374" s="11" t="str">
        <f t="shared" si="1460"/>
        <v/>
      </c>
      <c r="AG4374" s="11" t="str">
        <f t="shared" si="1461"/>
        <v/>
      </c>
      <c r="AH4374" s="11" t="str">
        <f t="shared" si="1462"/>
        <v/>
      </c>
      <c r="AI4374" s="11" t="str">
        <f t="shared" si="1463"/>
        <v/>
      </c>
      <c r="AJ4374" s="11" t="str">
        <f t="shared" si="1464"/>
        <v/>
      </c>
      <c r="AK4374" s="11" t="str">
        <f t="shared" si="1465"/>
        <v/>
      </c>
      <c r="AN4374" s="11" t="str">
        <f t="shared" si="1466"/>
        <v/>
      </c>
      <c r="AO4374" s="11" t="str">
        <f t="shared" si="1467"/>
        <v/>
      </c>
      <c r="AP4374" s="11" t="str">
        <f t="shared" si="1468"/>
        <v/>
      </c>
      <c r="AT4374" s="11" t="str">
        <f t="shared" si="1469"/>
        <v/>
      </c>
      <c r="AU4374" s="11" t="str">
        <f t="shared" si="1470"/>
        <v/>
      </c>
      <c r="AV4374" s="11" t="str">
        <f t="shared" si="1471"/>
        <v/>
      </c>
      <c r="AW4374" s="11" t="str">
        <f t="shared" si="1472"/>
        <v/>
      </c>
      <c r="AX4374" s="11" t="str">
        <f t="shared" si="1473"/>
        <v/>
      </c>
      <c r="AY4374" s="11" t="str">
        <f t="shared" si="1474"/>
        <v/>
      </c>
      <c r="AZ4374" s="11" t="str">
        <f t="shared" si="1475"/>
        <v/>
      </c>
      <c r="BA4374" s="11" t="str">
        <f t="shared" si="1476"/>
        <v xml:space="preserve"> </v>
      </c>
      <c r="BB4374" s="11" t="str">
        <f>IFERROR(IF(AW4374="","",VLOOKUP(AW4374,SUSS!R:S,2,FALSE)),AY4374*SUSS!$M$2)</f>
        <v/>
      </c>
      <c r="BC4374" s="11" t="str">
        <f t="shared" si="1477"/>
        <v/>
      </c>
    </row>
    <row r="4375" spans="29:55">
      <c r="AC4375" s="11" t="str">
        <f t="shared" si="1457"/>
        <v/>
      </c>
      <c r="AD4375" s="11" t="str">
        <f t="shared" si="1458"/>
        <v/>
      </c>
      <c r="AE4375" s="11" t="str">
        <f t="shared" si="1459"/>
        <v/>
      </c>
      <c r="AF4375" s="11" t="str">
        <f t="shared" si="1460"/>
        <v/>
      </c>
      <c r="AG4375" s="11" t="str">
        <f t="shared" si="1461"/>
        <v/>
      </c>
      <c r="AH4375" s="11" t="str">
        <f t="shared" si="1462"/>
        <v/>
      </c>
      <c r="AI4375" s="11" t="str">
        <f t="shared" si="1463"/>
        <v/>
      </c>
      <c r="AJ4375" s="11" t="str">
        <f t="shared" si="1464"/>
        <v/>
      </c>
      <c r="AK4375" s="11" t="str">
        <f t="shared" si="1465"/>
        <v/>
      </c>
      <c r="AN4375" s="11" t="str">
        <f t="shared" si="1466"/>
        <v/>
      </c>
      <c r="AO4375" s="11" t="str">
        <f t="shared" si="1467"/>
        <v/>
      </c>
      <c r="AP4375" s="11" t="str">
        <f t="shared" si="1468"/>
        <v/>
      </c>
      <c r="AT4375" s="11" t="str">
        <f t="shared" si="1469"/>
        <v/>
      </c>
      <c r="AU4375" s="11" t="str">
        <f t="shared" si="1470"/>
        <v/>
      </c>
      <c r="AV4375" s="11" t="str">
        <f t="shared" si="1471"/>
        <v/>
      </c>
      <c r="AW4375" s="11" t="str">
        <f t="shared" si="1472"/>
        <v/>
      </c>
      <c r="AX4375" s="11" t="str">
        <f t="shared" si="1473"/>
        <v/>
      </c>
      <c r="AY4375" s="11" t="str">
        <f t="shared" si="1474"/>
        <v/>
      </c>
      <c r="AZ4375" s="11" t="str">
        <f t="shared" si="1475"/>
        <v/>
      </c>
      <c r="BA4375" s="11" t="str">
        <f t="shared" si="1476"/>
        <v xml:space="preserve"> </v>
      </c>
      <c r="BB4375" s="11" t="str">
        <f>IFERROR(IF(AW4375="","",VLOOKUP(AW4375,SUSS!R:S,2,FALSE)),AY4375*SUSS!$M$2)</f>
        <v/>
      </c>
      <c r="BC4375" s="11" t="str">
        <f t="shared" si="1477"/>
        <v/>
      </c>
    </row>
    <row r="4376" spans="29:55">
      <c r="AC4376" s="11" t="str">
        <f t="shared" si="1457"/>
        <v/>
      </c>
      <c r="AD4376" s="11" t="str">
        <f t="shared" si="1458"/>
        <v/>
      </c>
      <c r="AE4376" s="11" t="str">
        <f t="shared" si="1459"/>
        <v/>
      </c>
      <c r="AF4376" s="11" t="str">
        <f t="shared" si="1460"/>
        <v/>
      </c>
      <c r="AG4376" s="11" t="str">
        <f t="shared" si="1461"/>
        <v/>
      </c>
      <c r="AH4376" s="11" t="str">
        <f t="shared" si="1462"/>
        <v/>
      </c>
      <c r="AI4376" s="11" t="str">
        <f t="shared" si="1463"/>
        <v/>
      </c>
      <c r="AJ4376" s="11" t="str">
        <f t="shared" si="1464"/>
        <v/>
      </c>
      <c r="AK4376" s="11" t="str">
        <f t="shared" si="1465"/>
        <v/>
      </c>
      <c r="AN4376" s="11" t="str">
        <f t="shared" si="1466"/>
        <v/>
      </c>
      <c r="AO4376" s="11" t="str">
        <f t="shared" si="1467"/>
        <v/>
      </c>
      <c r="AP4376" s="11" t="str">
        <f t="shared" si="1468"/>
        <v/>
      </c>
      <c r="AT4376" s="11" t="str">
        <f t="shared" si="1469"/>
        <v/>
      </c>
      <c r="AU4376" s="11" t="str">
        <f t="shared" si="1470"/>
        <v/>
      </c>
      <c r="AV4376" s="11" t="str">
        <f t="shared" si="1471"/>
        <v/>
      </c>
      <c r="AW4376" s="11" t="str">
        <f t="shared" si="1472"/>
        <v/>
      </c>
      <c r="AX4376" s="11" t="str">
        <f t="shared" si="1473"/>
        <v/>
      </c>
      <c r="AY4376" s="11" t="str">
        <f t="shared" si="1474"/>
        <v/>
      </c>
      <c r="AZ4376" s="11" t="str">
        <f t="shared" si="1475"/>
        <v/>
      </c>
      <c r="BA4376" s="11" t="str">
        <f t="shared" si="1476"/>
        <v xml:space="preserve"> </v>
      </c>
      <c r="BB4376" s="11" t="str">
        <f>IFERROR(IF(AW4376="","",VLOOKUP(AW4376,SUSS!R:S,2,FALSE)),AY4376*SUSS!$M$2)</f>
        <v/>
      </c>
      <c r="BC4376" s="11" t="str">
        <f t="shared" si="1477"/>
        <v/>
      </c>
    </row>
    <row r="4377" spans="29:55">
      <c r="AC4377" s="11" t="str">
        <f t="shared" si="1457"/>
        <v/>
      </c>
      <c r="AD4377" s="11" t="str">
        <f t="shared" si="1458"/>
        <v/>
      </c>
      <c r="AE4377" s="11" t="str">
        <f t="shared" si="1459"/>
        <v/>
      </c>
      <c r="AF4377" s="11" t="str">
        <f t="shared" si="1460"/>
        <v/>
      </c>
      <c r="AG4377" s="11" t="str">
        <f t="shared" si="1461"/>
        <v/>
      </c>
      <c r="AH4377" s="11" t="str">
        <f t="shared" si="1462"/>
        <v/>
      </c>
      <c r="AI4377" s="11" t="str">
        <f t="shared" si="1463"/>
        <v/>
      </c>
      <c r="AJ4377" s="11" t="str">
        <f t="shared" si="1464"/>
        <v/>
      </c>
      <c r="AK4377" s="11" t="str">
        <f t="shared" si="1465"/>
        <v/>
      </c>
      <c r="AN4377" s="11" t="str">
        <f t="shared" si="1466"/>
        <v/>
      </c>
      <c r="AO4377" s="11" t="str">
        <f t="shared" si="1467"/>
        <v/>
      </c>
      <c r="AP4377" s="11" t="str">
        <f t="shared" si="1468"/>
        <v/>
      </c>
      <c r="AT4377" s="11" t="str">
        <f t="shared" si="1469"/>
        <v/>
      </c>
      <c r="AU4377" s="11" t="str">
        <f t="shared" si="1470"/>
        <v/>
      </c>
      <c r="AV4377" s="11" t="str">
        <f t="shared" si="1471"/>
        <v/>
      </c>
      <c r="AW4377" s="11" t="str">
        <f t="shared" si="1472"/>
        <v/>
      </c>
      <c r="AX4377" s="11" t="str">
        <f t="shared" si="1473"/>
        <v/>
      </c>
      <c r="AY4377" s="11" t="str">
        <f t="shared" si="1474"/>
        <v/>
      </c>
      <c r="AZ4377" s="11" t="str">
        <f t="shared" si="1475"/>
        <v/>
      </c>
      <c r="BA4377" s="11" t="str">
        <f t="shared" si="1476"/>
        <v xml:space="preserve"> </v>
      </c>
      <c r="BB4377" s="11" t="str">
        <f>IFERROR(IF(AW4377="","",VLOOKUP(AW4377,SUSS!R:S,2,FALSE)),AY4377*SUSS!$M$2)</f>
        <v/>
      </c>
      <c r="BC4377" s="11" t="str">
        <f t="shared" si="1477"/>
        <v/>
      </c>
    </row>
    <row r="4378" spans="29:55">
      <c r="AC4378" s="11" t="str">
        <f t="shared" si="1457"/>
        <v/>
      </c>
      <c r="AD4378" s="11" t="str">
        <f t="shared" si="1458"/>
        <v/>
      </c>
      <c r="AE4378" s="11" t="str">
        <f t="shared" si="1459"/>
        <v/>
      </c>
      <c r="AF4378" s="11" t="str">
        <f t="shared" si="1460"/>
        <v/>
      </c>
      <c r="AG4378" s="11" t="str">
        <f t="shared" si="1461"/>
        <v/>
      </c>
      <c r="AH4378" s="11" t="str">
        <f t="shared" si="1462"/>
        <v/>
      </c>
      <c r="AI4378" s="11" t="str">
        <f t="shared" si="1463"/>
        <v/>
      </c>
      <c r="AJ4378" s="11" t="str">
        <f t="shared" si="1464"/>
        <v/>
      </c>
      <c r="AK4378" s="11" t="str">
        <f t="shared" si="1465"/>
        <v/>
      </c>
      <c r="AN4378" s="11" t="str">
        <f t="shared" si="1466"/>
        <v/>
      </c>
      <c r="AO4378" s="11" t="str">
        <f t="shared" si="1467"/>
        <v/>
      </c>
      <c r="AP4378" s="11" t="str">
        <f t="shared" si="1468"/>
        <v/>
      </c>
      <c r="AT4378" s="11" t="str">
        <f t="shared" si="1469"/>
        <v/>
      </c>
      <c r="AU4378" s="11" t="str">
        <f t="shared" si="1470"/>
        <v/>
      </c>
      <c r="AV4378" s="11" t="str">
        <f t="shared" si="1471"/>
        <v/>
      </c>
      <c r="AW4378" s="11" t="str">
        <f t="shared" si="1472"/>
        <v/>
      </c>
      <c r="AX4378" s="11" t="str">
        <f t="shared" si="1473"/>
        <v/>
      </c>
      <c r="AY4378" s="11" t="str">
        <f t="shared" si="1474"/>
        <v/>
      </c>
      <c r="AZ4378" s="11" t="str">
        <f t="shared" si="1475"/>
        <v/>
      </c>
      <c r="BA4378" s="11" t="str">
        <f t="shared" si="1476"/>
        <v xml:space="preserve"> </v>
      </c>
      <c r="BB4378" s="11" t="str">
        <f>IFERROR(IF(AW4378="","",VLOOKUP(AW4378,SUSS!R:S,2,FALSE)),AY4378*SUSS!$M$2)</f>
        <v/>
      </c>
      <c r="BC4378" s="11" t="str">
        <f t="shared" si="1477"/>
        <v/>
      </c>
    </row>
    <row r="4379" spans="29:55">
      <c r="AC4379" s="11" t="str">
        <f t="shared" si="1457"/>
        <v/>
      </c>
      <c r="AD4379" s="11" t="str">
        <f t="shared" si="1458"/>
        <v/>
      </c>
      <c r="AE4379" s="11" t="str">
        <f t="shared" si="1459"/>
        <v/>
      </c>
      <c r="AF4379" s="11" t="str">
        <f t="shared" si="1460"/>
        <v/>
      </c>
      <c r="AG4379" s="11" t="str">
        <f t="shared" si="1461"/>
        <v/>
      </c>
      <c r="AH4379" s="11" t="str">
        <f t="shared" si="1462"/>
        <v/>
      </c>
      <c r="AI4379" s="11" t="str">
        <f t="shared" si="1463"/>
        <v/>
      </c>
      <c r="AJ4379" s="11" t="str">
        <f t="shared" si="1464"/>
        <v/>
      </c>
      <c r="AK4379" s="11" t="str">
        <f t="shared" si="1465"/>
        <v/>
      </c>
      <c r="AN4379" s="11" t="str">
        <f t="shared" si="1466"/>
        <v/>
      </c>
      <c r="AO4379" s="11" t="str">
        <f t="shared" si="1467"/>
        <v/>
      </c>
      <c r="AP4379" s="11" t="str">
        <f t="shared" si="1468"/>
        <v/>
      </c>
      <c r="AT4379" s="11" t="str">
        <f t="shared" si="1469"/>
        <v/>
      </c>
      <c r="AU4379" s="11" t="str">
        <f t="shared" si="1470"/>
        <v/>
      </c>
      <c r="AV4379" s="11" t="str">
        <f t="shared" si="1471"/>
        <v/>
      </c>
      <c r="AW4379" s="11" t="str">
        <f t="shared" si="1472"/>
        <v/>
      </c>
      <c r="AX4379" s="11" t="str">
        <f t="shared" si="1473"/>
        <v/>
      </c>
      <c r="AY4379" s="11" t="str">
        <f t="shared" si="1474"/>
        <v/>
      </c>
      <c r="AZ4379" s="11" t="str">
        <f t="shared" si="1475"/>
        <v/>
      </c>
      <c r="BA4379" s="11" t="str">
        <f t="shared" si="1476"/>
        <v xml:space="preserve"> </v>
      </c>
      <c r="BB4379" s="11" t="str">
        <f>IFERROR(IF(AW4379="","",VLOOKUP(AW4379,SUSS!R:S,2,FALSE)),AY4379*SUSS!$M$2)</f>
        <v/>
      </c>
      <c r="BC4379" s="11" t="str">
        <f t="shared" si="1477"/>
        <v/>
      </c>
    </row>
    <row r="4380" spans="29:55">
      <c r="AC4380" s="11" t="str">
        <f t="shared" si="1457"/>
        <v/>
      </c>
      <c r="AD4380" s="11" t="str">
        <f t="shared" si="1458"/>
        <v/>
      </c>
      <c r="AE4380" s="11" t="str">
        <f t="shared" si="1459"/>
        <v/>
      </c>
      <c r="AF4380" s="11" t="str">
        <f t="shared" si="1460"/>
        <v/>
      </c>
      <c r="AG4380" s="11" t="str">
        <f t="shared" si="1461"/>
        <v/>
      </c>
      <c r="AH4380" s="11" t="str">
        <f t="shared" si="1462"/>
        <v/>
      </c>
      <c r="AI4380" s="11" t="str">
        <f t="shared" si="1463"/>
        <v/>
      </c>
      <c r="AJ4380" s="11" t="str">
        <f t="shared" si="1464"/>
        <v/>
      </c>
      <c r="AK4380" s="11" t="str">
        <f t="shared" si="1465"/>
        <v/>
      </c>
      <c r="AN4380" s="11" t="str">
        <f t="shared" si="1466"/>
        <v/>
      </c>
      <c r="AO4380" s="11" t="str">
        <f t="shared" si="1467"/>
        <v/>
      </c>
      <c r="AP4380" s="11" t="str">
        <f t="shared" si="1468"/>
        <v/>
      </c>
      <c r="AT4380" s="11" t="str">
        <f t="shared" si="1469"/>
        <v/>
      </c>
      <c r="AU4380" s="11" t="str">
        <f t="shared" si="1470"/>
        <v/>
      </c>
      <c r="AV4380" s="11" t="str">
        <f t="shared" si="1471"/>
        <v/>
      </c>
      <c r="AW4380" s="11" t="str">
        <f t="shared" si="1472"/>
        <v/>
      </c>
      <c r="AX4380" s="11" t="str">
        <f t="shared" si="1473"/>
        <v/>
      </c>
      <c r="AY4380" s="11" t="str">
        <f t="shared" si="1474"/>
        <v/>
      </c>
      <c r="AZ4380" s="11" t="str">
        <f t="shared" si="1475"/>
        <v/>
      </c>
      <c r="BA4380" s="11" t="str">
        <f t="shared" si="1476"/>
        <v xml:space="preserve"> </v>
      </c>
      <c r="BB4380" s="11" t="str">
        <f>IFERROR(IF(AW4380="","",VLOOKUP(AW4380,SUSS!R:S,2,FALSE)),AY4380*SUSS!$M$2)</f>
        <v/>
      </c>
      <c r="BC4380" s="11" t="str">
        <f t="shared" si="1477"/>
        <v/>
      </c>
    </row>
    <row r="4381" spans="29:55">
      <c r="AC4381" s="11" t="str">
        <f t="shared" si="1457"/>
        <v/>
      </c>
      <c r="AD4381" s="11" t="str">
        <f t="shared" si="1458"/>
        <v/>
      </c>
      <c r="AE4381" s="11" t="str">
        <f t="shared" si="1459"/>
        <v/>
      </c>
      <c r="AF4381" s="11" t="str">
        <f t="shared" si="1460"/>
        <v/>
      </c>
      <c r="AG4381" s="11" t="str">
        <f t="shared" si="1461"/>
        <v/>
      </c>
      <c r="AH4381" s="11" t="str">
        <f t="shared" si="1462"/>
        <v/>
      </c>
      <c r="AI4381" s="11" t="str">
        <f t="shared" si="1463"/>
        <v/>
      </c>
      <c r="AJ4381" s="11" t="str">
        <f t="shared" si="1464"/>
        <v/>
      </c>
      <c r="AK4381" s="11" t="str">
        <f t="shared" si="1465"/>
        <v/>
      </c>
      <c r="AN4381" s="11" t="str">
        <f t="shared" si="1466"/>
        <v/>
      </c>
      <c r="AO4381" s="11" t="str">
        <f t="shared" si="1467"/>
        <v/>
      </c>
      <c r="AP4381" s="11" t="str">
        <f t="shared" si="1468"/>
        <v/>
      </c>
      <c r="AT4381" s="11" t="str">
        <f t="shared" si="1469"/>
        <v/>
      </c>
      <c r="AU4381" s="11" t="str">
        <f t="shared" si="1470"/>
        <v/>
      </c>
      <c r="AV4381" s="11" t="str">
        <f t="shared" si="1471"/>
        <v/>
      </c>
      <c r="AW4381" s="11" t="str">
        <f t="shared" si="1472"/>
        <v/>
      </c>
      <c r="AX4381" s="11" t="str">
        <f t="shared" si="1473"/>
        <v/>
      </c>
      <c r="AY4381" s="11" t="str">
        <f t="shared" si="1474"/>
        <v/>
      </c>
      <c r="AZ4381" s="11" t="str">
        <f t="shared" si="1475"/>
        <v/>
      </c>
      <c r="BA4381" s="11" t="str">
        <f t="shared" si="1476"/>
        <v xml:space="preserve"> </v>
      </c>
      <c r="BB4381" s="11" t="str">
        <f>IFERROR(IF(AW4381="","",VLOOKUP(AW4381,SUSS!R:S,2,FALSE)),AY4381*SUSS!$M$2)</f>
        <v/>
      </c>
      <c r="BC4381" s="11" t="str">
        <f t="shared" si="1477"/>
        <v/>
      </c>
    </row>
    <row r="4382" spans="29:55">
      <c r="AC4382" s="11" t="str">
        <f t="shared" si="1457"/>
        <v/>
      </c>
      <c r="AD4382" s="11" t="str">
        <f t="shared" si="1458"/>
        <v/>
      </c>
      <c r="AE4382" s="11" t="str">
        <f t="shared" si="1459"/>
        <v/>
      </c>
      <c r="AF4382" s="11" t="str">
        <f t="shared" si="1460"/>
        <v/>
      </c>
      <c r="AG4382" s="11" t="str">
        <f t="shared" si="1461"/>
        <v/>
      </c>
      <c r="AH4382" s="11" t="str">
        <f t="shared" si="1462"/>
        <v/>
      </c>
      <c r="AI4382" s="11" t="str">
        <f t="shared" si="1463"/>
        <v/>
      </c>
      <c r="AJ4382" s="11" t="str">
        <f t="shared" si="1464"/>
        <v/>
      </c>
      <c r="AK4382" s="11" t="str">
        <f t="shared" si="1465"/>
        <v/>
      </c>
      <c r="AN4382" s="11" t="str">
        <f t="shared" si="1466"/>
        <v/>
      </c>
      <c r="AO4382" s="11" t="str">
        <f t="shared" si="1467"/>
        <v/>
      </c>
      <c r="AP4382" s="11" t="str">
        <f t="shared" si="1468"/>
        <v/>
      </c>
      <c r="AT4382" s="11" t="str">
        <f t="shared" si="1469"/>
        <v/>
      </c>
      <c r="AU4382" s="11" t="str">
        <f t="shared" si="1470"/>
        <v/>
      </c>
      <c r="AV4382" s="11" t="str">
        <f t="shared" si="1471"/>
        <v/>
      </c>
      <c r="AW4382" s="11" t="str">
        <f t="shared" si="1472"/>
        <v/>
      </c>
      <c r="AX4382" s="11" t="str">
        <f t="shared" si="1473"/>
        <v/>
      </c>
      <c r="AY4382" s="11" t="str">
        <f t="shared" si="1474"/>
        <v/>
      </c>
      <c r="AZ4382" s="11" t="str">
        <f t="shared" si="1475"/>
        <v/>
      </c>
      <c r="BA4382" s="11" t="str">
        <f t="shared" si="1476"/>
        <v xml:space="preserve"> </v>
      </c>
      <c r="BB4382" s="11" t="str">
        <f>IFERROR(IF(AW4382="","",VLOOKUP(AW4382,SUSS!R:S,2,FALSE)),AY4382*SUSS!$M$2)</f>
        <v/>
      </c>
      <c r="BC4382" s="11" t="str">
        <f t="shared" si="1477"/>
        <v/>
      </c>
    </row>
    <row r="4383" spans="29:55">
      <c r="AC4383" s="11" t="str">
        <f t="shared" si="1457"/>
        <v/>
      </c>
      <c r="AD4383" s="11" t="str">
        <f t="shared" si="1458"/>
        <v/>
      </c>
      <c r="AE4383" s="11" t="str">
        <f t="shared" si="1459"/>
        <v/>
      </c>
      <c r="AF4383" s="11" t="str">
        <f t="shared" si="1460"/>
        <v/>
      </c>
      <c r="AG4383" s="11" t="str">
        <f t="shared" si="1461"/>
        <v/>
      </c>
      <c r="AH4383" s="11" t="str">
        <f t="shared" si="1462"/>
        <v/>
      </c>
      <c r="AI4383" s="11" t="str">
        <f t="shared" si="1463"/>
        <v/>
      </c>
      <c r="AJ4383" s="11" t="str">
        <f t="shared" si="1464"/>
        <v/>
      </c>
      <c r="AK4383" s="11" t="str">
        <f t="shared" si="1465"/>
        <v/>
      </c>
      <c r="AN4383" s="11" t="str">
        <f t="shared" si="1466"/>
        <v/>
      </c>
      <c r="AO4383" s="11" t="str">
        <f t="shared" si="1467"/>
        <v/>
      </c>
      <c r="AP4383" s="11" t="str">
        <f t="shared" si="1468"/>
        <v/>
      </c>
      <c r="AT4383" s="11" t="str">
        <f t="shared" si="1469"/>
        <v/>
      </c>
      <c r="AU4383" s="11" t="str">
        <f t="shared" si="1470"/>
        <v/>
      </c>
      <c r="AV4383" s="11" t="str">
        <f t="shared" si="1471"/>
        <v/>
      </c>
      <c r="AW4383" s="11" t="str">
        <f t="shared" si="1472"/>
        <v/>
      </c>
      <c r="AX4383" s="11" t="str">
        <f t="shared" si="1473"/>
        <v/>
      </c>
      <c r="AY4383" s="11" t="str">
        <f t="shared" si="1474"/>
        <v/>
      </c>
      <c r="AZ4383" s="11" t="str">
        <f t="shared" si="1475"/>
        <v/>
      </c>
      <c r="BA4383" s="11" t="str">
        <f t="shared" si="1476"/>
        <v xml:space="preserve"> </v>
      </c>
      <c r="BB4383" s="11" t="str">
        <f>IFERROR(IF(AW4383="","",VLOOKUP(AW4383,SUSS!R:S,2,FALSE)),AY4383*SUSS!$M$2)</f>
        <v/>
      </c>
      <c r="BC4383" s="11" t="str">
        <f t="shared" si="1477"/>
        <v/>
      </c>
    </row>
    <row r="4384" spans="29:55">
      <c r="AC4384" s="11" t="str">
        <f t="shared" si="1457"/>
        <v/>
      </c>
      <c r="AD4384" s="11" t="str">
        <f t="shared" si="1458"/>
        <v/>
      </c>
      <c r="AE4384" s="11" t="str">
        <f t="shared" si="1459"/>
        <v/>
      </c>
      <c r="AF4384" s="11" t="str">
        <f t="shared" si="1460"/>
        <v/>
      </c>
      <c r="AG4384" s="11" t="str">
        <f t="shared" si="1461"/>
        <v/>
      </c>
      <c r="AH4384" s="11" t="str">
        <f t="shared" si="1462"/>
        <v/>
      </c>
      <c r="AI4384" s="11" t="str">
        <f t="shared" si="1463"/>
        <v/>
      </c>
      <c r="AJ4384" s="11" t="str">
        <f t="shared" si="1464"/>
        <v/>
      </c>
      <c r="AK4384" s="11" t="str">
        <f t="shared" si="1465"/>
        <v/>
      </c>
      <c r="AN4384" s="11" t="str">
        <f t="shared" si="1466"/>
        <v/>
      </c>
      <c r="AO4384" s="11" t="str">
        <f t="shared" si="1467"/>
        <v/>
      </c>
      <c r="AP4384" s="11" t="str">
        <f t="shared" si="1468"/>
        <v/>
      </c>
      <c r="AT4384" s="11" t="str">
        <f t="shared" si="1469"/>
        <v/>
      </c>
      <c r="AU4384" s="11" t="str">
        <f t="shared" si="1470"/>
        <v/>
      </c>
      <c r="AV4384" s="11" t="str">
        <f t="shared" si="1471"/>
        <v/>
      </c>
      <c r="AW4384" s="11" t="str">
        <f t="shared" si="1472"/>
        <v/>
      </c>
      <c r="AX4384" s="11" t="str">
        <f t="shared" si="1473"/>
        <v/>
      </c>
      <c r="AY4384" s="11" t="str">
        <f t="shared" si="1474"/>
        <v/>
      </c>
      <c r="AZ4384" s="11" t="str">
        <f t="shared" si="1475"/>
        <v/>
      </c>
      <c r="BA4384" s="11" t="str">
        <f t="shared" si="1476"/>
        <v xml:space="preserve"> </v>
      </c>
      <c r="BB4384" s="11" t="str">
        <f>IFERROR(IF(AW4384="","",VLOOKUP(AW4384,SUSS!R:S,2,FALSE)),AY4384*SUSS!$M$2)</f>
        <v/>
      </c>
      <c r="BC4384" s="11" t="str">
        <f t="shared" si="1477"/>
        <v/>
      </c>
    </row>
    <row r="4385" spans="29:55">
      <c r="AC4385" s="11" t="str">
        <f t="shared" ref="AC4385:AC4448" si="1478">IF($E4385=$AD$1,IF($G4385=$AE$1,A4385,""),"")</f>
        <v/>
      </c>
      <c r="AD4385" s="11" t="str">
        <f t="shared" ref="AD4385:AD4448" si="1479">IF($E4385=$AD$1,IF($G4385=$AE$1,E4385,""),"")</f>
        <v/>
      </c>
      <c r="AE4385" s="11" t="str">
        <f t="shared" ref="AE4385:AE4448" si="1480">IF($E4385=$AD$1,IF($G4385=$AE$1,F4385,""),"")</f>
        <v/>
      </c>
      <c r="AF4385" s="11" t="str">
        <f t="shared" ref="AF4385:AF4448" si="1481">IF($E4385=$AD$1,IF($G4385=$AE$1,G4385,""),"")</f>
        <v/>
      </c>
      <c r="AG4385" s="11" t="str">
        <f t="shared" ref="AG4385:AG4448" si="1482">IF($E4385=$AD$1,IF($G4385=$AE$1,I4385,""),"")</f>
        <v/>
      </c>
      <c r="AH4385" s="11" t="str">
        <f t="shared" ref="AH4385:AH4448" si="1483">IF($E4385=$AD$1,IF($G4385=$AE$1,J4385,""),"")</f>
        <v/>
      </c>
      <c r="AI4385" s="11" t="str">
        <f t="shared" ref="AI4385:AI4448" si="1484">IF($E4385=$AD$1,IF($G4385=$AE$1,K4385,""),"")</f>
        <v/>
      </c>
      <c r="AJ4385" s="11" t="str">
        <f t="shared" ref="AJ4385:AJ4448" si="1485">IF($E4385=$AD$1,IF($G4385=$AE$1,B4385,""),"")</f>
        <v/>
      </c>
      <c r="AK4385" s="11" t="str">
        <f t="shared" ref="AK4385:AK4448" si="1486">IF($E4385=$AD$1,IF($G4385=$AE$1,C4385,""),"")</f>
        <v/>
      </c>
      <c r="AN4385" s="11" t="str">
        <f t="shared" ref="AN4385:AN4448" si="1487">LEFT(AO4385,7)</f>
        <v/>
      </c>
      <c r="AO4385" s="11" t="str">
        <f t="shared" ref="AO4385:AO4448" si="1488">IF(AF4385=$AE$1,AJ4385&amp;"/"&amp;AK4385&amp;" "&amp;AD4385,"")</f>
        <v/>
      </c>
      <c r="AP4385" s="11" t="str">
        <f t="shared" ref="AP4385:AP4448" si="1489">IF(AO4385&lt;&gt;"",AI4385,"")</f>
        <v/>
      </c>
      <c r="AT4385" s="11" t="str">
        <f t="shared" ref="AT4385:AT4448" si="1490">IF($Q4385=$AD$1,N4385,"")</f>
        <v/>
      </c>
      <c r="AU4385" s="11" t="str">
        <f t="shared" ref="AU4385:AU4448" si="1491">IF($Q4385=$AD$1,O4385,"")</f>
        <v/>
      </c>
      <c r="AV4385" s="11" t="str">
        <f t="shared" ref="AV4385:AV4448" si="1492">IF($Q4385=$AD$1,P4385,"")</f>
        <v/>
      </c>
      <c r="AW4385" s="11" t="str">
        <f t="shared" ref="AW4385:AW4448" si="1493">IF($Q4385=$AD$1,T4385,"")</f>
        <v/>
      </c>
      <c r="AX4385" s="11" t="str">
        <f t="shared" ref="AX4385:AX4448" si="1494">IF(AW4385&lt;&gt;"",AW4385&amp;" "&amp;$AD$1,"")</f>
        <v/>
      </c>
      <c r="AY4385" s="11" t="str">
        <f t="shared" ref="AY4385:AY4448" si="1495">VLOOKUP(AX4385,AO:AP,2,FALSE)</f>
        <v/>
      </c>
      <c r="AZ4385" s="11" t="str">
        <f t="shared" ref="AZ4385:AZ4448" si="1496">IF(AY4385="","",AV4385/AY4385)</f>
        <v/>
      </c>
      <c r="BA4385" s="11" t="str">
        <f t="shared" ref="BA4385:BA4448" si="1497">AT4385&amp;" "&amp;AU4385</f>
        <v xml:space="preserve"> </v>
      </c>
      <c r="BB4385" s="11" t="str">
        <f>IFERROR(IF(AW4385="","",VLOOKUP(AW4385,SUSS!R:S,2,FALSE)),AY4385*SUSS!$M$2)</f>
        <v/>
      </c>
      <c r="BC4385" s="11" t="str">
        <f t="shared" ref="BC4385:BC4448" si="1498">IFERROR(IF(BB4385&lt;&gt;"",AZ4385*BB4385,""),"VER")</f>
        <v/>
      </c>
    </row>
    <row r="4386" spans="29:55">
      <c r="AC4386" s="11" t="str">
        <f t="shared" si="1478"/>
        <v/>
      </c>
      <c r="AD4386" s="11" t="str">
        <f t="shared" si="1479"/>
        <v/>
      </c>
      <c r="AE4386" s="11" t="str">
        <f t="shared" si="1480"/>
        <v/>
      </c>
      <c r="AF4386" s="11" t="str">
        <f t="shared" si="1481"/>
        <v/>
      </c>
      <c r="AG4386" s="11" t="str">
        <f t="shared" si="1482"/>
        <v/>
      </c>
      <c r="AH4386" s="11" t="str">
        <f t="shared" si="1483"/>
        <v/>
      </c>
      <c r="AI4386" s="11" t="str">
        <f t="shared" si="1484"/>
        <v/>
      </c>
      <c r="AJ4386" s="11" t="str">
        <f t="shared" si="1485"/>
        <v/>
      </c>
      <c r="AK4386" s="11" t="str">
        <f t="shared" si="1486"/>
        <v/>
      </c>
      <c r="AN4386" s="11" t="str">
        <f t="shared" si="1487"/>
        <v/>
      </c>
      <c r="AO4386" s="11" t="str">
        <f t="shared" si="1488"/>
        <v/>
      </c>
      <c r="AP4386" s="11" t="str">
        <f t="shared" si="1489"/>
        <v/>
      </c>
      <c r="AT4386" s="11" t="str">
        <f t="shared" si="1490"/>
        <v/>
      </c>
      <c r="AU4386" s="11" t="str">
        <f t="shared" si="1491"/>
        <v/>
      </c>
      <c r="AV4386" s="11" t="str">
        <f t="shared" si="1492"/>
        <v/>
      </c>
      <c r="AW4386" s="11" t="str">
        <f t="shared" si="1493"/>
        <v/>
      </c>
      <c r="AX4386" s="11" t="str">
        <f t="shared" si="1494"/>
        <v/>
      </c>
      <c r="AY4386" s="11" t="str">
        <f t="shared" si="1495"/>
        <v/>
      </c>
      <c r="AZ4386" s="11" t="str">
        <f t="shared" si="1496"/>
        <v/>
      </c>
      <c r="BA4386" s="11" t="str">
        <f t="shared" si="1497"/>
        <v xml:space="preserve"> </v>
      </c>
      <c r="BB4386" s="11" t="str">
        <f>IFERROR(IF(AW4386="","",VLOOKUP(AW4386,SUSS!R:S,2,FALSE)),AY4386*SUSS!$M$2)</f>
        <v/>
      </c>
      <c r="BC4386" s="11" t="str">
        <f t="shared" si="1498"/>
        <v/>
      </c>
    </row>
    <row r="4387" spans="29:55">
      <c r="AC4387" s="11" t="str">
        <f t="shared" si="1478"/>
        <v/>
      </c>
      <c r="AD4387" s="11" t="str">
        <f t="shared" si="1479"/>
        <v/>
      </c>
      <c r="AE4387" s="11" t="str">
        <f t="shared" si="1480"/>
        <v/>
      </c>
      <c r="AF4387" s="11" t="str">
        <f t="shared" si="1481"/>
        <v/>
      </c>
      <c r="AG4387" s="11" t="str">
        <f t="shared" si="1482"/>
        <v/>
      </c>
      <c r="AH4387" s="11" t="str">
        <f t="shared" si="1483"/>
        <v/>
      </c>
      <c r="AI4387" s="11" t="str">
        <f t="shared" si="1484"/>
        <v/>
      </c>
      <c r="AJ4387" s="11" t="str">
        <f t="shared" si="1485"/>
        <v/>
      </c>
      <c r="AK4387" s="11" t="str">
        <f t="shared" si="1486"/>
        <v/>
      </c>
      <c r="AN4387" s="11" t="str">
        <f t="shared" si="1487"/>
        <v/>
      </c>
      <c r="AO4387" s="11" t="str">
        <f t="shared" si="1488"/>
        <v/>
      </c>
      <c r="AP4387" s="11" t="str">
        <f t="shared" si="1489"/>
        <v/>
      </c>
      <c r="AT4387" s="11" t="str">
        <f t="shared" si="1490"/>
        <v/>
      </c>
      <c r="AU4387" s="11" t="str">
        <f t="shared" si="1491"/>
        <v/>
      </c>
      <c r="AV4387" s="11" t="str">
        <f t="shared" si="1492"/>
        <v/>
      </c>
      <c r="AW4387" s="11" t="str">
        <f t="shared" si="1493"/>
        <v/>
      </c>
      <c r="AX4387" s="11" t="str">
        <f t="shared" si="1494"/>
        <v/>
      </c>
      <c r="AY4387" s="11" t="str">
        <f t="shared" si="1495"/>
        <v/>
      </c>
      <c r="AZ4387" s="11" t="str">
        <f t="shared" si="1496"/>
        <v/>
      </c>
      <c r="BA4387" s="11" t="str">
        <f t="shared" si="1497"/>
        <v xml:space="preserve"> </v>
      </c>
      <c r="BB4387" s="11" t="str">
        <f>IFERROR(IF(AW4387="","",VLOOKUP(AW4387,SUSS!R:S,2,FALSE)),AY4387*SUSS!$M$2)</f>
        <v/>
      </c>
      <c r="BC4387" s="11" t="str">
        <f t="shared" si="1498"/>
        <v/>
      </c>
    </row>
    <row r="4388" spans="29:55">
      <c r="AC4388" s="11" t="str">
        <f t="shared" si="1478"/>
        <v/>
      </c>
      <c r="AD4388" s="11" t="str">
        <f t="shared" si="1479"/>
        <v/>
      </c>
      <c r="AE4388" s="11" t="str">
        <f t="shared" si="1480"/>
        <v/>
      </c>
      <c r="AF4388" s="11" t="str">
        <f t="shared" si="1481"/>
        <v/>
      </c>
      <c r="AG4388" s="11" t="str">
        <f t="shared" si="1482"/>
        <v/>
      </c>
      <c r="AH4388" s="11" t="str">
        <f t="shared" si="1483"/>
        <v/>
      </c>
      <c r="AI4388" s="11" t="str">
        <f t="shared" si="1484"/>
        <v/>
      </c>
      <c r="AJ4388" s="11" t="str">
        <f t="shared" si="1485"/>
        <v/>
      </c>
      <c r="AK4388" s="11" t="str">
        <f t="shared" si="1486"/>
        <v/>
      </c>
      <c r="AN4388" s="11" t="str">
        <f t="shared" si="1487"/>
        <v/>
      </c>
      <c r="AO4388" s="11" t="str">
        <f t="shared" si="1488"/>
        <v/>
      </c>
      <c r="AP4388" s="11" t="str">
        <f t="shared" si="1489"/>
        <v/>
      </c>
      <c r="AT4388" s="11" t="str">
        <f t="shared" si="1490"/>
        <v/>
      </c>
      <c r="AU4388" s="11" t="str">
        <f t="shared" si="1491"/>
        <v/>
      </c>
      <c r="AV4388" s="11" t="str">
        <f t="shared" si="1492"/>
        <v/>
      </c>
      <c r="AW4388" s="11" t="str">
        <f t="shared" si="1493"/>
        <v/>
      </c>
      <c r="AX4388" s="11" t="str">
        <f t="shared" si="1494"/>
        <v/>
      </c>
      <c r="AY4388" s="11" t="str">
        <f t="shared" si="1495"/>
        <v/>
      </c>
      <c r="AZ4388" s="11" t="str">
        <f t="shared" si="1496"/>
        <v/>
      </c>
      <c r="BA4388" s="11" t="str">
        <f t="shared" si="1497"/>
        <v xml:space="preserve"> </v>
      </c>
      <c r="BB4388" s="11" t="str">
        <f>IFERROR(IF(AW4388="","",VLOOKUP(AW4388,SUSS!R:S,2,FALSE)),AY4388*SUSS!$M$2)</f>
        <v/>
      </c>
      <c r="BC4388" s="11" t="str">
        <f t="shared" si="1498"/>
        <v/>
      </c>
    </row>
    <row r="4389" spans="29:55">
      <c r="AC4389" s="11" t="str">
        <f t="shared" si="1478"/>
        <v/>
      </c>
      <c r="AD4389" s="11" t="str">
        <f t="shared" si="1479"/>
        <v/>
      </c>
      <c r="AE4389" s="11" t="str">
        <f t="shared" si="1480"/>
        <v/>
      </c>
      <c r="AF4389" s="11" t="str">
        <f t="shared" si="1481"/>
        <v/>
      </c>
      <c r="AG4389" s="11" t="str">
        <f t="shared" si="1482"/>
        <v/>
      </c>
      <c r="AH4389" s="11" t="str">
        <f t="shared" si="1483"/>
        <v/>
      </c>
      <c r="AI4389" s="11" t="str">
        <f t="shared" si="1484"/>
        <v/>
      </c>
      <c r="AJ4389" s="11" t="str">
        <f t="shared" si="1485"/>
        <v/>
      </c>
      <c r="AK4389" s="11" t="str">
        <f t="shared" si="1486"/>
        <v/>
      </c>
      <c r="AN4389" s="11" t="str">
        <f t="shared" si="1487"/>
        <v/>
      </c>
      <c r="AO4389" s="11" t="str">
        <f t="shared" si="1488"/>
        <v/>
      </c>
      <c r="AP4389" s="11" t="str">
        <f t="shared" si="1489"/>
        <v/>
      </c>
      <c r="AT4389" s="11" t="str">
        <f t="shared" si="1490"/>
        <v/>
      </c>
      <c r="AU4389" s="11" t="str">
        <f t="shared" si="1491"/>
        <v/>
      </c>
      <c r="AV4389" s="11" t="str">
        <f t="shared" si="1492"/>
        <v/>
      </c>
      <c r="AW4389" s="11" t="str">
        <f t="shared" si="1493"/>
        <v/>
      </c>
      <c r="AX4389" s="11" t="str">
        <f t="shared" si="1494"/>
        <v/>
      </c>
      <c r="AY4389" s="11" t="str">
        <f t="shared" si="1495"/>
        <v/>
      </c>
      <c r="AZ4389" s="11" t="str">
        <f t="shared" si="1496"/>
        <v/>
      </c>
      <c r="BA4389" s="11" t="str">
        <f t="shared" si="1497"/>
        <v xml:space="preserve"> </v>
      </c>
      <c r="BB4389" s="11" t="str">
        <f>IFERROR(IF(AW4389="","",VLOOKUP(AW4389,SUSS!R:S,2,FALSE)),AY4389*SUSS!$M$2)</f>
        <v/>
      </c>
      <c r="BC4389" s="11" t="str">
        <f t="shared" si="1498"/>
        <v/>
      </c>
    </row>
    <row r="4390" spans="29:55">
      <c r="AC4390" s="11" t="str">
        <f t="shared" si="1478"/>
        <v/>
      </c>
      <c r="AD4390" s="11" t="str">
        <f t="shared" si="1479"/>
        <v/>
      </c>
      <c r="AE4390" s="11" t="str">
        <f t="shared" si="1480"/>
        <v/>
      </c>
      <c r="AF4390" s="11" t="str">
        <f t="shared" si="1481"/>
        <v/>
      </c>
      <c r="AG4390" s="11" t="str">
        <f t="shared" si="1482"/>
        <v/>
      </c>
      <c r="AH4390" s="11" t="str">
        <f t="shared" si="1483"/>
        <v/>
      </c>
      <c r="AI4390" s="11" t="str">
        <f t="shared" si="1484"/>
        <v/>
      </c>
      <c r="AJ4390" s="11" t="str">
        <f t="shared" si="1485"/>
        <v/>
      </c>
      <c r="AK4390" s="11" t="str">
        <f t="shared" si="1486"/>
        <v/>
      </c>
      <c r="AN4390" s="11" t="str">
        <f t="shared" si="1487"/>
        <v/>
      </c>
      <c r="AO4390" s="11" t="str">
        <f t="shared" si="1488"/>
        <v/>
      </c>
      <c r="AP4390" s="11" t="str">
        <f t="shared" si="1489"/>
        <v/>
      </c>
      <c r="AT4390" s="11" t="str">
        <f t="shared" si="1490"/>
        <v/>
      </c>
      <c r="AU4390" s="11" t="str">
        <f t="shared" si="1491"/>
        <v/>
      </c>
      <c r="AV4390" s="11" t="str">
        <f t="shared" si="1492"/>
        <v/>
      </c>
      <c r="AW4390" s="11" t="str">
        <f t="shared" si="1493"/>
        <v/>
      </c>
      <c r="AX4390" s="11" t="str">
        <f t="shared" si="1494"/>
        <v/>
      </c>
      <c r="AY4390" s="11" t="str">
        <f t="shared" si="1495"/>
        <v/>
      </c>
      <c r="AZ4390" s="11" t="str">
        <f t="shared" si="1496"/>
        <v/>
      </c>
      <c r="BA4390" s="11" t="str">
        <f t="shared" si="1497"/>
        <v xml:space="preserve"> </v>
      </c>
      <c r="BB4390" s="11" t="str">
        <f>IFERROR(IF(AW4390="","",VLOOKUP(AW4390,SUSS!R:S,2,FALSE)),AY4390*SUSS!$M$2)</f>
        <v/>
      </c>
      <c r="BC4390" s="11" t="str">
        <f t="shared" si="1498"/>
        <v/>
      </c>
    </row>
    <row r="4391" spans="29:55">
      <c r="AC4391" s="11" t="str">
        <f t="shared" si="1478"/>
        <v/>
      </c>
      <c r="AD4391" s="11" t="str">
        <f t="shared" si="1479"/>
        <v/>
      </c>
      <c r="AE4391" s="11" t="str">
        <f t="shared" si="1480"/>
        <v/>
      </c>
      <c r="AF4391" s="11" t="str">
        <f t="shared" si="1481"/>
        <v/>
      </c>
      <c r="AG4391" s="11" t="str">
        <f t="shared" si="1482"/>
        <v/>
      </c>
      <c r="AH4391" s="11" t="str">
        <f t="shared" si="1483"/>
        <v/>
      </c>
      <c r="AI4391" s="11" t="str">
        <f t="shared" si="1484"/>
        <v/>
      </c>
      <c r="AJ4391" s="11" t="str">
        <f t="shared" si="1485"/>
        <v/>
      </c>
      <c r="AK4391" s="11" t="str">
        <f t="shared" si="1486"/>
        <v/>
      </c>
      <c r="AN4391" s="11" t="str">
        <f t="shared" si="1487"/>
        <v/>
      </c>
      <c r="AO4391" s="11" t="str">
        <f t="shared" si="1488"/>
        <v/>
      </c>
      <c r="AP4391" s="11" t="str">
        <f t="shared" si="1489"/>
        <v/>
      </c>
      <c r="AT4391" s="11" t="str">
        <f t="shared" si="1490"/>
        <v/>
      </c>
      <c r="AU4391" s="11" t="str">
        <f t="shared" si="1491"/>
        <v/>
      </c>
      <c r="AV4391" s="11" t="str">
        <f t="shared" si="1492"/>
        <v/>
      </c>
      <c r="AW4391" s="11" t="str">
        <f t="shared" si="1493"/>
        <v/>
      </c>
      <c r="AX4391" s="11" t="str">
        <f t="shared" si="1494"/>
        <v/>
      </c>
      <c r="AY4391" s="11" t="str">
        <f t="shared" si="1495"/>
        <v/>
      </c>
      <c r="AZ4391" s="11" t="str">
        <f t="shared" si="1496"/>
        <v/>
      </c>
      <c r="BA4391" s="11" t="str">
        <f t="shared" si="1497"/>
        <v xml:space="preserve"> </v>
      </c>
      <c r="BB4391" s="11" t="str">
        <f>IFERROR(IF(AW4391="","",VLOOKUP(AW4391,SUSS!R:S,2,FALSE)),AY4391*SUSS!$M$2)</f>
        <v/>
      </c>
      <c r="BC4391" s="11" t="str">
        <f t="shared" si="1498"/>
        <v/>
      </c>
    </row>
    <row r="4392" spans="29:55">
      <c r="AC4392" s="11" t="str">
        <f t="shared" si="1478"/>
        <v/>
      </c>
      <c r="AD4392" s="11" t="str">
        <f t="shared" si="1479"/>
        <v/>
      </c>
      <c r="AE4392" s="11" t="str">
        <f t="shared" si="1480"/>
        <v/>
      </c>
      <c r="AF4392" s="11" t="str">
        <f t="shared" si="1481"/>
        <v/>
      </c>
      <c r="AG4392" s="11" t="str">
        <f t="shared" si="1482"/>
        <v/>
      </c>
      <c r="AH4392" s="11" t="str">
        <f t="shared" si="1483"/>
        <v/>
      </c>
      <c r="AI4392" s="11" t="str">
        <f t="shared" si="1484"/>
        <v/>
      </c>
      <c r="AJ4392" s="11" t="str">
        <f t="shared" si="1485"/>
        <v/>
      </c>
      <c r="AK4392" s="11" t="str">
        <f t="shared" si="1486"/>
        <v/>
      </c>
      <c r="AN4392" s="11" t="str">
        <f t="shared" si="1487"/>
        <v/>
      </c>
      <c r="AO4392" s="11" t="str">
        <f t="shared" si="1488"/>
        <v/>
      </c>
      <c r="AP4392" s="11" t="str">
        <f t="shared" si="1489"/>
        <v/>
      </c>
      <c r="AT4392" s="11" t="str">
        <f t="shared" si="1490"/>
        <v/>
      </c>
      <c r="AU4392" s="11" t="str">
        <f t="shared" si="1491"/>
        <v/>
      </c>
      <c r="AV4392" s="11" t="str">
        <f t="shared" si="1492"/>
        <v/>
      </c>
      <c r="AW4392" s="11" t="str">
        <f t="shared" si="1493"/>
        <v/>
      </c>
      <c r="AX4392" s="11" t="str">
        <f t="shared" si="1494"/>
        <v/>
      </c>
      <c r="AY4392" s="11" t="str">
        <f t="shared" si="1495"/>
        <v/>
      </c>
      <c r="AZ4392" s="11" t="str">
        <f t="shared" si="1496"/>
        <v/>
      </c>
      <c r="BA4392" s="11" t="str">
        <f t="shared" si="1497"/>
        <v xml:space="preserve"> </v>
      </c>
      <c r="BB4392" s="11" t="str">
        <f>IFERROR(IF(AW4392="","",VLOOKUP(AW4392,SUSS!R:S,2,FALSE)),AY4392*SUSS!$M$2)</f>
        <v/>
      </c>
      <c r="BC4392" s="11" t="str">
        <f t="shared" si="1498"/>
        <v/>
      </c>
    </row>
    <row r="4393" spans="29:55">
      <c r="AC4393" s="11" t="str">
        <f t="shared" si="1478"/>
        <v/>
      </c>
      <c r="AD4393" s="11" t="str">
        <f t="shared" si="1479"/>
        <v/>
      </c>
      <c r="AE4393" s="11" t="str">
        <f t="shared" si="1480"/>
        <v/>
      </c>
      <c r="AF4393" s="11" t="str">
        <f t="shared" si="1481"/>
        <v/>
      </c>
      <c r="AG4393" s="11" t="str">
        <f t="shared" si="1482"/>
        <v/>
      </c>
      <c r="AH4393" s="11" t="str">
        <f t="shared" si="1483"/>
        <v/>
      </c>
      <c r="AI4393" s="11" t="str">
        <f t="shared" si="1484"/>
        <v/>
      </c>
      <c r="AJ4393" s="11" t="str">
        <f t="shared" si="1485"/>
        <v/>
      </c>
      <c r="AK4393" s="11" t="str">
        <f t="shared" si="1486"/>
        <v/>
      </c>
      <c r="AN4393" s="11" t="str">
        <f t="shared" si="1487"/>
        <v/>
      </c>
      <c r="AO4393" s="11" t="str">
        <f t="shared" si="1488"/>
        <v/>
      </c>
      <c r="AP4393" s="11" t="str">
        <f t="shared" si="1489"/>
        <v/>
      </c>
      <c r="AT4393" s="11" t="str">
        <f t="shared" si="1490"/>
        <v/>
      </c>
      <c r="AU4393" s="11" t="str">
        <f t="shared" si="1491"/>
        <v/>
      </c>
      <c r="AV4393" s="11" t="str">
        <f t="shared" si="1492"/>
        <v/>
      </c>
      <c r="AW4393" s="11" t="str">
        <f t="shared" si="1493"/>
        <v/>
      </c>
      <c r="AX4393" s="11" t="str">
        <f t="shared" si="1494"/>
        <v/>
      </c>
      <c r="AY4393" s="11" t="str">
        <f t="shared" si="1495"/>
        <v/>
      </c>
      <c r="AZ4393" s="11" t="str">
        <f t="shared" si="1496"/>
        <v/>
      </c>
      <c r="BA4393" s="11" t="str">
        <f t="shared" si="1497"/>
        <v xml:space="preserve"> </v>
      </c>
      <c r="BB4393" s="11" t="str">
        <f>IFERROR(IF(AW4393="","",VLOOKUP(AW4393,SUSS!R:S,2,FALSE)),AY4393*SUSS!$M$2)</f>
        <v/>
      </c>
      <c r="BC4393" s="11" t="str">
        <f t="shared" si="1498"/>
        <v/>
      </c>
    </row>
    <row r="4394" spans="29:55">
      <c r="AC4394" s="11" t="str">
        <f t="shared" si="1478"/>
        <v/>
      </c>
      <c r="AD4394" s="11" t="str">
        <f t="shared" si="1479"/>
        <v/>
      </c>
      <c r="AE4394" s="11" t="str">
        <f t="shared" si="1480"/>
        <v/>
      </c>
      <c r="AF4394" s="11" t="str">
        <f t="shared" si="1481"/>
        <v/>
      </c>
      <c r="AG4394" s="11" t="str">
        <f t="shared" si="1482"/>
        <v/>
      </c>
      <c r="AH4394" s="11" t="str">
        <f t="shared" si="1483"/>
        <v/>
      </c>
      <c r="AI4394" s="11" t="str">
        <f t="shared" si="1484"/>
        <v/>
      </c>
      <c r="AJ4394" s="11" t="str">
        <f t="shared" si="1485"/>
        <v/>
      </c>
      <c r="AK4394" s="11" t="str">
        <f t="shared" si="1486"/>
        <v/>
      </c>
      <c r="AN4394" s="11" t="str">
        <f t="shared" si="1487"/>
        <v/>
      </c>
      <c r="AO4394" s="11" t="str">
        <f t="shared" si="1488"/>
        <v/>
      </c>
      <c r="AP4394" s="11" t="str">
        <f t="shared" si="1489"/>
        <v/>
      </c>
      <c r="AT4394" s="11" t="str">
        <f t="shared" si="1490"/>
        <v/>
      </c>
      <c r="AU4394" s="11" t="str">
        <f t="shared" si="1491"/>
        <v/>
      </c>
      <c r="AV4394" s="11" t="str">
        <f t="shared" si="1492"/>
        <v/>
      </c>
      <c r="AW4394" s="11" t="str">
        <f t="shared" si="1493"/>
        <v/>
      </c>
      <c r="AX4394" s="11" t="str">
        <f t="shared" si="1494"/>
        <v/>
      </c>
      <c r="AY4394" s="11" t="str">
        <f t="shared" si="1495"/>
        <v/>
      </c>
      <c r="AZ4394" s="11" t="str">
        <f t="shared" si="1496"/>
        <v/>
      </c>
      <c r="BA4394" s="11" t="str">
        <f t="shared" si="1497"/>
        <v xml:space="preserve"> </v>
      </c>
      <c r="BB4394" s="11" t="str">
        <f>IFERROR(IF(AW4394="","",VLOOKUP(AW4394,SUSS!R:S,2,FALSE)),AY4394*SUSS!$M$2)</f>
        <v/>
      </c>
      <c r="BC4394" s="11" t="str">
        <f t="shared" si="1498"/>
        <v/>
      </c>
    </row>
    <row r="4395" spans="29:55">
      <c r="AC4395" s="11" t="str">
        <f t="shared" si="1478"/>
        <v/>
      </c>
      <c r="AD4395" s="11" t="str">
        <f t="shared" si="1479"/>
        <v/>
      </c>
      <c r="AE4395" s="11" t="str">
        <f t="shared" si="1480"/>
        <v/>
      </c>
      <c r="AF4395" s="11" t="str">
        <f t="shared" si="1481"/>
        <v/>
      </c>
      <c r="AG4395" s="11" t="str">
        <f t="shared" si="1482"/>
        <v/>
      </c>
      <c r="AH4395" s="11" t="str">
        <f t="shared" si="1483"/>
        <v/>
      </c>
      <c r="AI4395" s="11" t="str">
        <f t="shared" si="1484"/>
        <v/>
      </c>
      <c r="AJ4395" s="11" t="str">
        <f t="shared" si="1485"/>
        <v/>
      </c>
      <c r="AK4395" s="11" t="str">
        <f t="shared" si="1486"/>
        <v/>
      </c>
      <c r="AN4395" s="11" t="str">
        <f t="shared" si="1487"/>
        <v/>
      </c>
      <c r="AO4395" s="11" t="str">
        <f t="shared" si="1488"/>
        <v/>
      </c>
      <c r="AP4395" s="11" t="str">
        <f t="shared" si="1489"/>
        <v/>
      </c>
      <c r="AT4395" s="11" t="str">
        <f t="shared" si="1490"/>
        <v/>
      </c>
      <c r="AU4395" s="11" t="str">
        <f t="shared" si="1491"/>
        <v/>
      </c>
      <c r="AV4395" s="11" t="str">
        <f t="shared" si="1492"/>
        <v/>
      </c>
      <c r="AW4395" s="11" t="str">
        <f t="shared" si="1493"/>
        <v/>
      </c>
      <c r="AX4395" s="11" t="str">
        <f t="shared" si="1494"/>
        <v/>
      </c>
      <c r="AY4395" s="11" t="str">
        <f t="shared" si="1495"/>
        <v/>
      </c>
      <c r="AZ4395" s="11" t="str">
        <f t="shared" si="1496"/>
        <v/>
      </c>
      <c r="BA4395" s="11" t="str">
        <f t="shared" si="1497"/>
        <v xml:space="preserve"> </v>
      </c>
      <c r="BB4395" s="11" t="str">
        <f>IFERROR(IF(AW4395="","",VLOOKUP(AW4395,SUSS!R:S,2,FALSE)),AY4395*SUSS!$M$2)</f>
        <v/>
      </c>
      <c r="BC4395" s="11" t="str">
        <f t="shared" si="1498"/>
        <v/>
      </c>
    </row>
    <row r="4396" spans="29:55">
      <c r="AC4396" s="11" t="str">
        <f t="shared" si="1478"/>
        <v/>
      </c>
      <c r="AD4396" s="11" t="str">
        <f t="shared" si="1479"/>
        <v/>
      </c>
      <c r="AE4396" s="11" t="str">
        <f t="shared" si="1480"/>
        <v/>
      </c>
      <c r="AF4396" s="11" t="str">
        <f t="shared" si="1481"/>
        <v/>
      </c>
      <c r="AG4396" s="11" t="str">
        <f t="shared" si="1482"/>
        <v/>
      </c>
      <c r="AH4396" s="11" t="str">
        <f t="shared" si="1483"/>
        <v/>
      </c>
      <c r="AI4396" s="11" t="str">
        <f t="shared" si="1484"/>
        <v/>
      </c>
      <c r="AJ4396" s="11" t="str">
        <f t="shared" si="1485"/>
        <v/>
      </c>
      <c r="AK4396" s="11" t="str">
        <f t="shared" si="1486"/>
        <v/>
      </c>
      <c r="AN4396" s="11" t="str">
        <f t="shared" si="1487"/>
        <v/>
      </c>
      <c r="AO4396" s="11" t="str">
        <f t="shared" si="1488"/>
        <v/>
      </c>
      <c r="AP4396" s="11" t="str">
        <f t="shared" si="1489"/>
        <v/>
      </c>
      <c r="AT4396" s="11" t="str">
        <f t="shared" si="1490"/>
        <v/>
      </c>
      <c r="AU4396" s="11" t="str">
        <f t="shared" si="1491"/>
        <v/>
      </c>
      <c r="AV4396" s="11" t="str">
        <f t="shared" si="1492"/>
        <v/>
      </c>
      <c r="AW4396" s="11" t="str">
        <f t="shared" si="1493"/>
        <v/>
      </c>
      <c r="AX4396" s="11" t="str">
        <f t="shared" si="1494"/>
        <v/>
      </c>
      <c r="AY4396" s="11" t="str">
        <f t="shared" si="1495"/>
        <v/>
      </c>
      <c r="AZ4396" s="11" t="str">
        <f t="shared" si="1496"/>
        <v/>
      </c>
      <c r="BA4396" s="11" t="str">
        <f t="shared" si="1497"/>
        <v xml:space="preserve"> </v>
      </c>
      <c r="BB4396" s="11" t="str">
        <f>IFERROR(IF(AW4396="","",VLOOKUP(AW4396,SUSS!R:S,2,FALSE)),AY4396*SUSS!$M$2)</f>
        <v/>
      </c>
      <c r="BC4396" s="11" t="str">
        <f t="shared" si="1498"/>
        <v/>
      </c>
    </row>
    <row r="4397" spans="29:55">
      <c r="AC4397" s="11" t="str">
        <f t="shared" si="1478"/>
        <v/>
      </c>
      <c r="AD4397" s="11" t="str">
        <f t="shared" si="1479"/>
        <v/>
      </c>
      <c r="AE4397" s="11" t="str">
        <f t="shared" si="1480"/>
        <v/>
      </c>
      <c r="AF4397" s="11" t="str">
        <f t="shared" si="1481"/>
        <v/>
      </c>
      <c r="AG4397" s="11" t="str">
        <f t="shared" si="1482"/>
        <v/>
      </c>
      <c r="AH4397" s="11" t="str">
        <f t="shared" si="1483"/>
        <v/>
      </c>
      <c r="AI4397" s="11" t="str">
        <f t="shared" si="1484"/>
        <v/>
      </c>
      <c r="AJ4397" s="11" t="str">
        <f t="shared" si="1485"/>
        <v/>
      </c>
      <c r="AK4397" s="11" t="str">
        <f t="shared" si="1486"/>
        <v/>
      </c>
      <c r="AN4397" s="11" t="str">
        <f t="shared" si="1487"/>
        <v/>
      </c>
      <c r="AO4397" s="11" t="str">
        <f t="shared" si="1488"/>
        <v/>
      </c>
      <c r="AP4397" s="11" t="str">
        <f t="shared" si="1489"/>
        <v/>
      </c>
      <c r="AT4397" s="11" t="str">
        <f t="shared" si="1490"/>
        <v/>
      </c>
      <c r="AU4397" s="11" t="str">
        <f t="shared" si="1491"/>
        <v/>
      </c>
      <c r="AV4397" s="11" t="str">
        <f t="shared" si="1492"/>
        <v/>
      </c>
      <c r="AW4397" s="11" t="str">
        <f t="shared" si="1493"/>
        <v/>
      </c>
      <c r="AX4397" s="11" t="str">
        <f t="shared" si="1494"/>
        <v/>
      </c>
      <c r="AY4397" s="11" t="str">
        <f t="shared" si="1495"/>
        <v/>
      </c>
      <c r="AZ4397" s="11" t="str">
        <f t="shared" si="1496"/>
        <v/>
      </c>
      <c r="BA4397" s="11" t="str">
        <f t="shared" si="1497"/>
        <v xml:space="preserve"> </v>
      </c>
      <c r="BB4397" s="11" t="str">
        <f>IFERROR(IF(AW4397="","",VLOOKUP(AW4397,SUSS!R:S,2,FALSE)),AY4397*SUSS!$M$2)</f>
        <v/>
      </c>
      <c r="BC4397" s="11" t="str">
        <f t="shared" si="1498"/>
        <v/>
      </c>
    </row>
    <row r="4398" spans="29:55">
      <c r="AC4398" s="11" t="str">
        <f t="shared" si="1478"/>
        <v/>
      </c>
      <c r="AD4398" s="11" t="str">
        <f t="shared" si="1479"/>
        <v/>
      </c>
      <c r="AE4398" s="11" t="str">
        <f t="shared" si="1480"/>
        <v/>
      </c>
      <c r="AF4398" s="11" t="str">
        <f t="shared" si="1481"/>
        <v/>
      </c>
      <c r="AG4398" s="11" t="str">
        <f t="shared" si="1482"/>
        <v/>
      </c>
      <c r="AH4398" s="11" t="str">
        <f t="shared" si="1483"/>
        <v/>
      </c>
      <c r="AI4398" s="11" t="str">
        <f t="shared" si="1484"/>
        <v/>
      </c>
      <c r="AJ4398" s="11" t="str">
        <f t="shared" si="1485"/>
        <v/>
      </c>
      <c r="AK4398" s="11" t="str">
        <f t="shared" si="1486"/>
        <v/>
      </c>
      <c r="AN4398" s="11" t="str">
        <f t="shared" si="1487"/>
        <v/>
      </c>
      <c r="AO4398" s="11" t="str">
        <f t="shared" si="1488"/>
        <v/>
      </c>
      <c r="AP4398" s="11" t="str">
        <f t="shared" si="1489"/>
        <v/>
      </c>
      <c r="AT4398" s="11" t="str">
        <f t="shared" si="1490"/>
        <v/>
      </c>
      <c r="AU4398" s="11" t="str">
        <f t="shared" si="1491"/>
        <v/>
      </c>
      <c r="AV4398" s="11" t="str">
        <f t="shared" si="1492"/>
        <v/>
      </c>
      <c r="AW4398" s="11" t="str">
        <f t="shared" si="1493"/>
        <v/>
      </c>
      <c r="AX4398" s="11" t="str">
        <f t="shared" si="1494"/>
        <v/>
      </c>
      <c r="AY4398" s="11" t="str">
        <f t="shared" si="1495"/>
        <v/>
      </c>
      <c r="AZ4398" s="11" t="str">
        <f t="shared" si="1496"/>
        <v/>
      </c>
      <c r="BA4398" s="11" t="str">
        <f t="shared" si="1497"/>
        <v xml:space="preserve"> </v>
      </c>
      <c r="BB4398" s="11" t="str">
        <f>IFERROR(IF(AW4398="","",VLOOKUP(AW4398,SUSS!R:S,2,FALSE)),AY4398*SUSS!$M$2)</f>
        <v/>
      </c>
      <c r="BC4398" s="11" t="str">
        <f t="shared" si="1498"/>
        <v/>
      </c>
    </row>
    <row r="4399" spans="29:55">
      <c r="AC4399" s="11" t="str">
        <f t="shared" si="1478"/>
        <v/>
      </c>
      <c r="AD4399" s="11" t="str">
        <f t="shared" si="1479"/>
        <v/>
      </c>
      <c r="AE4399" s="11" t="str">
        <f t="shared" si="1480"/>
        <v/>
      </c>
      <c r="AF4399" s="11" t="str">
        <f t="shared" si="1481"/>
        <v/>
      </c>
      <c r="AG4399" s="11" t="str">
        <f t="shared" si="1482"/>
        <v/>
      </c>
      <c r="AH4399" s="11" t="str">
        <f t="shared" si="1483"/>
        <v/>
      </c>
      <c r="AI4399" s="11" t="str">
        <f t="shared" si="1484"/>
        <v/>
      </c>
      <c r="AJ4399" s="11" t="str">
        <f t="shared" si="1485"/>
        <v/>
      </c>
      <c r="AK4399" s="11" t="str">
        <f t="shared" si="1486"/>
        <v/>
      </c>
      <c r="AN4399" s="11" t="str">
        <f t="shared" si="1487"/>
        <v/>
      </c>
      <c r="AO4399" s="11" t="str">
        <f t="shared" si="1488"/>
        <v/>
      </c>
      <c r="AP4399" s="11" t="str">
        <f t="shared" si="1489"/>
        <v/>
      </c>
      <c r="AT4399" s="11" t="str">
        <f t="shared" si="1490"/>
        <v/>
      </c>
      <c r="AU4399" s="11" t="str">
        <f t="shared" si="1491"/>
        <v/>
      </c>
      <c r="AV4399" s="11" t="str">
        <f t="shared" si="1492"/>
        <v/>
      </c>
      <c r="AW4399" s="11" t="str">
        <f t="shared" si="1493"/>
        <v/>
      </c>
      <c r="AX4399" s="11" t="str">
        <f t="shared" si="1494"/>
        <v/>
      </c>
      <c r="AY4399" s="11" t="str">
        <f t="shared" si="1495"/>
        <v/>
      </c>
      <c r="AZ4399" s="11" t="str">
        <f t="shared" si="1496"/>
        <v/>
      </c>
      <c r="BA4399" s="11" t="str">
        <f t="shared" si="1497"/>
        <v xml:space="preserve"> </v>
      </c>
      <c r="BB4399" s="11" t="str">
        <f>IFERROR(IF(AW4399="","",VLOOKUP(AW4399,SUSS!R:S,2,FALSE)),AY4399*SUSS!$M$2)</f>
        <v/>
      </c>
      <c r="BC4399" s="11" t="str">
        <f t="shared" si="1498"/>
        <v/>
      </c>
    </row>
    <row r="4400" spans="29:55">
      <c r="AC4400" s="11" t="str">
        <f t="shared" si="1478"/>
        <v/>
      </c>
      <c r="AD4400" s="11" t="str">
        <f t="shared" si="1479"/>
        <v/>
      </c>
      <c r="AE4400" s="11" t="str">
        <f t="shared" si="1480"/>
        <v/>
      </c>
      <c r="AF4400" s="11" t="str">
        <f t="shared" si="1481"/>
        <v/>
      </c>
      <c r="AG4400" s="11" t="str">
        <f t="shared" si="1482"/>
        <v/>
      </c>
      <c r="AH4400" s="11" t="str">
        <f t="shared" si="1483"/>
        <v/>
      </c>
      <c r="AI4400" s="11" t="str">
        <f t="shared" si="1484"/>
        <v/>
      </c>
      <c r="AJ4400" s="11" t="str">
        <f t="shared" si="1485"/>
        <v/>
      </c>
      <c r="AK4400" s="11" t="str">
        <f t="shared" si="1486"/>
        <v/>
      </c>
      <c r="AN4400" s="11" t="str">
        <f t="shared" si="1487"/>
        <v/>
      </c>
      <c r="AO4400" s="11" t="str">
        <f t="shared" si="1488"/>
        <v/>
      </c>
      <c r="AP4400" s="11" t="str">
        <f t="shared" si="1489"/>
        <v/>
      </c>
      <c r="AT4400" s="11" t="str">
        <f t="shared" si="1490"/>
        <v/>
      </c>
      <c r="AU4400" s="11" t="str">
        <f t="shared" si="1491"/>
        <v/>
      </c>
      <c r="AV4400" s="11" t="str">
        <f t="shared" si="1492"/>
        <v/>
      </c>
      <c r="AW4400" s="11" t="str">
        <f t="shared" si="1493"/>
        <v/>
      </c>
      <c r="AX4400" s="11" t="str">
        <f t="shared" si="1494"/>
        <v/>
      </c>
      <c r="AY4400" s="11" t="str">
        <f t="shared" si="1495"/>
        <v/>
      </c>
      <c r="AZ4400" s="11" t="str">
        <f t="shared" si="1496"/>
        <v/>
      </c>
      <c r="BA4400" s="11" t="str">
        <f t="shared" si="1497"/>
        <v xml:space="preserve"> </v>
      </c>
      <c r="BB4400" s="11" t="str">
        <f>IFERROR(IF(AW4400="","",VLOOKUP(AW4400,SUSS!R:S,2,FALSE)),AY4400*SUSS!$M$2)</f>
        <v/>
      </c>
      <c r="BC4400" s="11" t="str">
        <f t="shared" si="1498"/>
        <v/>
      </c>
    </row>
    <row r="4401" spans="29:55">
      <c r="AC4401" s="11" t="str">
        <f t="shared" si="1478"/>
        <v/>
      </c>
      <c r="AD4401" s="11" t="str">
        <f t="shared" si="1479"/>
        <v/>
      </c>
      <c r="AE4401" s="11" t="str">
        <f t="shared" si="1480"/>
        <v/>
      </c>
      <c r="AF4401" s="11" t="str">
        <f t="shared" si="1481"/>
        <v/>
      </c>
      <c r="AG4401" s="11" t="str">
        <f t="shared" si="1482"/>
        <v/>
      </c>
      <c r="AH4401" s="11" t="str">
        <f t="shared" si="1483"/>
        <v/>
      </c>
      <c r="AI4401" s="11" t="str">
        <f t="shared" si="1484"/>
        <v/>
      </c>
      <c r="AJ4401" s="11" t="str">
        <f t="shared" si="1485"/>
        <v/>
      </c>
      <c r="AK4401" s="11" t="str">
        <f t="shared" si="1486"/>
        <v/>
      </c>
      <c r="AN4401" s="11" t="str">
        <f t="shared" si="1487"/>
        <v/>
      </c>
      <c r="AO4401" s="11" t="str">
        <f t="shared" si="1488"/>
        <v/>
      </c>
      <c r="AP4401" s="11" t="str">
        <f t="shared" si="1489"/>
        <v/>
      </c>
      <c r="AT4401" s="11" t="str">
        <f t="shared" si="1490"/>
        <v/>
      </c>
      <c r="AU4401" s="11" t="str">
        <f t="shared" si="1491"/>
        <v/>
      </c>
      <c r="AV4401" s="11" t="str">
        <f t="shared" si="1492"/>
        <v/>
      </c>
      <c r="AW4401" s="11" t="str">
        <f t="shared" si="1493"/>
        <v/>
      </c>
      <c r="AX4401" s="11" t="str">
        <f t="shared" si="1494"/>
        <v/>
      </c>
      <c r="AY4401" s="11" t="str">
        <f t="shared" si="1495"/>
        <v/>
      </c>
      <c r="AZ4401" s="11" t="str">
        <f t="shared" si="1496"/>
        <v/>
      </c>
      <c r="BA4401" s="11" t="str">
        <f t="shared" si="1497"/>
        <v xml:space="preserve"> </v>
      </c>
      <c r="BB4401" s="11" t="str">
        <f>IFERROR(IF(AW4401="","",VLOOKUP(AW4401,SUSS!R:S,2,FALSE)),AY4401*SUSS!$M$2)</f>
        <v/>
      </c>
      <c r="BC4401" s="11" t="str">
        <f t="shared" si="1498"/>
        <v/>
      </c>
    </row>
    <row r="4402" spans="29:55">
      <c r="AC4402" s="11" t="str">
        <f t="shared" si="1478"/>
        <v/>
      </c>
      <c r="AD4402" s="11" t="str">
        <f t="shared" si="1479"/>
        <v/>
      </c>
      <c r="AE4402" s="11" t="str">
        <f t="shared" si="1480"/>
        <v/>
      </c>
      <c r="AF4402" s="11" t="str">
        <f t="shared" si="1481"/>
        <v/>
      </c>
      <c r="AG4402" s="11" t="str">
        <f t="shared" si="1482"/>
        <v/>
      </c>
      <c r="AH4402" s="11" t="str">
        <f t="shared" si="1483"/>
        <v/>
      </c>
      <c r="AI4402" s="11" t="str">
        <f t="shared" si="1484"/>
        <v/>
      </c>
      <c r="AJ4402" s="11" t="str">
        <f t="shared" si="1485"/>
        <v/>
      </c>
      <c r="AK4402" s="11" t="str">
        <f t="shared" si="1486"/>
        <v/>
      </c>
      <c r="AN4402" s="11" t="str">
        <f t="shared" si="1487"/>
        <v/>
      </c>
      <c r="AO4402" s="11" t="str">
        <f t="shared" si="1488"/>
        <v/>
      </c>
      <c r="AP4402" s="11" t="str">
        <f t="shared" si="1489"/>
        <v/>
      </c>
      <c r="AT4402" s="11" t="str">
        <f t="shared" si="1490"/>
        <v/>
      </c>
      <c r="AU4402" s="11" t="str">
        <f t="shared" si="1491"/>
        <v/>
      </c>
      <c r="AV4402" s="11" t="str">
        <f t="shared" si="1492"/>
        <v/>
      </c>
      <c r="AW4402" s="11" t="str">
        <f t="shared" si="1493"/>
        <v/>
      </c>
      <c r="AX4402" s="11" t="str">
        <f t="shared" si="1494"/>
        <v/>
      </c>
      <c r="AY4402" s="11" t="str">
        <f t="shared" si="1495"/>
        <v/>
      </c>
      <c r="AZ4402" s="11" t="str">
        <f t="shared" si="1496"/>
        <v/>
      </c>
      <c r="BA4402" s="11" t="str">
        <f t="shared" si="1497"/>
        <v xml:space="preserve"> </v>
      </c>
      <c r="BB4402" s="11" t="str">
        <f>IFERROR(IF(AW4402="","",VLOOKUP(AW4402,SUSS!R:S,2,FALSE)),AY4402*SUSS!$M$2)</f>
        <v/>
      </c>
      <c r="BC4402" s="11" t="str">
        <f t="shared" si="1498"/>
        <v/>
      </c>
    </row>
    <row r="4403" spans="29:55">
      <c r="AC4403" s="11" t="str">
        <f t="shared" si="1478"/>
        <v/>
      </c>
      <c r="AD4403" s="11" t="str">
        <f t="shared" si="1479"/>
        <v/>
      </c>
      <c r="AE4403" s="11" t="str">
        <f t="shared" si="1480"/>
        <v/>
      </c>
      <c r="AF4403" s="11" t="str">
        <f t="shared" si="1481"/>
        <v/>
      </c>
      <c r="AG4403" s="11" t="str">
        <f t="shared" si="1482"/>
        <v/>
      </c>
      <c r="AH4403" s="11" t="str">
        <f t="shared" si="1483"/>
        <v/>
      </c>
      <c r="AI4403" s="11" t="str">
        <f t="shared" si="1484"/>
        <v/>
      </c>
      <c r="AJ4403" s="11" t="str">
        <f t="shared" si="1485"/>
        <v/>
      </c>
      <c r="AK4403" s="11" t="str">
        <f t="shared" si="1486"/>
        <v/>
      </c>
      <c r="AN4403" s="11" t="str">
        <f t="shared" si="1487"/>
        <v/>
      </c>
      <c r="AO4403" s="11" t="str">
        <f t="shared" si="1488"/>
        <v/>
      </c>
      <c r="AP4403" s="11" t="str">
        <f t="shared" si="1489"/>
        <v/>
      </c>
      <c r="AT4403" s="11" t="str">
        <f t="shared" si="1490"/>
        <v/>
      </c>
      <c r="AU4403" s="11" t="str">
        <f t="shared" si="1491"/>
        <v/>
      </c>
      <c r="AV4403" s="11" t="str">
        <f t="shared" si="1492"/>
        <v/>
      </c>
      <c r="AW4403" s="11" t="str">
        <f t="shared" si="1493"/>
        <v/>
      </c>
      <c r="AX4403" s="11" t="str">
        <f t="shared" si="1494"/>
        <v/>
      </c>
      <c r="AY4403" s="11" t="str">
        <f t="shared" si="1495"/>
        <v/>
      </c>
      <c r="AZ4403" s="11" t="str">
        <f t="shared" si="1496"/>
        <v/>
      </c>
      <c r="BA4403" s="11" t="str">
        <f t="shared" si="1497"/>
        <v xml:space="preserve"> </v>
      </c>
      <c r="BB4403" s="11" t="str">
        <f>IFERROR(IF(AW4403="","",VLOOKUP(AW4403,SUSS!R:S,2,FALSE)),AY4403*SUSS!$M$2)</f>
        <v/>
      </c>
      <c r="BC4403" s="11" t="str">
        <f t="shared" si="1498"/>
        <v/>
      </c>
    </row>
    <row r="4404" spans="29:55">
      <c r="AC4404" s="11" t="str">
        <f t="shared" si="1478"/>
        <v/>
      </c>
      <c r="AD4404" s="11" t="str">
        <f t="shared" si="1479"/>
        <v/>
      </c>
      <c r="AE4404" s="11" t="str">
        <f t="shared" si="1480"/>
        <v/>
      </c>
      <c r="AF4404" s="11" t="str">
        <f t="shared" si="1481"/>
        <v/>
      </c>
      <c r="AG4404" s="11" t="str">
        <f t="shared" si="1482"/>
        <v/>
      </c>
      <c r="AH4404" s="11" t="str">
        <f t="shared" si="1483"/>
        <v/>
      </c>
      <c r="AI4404" s="11" t="str">
        <f t="shared" si="1484"/>
        <v/>
      </c>
      <c r="AJ4404" s="11" t="str">
        <f t="shared" si="1485"/>
        <v/>
      </c>
      <c r="AK4404" s="11" t="str">
        <f t="shared" si="1486"/>
        <v/>
      </c>
      <c r="AN4404" s="11" t="str">
        <f t="shared" si="1487"/>
        <v/>
      </c>
      <c r="AO4404" s="11" t="str">
        <f t="shared" si="1488"/>
        <v/>
      </c>
      <c r="AP4404" s="11" t="str">
        <f t="shared" si="1489"/>
        <v/>
      </c>
      <c r="AT4404" s="11" t="str">
        <f t="shared" si="1490"/>
        <v/>
      </c>
      <c r="AU4404" s="11" t="str">
        <f t="shared" si="1491"/>
        <v/>
      </c>
      <c r="AV4404" s="11" t="str">
        <f t="shared" si="1492"/>
        <v/>
      </c>
      <c r="AW4404" s="11" t="str">
        <f t="shared" si="1493"/>
        <v/>
      </c>
      <c r="AX4404" s="11" t="str">
        <f t="shared" si="1494"/>
        <v/>
      </c>
      <c r="AY4404" s="11" t="str">
        <f t="shared" si="1495"/>
        <v/>
      </c>
      <c r="AZ4404" s="11" t="str">
        <f t="shared" si="1496"/>
        <v/>
      </c>
      <c r="BA4404" s="11" t="str">
        <f t="shared" si="1497"/>
        <v xml:space="preserve"> </v>
      </c>
      <c r="BB4404" s="11" t="str">
        <f>IFERROR(IF(AW4404="","",VLOOKUP(AW4404,SUSS!R:S,2,FALSE)),AY4404*SUSS!$M$2)</f>
        <v/>
      </c>
      <c r="BC4404" s="11" t="str">
        <f t="shared" si="1498"/>
        <v/>
      </c>
    </row>
    <row r="4405" spans="29:55">
      <c r="AC4405" s="11" t="str">
        <f t="shared" si="1478"/>
        <v/>
      </c>
      <c r="AD4405" s="11" t="str">
        <f t="shared" si="1479"/>
        <v/>
      </c>
      <c r="AE4405" s="11" t="str">
        <f t="shared" si="1480"/>
        <v/>
      </c>
      <c r="AF4405" s="11" t="str">
        <f t="shared" si="1481"/>
        <v/>
      </c>
      <c r="AG4405" s="11" t="str">
        <f t="shared" si="1482"/>
        <v/>
      </c>
      <c r="AH4405" s="11" t="str">
        <f t="shared" si="1483"/>
        <v/>
      </c>
      <c r="AI4405" s="11" t="str">
        <f t="shared" si="1484"/>
        <v/>
      </c>
      <c r="AJ4405" s="11" t="str">
        <f t="shared" si="1485"/>
        <v/>
      </c>
      <c r="AK4405" s="11" t="str">
        <f t="shared" si="1486"/>
        <v/>
      </c>
      <c r="AN4405" s="11" t="str">
        <f t="shared" si="1487"/>
        <v/>
      </c>
      <c r="AO4405" s="11" t="str">
        <f t="shared" si="1488"/>
        <v/>
      </c>
      <c r="AP4405" s="11" t="str">
        <f t="shared" si="1489"/>
        <v/>
      </c>
      <c r="AT4405" s="11" t="str">
        <f t="shared" si="1490"/>
        <v/>
      </c>
      <c r="AU4405" s="11" t="str">
        <f t="shared" si="1491"/>
        <v/>
      </c>
      <c r="AV4405" s="11" t="str">
        <f t="shared" si="1492"/>
        <v/>
      </c>
      <c r="AW4405" s="11" t="str">
        <f t="shared" si="1493"/>
        <v/>
      </c>
      <c r="AX4405" s="11" t="str">
        <f t="shared" si="1494"/>
        <v/>
      </c>
      <c r="AY4405" s="11" t="str">
        <f t="shared" si="1495"/>
        <v/>
      </c>
      <c r="AZ4405" s="11" t="str">
        <f t="shared" si="1496"/>
        <v/>
      </c>
      <c r="BA4405" s="11" t="str">
        <f t="shared" si="1497"/>
        <v xml:space="preserve"> </v>
      </c>
      <c r="BB4405" s="11" t="str">
        <f>IFERROR(IF(AW4405="","",VLOOKUP(AW4405,SUSS!R:S,2,FALSE)),AY4405*SUSS!$M$2)</f>
        <v/>
      </c>
      <c r="BC4405" s="11" t="str">
        <f t="shared" si="1498"/>
        <v/>
      </c>
    </row>
    <row r="4406" spans="29:55">
      <c r="AC4406" s="11" t="str">
        <f t="shared" si="1478"/>
        <v/>
      </c>
      <c r="AD4406" s="11" t="str">
        <f t="shared" si="1479"/>
        <v/>
      </c>
      <c r="AE4406" s="11" t="str">
        <f t="shared" si="1480"/>
        <v/>
      </c>
      <c r="AF4406" s="11" t="str">
        <f t="shared" si="1481"/>
        <v/>
      </c>
      <c r="AG4406" s="11" t="str">
        <f t="shared" si="1482"/>
        <v/>
      </c>
      <c r="AH4406" s="11" t="str">
        <f t="shared" si="1483"/>
        <v/>
      </c>
      <c r="AI4406" s="11" t="str">
        <f t="shared" si="1484"/>
        <v/>
      </c>
      <c r="AJ4406" s="11" t="str">
        <f t="shared" si="1485"/>
        <v/>
      </c>
      <c r="AK4406" s="11" t="str">
        <f t="shared" si="1486"/>
        <v/>
      </c>
      <c r="AN4406" s="11" t="str">
        <f t="shared" si="1487"/>
        <v/>
      </c>
      <c r="AO4406" s="11" t="str">
        <f t="shared" si="1488"/>
        <v/>
      </c>
      <c r="AP4406" s="11" t="str">
        <f t="shared" si="1489"/>
        <v/>
      </c>
      <c r="AT4406" s="11" t="str">
        <f t="shared" si="1490"/>
        <v/>
      </c>
      <c r="AU4406" s="11" t="str">
        <f t="shared" si="1491"/>
        <v/>
      </c>
      <c r="AV4406" s="11" t="str">
        <f t="shared" si="1492"/>
        <v/>
      </c>
      <c r="AW4406" s="11" t="str">
        <f t="shared" si="1493"/>
        <v/>
      </c>
      <c r="AX4406" s="11" t="str">
        <f t="shared" si="1494"/>
        <v/>
      </c>
      <c r="AY4406" s="11" t="str">
        <f t="shared" si="1495"/>
        <v/>
      </c>
      <c r="AZ4406" s="11" t="str">
        <f t="shared" si="1496"/>
        <v/>
      </c>
      <c r="BA4406" s="11" t="str">
        <f t="shared" si="1497"/>
        <v xml:space="preserve"> </v>
      </c>
      <c r="BB4406" s="11" t="str">
        <f>IFERROR(IF(AW4406="","",VLOOKUP(AW4406,SUSS!R:S,2,FALSE)),AY4406*SUSS!$M$2)</f>
        <v/>
      </c>
      <c r="BC4406" s="11" t="str">
        <f t="shared" si="1498"/>
        <v/>
      </c>
    </row>
    <row r="4407" spans="29:55">
      <c r="AC4407" s="11" t="str">
        <f t="shared" si="1478"/>
        <v/>
      </c>
      <c r="AD4407" s="11" t="str">
        <f t="shared" si="1479"/>
        <v/>
      </c>
      <c r="AE4407" s="11" t="str">
        <f t="shared" si="1480"/>
        <v/>
      </c>
      <c r="AF4407" s="11" t="str">
        <f t="shared" si="1481"/>
        <v/>
      </c>
      <c r="AG4407" s="11" t="str">
        <f t="shared" si="1482"/>
        <v/>
      </c>
      <c r="AH4407" s="11" t="str">
        <f t="shared" si="1483"/>
        <v/>
      </c>
      <c r="AI4407" s="11" t="str">
        <f t="shared" si="1484"/>
        <v/>
      </c>
      <c r="AJ4407" s="11" t="str">
        <f t="shared" si="1485"/>
        <v/>
      </c>
      <c r="AK4407" s="11" t="str">
        <f t="shared" si="1486"/>
        <v/>
      </c>
      <c r="AN4407" s="11" t="str">
        <f t="shared" si="1487"/>
        <v/>
      </c>
      <c r="AO4407" s="11" t="str">
        <f t="shared" si="1488"/>
        <v/>
      </c>
      <c r="AP4407" s="11" t="str">
        <f t="shared" si="1489"/>
        <v/>
      </c>
      <c r="AT4407" s="11" t="str">
        <f t="shared" si="1490"/>
        <v/>
      </c>
      <c r="AU4407" s="11" t="str">
        <f t="shared" si="1491"/>
        <v/>
      </c>
      <c r="AV4407" s="11" t="str">
        <f t="shared" si="1492"/>
        <v/>
      </c>
      <c r="AW4407" s="11" t="str">
        <f t="shared" si="1493"/>
        <v/>
      </c>
      <c r="AX4407" s="11" t="str">
        <f t="shared" si="1494"/>
        <v/>
      </c>
      <c r="AY4407" s="11" t="str">
        <f t="shared" si="1495"/>
        <v/>
      </c>
      <c r="AZ4407" s="11" t="str">
        <f t="shared" si="1496"/>
        <v/>
      </c>
      <c r="BA4407" s="11" t="str">
        <f t="shared" si="1497"/>
        <v xml:space="preserve"> </v>
      </c>
      <c r="BB4407" s="11" t="str">
        <f>IFERROR(IF(AW4407="","",VLOOKUP(AW4407,SUSS!R:S,2,FALSE)),AY4407*SUSS!$M$2)</f>
        <v/>
      </c>
      <c r="BC4407" s="11" t="str">
        <f t="shared" si="1498"/>
        <v/>
      </c>
    </row>
    <row r="4408" spans="29:55">
      <c r="AC4408" s="11" t="str">
        <f t="shared" si="1478"/>
        <v/>
      </c>
      <c r="AD4408" s="11" t="str">
        <f t="shared" si="1479"/>
        <v/>
      </c>
      <c r="AE4408" s="11" t="str">
        <f t="shared" si="1480"/>
        <v/>
      </c>
      <c r="AF4408" s="11" t="str">
        <f t="shared" si="1481"/>
        <v/>
      </c>
      <c r="AG4408" s="11" t="str">
        <f t="shared" si="1482"/>
        <v/>
      </c>
      <c r="AH4408" s="11" t="str">
        <f t="shared" si="1483"/>
        <v/>
      </c>
      <c r="AI4408" s="11" t="str">
        <f t="shared" si="1484"/>
        <v/>
      </c>
      <c r="AJ4408" s="11" t="str">
        <f t="shared" si="1485"/>
        <v/>
      </c>
      <c r="AK4408" s="11" t="str">
        <f t="shared" si="1486"/>
        <v/>
      </c>
      <c r="AN4408" s="11" t="str">
        <f t="shared" si="1487"/>
        <v/>
      </c>
      <c r="AO4408" s="11" t="str">
        <f t="shared" si="1488"/>
        <v/>
      </c>
      <c r="AP4408" s="11" t="str">
        <f t="shared" si="1489"/>
        <v/>
      </c>
      <c r="AT4408" s="11" t="str">
        <f t="shared" si="1490"/>
        <v/>
      </c>
      <c r="AU4408" s="11" t="str">
        <f t="shared" si="1491"/>
        <v/>
      </c>
      <c r="AV4408" s="11" t="str">
        <f t="shared" si="1492"/>
        <v/>
      </c>
      <c r="AW4408" s="11" t="str">
        <f t="shared" si="1493"/>
        <v/>
      </c>
      <c r="AX4408" s="11" t="str">
        <f t="shared" si="1494"/>
        <v/>
      </c>
      <c r="AY4408" s="11" t="str">
        <f t="shared" si="1495"/>
        <v/>
      </c>
      <c r="AZ4408" s="11" t="str">
        <f t="shared" si="1496"/>
        <v/>
      </c>
      <c r="BA4408" s="11" t="str">
        <f t="shared" si="1497"/>
        <v xml:space="preserve"> </v>
      </c>
      <c r="BB4408" s="11" t="str">
        <f>IFERROR(IF(AW4408="","",VLOOKUP(AW4408,SUSS!R:S,2,FALSE)),AY4408*SUSS!$M$2)</f>
        <v/>
      </c>
      <c r="BC4408" s="11" t="str">
        <f t="shared" si="1498"/>
        <v/>
      </c>
    </row>
    <row r="4409" spans="29:55">
      <c r="AC4409" s="11" t="str">
        <f t="shared" si="1478"/>
        <v/>
      </c>
      <c r="AD4409" s="11" t="str">
        <f t="shared" si="1479"/>
        <v/>
      </c>
      <c r="AE4409" s="11" t="str">
        <f t="shared" si="1480"/>
        <v/>
      </c>
      <c r="AF4409" s="11" t="str">
        <f t="shared" si="1481"/>
        <v/>
      </c>
      <c r="AG4409" s="11" t="str">
        <f t="shared" si="1482"/>
        <v/>
      </c>
      <c r="AH4409" s="11" t="str">
        <f t="shared" si="1483"/>
        <v/>
      </c>
      <c r="AI4409" s="11" t="str">
        <f t="shared" si="1484"/>
        <v/>
      </c>
      <c r="AJ4409" s="11" t="str">
        <f t="shared" si="1485"/>
        <v/>
      </c>
      <c r="AK4409" s="11" t="str">
        <f t="shared" si="1486"/>
        <v/>
      </c>
      <c r="AN4409" s="11" t="str">
        <f t="shared" si="1487"/>
        <v/>
      </c>
      <c r="AO4409" s="11" t="str">
        <f t="shared" si="1488"/>
        <v/>
      </c>
      <c r="AP4409" s="11" t="str">
        <f t="shared" si="1489"/>
        <v/>
      </c>
      <c r="AT4409" s="11" t="str">
        <f t="shared" si="1490"/>
        <v/>
      </c>
      <c r="AU4409" s="11" t="str">
        <f t="shared" si="1491"/>
        <v/>
      </c>
      <c r="AV4409" s="11" t="str">
        <f t="shared" si="1492"/>
        <v/>
      </c>
      <c r="AW4409" s="11" t="str">
        <f t="shared" si="1493"/>
        <v/>
      </c>
      <c r="AX4409" s="11" t="str">
        <f t="shared" si="1494"/>
        <v/>
      </c>
      <c r="AY4409" s="11" t="str">
        <f t="shared" si="1495"/>
        <v/>
      </c>
      <c r="AZ4409" s="11" t="str">
        <f t="shared" si="1496"/>
        <v/>
      </c>
      <c r="BA4409" s="11" t="str">
        <f t="shared" si="1497"/>
        <v xml:space="preserve"> </v>
      </c>
      <c r="BB4409" s="11" t="str">
        <f>IFERROR(IF(AW4409="","",VLOOKUP(AW4409,SUSS!R:S,2,FALSE)),AY4409*SUSS!$M$2)</f>
        <v/>
      </c>
      <c r="BC4409" s="11" t="str">
        <f t="shared" si="1498"/>
        <v/>
      </c>
    </row>
    <row r="4410" spans="29:55">
      <c r="AC4410" s="11" t="str">
        <f t="shared" si="1478"/>
        <v/>
      </c>
      <c r="AD4410" s="11" t="str">
        <f t="shared" si="1479"/>
        <v/>
      </c>
      <c r="AE4410" s="11" t="str">
        <f t="shared" si="1480"/>
        <v/>
      </c>
      <c r="AF4410" s="11" t="str">
        <f t="shared" si="1481"/>
        <v/>
      </c>
      <c r="AG4410" s="11" t="str">
        <f t="shared" si="1482"/>
        <v/>
      </c>
      <c r="AH4410" s="11" t="str">
        <f t="shared" si="1483"/>
        <v/>
      </c>
      <c r="AI4410" s="11" t="str">
        <f t="shared" si="1484"/>
        <v/>
      </c>
      <c r="AJ4410" s="11" t="str">
        <f t="shared" si="1485"/>
        <v/>
      </c>
      <c r="AK4410" s="11" t="str">
        <f t="shared" si="1486"/>
        <v/>
      </c>
      <c r="AN4410" s="11" t="str">
        <f t="shared" si="1487"/>
        <v/>
      </c>
      <c r="AO4410" s="11" t="str">
        <f t="shared" si="1488"/>
        <v/>
      </c>
      <c r="AP4410" s="11" t="str">
        <f t="shared" si="1489"/>
        <v/>
      </c>
      <c r="AT4410" s="11" t="str">
        <f t="shared" si="1490"/>
        <v/>
      </c>
      <c r="AU4410" s="11" t="str">
        <f t="shared" si="1491"/>
        <v/>
      </c>
      <c r="AV4410" s="11" t="str">
        <f t="shared" si="1492"/>
        <v/>
      </c>
      <c r="AW4410" s="11" t="str">
        <f t="shared" si="1493"/>
        <v/>
      </c>
      <c r="AX4410" s="11" t="str">
        <f t="shared" si="1494"/>
        <v/>
      </c>
      <c r="AY4410" s="11" t="str">
        <f t="shared" si="1495"/>
        <v/>
      </c>
      <c r="AZ4410" s="11" t="str">
        <f t="shared" si="1496"/>
        <v/>
      </c>
      <c r="BA4410" s="11" t="str">
        <f t="shared" si="1497"/>
        <v xml:space="preserve"> </v>
      </c>
      <c r="BB4410" s="11" t="str">
        <f>IFERROR(IF(AW4410="","",VLOOKUP(AW4410,SUSS!R:S,2,FALSE)),AY4410*SUSS!$M$2)</f>
        <v/>
      </c>
      <c r="BC4410" s="11" t="str">
        <f t="shared" si="1498"/>
        <v/>
      </c>
    </row>
    <row r="4411" spans="29:55">
      <c r="AC4411" s="11" t="str">
        <f t="shared" si="1478"/>
        <v/>
      </c>
      <c r="AD4411" s="11" t="str">
        <f t="shared" si="1479"/>
        <v/>
      </c>
      <c r="AE4411" s="11" t="str">
        <f t="shared" si="1480"/>
        <v/>
      </c>
      <c r="AF4411" s="11" t="str">
        <f t="shared" si="1481"/>
        <v/>
      </c>
      <c r="AG4411" s="11" t="str">
        <f t="shared" si="1482"/>
        <v/>
      </c>
      <c r="AH4411" s="11" t="str">
        <f t="shared" si="1483"/>
        <v/>
      </c>
      <c r="AI4411" s="11" t="str">
        <f t="shared" si="1484"/>
        <v/>
      </c>
      <c r="AJ4411" s="11" t="str">
        <f t="shared" si="1485"/>
        <v/>
      </c>
      <c r="AK4411" s="11" t="str">
        <f t="shared" si="1486"/>
        <v/>
      </c>
      <c r="AN4411" s="11" t="str">
        <f t="shared" si="1487"/>
        <v/>
      </c>
      <c r="AO4411" s="11" t="str">
        <f t="shared" si="1488"/>
        <v/>
      </c>
      <c r="AP4411" s="11" t="str">
        <f t="shared" si="1489"/>
        <v/>
      </c>
      <c r="AT4411" s="11" t="str">
        <f t="shared" si="1490"/>
        <v/>
      </c>
      <c r="AU4411" s="11" t="str">
        <f t="shared" si="1491"/>
        <v/>
      </c>
      <c r="AV4411" s="11" t="str">
        <f t="shared" si="1492"/>
        <v/>
      </c>
      <c r="AW4411" s="11" t="str">
        <f t="shared" si="1493"/>
        <v/>
      </c>
      <c r="AX4411" s="11" t="str">
        <f t="shared" si="1494"/>
        <v/>
      </c>
      <c r="AY4411" s="11" t="str">
        <f t="shared" si="1495"/>
        <v/>
      </c>
      <c r="AZ4411" s="11" t="str">
        <f t="shared" si="1496"/>
        <v/>
      </c>
      <c r="BA4411" s="11" t="str">
        <f t="shared" si="1497"/>
        <v xml:space="preserve"> </v>
      </c>
      <c r="BB4411" s="11" t="str">
        <f>IFERROR(IF(AW4411="","",VLOOKUP(AW4411,SUSS!R:S,2,FALSE)),AY4411*SUSS!$M$2)</f>
        <v/>
      </c>
      <c r="BC4411" s="11" t="str">
        <f t="shared" si="1498"/>
        <v/>
      </c>
    </row>
    <row r="4412" spans="29:55">
      <c r="AC4412" s="11" t="str">
        <f t="shared" si="1478"/>
        <v/>
      </c>
      <c r="AD4412" s="11" t="str">
        <f t="shared" si="1479"/>
        <v/>
      </c>
      <c r="AE4412" s="11" t="str">
        <f t="shared" si="1480"/>
        <v/>
      </c>
      <c r="AF4412" s="11" t="str">
        <f t="shared" si="1481"/>
        <v/>
      </c>
      <c r="AG4412" s="11" t="str">
        <f t="shared" si="1482"/>
        <v/>
      </c>
      <c r="AH4412" s="11" t="str">
        <f t="shared" si="1483"/>
        <v/>
      </c>
      <c r="AI4412" s="11" t="str">
        <f t="shared" si="1484"/>
        <v/>
      </c>
      <c r="AJ4412" s="11" t="str">
        <f t="shared" si="1485"/>
        <v/>
      </c>
      <c r="AK4412" s="11" t="str">
        <f t="shared" si="1486"/>
        <v/>
      </c>
      <c r="AN4412" s="11" t="str">
        <f t="shared" si="1487"/>
        <v/>
      </c>
      <c r="AO4412" s="11" t="str">
        <f t="shared" si="1488"/>
        <v/>
      </c>
      <c r="AP4412" s="11" t="str">
        <f t="shared" si="1489"/>
        <v/>
      </c>
      <c r="AT4412" s="11" t="str">
        <f t="shared" si="1490"/>
        <v/>
      </c>
      <c r="AU4412" s="11" t="str">
        <f t="shared" si="1491"/>
        <v/>
      </c>
      <c r="AV4412" s="11" t="str">
        <f t="shared" si="1492"/>
        <v/>
      </c>
      <c r="AW4412" s="11" t="str">
        <f t="shared" si="1493"/>
        <v/>
      </c>
      <c r="AX4412" s="11" t="str">
        <f t="shared" si="1494"/>
        <v/>
      </c>
      <c r="AY4412" s="11" t="str">
        <f t="shared" si="1495"/>
        <v/>
      </c>
      <c r="AZ4412" s="11" t="str">
        <f t="shared" si="1496"/>
        <v/>
      </c>
      <c r="BA4412" s="11" t="str">
        <f t="shared" si="1497"/>
        <v xml:space="preserve"> </v>
      </c>
      <c r="BB4412" s="11" t="str">
        <f>IFERROR(IF(AW4412="","",VLOOKUP(AW4412,SUSS!R:S,2,FALSE)),AY4412*SUSS!$M$2)</f>
        <v/>
      </c>
      <c r="BC4412" s="11" t="str">
        <f t="shared" si="1498"/>
        <v/>
      </c>
    </row>
    <row r="4413" spans="29:55">
      <c r="AC4413" s="11" t="str">
        <f t="shared" si="1478"/>
        <v/>
      </c>
      <c r="AD4413" s="11" t="str">
        <f t="shared" si="1479"/>
        <v/>
      </c>
      <c r="AE4413" s="11" t="str">
        <f t="shared" si="1480"/>
        <v/>
      </c>
      <c r="AF4413" s="11" t="str">
        <f t="shared" si="1481"/>
        <v/>
      </c>
      <c r="AG4413" s="11" t="str">
        <f t="shared" si="1482"/>
        <v/>
      </c>
      <c r="AH4413" s="11" t="str">
        <f t="shared" si="1483"/>
        <v/>
      </c>
      <c r="AI4413" s="11" t="str">
        <f t="shared" si="1484"/>
        <v/>
      </c>
      <c r="AJ4413" s="11" t="str">
        <f t="shared" si="1485"/>
        <v/>
      </c>
      <c r="AK4413" s="11" t="str">
        <f t="shared" si="1486"/>
        <v/>
      </c>
      <c r="AN4413" s="11" t="str">
        <f t="shared" si="1487"/>
        <v/>
      </c>
      <c r="AO4413" s="11" t="str">
        <f t="shared" si="1488"/>
        <v/>
      </c>
      <c r="AP4413" s="11" t="str">
        <f t="shared" si="1489"/>
        <v/>
      </c>
      <c r="AT4413" s="11" t="str">
        <f t="shared" si="1490"/>
        <v/>
      </c>
      <c r="AU4413" s="11" t="str">
        <f t="shared" si="1491"/>
        <v/>
      </c>
      <c r="AV4413" s="11" t="str">
        <f t="shared" si="1492"/>
        <v/>
      </c>
      <c r="AW4413" s="11" t="str">
        <f t="shared" si="1493"/>
        <v/>
      </c>
      <c r="AX4413" s="11" t="str">
        <f t="shared" si="1494"/>
        <v/>
      </c>
      <c r="AY4413" s="11" t="str">
        <f t="shared" si="1495"/>
        <v/>
      </c>
      <c r="AZ4413" s="11" t="str">
        <f t="shared" si="1496"/>
        <v/>
      </c>
      <c r="BA4413" s="11" t="str">
        <f t="shared" si="1497"/>
        <v xml:space="preserve"> </v>
      </c>
      <c r="BB4413" s="11" t="str">
        <f>IFERROR(IF(AW4413="","",VLOOKUP(AW4413,SUSS!R:S,2,FALSE)),AY4413*SUSS!$M$2)</f>
        <v/>
      </c>
      <c r="BC4413" s="11" t="str">
        <f t="shared" si="1498"/>
        <v/>
      </c>
    </row>
    <row r="4414" spans="29:55">
      <c r="AC4414" s="11" t="str">
        <f t="shared" si="1478"/>
        <v/>
      </c>
      <c r="AD4414" s="11" t="str">
        <f t="shared" si="1479"/>
        <v/>
      </c>
      <c r="AE4414" s="11" t="str">
        <f t="shared" si="1480"/>
        <v/>
      </c>
      <c r="AF4414" s="11" t="str">
        <f t="shared" si="1481"/>
        <v/>
      </c>
      <c r="AG4414" s="11" t="str">
        <f t="shared" si="1482"/>
        <v/>
      </c>
      <c r="AH4414" s="11" t="str">
        <f t="shared" si="1483"/>
        <v/>
      </c>
      <c r="AI4414" s="11" t="str">
        <f t="shared" si="1484"/>
        <v/>
      </c>
      <c r="AJ4414" s="11" t="str">
        <f t="shared" si="1485"/>
        <v/>
      </c>
      <c r="AK4414" s="11" t="str">
        <f t="shared" si="1486"/>
        <v/>
      </c>
      <c r="AN4414" s="11" t="str">
        <f t="shared" si="1487"/>
        <v/>
      </c>
      <c r="AO4414" s="11" t="str">
        <f t="shared" si="1488"/>
        <v/>
      </c>
      <c r="AP4414" s="11" t="str">
        <f t="shared" si="1489"/>
        <v/>
      </c>
      <c r="AT4414" s="11" t="str">
        <f t="shared" si="1490"/>
        <v/>
      </c>
      <c r="AU4414" s="11" t="str">
        <f t="shared" si="1491"/>
        <v/>
      </c>
      <c r="AV4414" s="11" t="str">
        <f t="shared" si="1492"/>
        <v/>
      </c>
      <c r="AW4414" s="11" t="str">
        <f t="shared" si="1493"/>
        <v/>
      </c>
      <c r="AX4414" s="11" t="str">
        <f t="shared" si="1494"/>
        <v/>
      </c>
      <c r="AY4414" s="11" t="str">
        <f t="shared" si="1495"/>
        <v/>
      </c>
      <c r="AZ4414" s="11" t="str">
        <f t="shared" si="1496"/>
        <v/>
      </c>
      <c r="BA4414" s="11" t="str">
        <f t="shared" si="1497"/>
        <v xml:space="preserve"> </v>
      </c>
      <c r="BB4414" s="11" t="str">
        <f>IFERROR(IF(AW4414="","",VLOOKUP(AW4414,SUSS!R:S,2,FALSE)),AY4414*SUSS!$M$2)</f>
        <v/>
      </c>
      <c r="BC4414" s="11" t="str">
        <f t="shared" si="1498"/>
        <v/>
      </c>
    </row>
    <row r="4415" spans="29:55">
      <c r="AC4415" s="11" t="str">
        <f t="shared" si="1478"/>
        <v/>
      </c>
      <c r="AD4415" s="11" t="str">
        <f t="shared" si="1479"/>
        <v/>
      </c>
      <c r="AE4415" s="11" t="str">
        <f t="shared" si="1480"/>
        <v/>
      </c>
      <c r="AF4415" s="11" t="str">
        <f t="shared" si="1481"/>
        <v/>
      </c>
      <c r="AG4415" s="11" t="str">
        <f t="shared" si="1482"/>
        <v/>
      </c>
      <c r="AH4415" s="11" t="str">
        <f t="shared" si="1483"/>
        <v/>
      </c>
      <c r="AI4415" s="11" t="str">
        <f t="shared" si="1484"/>
        <v/>
      </c>
      <c r="AJ4415" s="11" t="str">
        <f t="shared" si="1485"/>
        <v/>
      </c>
      <c r="AK4415" s="11" t="str">
        <f t="shared" si="1486"/>
        <v/>
      </c>
      <c r="AN4415" s="11" t="str">
        <f t="shared" si="1487"/>
        <v/>
      </c>
      <c r="AO4415" s="11" t="str">
        <f t="shared" si="1488"/>
        <v/>
      </c>
      <c r="AP4415" s="11" t="str">
        <f t="shared" si="1489"/>
        <v/>
      </c>
      <c r="AT4415" s="11" t="str">
        <f t="shared" si="1490"/>
        <v/>
      </c>
      <c r="AU4415" s="11" t="str">
        <f t="shared" si="1491"/>
        <v/>
      </c>
      <c r="AV4415" s="11" t="str">
        <f t="shared" si="1492"/>
        <v/>
      </c>
      <c r="AW4415" s="11" t="str">
        <f t="shared" si="1493"/>
        <v/>
      </c>
      <c r="AX4415" s="11" t="str">
        <f t="shared" si="1494"/>
        <v/>
      </c>
      <c r="AY4415" s="11" t="str">
        <f t="shared" si="1495"/>
        <v/>
      </c>
      <c r="AZ4415" s="11" t="str">
        <f t="shared" si="1496"/>
        <v/>
      </c>
      <c r="BA4415" s="11" t="str">
        <f t="shared" si="1497"/>
        <v xml:space="preserve"> </v>
      </c>
      <c r="BB4415" s="11" t="str">
        <f>IFERROR(IF(AW4415="","",VLOOKUP(AW4415,SUSS!R:S,2,FALSE)),AY4415*SUSS!$M$2)</f>
        <v/>
      </c>
      <c r="BC4415" s="11" t="str">
        <f t="shared" si="1498"/>
        <v/>
      </c>
    </row>
    <row r="4416" spans="29:55">
      <c r="AC4416" s="11" t="str">
        <f t="shared" si="1478"/>
        <v/>
      </c>
      <c r="AD4416" s="11" t="str">
        <f t="shared" si="1479"/>
        <v/>
      </c>
      <c r="AE4416" s="11" t="str">
        <f t="shared" si="1480"/>
        <v/>
      </c>
      <c r="AF4416" s="11" t="str">
        <f t="shared" si="1481"/>
        <v/>
      </c>
      <c r="AG4416" s="11" t="str">
        <f t="shared" si="1482"/>
        <v/>
      </c>
      <c r="AH4416" s="11" t="str">
        <f t="shared" si="1483"/>
        <v/>
      </c>
      <c r="AI4416" s="11" t="str">
        <f t="shared" si="1484"/>
        <v/>
      </c>
      <c r="AJ4416" s="11" t="str">
        <f t="shared" si="1485"/>
        <v/>
      </c>
      <c r="AK4416" s="11" t="str">
        <f t="shared" si="1486"/>
        <v/>
      </c>
      <c r="AN4416" s="11" t="str">
        <f t="shared" si="1487"/>
        <v/>
      </c>
      <c r="AO4416" s="11" t="str">
        <f t="shared" si="1488"/>
        <v/>
      </c>
      <c r="AP4416" s="11" t="str">
        <f t="shared" si="1489"/>
        <v/>
      </c>
      <c r="AT4416" s="11" t="str">
        <f t="shared" si="1490"/>
        <v/>
      </c>
      <c r="AU4416" s="11" t="str">
        <f t="shared" si="1491"/>
        <v/>
      </c>
      <c r="AV4416" s="11" t="str">
        <f t="shared" si="1492"/>
        <v/>
      </c>
      <c r="AW4416" s="11" t="str">
        <f t="shared" si="1493"/>
        <v/>
      </c>
      <c r="AX4416" s="11" t="str">
        <f t="shared" si="1494"/>
        <v/>
      </c>
      <c r="AY4416" s="11" t="str">
        <f t="shared" si="1495"/>
        <v/>
      </c>
      <c r="AZ4416" s="11" t="str">
        <f t="shared" si="1496"/>
        <v/>
      </c>
      <c r="BA4416" s="11" t="str">
        <f t="shared" si="1497"/>
        <v xml:space="preserve"> </v>
      </c>
      <c r="BB4416" s="11" t="str">
        <f>IFERROR(IF(AW4416="","",VLOOKUP(AW4416,SUSS!R:S,2,FALSE)),AY4416*SUSS!$M$2)</f>
        <v/>
      </c>
      <c r="BC4416" s="11" t="str">
        <f t="shared" si="1498"/>
        <v/>
      </c>
    </row>
    <row r="4417" spans="29:55">
      <c r="AC4417" s="11" t="str">
        <f t="shared" si="1478"/>
        <v/>
      </c>
      <c r="AD4417" s="11" t="str">
        <f t="shared" si="1479"/>
        <v/>
      </c>
      <c r="AE4417" s="11" t="str">
        <f t="shared" si="1480"/>
        <v/>
      </c>
      <c r="AF4417" s="11" t="str">
        <f t="shared" si="1481"/>
        <v/>
      </c>
      <c r="AG4417" s="11" t="str">
        <f t="shared" si="1482"/>
        <v/>
      </c>
      <c r="AH4417" s="11" t="str">
        <f t="shared" si="1483"/>
        <v/>
      </c>
      <c r="AI4417" s="11" t="str">
        <f t="shared" si="1484"/>
        <v/>
      </c>
      <c r="AJ4417" s="11" t="str">
        <f t="shared" si="1485"/>
        <v/>
      </c>
      <c r="AK4417" s="11" t="str">
        <f t="shared" si="1486"/>
        <v/>
      </c>
      <c r="AN4417" s="11" t="str">
        <f t="shared" si="1487"/>
        <v/>
      </c>
      <c r="AO4417" s="11" t="str">
        <f t="shared" si="1488"/>
        <v/>
      </c>
      <c r="AP4417" s="11" t="str">
        <f t="shared" si="1489"/>
        <v/>
      </c>
      <c r="AT4417" s="11" t="str">
        <f t="shared" si="1490"/>
        <v/>
      </c>
      <c r="AU4417" s="11" t="str">
        <f t="shared" si="1491"/>
        <v/>
      </c>
      <c r="AV4417" s="11" t="str">
        <f t="shared" si="1492"/>
        <v/>
      </c>
      <c r="AW4417" s="11" t="str">
        <f t="shared" si="1493"/>
        <v/>
      </c>
      <c r="AX4417" s="11" t="str">
        <f t="shared" si="1494"/>
        <v/>
      </c>
      <c r="AY4417" s="11" t="str">
        <f t="shared" si="1495"/>
        <v/>
      </c>
      <c r="AZ4417" s="11" t="str">
        <f t="shared" si="1496"/>
        <v/>
      </c>
      <c r="BA4417" s="11" t="str">
        <f t="shared" si="1497"/>
        <v xml:space="preserve"> </v>
      </c>
      <c r="BB4417" s="11" t="str">
        <f>IFERROR(IF(AW4417="","",VLOOKUP(AW4417,SUSS!R:S,2,FALSE)),AY4417*SUSS!$M$2)</f>
        <v/>
      </c>
      <c r="BC4417" s="11" t="str">
        <f t="shared" si="1498"/>
        <v/>
      </c>
    </row>
    <row r="4418" spans="29:55">
      <c r="AC4418" s="11" t="str">
        <f t="shared" si="1478"/>
        <v/>
      </c>
      <c r="AD4418" s="11" t="str">
        <f t="shared" si="1479"/>
        <v/>
      </c>
      <c r="AE4418" s="11" t="str">
        <f t="shared" si="1480"/>
        <v/>
      </c>
      <c r="AF4418" s="11" t="str">
        <f t="shared" si="1481"/>
        <v/>
      </c>
      <c r="AG4418" s="11" t="str">
        <f t="shared" si="1482"/>
        <v/>
      </c>
      <c r="AH4418" s="11" t="str">
        <f t="shared" si="1483"/>
        <v/>
      </c>
      <c r="AI4418" s="11" t="str">
        <f t="shared" si="1484"/>
        <v/>
      </c>
      <c r="AJ4418" s="11" t="str">
        <f t="shared" si="1485"/>
        <v/>
      </c>
      <c r="AK4418" s="11" t="str">
        <f t="shared" si="1486"/>
        <v/>
      </c>
      <c r="AN4418" s="11" t="str">
        <f t="shared" si="1487"/>
        <v/>
      </c>
      <c r="AO4418" s="11" t="str">
        <f t="shared" si="1488"/>
        <v/>
      </c>
      <c r="AP4418" s="11" t="str">
        <f t="shared" si="1489"/>
        <v/>
      </c>
      <c r="AT4418" s="11" t="str">
        <f t="shared" si="1490"/>
        <v/>
      </c>
      <c r="AU4418" s="11" t="str">
        <f t="shared" si="1491"/>
        <v/>
      </c>
      <c r="AV4418" s="11" t="str">
        <f t="shared" si="1492"/>
        <v/>
      </c>
      <c r="AW4418" s="11" t="str">
        <f t="shared" si="1493"/>
        <v/>
      </c>
      <c r="AX4418" s="11" t="str">
        <f t="shared" si="1494"/>
        <v/>
      </c>
      <c r="AY4418" s="11" t="str">
        <f t="shared" si="1495"/>
        <v/>
      </c>
      <c r="AZ4418" s="11" t="str">
        <f t="shared" si="1496"/>
        <v/>
      </c>
      <c r="BA4418" s="11" t="str">
        <f t="shared" si="1497"/>
        <v xml:space="preserve"> </v>
      </c>
      <c r="BB4418" s="11" t="str">
        <f>IFERROR(IF(AW4418="","",VLOOKUP(AW4418,SUSS!R:S,2,FALSE)),AY4418*SUSS!$M$2)</f>
        <v/>
      </c>
      <c r="BC4418" s="11" t="str">
        <f t="shared" si="1498"/>
        <v/>
      </c>
    </row>
    <row r="4419" spans="29:55">
      <c r="AC4419" s="11" t="str">
        <f t="shared" si="1478"/>
        <v/>
      </c>
      <c r="AD4419" s="11" t="str">
        <f t="shared" si="1479"/>
        <v/>
      </c>
      <c r="AE4419" s="11" t="str">
        <f t="shared" si="1480"/>
        <v/>
      </c>
      <c r="AF4419" s="11" t="str">
        <f t="shared" si="1481"/>
        <v/>
      </c>
      <c r="AG4419" s="11" t="str">
        <f t="shared" si="1482"/>
        <v/>
      </c>
      <c r="AH4419" s="11" t="str">
        <f t="shared" si="1483"/>
        <v/>
      </c>
      <c r="AI4419" s="11" t="str">
        <f t="shared" si="1484"/>
        <v/>
      </c>
      <c r="AJ4419" s="11" t="str">
        <f t="shared" si="1485"/>
        <v/>
      </c>
      <c r="AK4419" s="11" t="str">
        <f t="shared" si="1486"/>
        <v/>
      </c>
      <c r="AN4419" s="11" t="str">
        <f t="shared" si="1487"/>
        <v/>
      </c>
      <c r="AO4419" s="11" t="str">
        <f t="shared" si="1488"/>
        <v/>
      </c>
      <c r="AP4419" s="11" t="str">
        <f t="shared" si="1489"/>
        <v/>
      </c>
      <c r="AT4419" s="11" t="str">
        <f t="shared" si="1490"/>
        <v/>
      </c>
      <c r="AU4419" s="11" t="str">
        <f t="shared" si="1491"/>
        <v/>
      </c>
      <c r="AV4419" s="11" t="str">
        <f t="shared" si="1492"/>
        <v/>
      </c>
      <c r="AW4419" s="11" t="str">
        <f t="shared" si="1493"/>
        <v/>
      </c>
      <c r="AX4419" s="11" t="str">
        <f t="shared" si="1494"/>
        <v/>
      </c>
      <c r="AY4419" s="11" t="str">
        <f t="shared" si="1495"/>
        <v/>
      </c>
      <c r="AZ4419" s="11" t="str">
        <f t="shared" si="1496"/>
        <v/>
      </c>
      <c r="BA4419" s="11" t="str">
        <f t="shared" si="1497"/>
        <v xml:space="preserve"> </v>
      </c>
      <c r="BB4419" s="11" t="str">
        <f>IFERROR(IF(AW4419="","",VLOOKUP(AW4419,SUSS!R:S,2,FALSE)),AY4419*SUSS!$M$2)</f>
        <v/>
      </c>
      <c r="BC4419" s="11" t="str">
        <f t="shared" si="1498"/>
        <v/>
      </c>
    </row>
    <row r="4420" spans="29:55">
      <c r="AC4420" s="11" t="str">
        <f t="shared" si="1478"/>
        <v/>
      </c>
      <c r="AD4420" s="11" t="str">
        <f t="shared" si="1479"/>
        <v/>
      </c>
      <c r="AE4420" s="11" t="str">
        <f t="shared" si="1480"/>
        <v/>
      </c>
      <c r="AF4420" s="11" t="str">
        <f t="shared" si="1481"/>
        <v/>
      </c>
      <c r="AG4420" s="11" t="str">
        <f t="shared" si="1482"/>
        <v/>
      </c>
      <c r="AH4420" s="11" t="str">
        <f t="shared" si="1483"/>
        <v/>
      </c>
      <c r="AI4420" s="11" t="str">
        <f t="shared" si="1484"/>
        <v/>
      </c>
      <c r="AJ4420" s="11" t="str">
        <f t="shared" si="1485"/>
        <v/>
      </c>
      <c r="AK4420" s="11" t="str">
        <f t="shared" si="1486"/>
        <v/>
      </c>
      <c r="AN4420" s="11" t="str">
        <f t="shared" si="1487"/>
        <v/>
      </c>
      <c r="AO4420" s="11" t="str">
        <f t="shared" si="1488"/>
        <v/>
      </c>
      <c r="AP4420" s="11" t="str">
        <f t="shared" si="1489"/>
        <v/>
      </c>
      <c r="AT4420" s="11" t="str">
        <f t="shared" si="1490"/>
        <v/>
      </c>
      <c r="AU4420" s="11" t="str">
        <f t="shared" si="1491"/>
        <v/>
      </c>
      <c r="AV4420" s="11" t="str">
        <f t="shared" si="1492"/>
        <v/>
      </c>
      <c r="AW4420" s="11" t="str">
        <f t="shared" si="1493"/>
        <v/>
      </c>
      <c r="AX4420" s="11" t="str">
        <f t="shared" si="1494"/>
        <v/>
      </c>
      <c r="AY4420" s="11" t="str">
        <f t="shared" si="1495"/>
        <v/>
      </c>
      <c r="AZ4420" s="11" t="str">
        <f t="shared" si="1496"/>
        <v/>
      </c>
      <c r="BA4420" s="11" t="str">
        <f t="shared" si="1497"/>
        <v xml:space="preserve"> </v>
      </c>
      <c r="BB4420" s="11" t="str">
        <f>IFERROR(IF(AW4420="","",VLOOKUP(AW4420,SUSS!R:S,2,FALSE)),AY4420*SUSS!$M$2)</f>
        <v/>
      </c>
      <c r="BC4420" s="11" t="str">
        <f t="shared" si="1498"/>
        <v/>
      </c>
    </row>
    <row r="4421" spans="29:55">
      <c r="AC4421" s="11" t="str">
        <f t="shared" si="1478"/>
        <v/>
      </c>
      <c r="AD4421" s="11" t="str">
        <f t="shared" si="1479"/>
        <v/>
      </c>
      <c r="AE4421" s="11" t="str">
        <f t="shared" si="1480"/>
        <v/>
      </c>
      <c r="AF4421" s="11" t="str">
        <f t="shared" si="1481"/>
        <v/>
      </c>
      <c r="AG4421" s="11" t="str">
        <f t="shared" si="1482"/>
        <v/>
      </c>
      <c r="AH4421" s="11" t="str">
        <f t="shared" si="1483"/>
        <v/>
      </c>
      <c r="AI4421" s="11" t="str">
        <f t="shared" si="1484"/>
        <v/>
      </c>
      <c r="AJ4421" s="11" t="str">
        <f t="shared" si="1485"/>
        <v/>
      </c>
      <c r="AK4421" s="11" t="str">
        <f t="shared" si="1486"/>
        <v/>
      </c>
      <c r="AN4421" s="11" t="str">
        <f t="shared" si="1487"/>
        <v/>
      </c>
      <c r="AO4421" s="11" t="str">
        <f t="shared" si="1488"/>
        <v/>
      </c>
      <c r="AP4421" s="11" t="str">
        <f t="shared" si="1489"/>
        <v/>
      </c>
      <c r="AT4421" s="11" t="str">
        <f t="shared" si="1490"/>
        <v/>
      </c>
      <c r="AU4421" s="11" t="str">
        <f t="shared" si="1491"/>
        <v/>
      </c>
      <c r="AV4421" s="11" t="str">
        <f t="shared" si="1492"/>
        <v/>
      </c>
      <c r="AW4421" s="11" t="str">
        <f t="shared" si="1493"/>
        <v/>
      </c>
      <c r="AX4421" s="11" t="str">
        <f t="shared" si="1494"/>
        <v/>
      </c>
      <c r="AY4421" s="11" t="str">
        <f t="shared" si="1495"/>
        <v/>
      </c>
      <c r="AZ4421" s="11" t="str">
        <f t="shared" si="1496"/>
        <v/>
      </c>
      <c r="BA4421" s="11" t="str">
        <f t="shared" si="1497"/>
        <v xml:space="preserve"> </v>
      </c>
      <c r="BB4421" s="11" t="str">
        <f>IFERROR(IF(AW4421="","",VLOOKUP(AW4421,SUSS!R:S,2,FALSE)),AY4421*SUSS!$M$2)</f>
        <v/>
      </c>
      <c r="BC4421" s="11" t="str">
        <f t="shared" si="1498"/>
        <v/>
      </c>
    </row>
    <row r="4422" spans="29:55">
      <c r="AC4422" s="11" t="str">
        <f t="shared" si="1478"/>
        <v/>
      </c>
      <c r="AD4422" s="11" t="str">
        <f t="shared" si="1479"/>
        <v/>
      </c>
      <c r="AE4422" s="11" t="str">
        <f t="shared" si="1480"/>
        <v/>
      </c>
      <c r="AF4422" s="11" t="str">
        <f t="shared" si="1481"/>
        <v/>
      </c>
      <c r="AG4422" s="11" t="str">
        <f t="shared" si="1482"/>
        <v/>
      </c>
      <c r="AH4422" s="11" t="str">
        <f t="shared" si="1483"/>
        <v/>
      </c>
      <c r="AI4422" s="11" t="str">
        <f t="shared" si="1484"/>
        <v/>
      </c>
      <c r="AJ4422" s="11" t="str">
        <f t="shared" si="1485"/>
        <v/>
      </c>
      <c r="AK4422" s="11" t="str">
        <f t="shared" si="1486"/>
        <v/>
      </c>
      <c r="AN4422" s="11" t="str">
        <f t="shared" si="1487"/>
        <v/>
      </c>
      <c r="AO4422" s="11" t="str">
        <f t="shared" si="1488"/>
        <v/>
      </c>
      <c r="AP4422" s="11" t="str">
        <f t="shared" si="1489"/>
        <v/>
      </c>
      <c r="AT4422" s="11" t="str">
        <f t="shared" si="1490"/>
        <v/>
      </c>
      <c r="AU4422" s="11" t="str">
        <f t="shared" si="1491"/>
        <v/>
      </c>
      <c r="AV4422" s="11" t="str">
        <f t="shared" si="1492"/>
        <v/>
      </c>
      <c r="AW4422" s="11" t="str">
        <f t="shared" si="1493"/>
        <v/>
      </c>
      <c r="AX4422" s="11" t="str">
        <f t="shared" si="1494"/>
        <v/>
      </c>
      <c r="AY4422" s="11" t="str">
        <f t="shared" si="1495"/>
        <v/>
      </c>
      <c r="AZ4422" s="11" t="str">
        <f t="shared" si="1496"/>
        <v/>
      </c>
      <c r="BA4422" s="11" t="str">
        <f t="shared" si="1497"/>
        <v xml:space="preserve"> </v>
      </c>
      <c r="BB4422" s="11" t="str">
        <f>IFERROR(IF(AW4422="","",VLOOKUP(AW4422,SUSS!R:S,2,FALSE)),AY4422*SUSS!$M$2)</f>
        <v/>
      </c>
      <c r="BC4422" s="11" t="str">
        <f t="shared" si="1498"/>
        <v/>
      </c>
    </row>
    <row r="4423" spans="29:55">
      <c r="AC4423" s="11" t="str">
        <f t="shared" si="1478"/>
        <v/>
      </c>
      <c r="AD4423" s="11" t="str">
        <f t="shared" si="1479"/>
        <v/>
      </c>
      <c r="AE4423" s="11" t="str">
        <f t="shared" si="1480"/>
        <v/>
      </c>
      <c r="AF4423" s="11" t="str">
        <f t="shared" si="1481"/>
        <v/>
      </c>
      <c r="AG4423" s="11" t="str">
        <f t="shared" si="1482"/>
        <v/>
      </c>
      <c r="AH4423" s="11" t="str">
        <f t="shared" si="1483"/>
        <v/>
      </c>
      <c r="AI4423" s="11" t="str">
        <f t="shared" si="1484"/>
        <v/>
      </c>
      <c r="AJ4423" s="11" t="str">
        <f t="shared" si="1485"/>
        <v/>
      </c>
      <c r="AK4423" s="11" t="str">
        <f t="shared" si="1486"/>
        <v/>
      </c>
      <c r="AN4423" s="11" t="str">
        <f t="shared" si="1487"/>
        <v/>
      </c>
      <c r="AO4423" s="11" t="str">
        <f t="shared" si="1488"/>
        <v/>
      </c>
      <c r="AP4423" s="11" t="str">
        <f t="shared" si="1489"/>
        <v/>
      </c>
      <c r="AT4423" s="11" t="str">
        <f t="shared" si="1490"/>
        <v/>
      </c>
      <c r="AU4423" s="11" t="str">
        <f t="shared" si="1491"/>
        <v/>
      </c>
      <c r="AV4423" s="11" t="str">
        <f t="shared" si="1492"/>
        <v/>
      </c>
      <c r="AW4423" s="11" t="str">
        <f t="shared" si="1493"/>
        <v/>
      </c>
      <c r="AX4423" s="11" t="str">
        <f t="shared" si="1494"/>
        <v/>
      </c>
      <c r="AY4423" s="11" t="str">
        <f t="shared" si="1495"/>
        <v/>
      </c>
      <c r="AZ4423" s="11" t="str">
        <f t="shared" si="1496"/>
        <v/>
      </c>
      <c r="BA4423" s="11" t="str">
        <f t="shared" si="1497"/>
        <v xml:space="preserve"> </v>
      </c>
      <c r="BB4423" s="11" t="str">
        <f>IFERROR(IF(AW4423="","",VLOOKUP(AW4423,SUSS!R:S,2,FALSE)),AY4423*SUSS!$M$2)</f>
        <v/>
      </c>
      <c r="BC4423" s="11" t="str">
        <f t="shared" si="1498"/>
        <v/>
      </c>
    </row>
    <row r="4424" spans="29:55">
      <c r="AC4424" s="11" t="str">
        <f t="shared" si="1478"/>
        <v/>
      </c>
      <c r="AD4424" s="11" t="str">
        <f t="shared" si="1479"/>
        <v/>
      </c>
      <c r="AE4424" s="11" t="str">
        <f t="shared" si="1480"/>
        <v/>
      </c>
      <c r="AF4424" s="11" t="str">
        <f t="shared" si="1481"/>
        <v/>
      </c>
      <c r="AG4424" s="11" t="str">
        <f t="shared" si="1482"/>
        <v/>
      </c>
      <c r="AH4424" s="11" t="str">
        <f t="shared" si="1483"/>
        <v/>
      </c>
      <c r="AI4424" s="11" t="str">
        <f t="shared" si="1484"/>
        <v/>
      </c>
      <c r="AJ4424" s="11" t="str">
        <f t="shared" si="1485"/>
        <v/>
      </c>
      <c r="AK4424" s="11" t="str">
        <f t="shared" si="1486"/>
        <v/>
      </c>
      <c r="AN4424" s="11" t="str">
        <f t="shared" si="1487"/>
        <v/>
      </c>
      <c r="AO4424" s="11" t="str">
        <f t="shared" si="1488"/>
        <v/>
      </c>
      <c r="AP4424" s="11" t="str">
        <f t="shared" si="1489"/>
        <v/>
      </c>
      <c r="AT4424" s="11" t="str">
        <f t="shared" si="1490"/>
        <v/>
      </c>
      <c r="AU4424" s="11" t="str">
        <f t="shared" si="1491"/>
        <v/>
      </c>
      <c r="AV4424" s="11" t="str">
        <f t="shared" si="1492"/>
        <v/>
      </c>
      <c r="AW4424" s="11" t="str">
        <f t="shared" si="1493"/>
        <v/>
      </c>
      <c r="AX4424" s="11" t="str">
        <f t="shared" si="1494"/>
        <v/>
      </c>
      <c r="AY4424" s="11" t="str">
        <f t="shared" si="1495"/>
        <v/>
      </c>
      <c r="AZ4424" s="11" t="str">
        <f t="shared" si="1496"/>
        <v/>
      </c>
      <c r="BA4424" s="11" t="str">
        <f t="shared" si="1497"/>
        <v xml:space="preserve"> </v>
      </c>
      <c r="BB4424" s="11" t="str">
        <f>IFERROR(IF(AW4424="","",VLOOKUP(AW4424,SUSS!R:S,2,FALSE)),AY4424*SUSS!$M$2)</f>
        <v/>
      </c>
      <c r="BC4424" s="11" t="str">
        <f t="shared" si="1498"/>
        <v/>
      </c>
    </row>
    <row r="4425" spans="29:55">
      <c r="AC4425" s="11" t="str">
        <f t="shared" si="1478"/>
        <v/>
      </c>
      <c r="AD4425" s="11" t="str">
        <f t="shared" si="1479"/>
        <v/>
      </c>
      <c r="AE4425" s="11" t="str">
        <f t="shared" si="1480"/>
        <v/>
      </c>
      <c r="AF4425" s="11" t="str">
        <f t="shared" si="1481"/>
        <v/>
      </c>
      <c r="AG4425" s="11" t="str">
        <f t="shared" si="1482"/>
        <v/>
      </c>
      <c r="AH4425" s="11" t="str">
        <f t="shared" si="1483"/>
        <v/>
      </c>
      <c r="AI4425" s="11" t="str">
        <f t="shared" si="1484"/>
        <v/>
      </c>
      <c r="AJ4425" s="11" t="str">
        <f t="shared" si="1485"/>
        <v/>
      </c>
      <c r="AK4425" s="11" t="str">
        <f t="shared" si="1486"/>
        <v/>
      </c>
      <c r="AN4425" s="11" t="str">
        <f t="shared" si="1487"/>
        <v/>
      </c>
      <c r="AO4425" s="11" t="str">
        <f t="shared" si="1488"/>
        <v/>
      </c>
      <c r="AP4425" s="11" t="str">
        <f t="shared" si="1489"/>
        <v/>
      </c>
      <c r="AT4425" s="11" t="str">
        <f t="shared" si="1490"/>
        <v/>
      </c>
      <c r="AU4425" s="11" t="str">
        <f t="shared" si="1491"/>
        <v/>
      </c>
      <c r="AV4425" s="11" t="str">
        <f t="shared" si="1492"/>
        <v/>
      </c>
      <c r="AW4425" s="11" t="str">
        <f t="shared" si="1493"/>
        <v/>
      </c>
      <c r="AX4425" s="11" t="str">
        <f t="shared" si="1494"/>
        <v/>
      </c>
      <c r="AY4425" s="11" t="str">
        <f t="shared" si="1495"/>
        <v/>
      </c>
      <c r="AZ4425" s="11" t="str">
        <f t="shared" si="1496"/>
        <v/>
      </c>
      <c r="BA4425" s="11" t="str">
        <f t="shared" si="1497"/>
        <v xml:space="preserve"> </v>
      </c>
      <c r="BB4425" s="11" t="str">
        <f>IFERROR(IF(AW4425="","",VLOOKUP(AW4425,SUSS!R:S,2,FALSE)),AY4425*SUSS!$M$2)</f>
        <v/>
      </c>
      <c r="BC4425" s="11" t="str">
        <f t="shared" si="1498"/>
        <v/>
      </c>
    </row>
    <row r="4426" spans="29:55">
      <c r="AC4426" s="11" t="str">
        <f t="shared" si="1478"/>
        <v/>
      </c>
      <c r="AD4426" s="11" t="str">
        <f t="shared" si="1479"/>
        <v/>
      </c>
      <c r="AE4426" s="11" t="str">
        <f t="shared" si="1480"/>
        <v/>
      </c>
      <c r="AF4426" s="11" t="str">
        <f t="shared" si="1481"/>
        <v/>
      </c>
      <c r="AG4426" s="11" t="str">
        <f t="shared" si="1482"/>
        <v/>
      </c>
      <c r="AH4426" s="11" t="str">
        <f t="shared" si="1483"/>
        <v/>
      </c>
      <c r="AI4426" s="11" t="str">
        <f t="shared" si="1484"/>
        <v/>
      </c>
      <c r="AJ4426" s="11" t="str">
        <f t="shared" si="1485"/>
        <v/>
      </c>
      <c r="AK4426" s="11" t="str">
        <f t="shared" si="1486"/>
        <v/>
      </c>
      <c r="AN4426" s="11" t="str">
        <f t="shared" si="1487"/>
        <v/>
      </c>
      <c r="AO4426" s="11" t="str">
        <f t="shared" si="1488"/>
        <v/>
      </c>
      <c r="AP4426" s="11" t="str">
        <f t="shared" si="1489"/>
        <v/>
      </c>
      <c r="AT4426" s="11" t="str">
        <f t="shared" si="1490"/>
        <v/>
      </c>
      <c r="AU4426" s="11" t="str">
        <f t="shared" si="1491"/>
        <v/>
      </c>
      <c r="AV4426" s="11" t="str">
        <f t="shared" si="1492"/>
        <v/>
      </c>
      <c r="AW4426" s="11" t="str">
        <f t="shared" si="1493"/>
        <v/>
      </c>
      <c r="AX4426" s="11" t="str">
        <f t="shared" si="1494"/>
        <v/>
      </c>
      <c r="AY4426" s="11" t="str">
        <f t="shared" si="1495"/>
        <v/>
      </c>
      <c r="AZ4426" s="11" t="str">
        <f t="shared" si="1496"/>
        <v/>
      </c>
      <c r="BA4426" s="11" t="str">
        <f t="shared" si="1497"/>
        <v xml:space="preserve"> </v>
      </c>
      <c r="BB4426" s="11" t="str">
        <f>IFERROR(IF(AW4426="","",VLOOKUP(AW4426,SUSS!R:S,2,FALSE)),AY4426*SUSS!$M$2)</f>
        <v/>
      </c>
      <c r="BC4426" s="11" t="str">
        <f t="shared" si="1498"/>
        <v/>
      </c>
    </row>
    <row r="4427" spans="29:55">
      <c r="AC4427" s="11" t="str">
        <f t="shared" si="1478"/>
        <v/>
      </c>
      <c r="AD4427" s="11" t="str">
        <f t="shared" si="1479"/>
        <v/>
      </c>
      <c r="AE4427" s="11" t="str">
        <f t="shared" si="1480"/>
        <v/>
      </c>
      <c r="AF4427" s="11" t="str">
        <f t="shared" si="1481"/>
        <v/>
      </c>
      <c r="AG4427" s="11" t="str">
        <f t="shared" si="1482"/>
        <v/>
      </c>
      <c r="AH4427" s="11" t="str">
        <f t="shared" si="1483"/>
        <v/>
      </c>
      <c r="AI4427" s="11" t="str">
        <f t="shared" si="1484"/>
        <v/>
      </c>
      <c r="AJ4427" s="11" t="str">
        <f t="shared" si="1485"/>
        <v/>
      </c>
      <c r="AK4427" s="11" t="str">
        <f t="shared" si="1486"/>
        <v/>
      </c>
      <c r="AN4427" s="11" t="str">
        <f t="shared" si="1487"/>
        <v/>
      </c>
      <c r="AO4427" s="11" t="str">
        <f t="shared" si="1488"/>
        <v/>
      </c>
      <c r="AP4427" s="11" t="str">
        <f t="shared" si="1489"/>
        <v/>
      </c>
      <c r="AT4427" s="11" t="str">
        <f t="shared" si="1490"/>
        <v/>
      </c>
      <c r="AU4427" s="11" t="str">
        <f t="shared" si="1491"/>
        <v/>
      </c>
      <c r="AV4427" s="11" t="str">
        <f t="shared" si="1492"/>
        <v/>
      </c>
      <c r="AW4427" s="11" t="str">
        <f t="shared" si="1493"/>
        <v/>
      </c>
      <c r="AX4427" s="11" t="str">
        <f t="shared" si="1494"/>
        <v/>
      </c>
      <c r="AY4427" s="11" t="str">
        <f t="shared" si="1495"/>
        <v/>
      </c>
      <c r="AZ4427" s="11" t="str">
        <f t="shared" si="1496"/>
        <v/>
      </c>
      <c r="BA4427" s="11" t="str">
        <f t="shared" si="1497"/>
        <v xml:space="preserve"> </v>
      </c>
      <c r="BB4427" s="11" t="str">
        <f>IFERROR(IF(AW4427="","",VLOOKUP(AW4427,SUSS!R:S,2,FALSE)),AY4427*SUSS!$M$2)</f>
        <v/>
      </c>
      <c r="BC4427" s="11" t="str">
        <f t="shared" si="1498"/>
        <v/>
      </c>
    </row>
    <row r="4428" spans="29:55">
      <c r="AC4428" s="11" t="str">
        <f t="shared" si="1478"/>
        <v/>
      </c>
      <c r="AD4428" s="11" t="str">
        <f t="shared" si="1479"/>
        <v/>
      </c>
      <c r="AE4428" s="11" t="str">
        <f t="shared" si="1480"/>
        <v/>
      </c>
      <c r="AF4428" s="11" t="str">
        <f t="shared" si="1481"/>
        <v/>
      </c>
      <c r="AG4428" s="11" t="str">
        <f t="shared" si="1482"/>
        <v/>
      </c>
      <c r="AH4428" s="11" t="str">
        <f t="shared" si="1483"/>
        <v/>
      </c>
      <c r="AI4428" s="11" t="str">
        <f t="shared" si="1484"/>
        <v/>
      </c>
      <c r="AJ4428" s="11" t="str">
        <f t="shared" si="1485"/>
        <v/>
      </c>
      <c r="AK4428" s="11" t="str">
        <f t="shared" si="1486"/>
        <v/>
      </c>
      <c r="AN4428" s="11" t="str">
        <f t="shared" si="1487"/>
        <v/>
      </c>
      <c r="AO4428" s="11" t="str">
        <f t="shared" si="1488"/>
        <v/>
      </c>
      <c r="AP4428" s="11" t="str">
        <f t="shared" si="1489"/>
        <v/>
      </c>
      <c r="AT4428" s="11" t="str">
        <f t="shared" si="1490"/>
        <v/>
      </c>
      <c r="AU4428" s="11" t="str">
        <f t="shared" si="1491"/>
        <v/>
      </c>
      <c r="AV4428" s="11" t="str">
        <f t="shared" si="1492"/>
        <v/>
      </c>
      <c r="AW4428" s="11" t="str">
        <f t="shared" si="1493"/>
        <v/>
      </c>
      <c r="AX4428" s="11" t="str">
        <f t="shared" si="1494"/>
        <v/>
      </c>
      <c r="AY4428" s="11" t="str">
        <f t="shared" si="1495"/>
        <v/>
      </c>
      <c r="AZ4428" s="11" t="str">
        <f t="shared" si="1496"/>
        <v/>
      </c>
      <c r="BA4428" s="11" t="str">
        <f t="shared" si="1497"/>
        <v xml:space="preserve"> </v>
      </c>
      <c r="BB4428" s="11" t="str">
        <f>IFERROR(IF(AW4428="","",VLOOKUP(AW4428,SUSS!R:S,2,FALSE)),AY4428*SUSS!$M$2)</f>
        <v/>
      </c>
      <c r="BC4428" s="11" t="str">
        <f t="shared" si="1498"/>
        <v/>
      </c>
    </row>
    <row r="4429" spans="29:55">
      <c r="AC4429" s="11" t="str">
        <f t="shared" si="1478"/>
        <v/>
      </c>
      <c r="AD4429" s="11" t="str">
        <f t="shared" si="1479"/>
        <v/>
      </c>
      <c r="AE4429" s="11" t="str">
        <f t="shared" si="1480"/>
        <v/>
      </c>
      <c r="AF4429" s="11" t="str">
        <f t="shared" si="1481"/>
        <v/>
      </c>
      <c r="AG4429" s="11" t="str">
        <f t="shared" si="1482"/>
        <v/>
      </c>
      <c r="AH4429" s="11" t="str">
        <f t="shared" si="1483"/>
        <v/>
      </c>
      <c r="AI4429" s="11" t="str">
        <f t="shared" si="1484"/>
        <v/>
      </c>
      <c r="AJ4429" s="11" t="str">
        <f t="shared" si="1485"/>
        <v/>
      </c>
      <c r="AK4429" s="11" t="str">
        <f t="shared" si="1486"/>
        <v/>
      </c>
      <c r="AN4429" s="11" t="str">
        <f t="shared" si="1487"/>
        <v/>
      </c>
      <c r="AO4429" s="11" t="str">
        <f t="shared" si="1488"/>
        <v/>
      </c>
      <c r="AP4429" s="11" t="str">
        <f t="shared" si="1489"/>
        <v/>
      </c>
      <c r="AT4429" s="11" t="str">
        <f t="shared" si="1490"/>
        <v/>
      </c>
      <c r="AU4429" s="11" t="str">
        <f t="shared" si="1491"/>
        <v/>
      </c>
      <c r="AV4429" s="11" t="str">
        <f t="shared" si="1492"/>
        <v/>
      </c>
      <c r="AW4429" s="11" t="str">
        <f t="shared" si="1493"/>
        <v/>
      </c>
      <c r="AX4429" s="11" t="str">
        <f t="shared" si="1494"/>
        <v/>
      </c>
      <c r="AY4429" s="11" t="str">
        <f t="shared" si="1495"/>
        <v/>
      </c>
      <c r="AZ4429" s="11" t="str">
        <f t="shared" si="1496"/>
        <v/>
      </c>
      <c r="BA4429" s="11" t="str">
        <f t="shared" si="1497"/>
        <v xml:space="preserve"> </v>
      </c>
      <c r="BB4429" s="11" t="str">
        <f>IFERROR(IF(AW4429="","",VLOOKUP(AW4429,SUSS!R:S,2,FALSE)),AY4429*SUSS!$M$2)</f>
        <v/>
      </c>
      <c r="BC4429" s="11" t="str">
        <f t="shared" si="1498"/>
        <v/>
      </c>
    </row>
    <row r="4430" spans="29:55">
      <c r="AC4430" s="11" t="str">
        <f t="shared" si="1478"/>
        <v/>
      </c>
      <c r="AD4430" s="11" t="str">
        <f t="shared" si="1479"/>
        <v/>
      </c>
      <c r="AE4430" s="11" t="str">
        <f t="shared" si="1480"/>
        <v/>
      </c>
      <c r="AF4430" s="11" t="str">
        <f t="shared" si="1481"/>
        <v/>
      </c>
      <c r="AG4430" s="11" t="str">
        <f t="shared" si="1482"/>
        <v/>
      </c>
      <c r="AH4430" s="11" t="str">
        <f t="shared" si="1483"/>
        <v/>
      </c>
      <c r="AI4430" s="11" t="str">
        <f t="shared" si="1484"/>
        <v/>
      </c>
      <c r="AJ4430" s="11" t="str">
        <f t="shared" si="1485"/>
        <v/>
      </c>
      <c r="AK4430" s="11" t="str">
        <f t="shared" si="1486"/>
        <v/>
      </c>
      <c r="AN4430" s="11" t="str">
        <f t="shared" si="1487"/>
        <v/>
      </c>
      <c r="AO4430" s="11" t="str">
        <f t="shared" si="1488"/>
        <v/>
      </c>
      <c r="AP4430" s="11" t="str">
        <f t="shared" si="1489"/>
        <v/>
      </c>
      <c r="AT4430" s="11" t="str">
        <f t="shared" si="1490"/>
        <v/>
      </c>
      <c r="AU4430" s="11" t="str">
        <f t="shared" si="1491"/>
        <v/>
      </c>
      <c r="AV4430" s="11" t="str">
        <f t="shared" si="1492"/>
        <v/>
      </c>
      <c r="AW4430" s="11" t="str">
        <f t="shared" si="1493"/>
        <v/>
      </c>
      <c r="AX4430" s="11" t="str">
        <f t="shared" si="1494"/>
        <v/>
      </c>
      <c r="AY4430" s="11" t="str">
        <f t="shared" si="1495"/>
        <v/>
      </c>
      <c r="AZ4430" s="11" t="str">
        <f t="shared" si="1496"/>
        <v/>
      </c>
      <c r="BA4430" s="11" t="str">
        <f t="shared" si="1497"/>
        <v xml:space="preserve"> </v>
      </c>
      <c r="BB4430" s="11" t="str">
        <f>IFERROR(IF(AW4430="","",VLOOKUP(AW4430,SUSS!R:S,2,FALSE)),AY4430*SUSS!$M$2)</f>
        <v/>
      </c>
      <c r="BC4430" s="11" t="str">
        <f t="shared" si="1498"/>
        <v/>
      </c>
    </row>
    <row r="4431" spans="29:55">
      <c r="AC4431" s="11" t="str">
        <f t="shared" si="1478"/>
        <v/>
      </c>
      <c r="AD4431" s="11" t="str">
        <f t="shared" si="1479"/>
        <v/>
      </c>
      <c r="AE4431" s="11" t="str">
        <f t="shared" si="1480"/>
        <v/>
      </c>
      <c r="AF4431" s="11" t="str">
        <f t="shared" si="1481"/>
        <v/>
      </c>
      <c r="AG4431" s="11" t="str">
        <f t="shared" si="1482"/>
        <v/>
      </c>
      <c r="AH4431" s="11" t="str">
        <f t="shared" si="1483"/>
        <v/>
      </c>
      <c r="AI4431" s="11" t="str">
        <f t="shared" si="1484"/>
        <v/>
      </c>
      <c r="AJ4431" s="11" t="str">
        <f t="shared" si="1485"/>
        <v/>
      </c>
      <c r="AK4431" s="11" t="str">
        <f t="shared" si="1486"/>
        <v/>
      </c>
      <c r="AN4431" s="11" t="str">
        <f t="shared" si="1487"/>
        <v/>
      </c>
      <c r="AO4431" s="11" t="str">
        <f t="shared" si="1488"/>
        <v/>
      </c>
      <c r="AP4431" s="11" t="str">
        <f t="shared" si="1489"/>
        <v/>
      </c>
      <c r="AT4431" s="11" t="str">
        <f t="shared" si="1490"/>
        <v/>
      </c>
      <c r="AU4431" s="11" t="str">
        <f t="shared" si="1491"/>
        <v/>
      </c>
      <c r="AV4431" s="11" t="str">
        <f t="shared" si="1492"/>
        <v/>
      </c>
      <c r="AW4431" s="11" t="str">
        <f t="shared" si="1493"/>
        <v/>
      </c>
      <c r="AX4431" s="11" t="str">
        <f t="shared" si="1494"/>
        <v/>
      </c>
      <c r="AY4431" s="11" t="str">
        <f t="shared" si="1495"/>
        <v/>
      </c>
      <c r="AZ4431" s="11" t="str">
        <f t="shared" si="1496"/>
        <v/>
      </c>
      <c r="BA4431" s="11" t="str">
        <f t="shared" si="1497"/>
        <v xml:space="preserve"> </v>
      </c>
      <c r="BB4431" s="11" t="str">
        <f>IFERROR(IF(AW4431="","",VLOOKUP(AW4431,SUSS!R:S,2,FALSE)),AY4431*SUSS!$M$2)</f>
        <v/>
      </c>
      <c r="BC4431" s="11" t="str">
        <f t="shared" si="1498"/>
        <v/>
      </c>
    </row>
    <row r="4432" spans="29:55">
      <c r="AC4432" s="11" t="str">
        <f t="shared" si="1478"/>
        <v/>
      </c>
      <c r="AD4432" s="11" t="str">
        <f t="shared" si="1479"/>
        <v/>
      </c>
      <c r="AE4432" s="11" t="str">
        <f t="shared" si="1480"/>
        <v/>
      </c>
      <c r="AF4432" s="11" t="str">
        <f t="shared" si="1481"/>
        <v/>
      </c>
      <c r="AG4432" s="11" t="str">
        <f t="shared" si="1482"/>
        <v/>
      </c>
      <c r="AH4432" s="11" t="str">
        <f t="shared" si="1483"/>
        <v/>
      </c>
      <c r="AI4432" s="11" t="str">
        <f t="shared" si="1484"/>
        <v/>
      </c>
      <c r="AJ4432" s="11" t="str">
        <f t="shared" si="1485"/>
        <v/>
      </c>
      <c r="AK4432" s="11" t="str">
        <f t="shared" si="1486"/>
        <v/>
      </c>
      <c r="AN4432" s="11" t="str">
        <f t="shared" si="1487"/>
        <v/>
      </c>
      <c r="AO4432" s="11" t="str">
        <f t="shared" si="1488"/>
        <v/>
      </c>
      <c r="AP4432" s="11" t="str">
        <f t="shared" si="1489"/>
        <v/>
      </c>
      <c r="AT4432" s="11" t="str">
        <f t="shared" si="1490"/>
        <v/>
      </c>
      <c r="AU4432" s="11" t="str">
        <f t="shared" si="1491"/>
        <v/>
      </c>
      <c r="AV4432" s="11" t="str">
        <f t="shared" si="1492"/>
        <v/>
      </c>
      <c r="AW4432" s="11" t="str">
        <f t="shared" si="1493"/>
        <v/>
      </c>
      <c r="AX4432" s="11" t="str">
        <f t="shared" si="1494"/>
        <v/>
      </c>
      <c r="AY4432" s="11" t="str">
        <f t="shared" si="1495"/>
        <v/>
      </c>
      <c r="AZ4432" s="11" t="str">
        <f t="shared" si="1496"/>
        <v/>
      </c>
      <c r="BA4432" s="11" t="str">
        <f t="shared" si="1497"/>
        <v xml:space="preserve"> </v>
      </c>
      <c r="BB4432" s="11" t="str">
        <f>IFERROR(IF(AW4432="","",VLOOKUP(AW4432,SUSS!R:S,2,FALSE)),AY4432*SUSS!$M$2)</f>
        <v/>
      </c>
      <c r="BC4432" s="11" t="str">
        <f t="shared" si="1498"/>
        <v/>
      </c>
    </row>
    <row r="4433" spans="29:55">
      <c r="AC4433" s="11" t="str">
        <f t="shared" si="1478"/>
        <v/>
      </c>
      <c r="AD4433" s="11" t="str">
        <f t="shared" si="1479"/>
        <v/>
      </c>
      <c r="AE4433" s="11" t="str">
        <f t="shared" si="1480"/>
        <v/>
      </c>
      <c r="AF4433" s="11" t="str">
        <f t="shared" si="1481"/>
        <v/>
      </c>
      <c r="AG4433" s="11" t="str">
        <f t="shared" si="1482"/>
        <v/>
      </c>
      <c r="AH4433" s="11" t="str">
        <f t="shared" si="1483"/>
        <v/>
      </c>
      <c r="AI4433" s="11" t="str">
        <f t="shared" si="1484"/>
        <v/>
      </c>
      <c r="AJ4433" s="11" t="str">
        <f t="shared" si="1485"/>
        <v/>
      </c>
      <c r="AK4433" s="11" t="str">
        <f t="shared" si="1486"/>
        <v/>
      </c>
      <c r="AN4433" s="11" t="str">
        <f t="shared" si="1487"/>
        <v/>
      </c>
      <c r="AO4433" s="11" t="str">
        <f t="shared" si="1488"/>
        <v/>
      </c>
      <c r="AP4433" s="11" t="str">
        <f t="shared" si="1489"/>
        <v/>
      </c>
      <c r="AT4433" s="11" t="str">
        <f t="shared" si="1490"/>
        <v/>
      </c>
      <c r="AU4433" s="11" t="str">
        <f t="shared" si="1491"/>
        <v/>
      </c>
      <c r="AV4433" s="11" t="str">
        <f t="shared" si="1492"/>
        <v/>
      </c>
      <c r="AW4433" s="11" t="str">
        <f t="shared" si="1493"/>
        <v/>
      </c>
      <c r="AX4433" s="11" t="str">
        <f t="shared" si="1494"/>
        <v/>
      </c>
      <c r="AY4433" s="11" t="str">
        <f t="shared" si="1495"/>
        <v/>
      </c>
      <c r="AZ4433" s="11" t="str">
        <f t="shared" si="1496"/>
        <v/>
      </c>
      <c r="BA4433" s="11" t="str">
        <f t="shared" si="1497"/>
        <v xml:space="preserve"> </v>
      </c>
      <c r="BB4433" s="11" t="str">
        <f>IFERROR(IF(AW4433="","",VLOOKUP(AW4433,SUSS!R:S,2,FALSE)),AY4433*SUSS!$M$2)</f>
        <v/>
      </c>
      <c r="BC4433" s="11" t="str">
        <f t="shared" si="1498"/>
        <v/>
      </c>
    </row>
    <row r="4434" spans="29:55">
      <c r="AC4434" s="11" t="str">
        <f t="shared" si="1478"/>
        <v/>
      </c>
      <c r="AD4434" s="11" t="str">
        <f t="shared" si="1479"/>
        <v/>
      </c>
      <c r="AE4434" s="11" t="str">
        <f t="shared" si="1480"/>
        <v/>
      </c>
      <c r="AF4434" s="11" t="str">
        <f t="shared" si="1481"/>
        <v/>
      </c>
      <c r="AG4434" s="11" t="str">
        <f t="shared" si="1482"/>
        <v/>
      </c>
      <c r="AH4434" s="11" t="str">
        <f t="shared" si="1483"/>
        <v/>
      </c>
      <c r="AI4434" s="11" t="str">
        <f t="shared" si="1484"/>
        <v/>
      </c>
      <c r="AJ4434" s="11" t="str">
        <f t="shared" si="1485"/>
        <v/>
      </c>
      <c r="AK4434" s="11" t="str">
        <f t="shared" si="1486"/>
        <v/>
      </c>
      <c r="AN4434" s="11" t="str">
        <f t="shared" si="1487"/>
        <v/>
      </c>
      <c r="AO4434" s="11" t="str">
        <f t="shared" si="1488"/>
        <v/>
      </c>
      <c r="AP4434" s="11" t="str">
        <f t="shared" si="1489"/>
        <v/>
      </c>
      <c r="AT4434" s="11" t="str">
        <f t="shared" si="1490"/>
        <v/>
      </c>
      <c r="AU4434" s="11" t="str">
        <f t="shared" si="1491"/>
        <v/>
      </c>
      <c r="AV4434" s="11" t="str">
        <f t="shared" si="1492"/>
        <v/>
      </c>
      <c r="AW4434" s="11" t="str">
        <f t="shared" si="1493"/>
        <v/>
      </c>
      <c r="AX4434" s="11" t="str">
        <f t="shared" si="1494"/>
        <v/>
      </c>
      <c r="AY4434" s="11" t="str">
        <f t="shared" si="1495"/>
        <v/>
      </c>
      <c r="AZ4434" s="11" t="str">
        <f t="shared" si="1496"/>
        <v/>
      </c>
      <c r="BA4434" s="11" t="str">
        <f t="shared" si="1497"/>
        <v xml:space="preserve"> </v>
      </c>
      <c r="BB4434" s="11" t="str">
        <f>IFERROR(IF(AW4434="","",VLOOKUP(AW4434,SUSS!R:S,2,FALSE)),AY4434*SUSS!$M$2)</f>
        <v/>
      </c>
      <c r="BC4434" s="11" t="str">
        <f t="shared" si="1498"/>
        <v/>
      </c>
    </row>
    <row r="4435" spans="29:55">
      <c r="AC4435" s="11" t="str">
        <f t="shared" si="1478"/>
        <v/>
      </c>
      <c r="AD4435" s="11" t="str">
        <f t="shared" si="1479"/>
        <v/>
      </c>
      <c r="AE4435" s="11" t="str">
        <f t="shared" si="1480"/>
        <v/>
      </c>
      <c r="AF4435" s="11" t="str">
        <f t="shared" si="1481"/>
        <v/>
      </c>
      <c r="AG4435" s="11" t="str">
        <f t="shared" si="1482"/>
        <v/>
      </c>
      <c r="AH4435" s="11" t="str">
        <f t="shared" si="1483"/>
        <v/>
      </c>
      <c r="AI4435" s="11" t="str">
        <f t="shared" si="1484"/>
        <v/>
      </c>
      <c r="AJ4435" s="11" t="str">
        <f t="shared" si="1485"/>
        <v/>
      </c>
      <c r="AK4435" s="11" t="str">
        <f t="shared" si="1486"/>
        <v/>
      </c>
      <c r="AN4435" s="11" t="str">
        <f t="shared" si="1487"/>
        <v/>
      </c>
      <c r="AO4435" s="11" t="str">
        <f t="shared" si="1488"/>
        <v/>
      </c>
      <c r="AP4435" s="11" t="str">
        <f t="shared" si="1489"/>
        <v/>
      </c>
      <c r="AT4435" s="11" t="str">
        <f t="shared" si="1490"/>
        <v/>
      </c>
      <c r="AU4435" s="11" t="str">
        <f t="shared" si="1491"/>
        <v/>
      </c>
      <c r="AV4435" s="11" t="str">
        <f t="shared" si="1492"/>
        <v/>
      </c>
      <c r="AW4435" s="11" t="str">
        <f t="shared" si="1493"/>
        <v/>
      </c>
      <c r="AX4435" s="11" t="str">
        <f t="shared" si="1494"/>
        <v/>
      </c>
      <c r="AY4435" s="11" t="str">
        <f t="shared" si="1495"/>
        <v/>
      </c>
      <c r="AZ4435" s="11" t="str">
        <f t="shared" si="1496"/>
        <v/>
      </c>
      <c r="BA4435" s="11" t="str">
        <f t="shared" si="1497"/>
        <v xml:space="preserve"> </v>
      </c>
      <c r="BB4435" s="11" t="str">
        <f>IFERROR(IF(AW4435="","",VLOOKUP(AW4435,SUSS!R:S,2,FALSE)),AY4435*SUSS!$M$2)</f>
        <v/>
      </c>
      <c r="BC4435" s="11" t="str">
        <f t="shared" si="1498"/>
        <v/>
      </c>
    </row>
    <row r="4436" spans="29:55">
      <c r="AC4436" s="11" t="str">
        <f t="shared" si="1478"/>
        <v/>
      </c>
      <c r="AD4436" s="11" t="str">
        <f t="shared" si="1479"/>
        <v/>
      </c>
      <c r="AE4436" s="11" t="str">
        <f t="shared" si="1480"/>
        <v/>
      </c>
      <c r="AF4436" s="11" t="str">
        <f t="shared" si="1481"/>
        <v/>
      </c>
      <c r="AG4436" s="11" t="str">
        <f t="shared" si="1482"/>
        <v/>
      </c>
      <c r="AH4436" s="11" t="str">
        <f t="shared" si="1483"/>
        <v/>
      </c>
      <c r="AI4436" s="11" t="str">
        <f t="shared" si="1484"/>
        <v/>
      </c>
      <c r="AJ4436" s="11" t="str">
        <f t="shared" si="1485"/>
        <v/>
      </c>
      <c r="AK4436" s="11" t="str">
        <f t="shared" si="1486"/>
        <v/>
      </c>
      <c r="AN4436" s="11" t="str">
        <f t="shared" si="1487"/>
        <v/>
      </c>
      <c r="AO4436" s="11" t="str">
        <f t="shared" si="1488"/>
        <v/>
      </c>
      <c r="AP4436" s="11" t="str">
        <f t="shared" si="1489"/>
        <v/>
      </c>
      <c r="AT4436" s="11" t="str">
        <f t="shared" si="1490"/>
        <v/>
      </c>
      <c r="AU4436" s="11" t="str">
        <f t="shared" si="1491"/>
        <v/>
      </c>
      <c r="AV4436" s="11" t="str">
        <f t="shared" si="1492"/>
        <v/>
      </c>
      <c r="AW4436" s="11" t="str">
        <f t="shared" si="1493"/>
        <v/>
      </c>
      <c r="AX4436" s="11" t="str">
        <f t="shared" si="1494"/>
        <v/>
      </c>
      <c r="AY4436" s="11" t="str">
        <f t="shared" si="1495"/>
        <v/>
      </c>
      <c r="AZ4436" s="11" t="str">
        <f t="shared" si="1496"/>
        <v/>
      </c>
      <c r="BA4436" s="11" t="str">
        <f t="shared" si="1497"/>
        <v xml:space="preserve"> </v>
      </c>
      <c r="BB4436" s="11" t="str">
        <f>IFERROR(IF(AW4436="","",VLOOKUP(AW4436,SUSS!R:S,2,FALSE)),AY4436*SUSS!$M$2)</f>
        <v/>
      </c>
      <c r="BC4436" s="11" t="str">
        <f t="shared" si="1498"/>
        <v/>
      </c>
    </row>
    <row r="4437" spans="29:55">
      <c r="AC4437" s="11" t="str">
        <f t="shared" si="1478"/>
        <v/>
      </c>
      <c r="AD4437" s="11" t="str">
        <f t="shared" si="1479"/>
        <v/>
      </c>
      <c r="AE4437" s="11" t="str">
        <f t="shared" si="1480"/>
        <v/>
      </c>
      <c r="AF4437" s="11" t="str">
        <f t="shared" si="1481"/>
        <v/>
      </c>
      <c r="AG4437" s="11" t="str">
        <f t="shared" si="1482"/>
        <v/>
      </c>
      <c r="AH4437" s="11" t="str">
        <f t="shared" si="1483"/>
        <v/>
      </c>
      <c r="AI4437" s="11" t="str">
        <f t="shared" si="1484"/>
        <v/>
      </c>
      <c r="AJ4437" s="11" t="str">
        <f t="shared" si="1485"/>
        <v/>
      </c>
      <c r="AK4437" s="11" t="str">
        <f t="shared" si="1486"/>
        <v/>
      </c>
      <c r="AN4437" s="11" t="str">
        <f t="shared" si="1487"/>
        <v/>
      </c>
      <c r="AO4437" s="11" t="str">
        <f t="shared" si="1488"/>
        <v/>
      </c>
      <c r="AP4437" s="11" t="str">
        <f t="shared" si="1489"/>
        <v/>
      </c>
      <c r="AT4437" s="11" t="str">
        <f t="shared" si="1490"/>
        <v/>
      </c>
      <c r="AU4437" s="11" t="str">
        <f t="shared" si="1491"/>
        <v/>
      </c>
      <c r="AV4437" s="11" t="str">
        <f t="shared" si="1492"/>
        <v/>
      </c>
      <c r="AW4437" s="11" t="str">
        <f t="shared" si="1493"/>
        <v/>
      </c>
      <c r="AX4437" s="11" t="str">
        <f t="shared" si="1494"/>
        <v/>
      </c>
      <c r="AY4437" s="11" t="str">
        <f t="shared" si="1495"/>
        <v/>
      </c>
      <c r="AZ4437" s="11" t="str">
        <f t="shared" si="1496"/>
        <v/>
      </c>
      <c r="BA4437" s="11" t="str">
        <f t="shared" si="1497"/>
        <v xml:space="preserve"> </v>
      </c>
      <c r="BB4437" s="11" t="str">
        <f>IFERROR(IF(AW4437="","",VLOOKUP(AW4437,SUSS!R:S,2,FALSE)),AY4437*SUSS!$M$2)</f>
        <v/>
      </c>
      <c r="BC4437" s="11" t="str">
        <f t="shared" si="1498"/>
        <v/>
      </c>
    </row>
    <row r="4438" spans="29:55">
      <c r="AC4438" s="11" t="str">
        <f t="shared" si="1478"/>
        <v/>
      </c>
      <c r="AD4438" s="11" t="str">
        <f t="shared" si="1479"/>
        <v/>
      </c>
      <c r="AE4438" s="11" t="str">
        <f t="shared" si="1480"/>
        <v/>
      </c>
      <c r="AF4438" s="11" t="str">
        <f t="shared" si="1481"/>
        <v/>
      </c>
      <c r="AG4438" s="11" t="str">
        <f t="shared" si="1482"/>
        <v/>
      </c>
      <c r="AH4438" s="11" t="str">
        <f t="shared" si="1483"/>
        <v/>
      </c>
      <c r="AI4438" s="11" t="str">
        <f t="shared" si="1484"/>
        <v/>
      </c>
      <c r="AJ4438" s="11" t="str">
        <f t="shared" si="1485"/>
        <v/>
      </c>
      <c r="AK4438" s="11" t="str">
        <f t="shared" si="1486"/>
        <v/>
      </c>
      <c r="AN4438" s="11" t="str">
        <f t="shared" si="1487"/>
        <v/>
      </c>
      <c r="AO4438" s="11" t="str">
        <f t="shared" si="1488"/>
        <v/>
      </c>
      <c r="AP4438" s="11" t="str">
        <f t="shared" si="1489"/>
        <v/>
      </c>
      <c r="AT4438" s="11" t="str">
        <f t="shared" si="1490"/>
        <v/>
      </c>
      <c r="AU4438" s="11" t="str">
        <f t="shared" si="1491"/>
        <v/>
      </c>
      <c r="AV4438" s="11" t="str">
        <f t="shared" si="1492"/>
        <v/>
      </c>
      <c r="AW4438" s="11" t="str">
        <f t="shared" si="1493"/>
        <v/>
      </c>
      <c r="AX4438" s="11" t="str">
        <f t="shared" si="1494"/>
        <v/>
      </c>
      <c r="AY4438" s="11" t="str">
        <f t="shared" si="1495"/>
        <v/>
      </c>
      <c r="AZ4438" s="11" t="str">
        <f t="shared" si="1496"/>
        <v/>
      </c>
      <c r="BA4438" s="11" t="str">
        <f t="shared" si="1497"/>
        <v xml:space="preserve"> </v>
      </c>
      <c r="BB4438" s="11" t="str">
        <f>IFERROR(IF(AW4438="","",VLOOKUP(AW4438,SUSS!R:S,2,FALSE)),AY4438*SUSS!$M$2)</f>
        <v/>
      </c>
      <c r="BC4438" s="11" t="str">
        <f t="shared" si="1498"/>
        <v/>
      </c>
    </row>
    <row r="4439" spans="29:55">
      <c r="AC4439" s="11" t="str">
        <f t="shared" si="1478"/>
        <v/>
      </c>
      <c r="AD4439" s="11" t="str">
        <f t="shared" si="1479"/>
        <v/>
      </c>
      <c r="AE4439" s="11" t="str">
        <f t="shared" si="1480"/>
        <v/>
      </c>
      <c r="AF4439" s="11" t="str">
        <f t="shared" si="1481"/>
        <v/>
      </c>
      <c r="AG4439" s="11" t="str">
        <f t="shared" si="1482"/>
        <v/>
      </c>
      <c r="AH4439" s="11" t="str">
        <f t="shared" si="1483"/>
        <v/>
      </c>
      <c r="AI4439" s="11" t="str">
        <f t="shared" si="1484"/>
        <v/>
      </c>
      <c r="AJ4439" s="11" t="str">
        <f t="shared" si="1485"/>
        <v/>
      </c>
      <c r="AK4439" s="11" t="str">
        <f t="shared" si="1486"/>
        <v/>
      </c>
      <c r="AN4439" s="11" t="str">
        <f t="shared" si="1487"/>
        <v/>
      </c>
      <c r="AO4439" s="11" t="str">
        <f t="shared" si="1488"/>
        <v/>
      </c>
      <c r="AP4439" s="11" t="str">
        <f t="shared" si="1489"/>
        <v/>
      </c>
      <c r="AT4439" s="11" t="str">
        <f t="shared" si="1490"/>
        <v/>
      </c>
      <c r="AU4439" s="11" t="str">
        <f t="shared" si="1491"/>
        <v/>
      </c>
      <c r="AV4439" s="11" t="str">
        <f t="shared" si="1492"/>
        <v/>
      </c>
      <c r="AW4439" s="11" t="str">
        <f t="shared" si="1493"/>
        <v/>
      </c>
      <c r="AX4439" s="11" t="str">
        <f t="shared" si="1494"/>
        <v/>
      </c>
      <c r="AY4439" s="11" t="str">
        <f t="shared" si="1495"/>
        <v/>
      </c>
      <c r="AZ4439" s="11" t="str">
        <f t="shared" si="1496"/>
        <v/>
      </c>
      <c r="BA4439" s="11" t="str">
        <f t="shared" si="1497"/>
        <v xml:space="preserve"> </v>
      </c>
      <c r="BB4439" s="11" t="str">
        <f>IFERROR(IF(AW4439="","",VLOOKUP(AW4439,SUSS!R:S,2,FALSE)),AY4439*SUSS!$M$2)</f>
        <v/>
      </c>
      <c r="BC4439" s="11" t="str">
        <f t="shared" si="1498"/>
        <v/>
      </c>
    </row>
    <row r="4440" spans="29:55">
      <c r="AC4440" s="11" t="str">
        <f t="shared" si="1478"/>
        <v/>
      </c>
      <c r="AD4440" s="11" t="str">
        <f t="shared" si="1479"/>
        <v/>
      </c>
      <c r="AE4440" s="11" t="str">
        <f t="shared" si="1480"/>
        <v/>
      </c>
      <c r="AF4440" s="11" t="str">
        <f t="shared" si="1481"/>
        <v/>
      </c>
      <c r="AG4440" s="11" t="str">
        <f t="shared" si="1482"/>
        <v/>
      </c>
      <c r="AH4440" s="11" t="str">
        <f t="shared" si="1483"/>
        <v/>
      </c>
      <c r="AI4440" s="11" t="str">
        <f t="shared" si="1484"/>
        <v/>
      </c>
      <c r="AJ4440" s="11" t="str">
        <f t="shared" si="1485"/>
        <v/>
      </c>
      <c r="AK4440" s="11" t="str">
        <f t="shared" si="1486"/>
        <v/>
      </c>
      <c r="AN4440" s="11" t="str">
        <f t="shared" si="1487"/>
        <v/>
      </c>
      <c r="AO4440" s="11" t="str">
        <f t="shared" si="1488"/>
        <v/>
      </c>
      <c r="AP4440" s="11" t="str">
        <f t="shared" si="1489"/>
        <v/>
      </c>
      <c r="AT4440" s="11" t="str">
        <f t="shared" si="1490"/>
        <v/>
      </c>
      <c r="AU4440" s="11" t="str">
        <f t="shared" si="1491"/>
        <v/>
      </c>
      <c r="AV4440" s="11" t="str">
        <f t="shared" si="1492"/>
        <v/>
      </c>
      <c r="AW4440" s="11" t="str">
        <f t="shared" si="1493"/>
        <v/>
      </c>
      <c r="AX4440" s="11" t="str">
        <f t="shared" si="1494"/>
        <v/>
      </c>
      <c r="AY4440" s="11" t="str">
        <f t="shared" si="1495"/>
        <v/>
      </c>
      <c r="AZ4440" s="11" t="str">
        <f t="shared" si="1496"/>
        <v/>
      </c>
      <c r="BA4440" s="11" t="str">
        <f t="shared" si="1497"/>
        <v xml:space="preserve"> </v>
      </c>
      <c r="BB4440" s="11" t="str">
        <f>IFERROR(IF(AW4440="","",VLOOKUP(AW4440,SUSS!R:S,2,FALSE)),AY4440*SUSS!$M$2)</f>
        <v/>
      </c>
      <c r="BC4440" s="11" t="str">
        <f t="shared" si="1498"/>
        <v/>
      </c>
    </row>
    <row r="4441" spans="29:55">
      <c r="AC4441" s="11" t="str">
        <f t="shared" si="1478"/>
        <v/>
      </c>
      <c r="AD4441" s="11" t="str">
        <f t="shared" si="1479"/>
        <v/>
      </c>
      <c r="AE4441" s="11" t="str">
        <f t="shared" si="1480"/>
        <v/>
      </c>
      <c r="AF4441" s="11" t="str">
        <f t="shared" si="1481"/>
        <v/>
      </c>
      <c r="AG4441" s="11" t="str">
        <f t="shared" si="1482"/>
        <v/>
      </c>
      <c r="AH4441" s="11" t="str">
        <f t="shared" si="1483"/>
        <v/>
      </c>
      <c r="AI4441" s="11" t="str">
        <f t="shared" si="1484"/>
        <v/>
      </c>
      <c r="AJ4441" s="11" t="str">
        <f t="shared" si="1485"/>
        <v/>
      </c>
      <c r="AK4441" s="11" t="str">
        <f t="shared" si="1486"/>
        <v/>
      </c>
      <c r="AN4441" s="11" t="str">
        <f t="shared" si="1487"/>
        <v/>
      </c>
      <c r="AO4441" s="11" t="str">
        <f t="shared" si="1488"/>
        <v/>
      </c>
      <c r="AP4441" s="11" t="str">
        <f t="shared" si="1489"/>
        <v/>
      </c>
      <c r="AT4441" s="11" t="str">
        <f t="shared" si="1490"/>
        <v/>
      </c>
      <c r="AU4441" s="11" t="str">
        <f t="shared" si="1491"/>
        <v/>
      </c>
      <c r="AV4441" s="11" t="str">
        <f t="shared" si="1492"/>
        <v/>
      </c>
      <c r="AW4441" s="11" t="str">
        <f t="shared" si="1493"/>
        <v/>
      </c>
      <c r="AX4441" s="11" t="str">
        <f t="shared" si="1494"/>
        <v/>
      </c>
      <c r="AY4441" s="11" t="str">
        <f t="shared" si="1495"/>
        <v/>
      </c>
      <c r="AZ4441" s="11" t="str">
        <f t="shared" si="1496"/>
        <v/>
      </c>
      <c r="BA4441" s="11" t="str">
        <f t="shared" si="1497"/>
        <v xml:space="preserve"> </v>
      </c>
      <c r="BB4441" s="11" t="str">
        <f>IFERROR(IF(AW4441="","",VLOOKUP(AW4441,SUSS!R:S,2,FALSE)),AY4441*SUSS!$M$2)</f>
        <v/>
      </c>
      <c r="BC4441" s="11" t="str">
        <f t="shared" si="1498"/>
        <v/>
      </c>
    </row>
    <row r="4442" spans="29:55">
      <c r="AC4442" s="11" t="str">
        <f t="shared" si="1478"/>
        <v/>
      </c>
      <c r="AD4442" s="11" t="str">
        <f t="shared" si="1479"/>
        <v/>
      </c>
      <c r="AE4442" s="11" t="str">
        <f t="shared" si="1480"/>
        <v/>
      </c>
      <c r="AF4442" s="11" t="str">
        <f t="shared" si="1481"/>
        <v/>
      </c>
      <c r="AG4442" s="11" t="str">
        <f t="shared" si="1482"/>
        <v/>
      </c>
      <c r="AH4442" s="11" t="str">
        <f t="shared" si="1483"/>
        <v/>
      </c>
      <c r="AI4442" s="11" t="str">
        <f t="shared" si="1484"/>
        <v/>
      </c>
      <c r="AJ4442" s="11" t="str">
        <f t="shared" si="1485"/>
        <v/>
      </c>
      <c r="AK4442" s="11" t="str">
        <f t="shared" si="1486"/>
        <v/>
      </c>
      <c r="AN4442" s="11" t="str">
        <f t="shared" si="1487"/>
        <v/>
      </c>
      <c r="AO4442" s="11" t="str">
        <f t="shared" si="1488"/>
        <v/>
      </c>
      <c r="AP4442" s="11" t="str">
        <f t="shared" si="1489"/>
        <v/>
      </c>
      <c r="AT4442" s="11" t="str">
        <f t="shared" si="1490"/>
        <v/>
      </c>
      <c r="AU4442" s="11" t="str">
        <f t="shared" si="1491"/>
        <v/>
      </c>
      <c r="AV4442" s="11" t="str">
        <f t="shared" si="1492"/>
        <v/>
      </c>
      <c r="AW4442" s="11" t="str">
        <f t="shared" si="1493"/>
        <v/>
      </c>
      <c r="AX4442" s="11" t="str">
        <f t="shared" si="1494"/>
        <v/>
      </c>
      <c r="AY4442" s="11" t="str">
        <f t="shared" si="1495"/>
        <v/>
      </c>
      <c r="AZ4442" s="11" t="str">
        <f t="shared" si="1496"/>
        <v/>
      </c>
      <c r="BA4442" s="11" t="str">
        <f t="shared" si="1497"/>
        <v xml:space="preserve"> </v>
      </c>
      <c r="BB4442" s="11" t="str">
        <f>IFERROR(IF(AW4442="","",VLOOKUP(AW4442,SUSS!R:S,2,FALSE)),AY4442*SUSS!$M$2)</f>
        <v/>
      </c>
      <c r="BC4442" s="11" t="str">
        <f t="shared" si="1498"/>
        <v/>
      </c>
    </row>
    <row r="4443" spans="29:55">
      <c r="AC4443" s="11" t="str">
        <f t="shared" si="1478"/>
        <v/>
      </c>
      <c r="AD4443" s="11" t="str">
        <f t="shared" si="1479"/>
        <v/>
      </c>
      <c r="AE4443" s="11" t="str">
        <f t="shared" si="1480"/>
        <v/>
      </c>
      <c r="AF4443" s="11" t="str">
        <f t="shared" si="1481"/>
        <v/>
      </c>
      <c r="AG4443" s="11" t="str">
        <f t="shared" si="1482"/>
        <v/>
      </c>
      <c r="AH4443" s="11" t="str">
        <f t="shared" si="1483"/>
        <v/>
      </c>
      <c r="AI4443" s="11" t="str">
        <f t="shared" si="1484"/>
        <v/>
      </c>
      <c r="AJ4443" s="11" t="str">
        <f t="shared" si="1485"/>
        <v/>
      </c>
      <c r="AK4443" s="11" t="str">
        <f t="shared" si="1486"/>
        <v/>
      </c>
      <c r="AN4443" s="11" t="str">
        <f t="shared" si="1487"/>
        <v/>
      </c>
      <c r="AO4443" s="11" t="str">
        <f t="shared" si="1488"/>
        <v/>
      </c>
      <c r="AP4443" s="11" t="str">
        <f t="shared" si="1489"/>
        <v/>
      </c>
      <c r="AT4443" s="11" t="str">
        <f t="shared" si="1490"/>
        <v/>
      </c>
      <c r="AU4443" s="11" t="str">
        <f t="shared" si="1491"/>
        <v/>
      </c>
      <c r="AV4443" s="11" t="str">
        <f t="shared" si="1492"/>
        <v/>
      </c>
      <c r="AW4443" s="11" t="str">
        <f t="shared" si="1493"/>
        <v/>
      </c>
      <c r="AX4443" s="11" t="str">
        <f t="shared" si="1494"/>
        <v/>
      </c>
      <c r="AY4443" s="11" t="str">
        <f t="shared" si="1495"/>
        <v/>
      </c>
      <c r="AZ4443" s="11" t="str">
        <f t="shared" si="1496"/>
        <v/>
      </c>
      <c r="BA4443" s="11" t="str">
        <f t="shared" si="1497"/>
        <v xml:space="preserve"> </v>
      </c>
      <c r="BB4443" s="11" t="str">
        <f>IFERROR(IF(AW4443="","",VLOOKUP(AW4443,SUSS!R:S,2,FALSE)),AY4443*SUSS!$M$2)</f>
        <v/>
      </c>
      <c r="BC4443" s="11" t="str">
        <f t="shared" si="1498"/>
        <v/>
      </c>
    </row>
    <row r="4444" spans="29:55">
      <c r="AC4444" s="11" t="str">
        <f t="shared" si="1478"/>
        <v/>
      </c>
      <c r="AD4444" s="11" t="str">
        <f t="shared" si="1479"/>
        <v/>
      </c>
      <c r="AE4444" s="11" t="str">
        <f t="shared" si="1480"/>
        <v/>
      </c>
      <c r="AF4444" s="11" t="str">
        <f t="shared" si="1481"/>
        <v/>
      </c>
      <c r="AG4444" s="11" t="str">
        <f t="shared" si="1482"/>
        <v/>
      </c>
      <c r="AH4444" s="11" t="str">
        <f t="shared" si="1483"/>
        <v/>
      </c>
      <c r="AI4444" s="11" t="str">
        <f t="shared" si="1484"/>
        <v/>
      </c>
      <c r="AJ4444" s="11" t="str">
        <f t="shared" si="1485"/>
        <v/>
      </c>
      <c r="AK4444" s="11" t="str">
        <f t="shared" si="1486"/>
        <v/>
      </c>
      <c r="AN4444" s="11" t="str">
        <f t="shared" si="1487"/>
        <v/>
      </c>
      <c r="AO4444" s="11" t="str">
        <f t="shared" si="1488"/>
        <v/>
      </c>
      <c r="AP4444" s="11" t="str">
        <f t="shared" si="1489"/>
        <v/>
      </c>
      <c r="AT4444" s="11" t="str">
        <f t="shared" si="1490"/>
        <v/>
      </c>
      <c r="AU4444" s="11" t="str">
        <f t="shared" si="1491"/>
        <v/>
      </c>
      <c r="AV4444" s="11" t="str">
        <f t="shared" si="1492"/>
        <v/>
      </c>
      <c r="AW4444" s="11" t="str">
        <f t="shared" si="1493"/>
        <v/>
      </c>
      <c r="AX4444" s="11" t="str">
        <f t="shared" si="1494"/>
        <v/>
      </c>
      <c r="AY4444" s="11" t="str">
        <f t="shared" si="1495"/>
        <v/>
      </c>
      <c r="AZ4444" s="11" t="str">
        <f t="shared" si="1496"/>
        <v/>
      </c>
      <c r="BA4444" s="11" t="str">
        <f t="shared" si="1497"/>
        <v xml:space="preserve"> </v>
      </c>
      <c r="BB4444" s="11" t="str">
        <f>IFERROR(IF(AW4444="","",VLOOKUP(AW4444,SUSS!R:S,2,FALSE)),AY4444*SUSS!$M$2)</f>
        <v/>
      </c>
      <c r="BC4444" s="11" t="str">
        <f t="shared" si="1498"/>
        <v/>
      </c>
    </row>
    <row r="4445" spans="29:55">
      <c r="AC4445" s="11" t="str">
        <f t="shared" si="1478"/>
        <v/>
      </c>
      <c r="AD4445" s="11" t="str">
        <f t="shared" si="1479"/>
        <v/>
      </c>
      <c r="AE4445" s="11" t="str">
        <f t="shared" si="1480"/>
        <v/>
      </c>
      <c r="AF4445" s="11" t="str">
        <f t="shared" si="1481"/>
        <v/>
      </c>
      <c r="AG4445" s="11" t="str">
        <f t="shared" si="1482"/>
        <v/>
      </c>
      <c r="AH4445" s="11" t="str">
        <f t="shared" si="1483"/>
        <v/>
      </c>
      <c r="AI4445" s="11" t="str">
        <f t="shared" si="1484"/>
        <v/>
      </c>
      <c r="AJ4445" s="11" t="str">
        <f t="shared" si="1485"/>
        <v/>
      </c>
      <c r="AK4445" s="11" t="str">
        <f t="shared" si="1486"/>
        <v/>
      </c>
      <c r="AN4445" s="11" t="str">
        <f t="shared" si="1487"/>
        <v/>
      </c>
      <c r="AO4445" s="11" t="str">
        <f t="shared" si="1488"/>
        <v/>
      </c>
      <c r="AP4445" s="11" t="str">
        <f t="shared" si="1489"/>
        <v/>
      </c>
      <c r="AT4445" s="11" t="str">
        <f t="shared" si="1490"/>
        <v/>
      </c>
      <c r="AU4445" s="11" t="str">
        <f t="shared" si="1491"/>
        <v/>
      </c>
      <c r="AV4445" s="11" t="str">
        <f t="shared" si="1492"/>
        <v/>
      </c>
      <c r="AW4445" s="11" t="str">
        <f t="shared" si="1493"/>
        <v/>
      </c>
      <c r="AX4445" s="11" t="str">
        <f t="shared" si="1494"/>
        <v/>
      </c>
      <c r="AY4445" s="11" t="str">
        <f t="shared" si="1495"/>
        <v/>
      </c>
      <c r="AZ4445" s="11" t="str">
        <f t="shared" si="1496"/>
        <v/>
      </c>
      <c r="BA4445" s="11" t="str">
        <f t="shared" si="1497"/>
        <v xml:space="preserve"> </v>
      </c>
      <c r="BB4445" s="11" t="str">
        <f>IFERROR(IF(AW4445="","",VLOOKUP(AW4445,SUSS!R:S,2,FALSE)),AY4445*SUSS!$M$2)</f>
        <v/>
      </c>
      <c r="BC4445" s="11" t="str">
        <f t="shared" si="1498"/>
        <v/>
      </c>
    </row>
    <row r="4446" spans="29:55">
      <c r="AC4446" s="11" t="str">
        <f t="shared" si="1478"/>
        <v/>
      </c>
      <c r="AD4446" s="11" t="str">
        <f t="shared" si="1479"/>
        <v/>
      </c>
      <c r="AE4446" s="11" t="str">
        <f t="shared" si="1480"/>
        <v/>
      </c>
      <c r="AF4446" s="11" t="str">
        <f t="shared" si="1481"/>
        <v/>
      </c>
      <c r="AG4446" s="11" t="str">
        <f t="shared" si="1482"/>
        <v/>
      </c>
      <c r="AH4446" s="11" t="str">
        <f t="shared" si="1483"/>
        <v/>
      </c>
      <c r="AI4446" s="11" t="str">
        <f t="shared" si="1484"/>
        <v/>
      </c>
      <c r="AJ4446" s="11" t="str">
        <f t="shared" si="1485"/>
        <v/>
      </c>
      <c r="AK4446" s="11" t="str">
        <f t="shared" si="1486"/>
        <v/>
      </c>
      <c r="AN4446" s="11" t="str">
        <f t="shared" si="1487"/>
        <v/>
      </c>
      <c r="AO4446" s="11" t="str">
        <f t="shared" si="1488"/>
        <v/>
      </c>
      <c r="AP4446" s="11" t="str">
        <f t="shared" si="1489"/>
        <v/>
      </c>
      <c r="AT4446" s="11" t="str">
        <f t="shared" si="1490"/>
        <v/>
      </c>
      <c r="AU4446" s="11" t="str">
        <f t="shared" si="1491"/>
        <v/>
      </c>
      <c r="AV4446" s="11" t="str">
        <f t="shared" si="1492"/>
        <v/>
      </c>
      <c r="AW4446" s="11" t="str">
        <f t="shared" si="1493"/>
        <v/>
      </c>
      <c r="AX4446" s="11" t="str">
        <f t="shared" si="1494"/>
        <v/>
      </c>
      <c r="AY4446" s="11" t="str">
        <f t="shared" si="1495"/>
        <v/>
      </c>
      <c r="AZ4446" s="11" t="str">
        <f t="shared" si="1496"/>
        <v/>
      </c>
      <c r="BA4446" s="11" t="str">
        <f t="shared" si="1497"/>
        <v xml:space="preserve"> </v>
      </c>
      <c r="BB4446" s="11" t="str">
        <f>IFERROR(IF(AW4446="","",VLOOKUP(AW4446,SUSS!R:S,2,FALSE)),AY4446*SUSS!$M$2)</f>
        <v/>
      </c>
      <c r="BC4446" s="11" t="str">
        <f t="shared" si="1498"/>
        <v/>
      </c>
    </row>
    <row r="4447" spans="29:55">
      <c r="AC4447" s="11" t="str">
        <f t="shared" si="1478"/>
        <v/>
      </c>
      <c r="AD4447" s="11" t="str">
        <f t="shared" si="1479"/>
        <v/>
      </c>
      <c r="AE4447" s="11" t="str">
        <f t="shared" si="1480"/>
        <v/>
      </c>
      <c r="AF4447" s="11" t="str">
        <f t="shared" si="1481"/>
        <v/>
      </c>
      <c r="AG4447" s="11" t="str">
        <f t="shared" si="1482"/>
        <v/>
      </c>
      <c r="AH4447" s="11" t="str">
        <f t="shared" si="1483"/>
        <v/>
      </c>
      <c r="AI4447" s="11" t="str">
        <f t="shared" si="1484"/>
        <v/>
      </c>
      <c r="AJ4447" s="11" t="str">
        <f t="shared" si="1485"/>
        <v/>
      </c>
      <c r="AK4447" s="11" t="str">
        <f t="shared" si="1486"/>
        <v/>
      </c>
      <c r="AN4447" s="11" t="str">
        <f t="shared" si="1487"/>
        <v/>
      </c>
      <c r="AO4447" s="11" t="str">
        <f t="shared" si="1488"/>
        <v/>
      </c>
      <c r="AP4447" s="11" t="str">
        <f t="shared" si="1489"/>
        <v/>
      </c>
      <c r="AT4447" s="11" t="str">
        <f t="shared" si="1490"/>
        <v/>
      </c>
      <c r="AU4447" s="11" t="str">
        <f t="shared" si="1491"/>
        <v/>
      </c>
      <c r="AV4447" s="11" t="str">
        <f t="shared" si="1492"/>
        <v/>
      </c>
      <c r="AW4447" s="11" t="str">
        <f t="shared" si="1493"/>
        <v/>
      </c>
      <c r="AX4447" s="11" t="str">
        <f t="shared" si="1494"/>
        <v/>
      </c>
      <c r="AY4447" s="11" t="str">
        <f t="shared" si="1495"/>
        <v/>
      </c>
      <c r="AZ4447" s="11" t="str">
        <f t="shared" si="1496"/>
        <v/>
      </c>
      <c r="BA4447" s="11" t="str">
        <f t="shared" si="1497"/>
        <v xml:space="preserve"> </v>
      </c>
      <c r="BB4447" s="11" t="str">
        <f>IFERROR(IF(AW4447="","",VLOOKUP(AW4447,SUSS!R:S,2,FALSE)),AY4447*SUSS!$M$2)</f>
        <v/>
      </c>
      <c r="BC4447" s="11" t="str">
        <f t="shared" si="1498"/>
        <v/>
      </c>
    </row>
    <row r="4448" spans="29:55">
      <c r="AC4448" s="11" t="str">
        <f t="shared" si="1478"/>
        <v/>
      </c>
      <c r="AD4448" s="11" t="str">
        <f t="shared" si="1479"/>
        <v/>
      </c>
      <c r="AE4448" s="11" t="str">
        <f t="shared" si="1480"/>
        <v/>
      </c>
      <c r="AF4448" s="11" t="str">
        <f t="shared" si="1481"/>
        <v/>
      </c>
      <c r="AG4448" s="11" t="str">
        <f t="shared" si="1482"/>
        <v/>
      </c>
      <c r="AH4448" s="11" t="str">
        <f t="shared" si="1483"/>
        <v/>
      </c>
      <c r="AI4448" s="11" t="str">
        <f t="shared" si="1484"/>
        <v/>
      </c>
      <c r="AJ4448" s="11" t="str">
        <f t="shared" si="1485"/>
        <v/>
      </c>
      <c r="AK4448" s="11" t="str">
        <f t="shared" si="1486"/>
        <v/>
      </c>
      <c r="AN4448" s="11" t="str">
        <f t="shared" si="1487"/>
        <v/>
      </c>
      <c r="AO4448" s="11" t="str">
        <f t="shared" si="1488"/>
        <v/>
      </c>
      <c r="AP4448" s="11" t="str">
        <f t="shared" si="1489"/>
        <v/>
      </c>
      <c r="AT4448" s="11" t="str">
        <f t="shared" si="1490"/>
        <v/>
      </c>
      <c r="AU4448" s="11" t="str">
        <f t="shared" si="1491"/>
        <v/>
      </c>
      <c r="AV4448" s="11" t="str">
        <f t="shared" si="1492"/>
        <v/>
      </c>
      <c r="AW4448" s="11" t="str">
        <f t="shared" si="1493"/>
        <v/>
      </c>
      <c r="AX4448" s="11" t="str">
        <f t="shared" si="1494"/>
        <v/>
      </c>
      <c r="AY4448" s="11" t="str">
        <f t="shared" si="1495"/>
        <v/>
      </c>
      <c r="AZ4448" s="11" t="str">
        <f t="shared" si="1496"/>
        <v/>
      </c>
      <c r="BA4448" s="11" t="str">
        <f t="shared" si="1497"/>
        <v xml:space="preserve"> </v>
      </c>
      <c r="BB4448" s="11" t="str">
        <f>IFERROR(IF(AW4448="","",VLOOKUP(AW4448,SUSS!R:S,2,FALSE)),AY4448*SUSS!$M$2)</f>
        <v/>
      </c>
      <c r="BC4448" s="11" t="str">
        <f t="shared" si="1498"/>
        <v/>
      </c>
    </row>
    <row r="4449" spans="29:55">
      <c r="AC4449" s="11" t="str">
        <f t="shared" ref="AC4449:AC4512" si="1499">IF($E4449=$AD$1,IF($G4449=$AE$1,A4449,""),"")</f>
        <v/>
      </c>
      <c r="AD4449" s="11" t="str">
        <f t="shared" ref="AD4449:AD4512" si="1500">IF($E4449=$AD$1,IF($G4449=$AE$1,E4449,""),"")</f>
        <v/>
      </c>
      <c r="AE4449" s="11" t="str">
        <f t="shared" ref="AE4449:AE4512" si="1501">IF($E4449=$AD$1,IF($G4449=$AE$1,F4449,""),"")</f>
        <v/>
      </c>
      <c r="AF4449" s="11" t="str">
        <f t="shared" ref="AF4449:AF4512" si="1502">IF($E4449=$AD$1,IF($G4449=$AE$1,G4449,""),"")</f>
        <v/>
      </c>
      <c r="AG4449" s="11" t="str">
        <f t="shared" ref="AG4449:AG4512" si="1503">IF($E4449=$AD$1,IF($G4449=$AE$1,I4449,""),"")</f>
        <v/>
      </c>
      <c r="AH4449" s="11" t="str">
        <f t="shared" ref="AH4449:AH4512" si="1504">IF($E4449=$AD$1,IF($G4449=$AE$1,J4449,""),"")</f>
        <v/>
      </c>
      <c r="AI4449" s="11" t="str">
        <f t="shared" ref="AI4449:AI4512" si="1505">IF($E4449=$AD$1,IF($G4449=$AE$1,K4449,""),"")</f>
        <v/>
      </c>
      <c r="AJ4449" s="11" t="str">
        <f t="shared" ref="AJ4449:AJ4512" si="1506">IF($E4449=$AD$1,IF($G4449=$AE$1,B4449,""),"")</f>
        <v/>
      </c>
      <c r="AK4449" s="11" t="str">
        <f t="shared" ref="AK4449:AK4512" si="1507">IF($E4449=$AD$1,IF($G4449=$AE$1,C4449,""),"")</f>
        <v/>
      </c>
      <c r="AN4449" s="11" t="str">
        <f t="shared" ref="AN4449:AN4512" si="1508">LEFT(AO4449,7)</f>
        <v/>
      </c>
      <c r="AO4449" s="11" t="str">
        <f t="shared" ref="AO4449:AO4512" si="1509">IF(AF4449=$AE$1,AJ4449&amp;"/"&amp;AK4449&amp;" "&amp;AD4449,"")</f>
        <v/>
      </c>
      <c r="AP4449" s="11" t="str">
        <f t="shared" ref="AP4449:AP4512" si="1510">IF(AO4449&lt;&gt;"",AI4449,"")</f>
        <v/>
      </c>
      <c r="AT4449" s="11" t="str">
        <f t="shared" ref="AT4449:AT4512" si="1511">IF($Q4449=$AD$1,N4449,"")</f>
        <v/>
      </c>
      <c r="AU4449" s="11" t="str">
        <f t="shared" ref="AU4449:AU4512" si="1512">IF($Q4449=$AD$1,O4449,"")</f>
        <v/>
      </c>
      <c r="AV4449" s="11" t="str">
        <f t="shared" ref="AV4449:AV4512" si="1513">IF($Q4449=$AD$1,P4449,"")</f>
        <v/>
      </c>
      <c r="AW4449" s="11" t="str">
        <f t="shared" ref="AW4449:AW4512" si="1514">IF($Q4449=$AD$1,T4449,"")</f>
        <v/>
      </c>
      <c r="AX4449" s="11" t="str">
        <f t="shared" ref="AX4449:AX4512" si="1515">IF(AW4449&lt;&gt;"",AW4449&amp;" "&amp;$AD$1,"")</f>
        <v/>
      </c>
      <c r="AY4449" s="11" t="str">
        <f t="shared" ref="AY4449:AY4512" si="1516">VLOOKUP(AX4449,AO:AP,2,FALSE)</f>
        <v/>
      </c>
      <c r="AZ4449" s="11" t="str">
        <f t="shared" ref="AZ4449:AZ4512" si="1517">IF(AY4449="","",AV4449/AY4449)</f>
        <v/>
      </c>
      <c r="BA4449" s="11" t="str">
        <f t="shared" ref="BA4449:BA4512" si="1518">AT4449&amp;" "&amp;AU4449</f>
        <v xml:space="preserve"> </v>
      </c>
      <c r="BB4449" s="11" t="str">
        <f>IFERROR(IF(AW4449="","",VLOOKUP(AW4449,SUSS!R:S,2,FALSE)),AY4449*SUSS!$M$2)</f>
        <v/>
      </c>
      <c r="BC4449" s="11" t="str">
        <f t="shared" ref="BC4449:BC4512" si="1519">IFERROR(IF(BB4449&lt;&gt;"",AZ4449*BB4449,""),"VER")</f>
        <v/>
      </c>
    </row>
    <row r="4450" spans="29:55">
      <c r="AC4450" s="11" t="str">
        <f t="shared" si="1499"/>
        <v/>
      </c>
      <c r="AD4450" s="11" t="str">
        <f t="shared" si="1500"/>
        <v/>
      </c>
      <c r="AE4450" s="11" t="str">
        <f t="shared" si="1501"/>
        <v/>
      </c>
      <c r="AF4450" s="11" t="str">
        <f t="shared" si="1502"/>
        <v/>
      </c>
      <c r="AG4450" s="11" t="str">
        <f t="shared" si="1503"/>
        <v/>
      </c>
      <c r="AH4450" s="11" t="str">
        <f t="shared" si="1504"/>
        <v/>
      </c>
      <c r="AI4450" s="11" t="str">
        <f t="shared" si="1505"/>
        <v/>
      </c>
      <c r="AJ4450" s="11" t="str">
        <f t="shared" si="1506"/>
        <v/>
      </c>
      <c r="AK4450" s="11" t="str">
        <f t="shared" si="1507"/>
        <v/>
      </c>
      <c r="AN4450" s="11" t="str">
        <f t="shared" si="1508"/>
        <v/>
      </c>
      <c r="AO4450" s="11" t="str">
        <f t="shared" si="1509"/>
        <v/>
      </c>
      <c r="AP4450" s="11" t="str">
        <f t="shared" si="1510"/>
        <v/>
      </c>
      <c r="AT4450" s="11" t="str">
        <f t="shared" si="1511"/>
        <v/>
      </c>
      <c r="AU4450" s="11" t="str">
        <f t="shared" si="1512"/>
        <v/>
      </c>
      <c r="AV4450" s="11" t="str">
        <f t="shared" si="1513"/>
        <v/>
      </c>
      <c r="AW4450" s="11" t="str">
        <f t="shared" si="1514"/>
        <v/>
      </c>
      <c r="AX4450" s="11" t="str">
        <f t="shared" si="1515"/>
        <v/>
      </c>
      <c r="AY4450" s="11" t="str">
        <f t="shared" si="1516"/>
        <v/>
      </c>
      <c r="AZ4450" s="11" t="str">
        <f t="shared" si="1517"/>
        <v/>
      </c>
      <c r="BA4450" s="11" t="str">
        <f t="shared" si="1518"/>
        <v xml:space="preserve"> </v>
      </c>
      <c r="BB4450" s="11" t="str">
        <f>IFERROR(IF(AW4450="","",VLOOKUP(AW4450,SUSS!R:S,2,FALSE)),AY4450*SUSS!$M$2)</f>
        <v/>
      </c>
      <c r="BC4450" s="11" t="str">
        <f t="shared" si="1519"/>
        <v/>
      </c>
    </row>
    <row r="4451" spans="29:55">
      <c r="AC4451" s="11" t="str">
        <f t="shared" si="1499"/>
        <v/>
      </c>
      <c r="AD4451" s="11" t="str">
        <f t="shared" si="1500"/>
        <v/>
      </c>
      <c r="AE4451" s="11" t="str">
        <f t="shared" si="1501"/>
        <v/>
      </c>
      <c r="AF4451" s="11" t="str">
        <f t="shared" si="1502"/>
        <v/>
      </c>
      <c r="AG4451" s="11" t="str">
        <f t="shared" si="1503"/>
        <v/>
      </c>
      <c r="AH4451" s="11" t="str">
        <f t="shared" si="1504"/>
        <v/>
      </c>
      <c r="AI4451" s="11" t="str">
        <f t="shared" si="1505"/>
        <v/>
      </c>
      <c r="AJ4451" s="11" t="str">
        <f t="shared" si="1506"/>
        <v/>
      </c>
      <c r="AK4451" s="11" t="str">
        <f t="shared" si="1507"/>
        <v/>
      </c>
      <c r="AN4451" s="11" t="str">
        <f t="shared" si="1508"/>
        <v/>
      </c>
      <c r="AO4451" s="11" t="str">
        <f t="shared" si="1509"/>
        <v/>
      </c>
      <c r="AP4451" s="11" t="str">
        <f t="shared" si="1510"/>
        <v/>
      </c>
      <c r="AT4451" s="11" t="str">
        <f t="shared" si="1511"/>
        <v/>
      </c>
      <c r="AU4451" s="11" t="str">
        <f t="shared" si="1512"/>
        <v/>
      </c>
      <c r="AV4451" s="11" t="str">
        <f t="shared" si="1513"/>
        <v/>
      </c>
      <c r="AW4451" s="11" t="str">
        <f t="shared" si="1514"/>
        <v/>
      </c>
      <c r="AX4451" s="11" t="str">
        <f t="shared" si="1515"/>
        <v/>
      </c>
      <c r="AY4451" s="11" t="str">
        <f t="shared" si="1516"/>
        <v/>
      </c>
      <c r="AZ4451" s="11" t="str">
        <f t="shared" si="1517"/>
        <v/>
      </c>
      <c r="BA4451" s="11" t="str">
        <f t="shared" si="1518"/>
        <v xml:space="preserve"> </v>
      </c>
      <c r="BB4451" s="11" t="str">
        <f>IFERROR(IF(AW4451="","",VLOOKUP(AW4451,SUSS!R:S,2,FALSE)),AY4451*SUSS!$M$2)</f>
        <v/>
      </c>
      <c r="BC4451" s="11" t="str">
        <f t="shared" si="1519"/>
        <v/>
      </c>
    </row>
    <row r="4452" spans="29:55">
      <c r="AC4452" s="11" t="str">
        <f t="shared" si="1499"/>
        <v/>
      </c>
      <c r="AD4452" s="11" t="str">
        <f t="shared" si="1500"/>
        <v/>
      </c>
      <c r="AE4452" s="11" t="str">
        <f t="shared" si="1501"/>
        <v/>
      </c>
      <c r="AF4452" s="11" t="str">
        <f t="shared" si="1502"/>
        <v/>
      </c>
      <c r="AG4452" s="11" t="str">
        <f t="shared" si="1503"/>
        <v/>
      </c>
      <c r="AH4452" s="11" t="str">
        <f t="shared" si="1504"/>
        <v/>
      </c>
      <c r="AI4452" s="11" t="str">
        <f t="shared" si="1505"/>
        <v/>
      </c>
      <c r="AJ4452" s="11" t="str">
        <f t="shared" si="1506"/>
        <v/>
      </c>
      <c r="AK4452" s="11" t="str">
        <f t="shared" si="1507"/>
        <v/>
      </c>
      <c r="AN4452" s="11" t="str">
        <f t="shared" si="1508"/>
        <v/>
      </c>
      <c r="AO4452" s="11" t="str">
        <f t="shared" si="1509"/>
        <v/>
      </c>
      <c r="AP4452" s="11" t="str">
        <f t="shared" si="1510"/>
        <v/>
      </c>
      <c r="AT4452" s="11" t="str">
        <f t="shared" si="1511"/>
        <v/>
      </c>
      <c r="AU4452" s="11" t="str">
        <f t="shared" si="1512"/>
        <v/>
      </c>
      <c r="AV4452" s="11" t="str">
        <f t="shared" si="1513"/>
        <v/>
      </c>
      <c r="AW4452" s="11" t="str">
        <f t="shared" si="1514"/>
        <v/>
      </c>
      <c r="AX4452" s="11" t="str">
        <f t="shared" si="1515"/>
        <v/>
      </c>
      <c r="AY4452" s="11" t="str">
        <f t="shared" si="1516"/>
        <v/>
      </c>
      <c r="AZ4452" s="11" t="str">
        <f t="shared" si="1517"/>
        <v/>
      </c>
      <c r="BA4452" s="11" t="str">
        <f t="shared" si="1518"/>
        <v xml:space="preserve"> </v>
      </c>
      <c r="BB4452" s="11" t="str">
        <f>IFERROR(IF(AW4452="","",VLOOKUP(AW4452,SUSS!R:S,2,FALSE)),AY4452*SUSS!$M$2)</f>
        <v/>
      </c>
      <c r="BC4452" s="11" t="str">
        <f t="shared" si="1519"/>
        <v/>
      </c>
    </row>
    <row r="4453" spans="29:55">
      <c r="AC4453" s="11" t="str">
        <f t="shared" si="1499"/>
        <v/>
      </c>
      <c r="AD4453" s="11" t="str">
        <f t="shared" si="1500"/>
        <v/>
      </c>
      <c r="AE4453" s="11" t="str">
        <f t="shared" si="1501"/>
        <v/>
      </c>
      <c r="AF4453" s="11" t="str">
        <f t="shared" si="1502"/>
        <v/>
      </c>
      <c r="AG4453" s="11" t="str">
        <f t="shared" si="1503"/>
        <v/>
      </c>
      <c r="AH4453" s="11" t="str">
        <f t="shared" si="1504"/>
        <v/>
      </c>
      <c r="AI4453" s="11" t="str">
        <f t="shared" si="1505"/>
        <v/>
      </c>
      <c r="AJ4453" s="11" t="str">
        <f t="shared" si="1506"/>
        <v/>
      </c>
      <c r="AK4453" s="11" t="str">
        <f t="shared" si="1507"/>
        <v/>
      </c>
      <c r="AN4453" s="11" t="str">
        <f t="shared" si="1508"/>
        <v/>
      </c>
      <c r="AO4453" s="11" t="str">
        <f t="shared" si="1509"/>
        <v/>
      </c>
      <c r="AP4453" s="11" t="str">
        <f t="shared" si="1510"/>
        <v/>
      </c>
      <c r="AT4453" s="11" t="str">
        <f t="shared" si="1511"/>
        <v/>
      </c>
      <c r="AU4453" s="11" t="str">
        <f t="shared" si="1512"/>
        <v/>
      </c>
      <c r="AV4453" s="11" t="str">
        <f t="shared" si="1513"/>
        <v/>
      </c>
      <c r="AW4453" s="11" t="str">
        <f t="shared" si="1514"/>
        <v/>
      </c>
      <c r="AX4453" s="11" t="str">
        <f t="shared" si="1515"/>
        <v/>
      </c>
      <c r="AY4453" s="11" t="str">
        <f t="shared" si="1516"/>
        <v/>
      </c>
      <c r="AZ4453" s="11" t="str">
        <f t="shared" si="1517"/>
        <v/>
      </c>
      <c r="BA4453" s="11" t="str">
        <f t="shared" si="1518"/>
        <v xml:space="preserve"> </v>
      </c>
      <c r="BB4453" s="11" t="str">
        <f>IFERROR(IF(AW4453="","",VLOOKUP(AW4453,SUSS!R:S,2,FALSE)),AY4453*SUSS!$M$2)</f>
        <v/>
      </c>
      <c r="BC4453" s="11" t="str">
        <f t="shared" si="1519"/>
        <v/>
      </c>
    </row>
    <row r="4454" spans="29:55">
      <c r="AC4454" s="11" t="str">
        <f t="shared" si="1499"/>
        <v/>
      </c>
      <c r="AD4454" s="11" t="str">
        <f t="shared" si="1500"/>
        <v/>
      </c>
      <c r="AE4454" s="11" t="str">
        <f t="shared" si="1501"/>
        <v/>
      </c>
      <c r="AF4454" s="11" t="str">
        <f t="shared" si="1502"/>
        <v/>
      </c>
      <c r="AG4454" s="11" t="str">
        <f t="shared" si="1503"/>
        <v/>
      </c>
      <c r="AH4454" s="11" t="str">
        <f t="shared" si="1504"/>
        <v/>
      </c>
      <c r="AI4454" s="11" t="str">
        <f t="shared" si="1505"/>
        <v/>
      </c>
      <c r="AJ4454" s="11" t="str">
        <f t="shared" si="1506"/>
        <v/>
      </c>
      <c r="AK4454" s="11" t="str">
        <f t="shared" si="1507"/>
        <v/>
      </c>
      <c r="AN4454" s="11" t="str">
        <f t="shared" si="1508"/>
        <v/>
      </c>
      <c r="AO4454" s="11" t="str">
        <f t="shared" si="1509"/>
        <v/>
      </c>
      <c r="AP4454" s="11" t="str">
        <f t="shared" si="1510"/>
        <v/>
      </c>
      <c r="AT4454" s="11" t="str">
        <f t="shared" si="1511"/>
        <v/>
      </c>
      <c r="AU4454" s="11" t="str">
        <f t="shared" si="1512"/>
        <v/>
      </c>
      <c r="AV4454" s="11" t="str">
        <f t="shared" si="1513"/>
        <v/>
      </c>
      <c r="AW4454" s="11" t="str">
        <f t="shared" si="1514"/>
        <v/>
      </c>
      <c r="AX4454" s="11" t="str">
        <f t="shared" si="1515"/>
        <v/>
      </c>
      <c r="AY4454" s="11" t="str">
        <f t="shared" si="1516"/>
        <v/>
      </c>
      <c r="AZ4454" s="11" t="str">
        <f t="shared" si="1517"/>
        <v/>
      </c>
      <c r="BA4454" s="11" t="str">
        <f t="shared" si="1518"/>
        <v xml:space="preserve"> </v>
      </c>
      <c r="BB4454" s="11" t="str">
        <f>IFERROR(IF(AW4454="","",VLOOKUP(AW4454,SUSS!R:S,2,FALSE)),AY4454*SUSS!$M$2)</f>
        <v/>
      </c>
      <c r="BC4454" s="11" t="str">
        <f t="shared" si="1519"/>
        <v/>
      </c>
    </row>
    <row r="4455" spans="29:55">
      <c r="AC4455" s="11" t="str">
        <f t="shared" si="1499"/>
        <v/>
      </c>
      <c r="AD4455" s="11" t="str">
        <f t="shared" si="1500"/>
        <v/>
      </c>
      <c r="AE4455" s="11" t="str">
        <f t="shared" si="1501"/>
        <v/>
      </c>
      <c r="AF4455" s="11" t="str">
        <f t="shared" si="1502"/>
        <v/>
      </c>
      <c r="AG4455" s="11" t="str">
        <f t="shared" si="1503"/>
        <v/>
      </c>
      <c r="AH4455" s="11" t="str">
        <f t="shared" si="1504"/>
        <v/>
      </c>
      <c r="AI4455" s="11" t="str">
        <f t="shared" si="1505"/>
        <v/>
      </c>
      <c r="AJ4455" s="11" t="str">
        <f t="shared" si="1506"/>
        <v/>
      </c>
      <c r="AK4455" s="11" t="str">
        <f t="shared" si="1507"/>
        <v/>
      </c>
      <c r="AN4455" s="11" t="str">
        <f t="shared" si="1508"/>
        <v/>
      </c>
      <c r="AO4455" s="11" t="str">
        <f t="shared" si="1509"/>
        <v/>
      </c>
      <c r="AP4455" s="11" t="str">
        <f t="shared" si="1510"/>
        <v/>
      </c>
      <c r="AT4455" s="11" t="str">
        <f t="shared" si="1511"/>
        <v/>
      </c>
      <c r="AU4455" s="11" t="str">
        <f t="shared" si="1512"/>
        <v/>
      </c>
      <c r="AV4455" s="11" t="str">
        <f t="shared" si="1513"/>
        <v/>
      </c>
      <c r="AW4455" s="11" t="str">
        <f t="shared" si="1514"/>
        <v/>
      </c>
      <c r="AX4455" s="11" t="str">
        <f t="shared" si="1515"/>
        <v/>
      </c>
      <c r="AY4455" s="11" t="str">
        <f t="shared" si="1516"/>
        <v/>
      </c>
      <c r="AZ4455" s="11" t="str">
        <f t="shared" si="1517"/>
        <v/>
      </c>
      <c r="BA4455" s="11" t="str">
        <f t="shared" si="1518"/>
        <v xml:space="preserve"> </v>
      </c>
      <c r="BB4455" s="11" t="str">
        <f>IFERROR(IF(AW4455="","",VLOOKUP(AW4455,SUSS!R:S,2,FALSE)),AY4455*SUSS!$M$2)</f>
        <v/>
      </c>
      <c r="BC4455" s="11" t="str">
        <f t="shared" si="1519"/>
        <v/>
      </c>
    </row>
    <row r="4456" spans="29:55">
      <c r="AC4456" s="11" t="str">
        <f t="shared" si="1499"/>
        <v/>
      </c>
      <c r="AD4456" s="11" t="str">
        <f t="shared" si="1500"/>
        <v/>
      </c>
      <c r="AE4456" s="11" t="str">
        <f t="shared" si="1501"/>
        <v/>
      </c>
      <c r="AF4456" s="11" t="str">
        <f t="shared" si="1502"/>
        <v/>
      </c>
      <c r="AG4456" s="11" t="str">
        <f t="shared" si="1503"/>
        <v/>
      </c>
      <c r="AH4456" s="11" t="str">
        <f t="shared" si="1504"/>
        <v/>
      </c>
      <c r="AI4456" s="11" t="str">
        <f t="shared" si="1505"/>
        <v/>
      </c>
      <c r="AJ4456" s="11" t="str">
        <f t="shared" si="1506"/>
        <v/>
      </c>
      <c r="AK4456" s="11" t="str">
        <f t="shared" si="1507"/>
        <v/>
      </c>
      <c r="AN4456" s="11" t="str">
        <f t="shared" si="1508"/>
        <v/>
      </c>
      <c r="AO4456" s="11" t="str">
        <f t="shared" si="1509"/>
        <v/>
      </c>
      <c r="AP4456" s="11" t="str">
        <f t="shared" si="1510"/>
        <v/>
      </c>
      <c r="AT4456" s="11" t="str">
        <f t="shared" si="1511"/>
        <v/>
      </c>
      <c r="AU4456" s="11" t="str">
        <f t="shared" si="1512"/>
        <v/>
      </c>
      <c r="AV4456" s="11" t="str">
        <f t="shared" si="1513"/>
        <v/>
      </c>
      <c r="AW4456" s="11" t="str">
        <f t="shared" si="1514"/>
        <v/>
      </c>
      <c r="AX4456" s="11" t="str">
        <f t="shared" si="1515"/>
        <v/>
      </c>
      <c r="AY4456" s="11" t="str">
        <f t="shared" si="1516"/>
        <v/>
      </c>
      <c r="AZ4456" s="11" t="str">
        <f t="shared" si="1517"/>
        <v/>
      </c>
      <c r="BA4456" s="11" t="str">
        <f t="shared" si="1518"/>
        <v xml:space="preserve"> </v>
      </c>
      <c r="BB4456" s="11" t="str">
        <f>IFERROR(IF(AW4456="","",VLOOKUP(AW4456,SUSS!R:S,2,FALSE)),AY4456*SUSS!$M$2)</f>
        <v/>
      </c>
      <c r="BC4456" s="11" t="str">
        <f t="shared" si="1519"/>
        <v/>
      </c>
    </row>
    <row r="4457" spans="29:55">
      <c r="AC4457" s="11" t="str">
        <f t="shared" si="1499"/>
        <v/>
      </c>
      <c r="AD4457" s="11" t="str">
        <f t="shared" si="1500"/>
        <v/>
      </c>
      <c r="AE4457" s="11" t="str">
        <f t="shared" si="1501"/>
        <v/>
      </c>
      <c r="AF4457" s="11" t="str">
        <f t="shared" si="1502"/>
        <v/>
      </c>
      <c r="AG4457" s="11" t="str">
        <f t="shared" si="1503"/>
        <v/>
      </c>
      <c r="AH4457" s="11" t="str">
        <f t="shared" si="1504"/>
        <v/>
      </c>
      <c r="AI4457" s="11" t="str">
        <f t="shared" si="1505"/>
        <v/>
      </c>
      <c r="AJ4457" s="11" t="str">
        <f t="shared" si="1506"/>
        <v/>
      </c>
      <c r="AK4457" s="11" t="str">
        <f t="shared" si="1507"/>
        <v/>
      </c>
      <c r="AN4457" s="11" t="str">
        <f t="shared" si="1508"/>
        <v/>
      </c>
      <c r="AO4457" s="11" t="str">
        <f t="shared" si="1509"/>
        <v/>
      </c>
      <c r="AP4457" s="11" t="str">
        <f t="shared" si="1510"/>
        <v/>
      </c>
      <c r="AT4457" s="11" t="str">
        <f t="shared" si="1511"/>
        <v/>
      </c>
      <c r="AU4457" s="11" t="str">
        <f t="shared" si="1512"/>
        <v/>
      </c>
      <c r="AV4457" s="11" t="str">
        <f t="shared" si="1513"/>
        <v/>
      </c>
      <c r="AW4457" s="11" t="str">
        <f t="shared" si="1514"/>
        <v/>
      </c>
      <c r="AX4457" s="11" t="str">
        <f t="shared" si="1515"/>
        <v/>
      </c>
      <c r="AY4457" s="11" t="str">
        <f t="shared" si="1516"/>
        <v/>
      </c>
      <c r="AZ4457" s="11" t="str">
        <f t="shared" si="1517"/>
        <v/>
      </c>
      <c r="BA4457" s="11" t="str">
        <f t="shared" si="1518"/>
        <v xml:space="preserve"> </v>
      </c>
      <c r="BB4457" s="11" t="str">
        <f>IFERROR(IF(AW4457="","",VLOOKUP(AW4457,SUSS!R:S,2,FALSE)),AY4457*SUSS!$M$2)</f>
        <v/>
      </c>
      <c r="BC4457" s="11" t="str">
        <f t="shared" si="1519"/>
        <v/>
      </c>
    </row>
    <row r="4458" spans="29:55">
      <c r="AC4458" s="11" t="str">
        <f t="shared" si="1499"/>
        <v/>
      </c>
      <c r="AD4458" s="11" t="str">
        <f t="shared" si="1500"/>
        <v/>
      </c>
      <c r="AE4458" s="11" t="str">
        <f t="shared" si="1501"/>
        <v/>
      </c>
      <c r="AF4458" s="11" t="str">
        <f t="shared" si="1502"/>
        <v/>
      </c>
      <c r="AG4458" s="11" t="str">
        <f t="shared" si="1503"/>
        <v/>
      </c>
      <c r="AH4458" s="11" t="str">
        <f t="shared" si="1504"/>
        <v/>
      </c>
      <c r="AI4458" s="11" t="str">
        <f t="shared" si="1505"/>
        <v/>
      </c>
      <c r="AJ4458" s="11" t="str">
        <f t="shared" si="1506"/>
        <v/>
      </c>
      <c r="AK4458" s="11" t="str">
        <f t="shared" si="1507"/>
        <v/>
      </c>
      <c r="AN4458" s="11" t="str">
        <f t="shared" si="1508"/>
        <v/>
      </c>
      <c r="AO4458" s="11" t="str">
        <f t="shared" si="1509"/>
        <v/>
      </c>
      <c r="AP4458" s="11" t="str">
        <f t="shared" si="1510"/>
        <v/>
      </c>
      <c r="AT4458" s="11" t="str">
        <f t="shared" si="1511"/>
        <v/>
      </c>
      <c r="AU4458" s="11" t="str">
        <f t="shared" si="1512"/>
        <v/>
      </c>
      <c r="AV4458" s="11" t="str">
        <f t="shared" si="1513"/>
        <v/>
      </c>
      <c r="AW4458" s="11" t="str">
        <f t="shared" si="1514"/>
        <v/>
      </c>
      <c r="AX4458" s="11" t="str">
        <f t="shared" si="1515"/>
        <v/>
      </c>
      <c r="AY4458" s="11" t="str">
        <f t="shared" si="1516"/>
        <v/>
      </c>
      <c r="AZ4458" s="11" t="str">
        <f t="shared" si="1517"/>
        <v/>
      </c>
      <c r="BA4458" s="11" t="str">
        <f t="shared" si="1518"/>
        <v xml:space="preserve"> </v>
      </c>
      <c r="BB4458" s="11" t="str">
        <f>IFERROR(IF(AW4458="","",VLOOKUP(AW4458,SUSS!R:S,2,FALSE)),AY4458*SUSS!$M$2)</f>
        <v/>
      </c>
      <c r="BC4458" s="11" t="str">
        <f t="shared" si="1519"/>
        <v/>
      </c>
    </row>
    <row r="4459" spans="29:55">
      <c r="AC4459" s="11" t="str">
        <f t="shared" si="1499"/>
        <v/>
      </c>
      <c r="AD4459" s="11" t="str">
        <f t="shared" si="1500"/>
        <v/>
      </c>
      <c r="AE4459" s="11" t="str">
        <f t="shared" si="1501"/>
        <v/>
      </c>
      <c r="AF4459" s="11" t="str">
        <f t="shared" si="1502"/>
        <v/>
      </c>
      <c r="AG4459" s="11" t="str">
        <f t="shared" si="1503"/>
        <v/>
      </c>
      <c r="AH4459" s="11" t="str">
        <f t="shared" si="1504"/>
        <v/>
      </c>
      <c r="AI4459" s="11" t="str">
        <f t="shared" si="1505"/>
        <v/>
      </c>
      <c r="AJ4459" s="11" t="str">
        <f t="shared" si="1506"/>
        <v/>
      </c>
      <c r="AK4459" s="11" t="str">
        <f t="shared" si="1507"/>
        <v/>
      </c>
      <c r="AN4459" s="11" t="str">
        <f t="shared" si="1508"/>
        <v/>
      </c>
      <c r="AO4459" s="11" t="str">
        <f t="shared" si="1509"/>
        <v/>
      </c>
      <c r="AP4459" s="11" t="str">
        <f t="shared" si="1510"/>
        <v/>
      </c>
      <c r="AT4459" s="11" t="str">
        <f t="shared" si="1511"/>
        <v/>
      </c>
      <c r="AU4459" s="11" t="str">
        <f t="shared" si="1512"/>
        <v/>
      </c>
      <c r="AV4459" s="11" t="str">
        <f t="shared" si="1513"/>
        <v/>
      </c>
      <c r="AW4459" s="11" t="str">
        <f t="shared" si="1514"/>
        <v/>
      </c>
      <c r="AX4459" s="11" t="str">
        <f t="shared" si="1515"/>
        <v/>
      </c>
      <c r="AY4459" s="11" t="str">
        <f t="shared" si="1516"/>
        <v/>
      </c>
      <c r="AZ4459" s="11" t="str">
        <f t="shared" si="1517"/>
        <v/>
      </c>
      <c r="BA4459" s="11" t="str">
        <f t="shared" si="1518"/>
        <v xml:space="preserve"> </v>
      </c>
      <c r="BB4459" s="11" t="str">
        <f>IFERROR(IF(AW4459="","",VLOOKUP(AW4459,SUSS!R:S,2,FALSE)),AY4459*SUSS!$M$2)</f>
        <v/>
      </c>
      <c r="BC4459" s="11" t="str">
        <f t="shared" si="1519"/>
        <v/>
      </c>
    </row>
    <row r="4460" spans="29:55">
      <c r="AC4460" s="11" t="str">
        <f t="shared" si="1499"/>
        <v/>
      </c>
      <c r="AD4460" s="11" t="str">
        <f t="shared" si="1500"/>
        <v/>
      </c>
      <c r="AE4460" s="11" t="str">
        <f t="shared" si="1501"/>
        <v/>
      </c>
      <c r="AF4460" s="11" t="str">
        <f t="shared" si="1502"/>
        <v/>
      </c>
      <c r="AG4460" s="11" t="str">
        <f t="shared" si="1503"/>
        <v/>
      </c>
      <c r="AH4460" s="11" t="str">
        <f t="shared" si="1504"/>
        <v/>
      </c>
      <c r="AI4460" s="11" t="str">
        <f t="shared" si="1505"/>
        <v/>
      </c>
      <c r="AJ4460" s="11" t="str">
        <f t="shared" si="1506"/>
        <v/>
      </c>
      <c r="AK4460" s="11" t="str">
        <f t="shared" si="1507"/>
        <v/>
      </c>
      <c r="AN4460" s="11" t="str">
        <f t="shared" si="1508"/>
        <v/>
      </c>
      <c r="AO4460" s="11" t="str">
        <f t="shared" si="1509"/>
        <v/>
      </c>
      <c r="AP4460" s="11" t="str">
        <f t="shared" si="1510"/>
        <v/>
      </c>
      <c r="AT4460" s="11" t="str">
        <f t="shared" si="1511"/>
        <v/>
      </c>
      <c r="AU4460" s="11" t="str">
        <f t="shared" si="1512"/>
        <v/>
      </c>
      <c r="AV4460" s="11" t="str">
        <f t="shared" si="1513"/>
        <v/>
      </c>
      <c r="AW4460" s="11" t="str">
        <f t="shared" si="1514"/>
        <v/>
      </c>
      <c r="AX4460" s="11" t="str">
        <f t="shared" si="1515"/>
        <v/>
      </c>
      <c r="AY4460" s="11" t="str">
        <f t="shared" si="1516"/>
        <v/>
      </c>
      <c r="AZ4460" s="11" t="str">
        <f t="shared" si="1517"/>
        <v/>
      </c>
      <c r="BA4460" s="11" t="str">
        <f t="shared" si="1518"/>
        <v xml:space="preserve"> </v>
      </c>
      <c r="BB4460" s="11" t="str">
        <f>IFERROR(IF(AW4460="","",VLOOKUP(AW4460,SUSS!R:S,2,FALSE)),AY4460*SUSS!$M$2)</f>
        <v/>
      </c>
      <c r="BC4460" s="11" t="str">
        <f t="shared" si="1519"/>
        <v/>
      </c>
    </row>
    <row r="4461" spans="29:55">
      <c r="AC4461" s="11" t="str">
        <f t="shared" si="1499"/>
        <v/>
      </c>
      <c r="AD4461" s="11" t="str">
        <f t="shared" si="1500"/>
        <v/>
      </c>
      <c r="AE4461" s="11" t="str">
        <f t="shared" si="1501"/>
        <v/>
      </c>
      <c r="AF4461" s="11" t="str">
        <f t="shared" si="1502"/>
        <v/>
      </c>
      <c r="AG4461" s="11" t="str">
        <f t="shared" si="1503"/>
        <v/>
      </c>
      <c r="AH4461" s="11" t="str">
        <f t="shared" si="1504"/>
        <v/>
      </c>
      <c r="AI4461" s="11" t="str">
        <f t="shared" si="1505"/>
        <v/>
      </c>
      <c r="AJ4461" s="11" t="str">
        <f t="shared" si="1506"/>
        <v/>
      </c>
      <c r="AK4461" s="11" t="str">
        <f t="shared" si="1507"/>
        <v/>
      </c>
      <c r="AN4461" s="11" t="str">
        <f t="shared" si="1508"/>
        <v/>
      </c>
      <c r="AO4461" s="11" t="str">
        <f t="shared" si="1509"/>
        <v/>
      </c>
      <c r="AP4461" s="11" t="str">
        <f t="shared" si="1510"/>
        <v/>
      </c>
      <c r="AT4461" s="11" t="str">
        <f t="shared" si="1511"/>
        <v/>
      </c>
      <c r="AU4461" s="11" t="str">
        <f t="shared" si="1512"/>
        <v/>
      </c>
      <c r="AV4461" s="11" t="str">
        <f t="shared" si="1513"/>
        <v/>
      </c>
      <c r="AW4461" s="11" t="str">
        <f t="shared" si="1514"/>
        <v/>
      </c>
      <c r="AX4461" s="11" t="str">
        <f t="shared" si="1515"/>
        <v/>
      </c>
      <c r="AY4461" s="11" t="str">
        <f t="shared" si="1516"/>
        <v/>
      </c>
      <c r="AZ4461" s="11" t="str">
        <f t="shared" si="1517"/>
        <v/>
      </c>
      <c r="BA4461" s="11" t="str">
        <f t="shared" si="1518"/>
        <v xml:space="preserve"> </v>
      </c>
      <c r="BB4461" s="11" t="str">
        <f>IFERROR(IF(AW4461="","",VLOOKUP(AW4461,SUSS!R:S,2,FALSE)),AY4461*SUSS!$M$2)</f>
        <v/>
      </c>
      <c r="BC4461" s="11" t="str">
        <f t="shared" si="1519"/>
        <v/>
      </c>
    </row>
    <row r="4462" spans="29:55">
      <c r="AC4462" s="11" t="str">
        <f t="shared" si="1499"/>
        <v/>
      </c>
      <c r="AD4462" s="11" t="str">
        <f t="shared" si="1500"/>
        <v/>
      </c>
      <c r="AE4462" s="11" t="str">
        <f t="shared" si="1501"/>
        <v/>
      </c>
      <c r="AF4462" s="11" t="str">
        <f t="shared" si="1502"/>
        <v/>
      </c>
      <c r="AG4462" s="11" t="str">
        <f t="shared" si="1503"/>
        <v/>
      </c>
      <c r="AH4462" s="11" t="str">
        <f t="shared" si="1504"/>
        <v/>
      </c>
      <c r="AI4462" s="11" t="str">
        <f t="shared" si="1505"/>
        <v/>
      </c>
      <c r="AJ4462" s="11" t="str">
        <f t="shared" si="1506"/>
        <v/>
      </c>
      <c r="AK4462" s="11" t="str">
        <f t="shared" si="1507"/>
        <v/>
      </c>
      <c r="AN4462" s="11" t="str">
        <f t="shared" si="1508"/>
        <v/>
      </c>
      <c r="AO4462" s="11" t="str">
        <f t="shared" si="1509"/>
        <v/>
      </c>
      <c r="AP4462" s="11" t="str">
        <f t="shared" si="1510"/>
        <v/>
      </c>
      <c r="AT4462" s="11" t="str">
        <f t="shared" si="1511"/>
        <v/>
      </c>
      <c r="AU4462" s="11" t="str">
        <f t="shared" si="1512"/>
        <v/>
      </c>
      <c r="AV4462" s="11" t="str">
        <f t="shared" si="1513"/>
        <v/>
      </c>
      <c r="AW4462" s="11" t="str">
        <f t="shared" si="1514"/>
        <v/>
      </c>
      <c r="AX4462" s="11" t="str">
        <f t="shared" si="1515"/>
        <v/>
      </c>
      <c r="AY4462" s="11" t="str">
        <f t="shared" si="1516"/>
        <v/>
      </c>
      <c r="AZ4462" s="11" t="str">
        <f t="shared" si="1517"/>
        <v/>
      </c>
      <c r="BA4462" s="11" t="str">
        <f t="shared" si="1518"/>
        <v xml:space="preserve"> </v>
      </c>
      <c r="BB4462" s="11" t="str">
        <f>IFERROR(IF(AW4462="","",VLOOKUP(AW4462,SUSS!R:S,2,FALSE)),AY4462*SUSS!$M$2)</f>
        <v/>
      </c>
      <c r="BC4462" s="11" t="str">
        <f t="shared" si="1519"/>
        <v/>
      </c>
    </row>
    <row r="4463" spans="29:55">
      <c r="AC4463" s="11" t="str">
        <f t="shared" si="1499"/>
        <v/>
      </c>
      <c r="AD4463" s="11" t="str">
        <f t="shared" si="1500"/>
        <v/>
      </c>
      <c r="AE4463" s="11" t="str">
        <f t="shared" si="1501"/>
        <v/>
      </c>
      <c r="AF4463" s="11" t="str">
        <f t="shared" si="1502"/>
        <v/>
      </c>
      <c r="AG4463" s="11" t="str">
        <f t="shared" si="1503"/>
        <v/>
      </c>
      <c r="AH4463" s="11" t="str">
        <f t="shared" si="1504"/>
        <v/>
      </c>
      <c r="AI4463" s="11" t="str">
        <f t="shared" si="1505"/>
        <v/>
      </c>
      <c r="AJ4463" s="11" t="str">
        <f t="shared" si="1506"/>
        <v/>
      </c>
      <c r="AK4463" s="11" t="str">
        <f t="shared" si="1507"/>
        <v/>
      </c>
      <c r="AN4463" s="11" t="str">
        <f t="shared" si="1508"/>
        <v/>
      </c>
      <c r="AO4463" s="11" t="str">
        <f t="shared" si="1509"/>
        <v/>
      </c>
      <c r="AP4463" s="11" t="str">
        <f t="shared" si="1510"/>
        <v/>
      </c>
      <c r="AT4463" s="11" t="str">
        <f t="shared" si="1511"/>
        <v/>
      </c>
      <c r="AU4463" s="11" t="str">
        <f t="shared" si="1512"/>
        <v/>
      </c>
      <c r="AV4463" s="11" t="str">
        <f t="shared" si="1513"/>
        <v/>
      </c>
      <c r="AW4463" s="11" t="str">
        <f t="shared" si="1514"/>
        <v/>
      </c>
      <c r="AX4463" s="11" t="str">
        <f t="shared" si="1515"/>
        <v/>
      </c>
      <c r="AY4463" s="11" t="str">
        <f t="shared" si="1516"/>
        <v/>
      </c>
      <c r="AZ4463" s="11" t="str">
        <f t="shared" si="1517"/>
        <v/>
      </c>
      <c r="BA4463" s="11" t="str">
        <f t="shared" si="1518"/>
        <v xml:space="preserve"> </v>
      </c>
      <c r="BB4463" s="11" t="str">
        <f>IFERROR(IF(AW4463="","",VLOOKUP(AW4463,SUSS!R:S,2,FALSE)),AY4463*SUSS!$M$2)</f>
        <v/>
      </c>
      <c r="BC4463" s="11" t="str">
        <f t="shared" si="1519"/>
        <v/>
      </c>
    </row>
    <row r="4464" spans="29:55">
      <c r="AC4464" s="11" t="str">
        <f t="shared" si="1499"/>
        <v/>
      </c>
      <c r="AD4464" s="11" t="str">
        <f t="shared" si="1500"/>
        <v/>
      </c>
      <c r="AE4464" s="11" t="str">
        <f t="shared" si="1501"/>
        <v/>
      </c>
      <c r="AF4464" s="11" t="str">
        <f t="shared" si="1502"/>
        <v/>
      </c>
      <c r="AG4464" s="11" t="str">
        <f t="shared" si="1503"/>
        <v/>
      </c>
      <c r="AH4464" s="11" t="str">
        <f t="shared" si="1504"/>
        <v/>
      </c>
      <c r="AI4464" s="11" t="str">
        <f t="shared" si="1505"/>
        <v/>
      </c>
      <c r="AJ4464" s="11" t="str">
        <f t="shared" si="1506"/>
        <v/>
      </c>
      <c r="AK4464" s="11" t="str">
        <f t="shared" si="1507"/>
        <v/>
      </c>
      <c r="AN4464" s="11" t="str">
        <f t="shared" si="1508"/>
        <v/>
      </c>
      <c r="AO4464" s="11" t="str">
        <f t="shared" si="1509"/>
        <v/>
      </c>
      <c r="AP4464" s="11" t="str">
        <f t="shared" si="1510"/>
        <v/>
      </c>
      <c r="AT4464" s="11" t="str">
        <f t="shared" si="1511"/>
        <v/>
      </c>
      <c r="AU4464" s="11" t="str">
        <f t="shared" si="1512"/>
        <v/>
      </c>
      <c r="AV4464" s="11" t="str">
        <f t="shared" si="1513"/>
        <v/>
      </c>
      <c r="AW4464" s="11" t="str">
        <f t="shared" si="1514"/>
        <v/>
      </c>
      <c r="AX4464" s="11" t="str">
        <f t="shared" si="1515"/>
        <v/>
      </c>
      <c r="AY4464" s="11" t="str">
        <f t="shared" si="1516"/>
        <v/>
      </c>
      <c r="AZ4464" s="11" t="str">
        <f t="shared" si="1517"/>
        <v/>
      </c>
      <c r="BA4464" s="11" t="str">
        <f t="shared" si="1518"/>
        <v xml:space="preserve"> </v>
      </c>
      <c r="BB4464" s="11" t="str">
        <f>IFERROR(IF(AW4464="","",VLOOKUP(AW4464,SUSS!R:S,2,FALSE)),AY4464*SUSS!$M$2)</f>
        <v/>
      </c>
      <c r="BC4464" s="11" t="str">
        <f t="shared" si="1519"/>
        <v/>
      </c>
    </row>
    <row r="4465" spans="29:55">
      <c r="AC4465" s="11" t="str">
        <f t="shared" si="1499"/>
        <v/>
      </c>
      <c r="AD4465" s="11" t="str">
        <f t="shared" si="1500"/>
        <v/>
      </c>
      <c r="AE4465" s="11" t="str">
        <f t="shared" si="1501"/>
        <v/>
      </c>
      <c r="AF4465" s="11" t="str">
        <f t="shared" si="1502"/>
        <v/>
      </c>
      <c r="AG4465" s="11" t="str">
        <f t="shared" si="1503"/>
        <v/>
      </c>
      <c r="AH4465" s="11" t="str">
        <f t="shared" si="1504"/>
        <v/>
      </c>
      <c r="AI4465" s="11" t="str">
        <f t="shared" si="1505"/>
        <v/>
      </c>
      <c r="AJ4465" s="11" t="str">
        <f t="shared" si="1506"/>
        <v/>
      </c>
      <c r="AK4465" s="11" t="str">
        <f t="shared" si="1507"/>
        <v/>
      </c>
      <c r="AN4465" s="11" t="str">
        <f t="shared" si="1508"/>
        <v/>
      </c>
      <c r="AO4465" s="11" t="str">
        <f t="shared" si="1509"/>
        <v/>
      </c>
      <c r="AP4465" s="11" t="str">
        <f t="shared" si="1510"/>
        <v/>
      </c>
      <c r="AT4465" s="11" t="str">
        <f t="shared" si="1511"/>
        <v/>
      </c>
      <c r="AU4465" s="11" t="str">
        <f t="shared" si="1512"/>
        <v/>
      </c>
      <c r="AV4465" s="11" t="str">
        <f t="shared" si="1513"/>
        <v/>
      </c>
      <c r="AW4465" s="11" t="str">
        <f t="shared" si="1514"/>
        <v/>
      </c>
      <c r="AX4465" s="11" t="str">
        <f t="shared" si="1515"/>
        <v/>
      </c>
      <c r="AY4465" s="11" t="str">
        <f t="shared" si="1516"/>
        <v/>
      </c>
      <c r="AZ4465" s="11" t="str">
        <f t="shared" si="1517"/>
        <v/>
      </c>
      <c r="BA4465" s="11" t="str">
        <f t="shared" si="1518"/>
        <v xml:space="preserve"> </v>
      </c>
      <c r="BB4465" s="11" t="str">
        <f>IFERROR(IF(AW4465="","",VLOOKUP(AW4465,SUSS!R:S,2,FALSE)),AY4465*SUSS!$M$2)</f>
        <v/>
      </c>
      <c r="BC4465" s="11" t="str">
        <f t="shared" si="1519"/>
        <v/>
      </c>
    </row>
    <row r="4466" spans="29:55">
      <c r="AC4466" s="11" t="str">
        <f t="shared" si="1499"/>
        <v/>
      </c>
      <c r="AD4466" s="11" t="str">
        <f t="shared" si="1500"/>
        <v/>
      </c>
      <c r="AE4466" s="11" t="str">
        <f t="shared" si="1501"/>
        <v/>
      </c>
      <c r="AF4466" s="11" t="str">
        <f t="shared" si="1502"/>
        <v/>
      </c>
      <c r="AG4466" s="11" t="str">
        <f t="shared" si="1503"/>
        <v/>
      </c>
      <c r="AH4466" s="11" t="str">
        <f t="shared" si="1504"/>
        <v/>
      </c>
      <c r="AI4466" s="11" t="str">
        <f t="shared" si="1505"/>
        <v/>
      </c>
      <c r="AJ4466" s="11" t="str">
        <f t="shared" si="1506"/>
        <v/>
      </c>
      <c r="AK4466" s="11" t="str">
        <f t="shared" si="1507"/>
        <v/>
      </c>
      <c r="AN4466" s="11" t="str">
        <f t="shared" si="1508"/>
        <v/>
      </c>
      <c r="AO4466" s="11" t="str">
        <f t="shared" si="1509"/>
        <v/>
      </c>
      <c r="AP4466" s="11" t="str">
        <f t="shared" si="1510"/>
        <v/>
      </c>
      <c r="AT4466" s="11" t="str">
        <f t="shared" si="1511"/>
        <v/>
      </c>
      <c r="AU4466" s="11" t="str">
        <f t="shared" si="1512"/>
        <v/>
      </c>
      <c r="AV4466" s="11" t="str">
        <f t="shared" si="1513"/>
        <v/>
      </c>
      <c r="AW4466" s="11" t="str">
        <f t="shared" si="1514"/>
        <v/>
      </c>
      <c r="AX4466" s="11" t="str">
        <f t="shared" si="1515"/>
        <v/>
      </c>
      <c r="AY4466" s="11" t="str">
        <f t="shared" si="1516"/>
        <v/>
      </c>
      <c r="AZ4466" s="11" t="str">
        <f t="shared" si="1517"/>
        <v/>
      </c>
      <c r="BA4466" s="11" t="str">
        <f t="shared" si="1518"/>
        <v xml:space="preserve"> </v>
      </c>
      <c r="BB4466" s="11" t="str">
        <f>IFERROR(IF(AW4466="","",VLOOKUP(AW4466,SUSS!R:S,2,FALSE)),AY4466*SUSS!$M$2)</f>
        <v/>
      </c>
      <c r="BC4466" s="11" t="str">
        <f t="shared" si="1519"/>
        <v/>
      </c>
    </row>
    <row r="4467" spans="29:55">
      <c r="AC4467" s="11" t="str">
        <f t="shared" si="1499"/>
        <v/>
      </c>
      <c r="AD4467" s="11" t="str">
        <f t="shared" si="1500"/>
        <v/>
      </c>
      <c r="AE4467" s="11" t="str">
        <f t="shared" si="1501"/>
        <v/>
      </c>
      <c r="AF4467" s="11" t="str">
        <f t="shared" si="1502"/>
        <v/>
      </c>
      <c r="AG4467" s="11" t="str">
        <f t="shared" si="1503"/>
        <v/>
      </c>
      <c r="AH4467" s="11" t="str">
        <f t="shared" si="1504"/>
        <v/>
      </c>
      <c r="AI4467" s="11" t="str">
        <f t="shared" si="1505"/>
        <v/>
      </c>
      <c r="AJ4467" s="11" t="str">
        <f t="shared" si="1506"/>
        <v/>
      </c>
      <c r="AK4467" s="11" t="str">
        <f t="shared" si="1507"/>
        <v/>
      </c>
      <c r="AN4467" s="11" t="str">
        <f t="shared" si="1508"/>
        <v/>
      </c>
      <c r="AO4467" s="11" t="str">
        <f t="shared" si="1509"/>
        <v/>
      </c>
      <c r="AP4467" s="11" t="str">
        <f t="shared" si="1510"/>
        <v/>
      </c>
      <c r="AT4467" s="11" t="str">
        <f t="shared" si="1511"/>
        <v/>
      </c>
      <c r="AU4467" s="11" t="str">
        <f t="shared" si="1512"/>
        <v/>
      </c>
      <c r="AV4467" s="11" t="str">
        <f t="shared" si="1513"/>
        <v/>
      </c>
      <c r="AW4467" s="11" t="str">
        <f t="shared" si="1514"/>
        <v/>
      </c>
      <c r="AX4467" s="11" t="str">
        <f t="shared" si="1515"/>
        <v/>
      </c>
      <c r="AY4467" s="11" t="str">
        <f t="shared" si="1516"/>
        <v/>
      </c>
      <c r="AZ4467" s="11" t="str">
        <f t="shared" si="1517"/>
        <v/>
      </c>
      <c r="BA4467" s="11" t="str">
        <f t="shared" si="1518"/>
        <v xml:space="preserve"> </v>
      </c>
      <c r="BB4467" s="11" t="str">
        <f>IFERROR(IF(AW4467="","",VLOOKUP(AW4467,SUSS!R:S,2,FALSE)),AY4467*SUSS!$M$2)</f>
        <v/>
      </c>
      <c r="BC4467" s="11" t="str">
        <f t="shared" si="1519"/>
        <v/>
      </c>
    </row>
    <row r="4468" spans="29:55">
      <c r="AC4468" s="11" t="str">
        <f t="shared" si="1499"/>
        <v/>
      </c>
      <c r="AD4468" s="11" t="str">
        <f t="shared" si="1500"/>
        <v/>
      </c>
      <c r="AE4468" s="11" t="str">
        <f t="shared" si="1501"/>
        <v/>
      </c>
      <c r="AF4468" s="11" t="str">
        <f t="shared" si="1502"/>
        <v/>
      </c>
      <c r="AG4468" s="11" t="str">
        <f t="shared" si="1503"/>
        <v/>
      </c>
      <c r="AH4468" s="11" t="str">
        <f t="shared" si="1504"/>
        <v/>
      </c>
      <c r="AI4468" s="11" t="str">
        <f t="shared" si="1505"/>
        <v/>
      </c>
      <c r="AJ4468" s="11" t="str">
        <f t="shared" si="1506"/>
        <v/>
      </c>
      <c r="AK4468" s="11" t="str">
        <f t="shared" si="1507"/>
        <v/>
      </c>
      <c r="AN4468" s="11" t="str">
        <f t="shared" si="1508"/>
        <v/>
      </c>
      <c r="AO4468" s="11" t="str">
        <f t="shared" si="1509"/>
        <v/>
      </c>
      <c r="AP4468" s="11" t="str">
        <f t="shared" si="1510"/>
        <v/>
      </c>
      <c r="AT4468" s="11" t="str">
        <f t="shared" si="1511"/>
        <v/>
      </c>
      <c r="AU4468" s="11" t="str">
        <f t="shared" si="1512"/>
        <v/>
      </c>
      <c r="AV4468" s="11" t="str">
        <f t="shared" si="1513"/>
        <v/>
      </c>
      <c r="AW4468" s="11" t="str">
        <f t="shared" si="1514"/>
        <v/>
      </c>
      <c r="AX4468" s="11" t="str">
        <f t="shared" si="1515"/>
        <v/>
      </c>
      <c r="AY4468" s="11" t="str">
        <f t="shared" si="1516"/>
        <v/>
      </c>
      <c r="AZ4468" s="11" t="str">
        <f t="shared" si="1517"/>
        <v/>
      </c>
      <c r="BA4468" s="11" t="str">
        <f t="shared" si="1518"/>
        <v xml:space="preserve"> </v>
      </c>
      <c r="BB4468" s="11" t="str">
        <f>IFERROR(IF(AW4468="","",VLOOKUP(AW4468,SUSS!R:S,2,FALSE)),AY4468*SUSS!$M$2)</f>
        <v/>
      </c>
      <c r="BC4468" s="11" t="str">
        <f t="shared" si="1519"/>
        <v/>
      </c>
    </row>
    <row r="4469" spans="29:55">
      <c r="AC4469" s="11" t="str">
        <f t="shared" si="1499"/>
        <v/>
      </c>
      <c r="AD4469" s="11" t="str">
        <f t="shared" si="1500"/>
        <v/>
      </c>
      <c r="AE4469" s="11" t="str">
        <f t="shared" si="1501"/>
        <v/>
      </c>
      <c r="AF4469" s="11" t="str">
        <f t="shared" si="1502"/>
        <v/>
      </c>
      <c r="AG4469" s="11" t="str">
        <f t="shared" si="1503"/>
        <v/>
      </c>
      <c r="AH4469" s="11" t="str">
        <f t="shared" si="1504"/>
        <v/>
      </c>
      <c r="AI4469" s="11" t="str">
        <f t="shared" si="1505"/>
        <v/>
      </c>
      <c r="AJ4469" s="11" t="str">
        <f t="shared" si="1506"/>
        <v/>
      </c>
      <c r="AK4469" s="11" t="str">
        <f t="shared" si="1507"/>
        <v/>
      </c>
      <c r="AN4469" s="11" t="str">
        <f t="shared" si="1508"/>
        <v/>
      </c>
      <c r="AO4469" s="11" t="str">
        <f t="shared" si="1509"/>
        <v/>
      </c>
      <c r="AP4469" s="11" t="str">
        <f t="shared" si="1510"/>
        <v/>
      </c>
      <c r="AT4469" s="11" t="str">
        <f t="shared" si="1511"/>
        <v/>
      </c>
      <c r="AU4469" s="11" t="str">
        <f t="shared" si="1512"/>
        <v/>
      </c>
      <c r="AV4469" s="11" t="str">
        <f t="shared" si="1513"/>
        <v/>
      </c>
      <c r="AW4469" s="11" t="str">
        <f t="shared" si="1514"/>
        <v/>
      </c>
      <c r="AX4469" s="11" t="str">
        <f t="shared" si="1515"/>
        <v/>
      </c>
      <c r="AY4469" s="11" t="str">
        <f t="shared" si="1516"/>
        <v/>
      </c>
      <c r="AZ4469" s="11" t="str">
        <f t="shared" si="1517"/>
        <v/>
      </c>
      <c r="BA4469" s="11" t="str">
        <f t="shared" si="1518"/>
        <v xml:space="preserve"> </v>
      </c>
      <c r="BB4469" s="11" t="str">
        <f>IFERROR(IF(AW4469="","",VLOOKUP(AW4469,SUSS!R:S,2,FALSE)),AY4469*SUSS!$M$2)</f>
        <v/>
      </c>
      <c r="BC4469" s="11" t="str">
        <f t="shared" si="1519"/>
        <v/>
      </c>
    </row>
    <row r="4470" spans="29:55">
      <c r="AC4470" s="11" t="str">
        <f t="shared" si="1499"/>
        <v/>
      </c>
      <c r="AD4470" s="11" t="str">
        <f t="shared" si="1500"/>
        <v/>
      </c>
      <c r="AE4470" s="11" t="str">
        <f t="shared" si="1501"/>
        <v/>
      </c>
      <c r="AF4470" s="11" t="str">
        <f t="shared" si="1502"/>
        <v/>
      </c>
      <c r="AG4470" s="11" t="str">
        <f t="shared" si="1503"/>
        <v/>
      </c>
      <c r="AH4470" s="11" t="str">
        <f t="shared" si="1504"/>
        <v/>
      </c>
      <c r="AI4470" s="11" t="str">
        <f t="shared" si="1505"/>
        <v/>
      </c>
      <c r="AJ4470" s="11" t="str">
        <f t="shared" si="1506"/>
        <v/>
      </c>
      <c r="AK4470" s="11" t="str">
        <f t="shared" si="1507"/>
        <v/>
      </c>
      <c r="AN4470" s="11" t="str">
        <f t="shared" si="1508"/>
        <v/>
      </c>
      <c r="AO4470" s="11" t="str">
        <f t="shared" si="1509"/>
        <v/>
      </c>
      <c r="AP4470" s="11" t="str">
        <f t="shared" si="1510"/>
        <v/>
      </c>
      <c r="AT4470" s="11" t="str">
        <f t="shared" si="1511"/>
        <v/>
      </c>
      <c r="AU4470" s="11" t="str">
        <f t="shared" si="1512"/>
        <v/>
      </c>
      <c r="AV4470" s="11" t="str">
        <f t="shared" si="1513"/>
        <v/>
      </c>
      <c r="AW4470" s="11" t="str">
        <f t="shared" si="1514"/>
        <v/>
      </c>
      <c r="AX4470" s="11" t="str">
        <f t="shared" si="1515"/>
        <v/>
      </c>
      <c r="AY4470" s="11" t="str">
        <f t="shared" si="1516"/>
        <v/>
      </c>
      <c r="AZ4470" s="11" t="str">
        <f t="shared" si="1517"/>
        <v/>
      </c>
      <c r="BA4470" s="11" t="str">
        <f t="shared" si="1518"/>
        <v xml:space="preserve"> </v>
      </c>
      <c r="BB4470" s="11" t="str">
        <f>IFERROR(IF(AW4470="","",VLOOKUP(AW4470,SUSS!R:S,2,FALSE)),AY4470*SUSS!$M$2)</f>
        <v/>
      </c>
      <c r="BC4470" s="11" t="str">
        <f t="shared" si="1519"/>
        <v/>
      </c>
    </row>
    <row r="4471" spans="29:55">
      <c r="AC4471" s="11" t="str">
        <f t="shared" si="1499"/>
        <v/>
      </c>
      <c r="AD4471" s="11" t="str">
        <f t="shared" si="1500"/>
        <v/>
      </c>
      <c r="AE4471" s="11" t="str">
        <f t="shared" si="1501"/>
        <v/>
      </c>
      <c r="AF4471" s="11" t="str">
        <f t="shared" si="1502"/>
        <v/>
      </c>
      <c r="AG4471" s="11" t="str">
        <f t="shared" si="1503"/>
        <v/>
      </c>
      <c r="AH4471" s="11" t="str">
        <f t="shared" si="1504"/>
        <v/>
      </c>
      <c r="AI4471" s="11" t="str">
        <f t="shared" si="1505"/>
        <v/>
      </c>
      <c r="AJ4471" s="11" t="str">
        <f t="shared" si="1506"/>
        <v/>
      </c>
      <c r="AK4471" s="11" t="str">
        <f t="shared" si="1507"/>
        <v/>
      </c>
      <c r="AN4471" s="11" t="str">
        <f t="shared" si="1508"/>
        <v/>
      </c>
      <c r="AO4471" s="11" t="str">
        <f t="shared" si="1509"/>
        <v/>
      </c>
      <c r="AP4471" s="11" t="str">
        <f t="shared" si="1510"/>
        <v/>
      </c>
      <c r="AT4471" s="11" t="str">
        <f t="shared" si="1511"/>
        <v/>
      </c>
      <c r="AU4471" s="11" t="str">
        <f t="shared" si="1512"/>
        <v/>
      </c>
      <c r="AV4471" s="11" t="str">
        <f t="shared" si="1513"/>
        <v/>
      </c>
      <c r="AW4471" s="11" t="str">
        <f t="shared" si="1514"/>
        <v/>
      </c>
      <c r="AX4471" s="11" t="str">
        <f t="shared" si="1515"/>
        <v/>
      </c>
      <c r="AY4471" s="11" t="str">
        <f t="shared" si="1516"/>
        <v/>
      </c>
      <c r="AZ4471" s="11" t="str">
        <f t="shared" si="1517"/>
        <v/>
      </c>
      <c r="BA4471" s="11" t="str">
        <f t="shared" si="1518"/>
        <v xml:space="preserve"> </v>
      </c>
      <c r="BB4471" s="11" t="str">
        <f>IFERROR(IF(AW4471="","",VLOOKUP(AW4471,SUSS!R:S,2,FALSE)),AY4471*SUSS!$M$2)</f>
        <v/>
      </c>
      <c r="BC4471" s="11" t="str">
        <f t="shared" si="1519"/>
        <v/>
      </c>
    </row>
    <row r="4472" spans="29:55">
      <c r="AC4472" s="11" t="str">
        <f t="shared" si="1499"/>
        <v/>
      </c>
      <c r="AD4472" s="11" t="str">
        <f t="shared" si="1500"/>
        <v/>
      </c>
      <c r="AE4472" s="11" t="str">
        <f t="shared" si="1501"/>
        <v/>
      </c>
      <c r="AF4472" s="11" t="str">
        <f t="shared" si="1502"/>
        <v/>
      </c>
      <c r="AG4472" s="11" t="str">
        <f t="shared" si="1503"/>
        <v/>
      </c>
      <c r="AH4472" s="11" t="str">
        <f t="shared" si="1504"/>
        <v/>
      </c>
      <c r="AI4472" s="11" t="str">
        <f t="shared" si="1505"/>
        <v/>
      </c>
      <c r="AJ4472" s="11" t="str">
        <f t="shared" si="1506"/>
        <v/>
      </c>
      <c r="AK4472" s="11" t="str">
        <f t="shared" si="1507"/>
        <v/>
      </c>
      <c r="AN4472" s="11" t="str">
        <f t="shared" si="1508"/>
        <v/>
      </c>
      <c r="AO4472" s="11" t="str">
        <f t="shared" si="1509"/>
        <v/>
      </c>
      <c r="AP4472" s="11" t="str">
        <f t="shared" si="1510"/>
        <v/>
      </c>
      <c r="AT4472" s="11" t="str">
        <f t="shared" si="1511"/>
        <v/>
      </c>
      <c r="AU4472" s="11" t="str">
        <f t="shared" si="1512"/>
        <v/>
      </c>
      <c r="AV4472" s="11" t="str">
        <f t="shared" si="1513"/>
        <v/>
      </c>
      <c r="AW4472" s="11" t="str">
        <f t="shared" si="1514"/>
        <v/>
      </c>
      <c r="AX4472" s="11" t="str">
        <f t="shared" si="1515"/>
        <v/>
      </c>
      <c r="AY4472" s="11" t="str">
        <f t="shared" si="1516"/>
        <v/>
      </c>
      <c r="AZ4472" s="11" t="str">
        <f t="shared" si="1517"/>
        <v/>
      </c>
      <c r="BA4472" s="11" t="str">
        <f t="shared" si="1518"/>
        <v xml:space="preserve"> </v>
      </c>
      <c r="BB4472" s="11" t="str">
        <f>IFERROR(IF(AW4472="","",VLOOKUP(AW4472,SUSS!R:S,2,FALSE)),AY4472*SUSS!$M$2)</f>
        <v/>
      </c>
      <c r="BC4472" s="11" t="str">
        <f t="shared" si="1519"/>
        <v/>
      </c>
    </row>
    <row r="4473" spans="29:55">
      <c r="AC4473" s="11" t="str">
        <f t="shared" si="1499"/>
        <v/>
      </c>
      <c r="AD4473" s="11" t="str">
        <f t="shared" si="1500"/>
        <v/>
      </c>
      <c r="AE4473" s="11" t="str">
        <f t="shared" si="1501"/>
        <v/>
      </c>
      <c r="AF4473" s="11" t="str">
        <f t="shared" si="1502"/>
        <v/>
      </c>
      <c r="AG4473" s="11" t="str">
        <f t="shared" si="1503"/>
        <v/>
      </c>
      <c r="AH4473" s="11" t="str">
        <f t="shared" si="1504"/>
        <v/>
      </c>
      <c r="AI4473" s="11" t="str">
        <f t="shared" si="1505"/>
        <v/>
      </c>
      <c r="AJ4473" s="11" t="str">
        <f t="shared" si="1506"/>
        <v/>
      </c>
      <c r="AK4473" s="11" t="str">
        <f t="shared" si="1507"/>
        <v/>
      </c>
      <c r="AN4473" s="11" t="str">
        <f t="shared" si="1508"/>
        <v/>
      </c>
      <c r="AO4473" s="11" t="str">
        <f t="shared" si="1509"/>
        <v/>
      </c>
      <c r="AP4473" s="11" t="str">
        <f t="shared" si="1510"/>
        <v/>
      </c>
      <c r="AT4473" s="11" t="str">
        <f t="shared" si="1511"/>
        <v/>
      </c>
      <c r="AU4473" s="11" t="str">
        <f t="shared" si="1512"/>
        <v/>
      </c>
      <c r="AV4473" s="11" t="str">
        <f t="shared" si="1513"/>
        <v/>
      </c>
      <c r="AW4473" s="11" t="str">
        <f t="shared" si="1514"/>
        <v/>
      </c>
      <c r="AX4473" s="11" t="str">
        <f t="shared" si="1515"/>
        <v/>
      </c>
      <c r="AY4473" s="11" t="str">
        <f t="shared" si="1516"/>
        <v/>
      </c>
      <c r="AZ4473" s="11" t="str">
        <f t="shared" si="1517"/>
        <v/>
      </c>
      <c r="BA4473" s="11" t="str">
        <f t="shared" si="1518"/>
        <v xml:space="preserve"> </v>
      </c>
      <c r="BB4473" s="11" t="str">
        <f>IFERROR(IF(AW4473="","",VLOOKUP(AW4473,SUSS!R:S,2,FALSE)),AY4473*SUSS!$M$2)</f>
        <v/>
      </c>
      <c r="BC4473" s="11" t="str">
        <f t="shared" si="1519"/>
        <v/>
      </c>
    </row>
    <row r="4474" spans="29:55">
      <c r="AC4474" s="11" t="str">
        <f t="shared" si="1499"/>
        <v/>
      </c>
      <c r="AD4474" s="11" t="str">
        <f t="shared" si="1500"/>
        <v/>
      </c>
      <c r="AE4474" s="11" t="str">
        <f t="shared" si="1501"/>
        <v/>
      </c>
      <c r="AF4474" s="11" t="str">
        <f t="shared" si="1502"/>
        <v/>
      </c>
      <c r="AG4474" s="11" t="str">
        <f t="shared" si="1503"/>
        <v/>
      </c>
      <c r="AH4474" s="11" t="str">
        <f t="shared" si="1504"/>
        <v/>
      </c>
      <c r="AI4474" s="11" t="str">
        <f t="shared" si="1505"/>
        <v/>
      </c>
      <c r="AJ4474" s="11" t="str">
        <f t="shared" si="1506"/>
        <v/>
      </c>
      <c r="AK4474" s="11" t="str">
        <f t="shared" si="1507"/>
        <v/>
      </c>
      <c r="AN4474" s="11" t="str">
        <f t="shared" si="1508"/>
        <v/>
      </c>
      <c r="AO4474" s="11" t="str">
        <f t="shared" si="1509"/>
        <v/>
      </c>
      <c r="AP4474" s="11" t="str">
        <f t="shared" si="1510"/>
        <v/>
      </c>
      <c r="AT4474" s="11" t="str">
        <f t="shared" si="1511"/>
        <v/>
      </c>
      <c r="AU4474" s="11" t="str">
        <f t="shared" si="1512"/>
        <v/>
      </c>
      <c r="AV4474" s="11" t="str">
        <f t="shared" si="1513"/>
        <v/>
      </c>
      <c r="AW4474" s="11" t="str">
        <f t="shared" si="1514"/>
        <v/>
      </c>
      <c r="AX4474" s="11" t="str">
        <f t="shared" si="1515"/>
        <v/>
      </c>
      <c r="AY4474" s="11" t="str">
        <f t="shared" si="1516"/>
        <v/>
      </c>
      <c r="AZ4474" s="11" t="str">
        <f t="shared" si="1517"/>
        <v/>
      </c>
      <c r="BA4474" s="11" t="str">
        <f t="shared" si="1518"/>
        <v xml:space="preserve"> </v>
      </c>
      <c r="BB4474" s="11" t="str">
        <f>IFERROR(IF(AW4474="","",VLOOKUP(AW4474,SUSS!R:S,2,FALSE)),AY4474*SUSS!$M$2)</f>
        <v/>
      </c>
      <c r="BC4474" s="11" t="str">
        <f t="shared" si="1519"/>
        <v/>
      </c>
    </row>
    <row r="4475" spans="29:55">
      <c r="AC4475" s="11" t="str">
        <f t="shared" si="1499"/>
        <v/>
      </c>
      <c r="AD4475" s="11" t="str">
        <f t="shared" si="1500"/>
        <v/>
      </c>
      <c r="AE4475" s="11" t="str">
        <f t="shared" si="1501"/>
        <v/>
      </c>
      <c r="AF4475" s="11" t="str">
        <f t="shared" si="1502"/>
        <v/>
      </c>
      <c r="AG4475" s="11" t="str">
        <f t="shared" si="1503"/>
        <v/>
      </c>
      <c r="AH4475" s="11" t="str">
        <f t="shared" si="1504"/>
        <v/>
      </c>
      <c r="AI4475" s="11" t="str">
        <f t="shared" si="1505"/>
        <v/>
      </c>
      <c r="AJ4475" s="11" t="str">
        <f t="shared" si="1506"/>
        <v/>
      </c>
      <c r="AK4475" s="11" t="str">
        <f t="shared" si="1507"/>
        <v/>
      </c>
      <c r="AN4475" s="11" t="str">
        <f t="shared" si="1508"/>
        <v/>
      </c>
      <c r="AO4475" s="11" t="str">
        <f t="shared" si="1509"/>
        <v/>
      </c>
      <c r="AP4475" s="11" t="str">
        <f t="shared" si="1510"/>
        <v/>
      </c>
      <c r="AT4475" s="11" t="str">
        <f t="shared" si="1511"/>
        <v/>
      </c>
      <c r="AU4475" s="11" t="str">
        <f t="shared" si="1512"/>
        <v/>
      </c>
      <c r="AV4475" s="11" t="str">
        <f t="shared" si="1513"/>
        <v/>
      </c>
      <c r="AW4475" s="11" t="str">
        <f t="shared" si="1514"/>
        <v/>
      </c>
      <c r="AX4475" s="11" t="str">
        <f t="shared" si="1515"/>
        <v/>
      </c>
      <c r="AY4475" s="11" t="str">
        <f t="shared" si="1516"/>
        <v/>
      </c>
      <c r="AZ4475" s="11" t="str">
        <f t="shared" si="1517"/>
        <v/>
      </c>
      <c r="BA4475" s="11" t="str">
        <f t="shared" si="1518"/>
        <v xml:space="preserve"> </v>
      </c>
      <c r="BB4475" s="11" t="str">
        <f>IFERROR(IF(AW4475="","",VLOOKUP(AW4475,SUSS!R:S,2,FALSE)),AY4475*SUSS!$M$2)</f>
        <v/>
      </c>
      <c r="BC4475" s="11" t="str">
        <f t="shared" si="1519"/>
        <v/>
      </c>
    </row>
    <row r="4476" spans="29:55">
      <c r="AC4476" s="11" t="str">
        <f t="shared" si="1499"/>
        <v/>
      </c>
      <c r="AD4476" s="11" t="str">
        <f t="shared" si="1500"/>
        <v/>
      </c>
      <c r="AE4476" s="11" t="str">
        <f t="shared" si="1501"/>
        <v/>
      </c>
      <c r="AF4476" s="11" t="str">
        <f t="shared" si="1502"/>
        <v/>
      </c>
      <c r="AG4476" s="11" t="str">
        <f t="shared" si="1503"/>
        <v/>
      </c>
      <c r="AH4476" s="11" t="str">
        <f t="shared" si="1504"/>
        <v/>
      </c>
      <c r="AI4476" s="11" t="str">
        <f t="shared" si="1505"/>
        <v/>
      </c>
      <c r="AJ4476" s="11" t="str">
        <f t="shared" si="1506"/>
        <v/>
      </c>
      <c r="AK4476" s="11" t="str">
        <f t="shared" si="1507"/>
        <v/>
      </c>
      <c r="AN4476" s="11" t="str">
        <f t="shared" si="1508"/>
        <v/>
      </c>
      <c r="AO4476" s="11" t="str">
        <f t="shared" si="1509"/>
        <v/>
      </c>
      <c r="AP4476" s="11" t="str">
        <f t="shared" si="1510"/>
        <v/>
      </c>
      <c r="AT4476" s="11" t="str">
        <f t="shared" si="1511"/>
        <v/>
      </c>
      <c r="AU4476" s="11" t="str">
        <f t="shared" si="1512"/>
        <v/>
      </c>
      <c r="AV4476" s="11" t="str">
        <f t="shared" si="1513"/>
        <v/>
      </c>
      <c r="AW4476" s="11" t="str">
        <f t="shared" si="1514"/>
        <v/>
      </c>
      <c r="AX4476" s="11" t="str">
        <f t="shared" si="1515"/>
        <v/>
      </c>
      <c r="AY4476" s="11" t="str">
        <f t="shared" si="1516"/>
        <v/>
      </c>
      <c r="AZ4476" s="11" t="str">
        <f t="shared" si="1517"/>
        <v/>
      </c>
      <c r="BA4476" s="11" t="str">
        <f t="shared" si="1518"/>
        <v xml:space="preserve"> </v>
      </c>
      <c r="BB4476" s="11" t="str">
        <f>IFERROR(IF(AW4476="","",VLOOKUP(AW4476,SUSS!R:S,2,FALSE)),AY4476*SUSS!$M$2)</f>
        <v/>
      </c>
      <c r="BC4476" s="11" t="str">
        <f t="shared" si="1519"/>
        <v/>
      </c>
    </row>
    <row r="4477" spans="29:55">
      <c r="AC4477" s="11" t="str">
        <f t="shared" si="1499"/>
        <v/>
      </c>
      <c r="AD4477" s="11" t="str">
        <f t="shared" si="1500"/>
        <v/>
      </c>
      <c r="AE4477" s="11" t="str">
        <f t="shared" si="1501"/>
        <v/>
      </c>
      <c r="AF4477" s="11" t="str">
        <f t="shared" si="1502"/>
        <v/>
      </c>
      <c r="AG4477" s="11" t="str">
        <f t="shared" si="1503"/>
        <v/>
      </c>
      <c r="AH4477" s="11" t="str">
        <f t="shared" si="1504"/>
        <v/>
      </c>
      <c r="AI4477" s="11" t="str">
        <f t="shared" si="1505"/>
        <v/>
      </c>
      <c r="AJ4477" s="11" t="str">
        <f t="shared" si="1506"/>
        <v/>
      </c>
      <c r="AK4477" s="11" t="str">
        <f t="shared" si="1507"/>
        <v/>
      </c>
      <c r="AN4477" s="11" t="str">
        <f t="shared" si="1508"/>
        <v/>
      </c>
      <c r="AO4477" s="11" t="str">
        <f t="shared" si="1509"/>
        <v/>
      </c>
      <c r="AP4477" s="11" t="str">
        <f t="shared" si="1510"/>
        <v/>
      </c>
      <c r="AT4477" s="11" t="str">
        <f t="shared" si="1511"/>
        <v/>
      </c>
      <c r="AU4477" s="11" t="str">
        <f t="shared" si="1512"/>
        <v/>
      </c>
      <c r="AV4477" s="11" t="str">
        <f t="shared" si="1513"/>
        <v/>
      </c>
      <c r="AW4477" s="11" t="str">
        <f t="shared" si="1514"/>
        <v/>
      </c>
      <c r="AX4477" s="11" t="str">
        <f t="shared" si="1515"/>
        <v/>
      </c>
      <c r="AY4477" s="11" t="str">
        <f t="shared" si="1516"/>
        <v/>
      </c>
      <c r="AZ4477" s="11" t="str">
        <f t="shared" si="1517"/>
        <v/>
      </c>
      <c r="BA4477" s="11" t="str">
        <f t="shared" si="1518"/>
        <v xml:space="preserve"> </v>
      </c>
      <c r="BB4477" s="11" t="str">
        <f>IFERROR(IF(AW4477="","",VLOOKUP(AW4477,SUSS!R:S,2,FALSE)),AY4477*SUSS!$M$2)</f>
        <v/>
      </c>
      <c r="BC4477" s="11" t="str">
        <f t="shared" si="1519"/>
        <v/>
      </c>
    </row>
    <row r="4478" spans="29:55">
      <c r="AC4478" s="11" t="str">
        <f t="shared" si="1499"/>
        <v/>
      </c>
      <c r="AD4478" s="11" t="str">
        <f t="shared" si="1500"/>
        <v/>
      </c>
      <c r="AE4478" s="11" t="str">
        <f t="shared" si="1501"/>
        <v/>
      </c>
      <c r="AF4478" s="11" t="str">
        <f t="shared" si="1502"/>
        <v/>
      </c>
      <c r="AG4478" s="11" t="str">
        <f t="shared" si="1503"/>
        <v/>
      </c>
      <c r="AH4478" s="11" t="str">
        <f t="shared" si="1504"/>
        <v/>
      </c>
      <c r="AI4478" s="11" t="str">
        <f t="shared" si="1505"/>
        <v/>
      </c>
      <c r="AJ4478" s="11" t="str">
        <f t="shared" si="1506"/>
        <v/>
      </c>
      <c r="AK4478" s="11" t="str">
        <f t="shared" si="1507"/>
        <v/>
      </c>
      <c r="AN4478" s="11" t="str">
        <f t="shared" si="1508"/>
        <v/>
      </c>
      <c r="AO4478" s="11" t="str">
        <f t="shared" si="1509"/>
        <v/>
      </c>
      <c r="AP4478" s="11" t="str">
        <f t="shared" si="1510"/>
        <v/>
      </c>
      <c r="AT4478" s="11" t="str">
        <f t="shared" si="1511"/>
        <v/>
      </c>
      <c r="AU4478" s="11" t="str">
        <f t="shared" si="1512"/>
        <v/>
      </c>
      <c r="AV4478" s="11" t="str">
        <f t="shared" si="1513"/>
        <v/>
      </c>
      <c r="AW4478" s="11" t="str">
        <f t="shared" si="1514"/>
        <v/>
      </c>
      <c r="AX4478" s="11" t="str">
        <f t="shared" si="1515"/>
        <v/>
      </c>
      <c r="AY4478" s="11" t="str">
        <f t="shared" si="1516"/>
        <v/>
      </c>
      <c r="AZ4478" s="11" t="str">
        <f t="shared" si="1517"/>
        <v/>
      </c>
      <c r="BA4478" s="11" t="str">
        <f t="shared" si="1518"/>
        <v xml:space="preserve"> </v>
      </c>
      <c r="BB4478" s="11" t="str">
        <f>IFERROR(IF(AW4478="","",VLOOKUP(AW4478,SUSS!R:S,2,FALSE)),AY4478*SUSS!$M$2)</f>
        <v/>
      </c>
      <c r="BC4478" s="11" t="str">
        <f t="shared" si="1519"/>
        <v/>
      </c>
    </row>
    <row r="4479" spans="29:55">
      <c r="AC4479" s="11" t="str">
        <f t="shared" si="1499"/>
        <v/>
      </c>
      <c r="AD4479" s="11" t="str">
        <f t="shared" si="1500"/>
        <v/>
      </c>
      <c r="AE4479" s="11" t="str">
        <f t="shared" si="1501"/>
        <v/>
      </c>
      <c r="AF4479" s="11" t="str">
        <f t="shared" si="1502"/>
        <v/>
      </c>
      <c r="AG4479" s="11" t="str">
        <f t="shared" si="1503"/>
        <v/>
      </c>
      <c r="AH4479" s="11" t="str">
        <f t="shared" si="1504"/>
        <v/>
      </c>
      <c r="AI4479" s="11" t="str">
        <f t="shared" si="1505"/>
        <v/>
      </c>
      <c r="AJ4479" s="11" t="str">
        <f t="shared" si="1506"/>
        <v/>
      </c>
      <c r="AK4479" s="11" t="str">
        <f t="shared" si="1507"/>
        <v/>
      </c>
      <c r="AN4479" s="11" t="str">
        <f t="shared" si="1508"/>
        <v/>
      </c>
      <c r="AO4479" s="11" t="str">
        <f t="shared" si="1509"/>
        <v/>
      </c>
      <c r="AP4479" s="11" t="str">
        <f t="shared" si="1510"/>
        <v/>
      </c>
      <c r="AT4479" s="11" t="str">
        <f t="shared" si="1511"/>
        <v/>
      </c>
      <c r="AU4479" s="11" t="str">
        <f t="shared" si="1512"/>
        <v/>
      </c>
      <c r="AV4479" s="11" t="str">
        <f t="shared" si="1513"/>
        <v/>
      </c>
      <c r="AW4479" s="11" t="str">
        <f t="shared" si="1514"/>
        <v/>
      </c>
      <c r="AX4479" s="11" t="str">
        <f t="shared" si="1515"/>
        <v/>
      </c>
      <c r="AY4479" s="11" t="str">
        <f t="shared" si="1516"/>
        <v/>
      </c>
      <c r="AZ4479" s="11" t="str">
        <f t="shared" si="1517"/>
        <v/>
      </c>
      <c r="BA4479" s="11" t="str">
        <f t="shared" si="1518"/>
        <v xml:space="preserve"> </v>
      </c>
      <c r="BB4479" s="11" t="str">
        <f>IFERROR(IF(AW4479="","",VLOOKUP(AW4479,SUSS!R:S,2,FALSE)),AY4479*SUSS!$M$2)</f>
        <v/>
      </c>
      <c r="BC4479" s="11" t="str">
        <f t="shared" si="1519"/>
        <v/>
      </c>
    </row>
    <row r="4480" spans="29:55">
      <c r="AC4480" s="11" t="str">
        <f t="shared" si="1499"/>
        <v/>
      </c>
      <c r="AD4480" s="11" t="str">
        <f t="shared" si="1500"/>
        <v/>
      </c>
      <c r="AE4480" s="11" t="str">
        <f t="shared" si="1501"/>
        <v/>
      </c>
      <c r="AF4480" s="11" t="str">
        <f t="shared" si="1502"/>
        <v/>
      </c>
      <c r="AG4480" s="11" t="str">
        <f t="shared" si="1503"/>
        <v/>
      </c>
      <c r="AH4480" s="11" t="str">
        <f t="shared" si="1504"/>
        <v/>
      </c>
      <c r="AI4480" s="11" t="str">
        <f t="shared" si="1505"/>
        <v/>
      </c>
      <c r="AJ4480" s="11" t="str">
        <f t="shared" si="1506"/>
        <v/>
      </c>
      <c r="AK4480" s="11" t="str">
        <f t="shared" si="1507"/>
        <v/>
      </c>
      <c r="AN4480" s="11" t="str">
        <f t="shared" si="1508"/>
        <v/>
      </c>
      <c r="AO4480" s="11" t="str">
        <f t="shared" si="1509"/>
        <v/>
      </c>
      <c r="AP4480" s="11" t="str">
        <f t="shared" si="1510"/>
        <v/>
      </c>
      <c r="AT4480" s="11" t="str">
        <f t="shared" si="1511"/>
        <v/>
      </c>
      <c r="AU4480" s="11" t="str">
        <f t="shared" si="1512"/>
        <v/>
      </c>
      <c r="AV4480" s="11" t="str">
        <f t="shared" si="1513"/>
        <v/>
      </c>
      <c r="AW4480" s="11" t="str">
        <f t="shared" si="1514"/>
        <v/>
      </c>
      <c r="AX4480" s="11" t="str">
        <f t="shared" si="1515"/>
        <v/>
      </c>
      <c r="AY4480" s="11" t="str">
        <f t="shared" si="1516"/>
        <v/>
      </c>
      <c r="AZ4480" s="11" t="str">
        <f t="shared" si="1517"/>
        <v/>
      </c>
      <c r="BA4480" s="11" t="str">
        <f t="shared" si="1518"/>
        <v xml:space="preserve"> </v>
      </c>
      <c r="BB4480" s="11" t="str">
        <f>IFERROR(IF(AW4480="","",VLOOKUP(AW4480,SUSS!R:S,2,FALSE)),AY4480*SUSS!$M$2)</f>
        <v/>
      </c>
      <c r="BC4480" s="11" t="str">
        <f t="shared" si="1519"/>
        <v/>
      </c>
    </row>
    <row r="4481" spans="29:55">
      <c r="AC4481" s="11" t="str">
        <f t="shared" si="1499"/>
        <v/>
      </c>
      <c r="AD4481" s="11" t="str">
        <f t="shared" si="1500"/>
        <v/>
      </c>
      <c r="AE4481" s="11" t="str">
        <f t="shared" si="1501"/>
        <v/>
      </c>
      <c r="AF4481" s="11" t="str">
        <f t="shared" si="1502"/>
        <v/>
      </c>
      <c r="AG4481" s="11" t="str">
        <f t="shared" si="1503"/>
        <v/>
      </c>
      <c r="AH4481" s="11" t="str">
        <f t="shared" si="1504"/>
        <v/>
      </c>
      <c r="AI4481" s="11" t="str">
        <f t="shared" si="1505"/>
        <v/>
      </c>
      <c r="AJ4481" s="11" t="str">
        <f t="shared" si="1506"/>
        <v/>
      </c>
      <c r="AK4481" s="11" t="str">
        <f t="shared" si="1507"/>
        <v/>
      </c>
      <c r="AN4481" s="11" t="str">
        <f t="shared" si="1508"/>
        <v/>
      </c>
      <c r="AO4481" s="11" t="str">
        <f t="shared" si="1509"/>
        <v/>
      </c>
      <c r="AP4481" s="11" t="str">
        <f t="shared" si="1510"/>
        <v/>
      </c>
      <c r="AT4481" s="11" t="str">
        <f t="shared" si="1511"/>
        <v/>
      </c>
      <c r="AU4481" s="11" t="str">
        <f t="shared" si="1512"/>
        <v/>
      </c>
      <c r="AV4481" s="11" t="str">
        <f t="shared" si="1513"/>
        <v/>
      </c>
      <c r="AW4481" s="11" t="str">
        <f t="shared" si="1514"/>
        <v/>
      </c>
      <c r="AX4481" s="11" t="str">
        <f t="shared" si="1515"/>
        <v/>
      </c>
      <c r="AY4481" s="11" t="str">
        <f t="shared" si="1516"/>
        <v/>
      </c>
      <c r="AZ4481" s="11" t="str">
        <f t="shared" si="1517"/>
        <v/>
      </c>
      <c r="BA4481" s="11" t="str">
        <f t="shared" si="1518"/>
        <v xml:space="preserve"> </v>
      </c>
      <c r="BB4481" s="11" t="str">
        <f>IFERROR(IF(AW4481="","",VLOOKUP(AW4481,SUSS!R:S,2,FALSE)),AY4481*SUSS!$M$2)</f>
        <v/>
      </c>
      <c r="BC4481" s="11" t="str">
        <f t="shared" si="1519"/>
        <v/>
      </c>
    </row>
    <row r="4482" spans="29:55">
      <c r="AC4482" s="11" t="str">
        <f t="shared" si="1499"/>
        <v/>
      </c>
      <c r="AD4482" s="11" t="str">
        <f t="shared" si="1500"/>
        <v/>
      </c>
      <c r="AE4482" s="11" t="str">
        <f t="shared" si="1501"/>
        <v/>
      </c>
      <c r="AF4482" s="11" t="str">
        <f t="shared" si="1502"/>
        <v/>
      </c>
      <c r="AG4482" s="11" t="str">
        <f t="shared" si="1503"/>
        <v/>
      </c>
      <c r="AH4482" s="11" t="str">
        <f t="shared" si="1504"/>
        <v/>
      </c>
      <c r="AI4482" s="11" t="str">
        <f t="shared" si="1505"/>
        <v/>
      </c>
      <c r="AJ4482" s="11" t="str">
        <f t="shared" si="1506"/>
        <v/>
      </c>
      <c r="AK4482" s="11" t="str">
        <f t="shared" si="1507"/>
        <v/>
      </c>
      <c r="AN4482" s="11" t="str">
        <f t="shared" si="1508"/>
        <v/>
      </c>
      <c r="AO4482" s="11" t="str">
        <f t="shared" si="1509"/>
        <v/>
      </c>
      <c r="AP4482" s="11" t="str">
        <f t="shared" si="1510"/>
        <v/>
      </c>
      <c r="AT4482" s="11" t="str">
        <f t="shared" si="1511"/>
        <v/>
      </c>
      <c r="AU4482" s="11" t="str">
        <f t="shared" si="1512"/>
        <v/>
      </c>
      <c r="AV4482" s="11" t="str">
        <f t="shared" si="1513"/>
        <v/>
      </c>
      <c r="AW4482" s="11" t="str">
        <f t="shared" si="1514"/>
        <v/>
      </c>
      <c r="AX4482" s="11" t="str">
        <f t="shared" si="1515"/>
        <v/>
      </c>
      <c r="AY4482" s="11" t="str">
        <f t="shared" si="1516"/>
        <v/>
      </c>
      <c r="AZ4482" s="11" t="str">
        <f t="shared" si="1517"/>
        <v/>
      </c>
      <c r="BA4482" s="11" t="str">
        <f t="shared" si="1518"/>
        <v xml:space="preserve"> </v>
      </c>
      <c r="BB4482" s="11" t="str">
        <f>IFERROR(IF(AW4482="","",VLOOKUP(AW4482,SUSS!R:S,2,FALSE)),AY4482*SUSS!$M$2)</f>
        <v/>
      </c>
      <c r="BC4482" s="11" t="str">
        <f t="shared" si="1519"/>
        <v/>
      </c>
    </row>
    <row r="4483" spans="29:55">
      <c r="AC4483" s="11" t="str">
        <f t="shared" si="1499"/>
        <v/>
      </c>
      <c r="AD4483" s="11" t="str">
        <f t="shared" si="1500"/>
        <v/>
      </c>
      <c r="AE4483" s="11" t="str">
        <f t="shared" si="1501"/>
        <v/>
      </c>
      <c r="AF4483" s="11" t="str">
        <f t="shared" si="1502"/>
        <v/>
      </c>
      <c r="AG4483" s="11" t="str">
        <f t="shared" si="1503"/>
        <v/>
      </c>
      <c r="AH4483" s="11" t="str">
        <f t="shared" si="1504"/>
        <v/>
      </c>
      <c r="AI4483" s="11" t="str">
        <f t="shared" si="1505"/>
        <v/>
      </c>
      <c r="AJ4483" s="11" t="str">
        <f t="shared" si="1506"/>
        <v/>
      </c>
      <c r="AK4483" s="11" t="str">
        <f t="shared" si="1507"/>
        <v/>
      </c>
      <c r="AN4483" s="11" t="str">
        <f t="shared" si="1508"/>
        <v/>
      </c>
      <c r="AO4483" s="11" t="str">
        <f t="shared" si="1509"/>
        <v/>
      </c>
      <c r="AP4483" s="11" t="str">
        <f t="shared" si="1510"/>
        <v/>
      </c>
      <c r="AT4483" s="11" t="str">
        <f t="shared" si="1511"/>
        <v/>
      </c>
      <c r="AU4483" s="11" t="str">
        <f t="shared" si="1512"/>
        <v/>
      </c>
      <c r="AV4483" s="11" t="str">
        <f t="shared" si="1513"/>
        <v/>
      </c>
      <c r="AW4483" s="11" t="str">
        <f t="shared" si="1514"/>
        <v/>
      </c>
      <c r="AX4483" s="11" t="str">
        <f t="shared" si="1515"/>
        <v/>
      </c>
      <c r="AY4483" s="11" t="str">
        <f t="shared" si="1516"/>
        <v/>
      </c>
      <c r="AZ4483" s="11" t="str">
        <f t="shared" si="1517"/>
        <v/>
      </c>
      <c r="BA4483" s="11" t="str">
        <f t="shared" si="1518"/>
        <v xml:space="preserve"> </v>
      </c>
      <c r="BB4483" s="11" t="str">
        <f>IFERROR(IF(AW4483="","",VLOOKUP(AW4483,SUSS!R:S,2,FALSE)),AY4483*SUSS!$M$2)</f>
        <v/>
      </c>
      <c r="BC4483" s="11" t="str">
        <f t="shared" si="1519"/>
        <v/>
      </c>
    </row>
    <row r="4484" spans="29:55">
      <c r="AC4484" s="11" t="str">
        <f t="shared" si="1499"/>
        <v/>
      </c>
      <c r="AD4484" s="11" t="str">
        <f t="shared" si="1500"/>
        <v/>
      </c>
      <c r="AE4484" s="11" t="str">
        <f t="shared" si="1501"/>
        <v/>
      </c>
      <c r="AF4484" s="11" t="str">
        <f t="shared" si="1502"/>
        <v/>
      </c>
      <c r="AG4484" s="11" t="str">
        <f t="shared" si="1503"/>
        <v/>
      </c>
      <c r="AH4484" s="11" t="str">
        <f t="shared" si="1504"/>
        <v/>
      </c>
      <c r="AI4484" s="11" t="str">
        <f t="shared" si="1505"/>
        <v/>
      </c>
      <c r="AJ4484" s="11" t="str">
        <f t="shared" si="1506"/>
        <v/>
      </c>
      <c r="AK4484" s="11" t="str">
        <f t="shared" si="1507"/>
        <v/>
      </c>
      <c r="AN4484" s="11" t="str">
        <f t="shared" si="1508"/>
        <v/>
      </c>
      <c r="AO4484" s="11" t="str">
        <f t="shared" si="1509"/>
        <v/>
      </c>
      <c r="AP4484" s="11" t="str">
        <f t="shared" si="1510"/>
        <v/>
      </c>
      <c r="AT4484" s="11" t="str">
        <f t="shared" si="1511"/>
        <v/>
      </c>
      <c r="AU4484" s="11" t="str">
        <f t="shared" si="1512"/>
        <v/>
      </c>
      <c r="AV4484" s="11" t="str">
        <f t="shared" si="1513"/>
        <v/>
      </c>
      <c r="AW4484" s="11" t="str">
        <f t="shared" si="1514"/>
        <v/>
      </c>
      <c r="AX4484" s="11" t="str">
        <f t="shared" si="1515"/>
        <v/>
      </c>
      <c r="AY4484" s="11" t="str">
        <f t="shared" si="1516"/>
        <v/>
      </c>
      <c r="AZ4484" s="11" t="str">
        <f t="shared" si="1517"/>
        <v/>
      </c>
      <c r="BA4484" s="11" t="str">
        <f t="shared" si="1518"/>
        <v xml:space="preserve"> </v>
      </c>
      <c r="BB4484" s="11" t="str">
        <f>IFERROR(IF(AW4484="","",VLOOKUP(AW4484,SUSS!R:S,2,FALSE)),AY4484*SUSS!$M$2)</f>
        <v/>
      </c>
      <c r="BC4484" s="11" t="str">
        <f t="shared" si="1519"/>
        <v/>
      </c>
    </row>
    <row r="4485" spans="29:55">
      <c r="AC4485" s="11" t="str">
        <f t="shared" si="1499"/>
        <v/>
      </c>
      <c r="AD4485" s="11" t="str">
        <f t="shared" si="1500"/>
        <v/>
      </c>
      <c r="AE4485" s="11" t="str">
        <f t="shared" si="1501"/>
        <v/>
      </c>
      <c r="AF4485" s="11" t="str">
        <f t="shared" si="1502"/>
        <v/>
      </c>
      <c r="AG4485" s="11" t="str">
        <f t="shared" si="1503"/>
        <v/>
      </c>
      <c r="AH4485" s="11" t="str">
        <f t="shared" si="1504"/>
        <v/>
      </c>
      <c r="AI4485" s="11" t="str">
        <f t="shared" si="1505"/>
        <v/>
      </c>
      <c r="AJ4485" s="11" t="str">
        <f t="shared" si="1506"/>
        <v/>
      </c>
      <c r="AK4485" s="11" t="str">
        <f t="shared" si="1507"/>
        <v/>
      </c>
      <c r="AN4485" s="11" t="str">
        <f t="shared" si="1508"/>
        <v/>
      </c>
      <c r="AO4485" s="11" t="str">
        <f t="shared" si="1509"/>
        <v/>
      </c>
      <c r="AP4485" s="11" t="str">
        <f t="shared" si="1510"/>
        <v/>
      </c>
      <c r="AT4485" s="11" t="str">
        <f t="shared" si="1511"/>
        <v/>
      </c>
      <c r="AU4485" s="11" t="str">
        <f t="shared" si="1512"/>
        <v/>
      </c>
      <c r="AV4485" s="11" t="str">
        <f t="shared" si="1513"/>
        <v/>
      </c>
      <c r="AW4485" s="11" t="str">
        <f t="shared" si="1514"/>
        <v/>
      </c>
      <c r="AX4485" s="11" t="str">
        <f t="shared" si="1515"/>
        <v/>
      </c>
      <c r="AY4485" s="11" t="str">
        <f t="shared" si="1516"/>
        <v/>
      </c>
      <c r="AZ4485" s="11" t="str">
        <f t="shared" si="1517"/>
        <v/>
      </c>
      <c r="BA4485" s="11" t="str">
        <f t="shared" si="1518"/>
        <v xml:space="preserve"> </v>
      </c>
      <c r="BB4485" s="11" t="str">
        <f>IFERROR(IF(AW4485="","",VLOOKUP(AW4485,SUSS!R:S,2,FALSE)),AY4485*SUSS!$M$2)</f>
        <v/>
      </c>
      <c r="BC4485" s="11" t="str">
        <f t="shared" si="1519"/>
        <v/>
      </c>
    </row>
    <row r="4486" spans="29:55">
      <c r="AC4486" s="11" t="str">
        <f t="shared" si="1499"/>
        <v/>
      </c>
      <c r="AD4486" s="11" t="str">
        <f t="shared" si="1500"/>
        <v/>
      </c>
      <c r="AE4486" s="11" t="str">
        <f t="shared" si="1501"/>
        <v/>
      </c>
      <c r="AF4486" s="11" t="str">
        <f t="shared" si="1502"/>
        <v/>
      </c>
      <c r="AG4486" s="11" t="str">
        <f t="shared" si="1503"/>
        <v/>
      </c>
      <c r="AH4486" s="11" t="str">
        <f t="shared" si="1504"/>
        <v/>
      </c>
      <c r="AI4486" s="11" t="str">
        <f t="shared" si="1505"/>
        <v/>
      </c>
      <c r="AJ4486" s="11" t="str">
        <f t="shared" si="1506"/>
        <v/>
      </c>
      <c r="AK4486" s="11" t="str">
        <f t="shared" si="1507"/>
        <v/>
      </c>
      <c r="AN4486" s="11" t="str">
        <f t="shared" si="1508"/>
        <v/>
      </c>
      <c r="AO4486" s="11" t="str">
        <f t="shared" si="1509"/>
        <v/>
      </c>
      <c r="AP4486" s="11" t="str">
        <f t="shared" si="1510"/>
        <v/>
      </c>
      <c r="AT4486" s="11" t="str">
        <f t="shared" si="1511"/>
        <v/>
      </c>
      <c r="AU4486" s="11" t="str">
        <f t="shared" si="1512"/>
        <v/>
      </c>
      <c r="AV4486" s="11" t="str">
        <f t="shared" si="1513"/>
        <v/>
      </c>
      <c r="AW4486" s="11" t="str">
        <f t="shared" si="1514"/>
        <v/>
      </c>
      <c r="AX4486" s="11" t="str">
        <f t="shared" si="1515"/>
        <v/>
      </c>
      <c r="AY4486" s="11" t="str">
        <f t="shared" si="1516"/>
        <v/>
      </c>
      <c r="AZ4486" s="11" t="str">
        <f t="shared" si="1517"/>
        <v/>
      </c>
      <c r="BA4486" s="11" t="str">
        <f t="shared" si="1518"/>
        <v xml:space="preserve"> </v>
      </c>
      <c r="BB4486" s="11" t="str">
        <f>IFERROR(IF(AW4486="","",VLOOKUP(AW4486,SUSS!R:S,2,FALSE)),AY4486*SUSS!$M$2)</f>
        <v/>
      </c>
      <c r="BC4486" s="11" t="str">
        <f t="shared" si="1519"/>
        <v/>
      </c>
    </row>
    <row r="4487" spans="29:55">
      <c r="AC4487" s="11" t="str">
        <f t="shared" si="1499"/>
        <v/>
      </c>
      <c r="AD4487" s="11" t="str">
        <f t="shared" si="1500"/>
        <v/>
      </c>
      <c r="AE4487" s="11" t="str">
        <f t="shared" si="1501"/>
        <v/>
      </c>
      <c r="AF4487" s="11" t="str">
        <f t="shared" si="1502"/>
        <v/>
      </c>
      <c r="AG4487" s="11" t="str">
        <f t="shared" si="1503"/>
        <v/>
      </c>
      <c r="AH4487" s="11" t="str">
        <f t="shared" si="1504"/>
        <v/>
      </c>
      <c r="AI4487" s="11" t="str">
        <f t="shared" si="1505"/>
        <v/>
      </c>
      <c r="AJ4487" s="11" t="str">
        <f t="shared" si="1506"/>
        <v/>
      </c>
      <c r="AK4487" s="11" t="str">
        <f t="shared" si="1507"/>
        <v/>
      </c>
      <c r="AN4487" s="11" t="str">
        <f t="shared" si="1508"/>
        <v/>
      </c>
      <c r="AO4487" s="11" t="str">
        <f t="shared" si="1509"/>
        <v/>
      </c>
      <c r="AP4487" s="11" t="str">
        <f t="shared" si="1510"/>
        <v/>
      </c>
      <c r="AT4487" s="11" t="str">
        <f t="shared" si="1511"/>
        <v/>
      </c>
      <c r="AU4487" s="11" t="str">
        <f t="shared" si="1512"/>
        <v/>
      </c>
      <c r="AV4487" s="11" t="str">
        <f t="shared" si="1513"/>
        <v/>
      </c>
      <c r="AW4487" s="11" t="str">
        <f t="shared" si="1514"/>
        <v/>
      </c>
      <c r="AX4487" s="11" t="str">
        <f t="shared" si="1515"/>
        <v/>
      </c>
      <c r="AY4487" s="11" t="str">
        <f t="shared" si="1516"/>
        <v/>
      </c>
      <c r="AZ4487" s="11" t="str">
        <f t="shared" si="1517"/>
        <v/>
      </c>
      <c r="BA4487" s="11" t="str">
        <f t="shared" si="1518"/>
        <v xml:space="preserve"> </v>
      </c>
      <c r="BB4487" s="11" t="str">
        <f>IFERROR(IF(AW4487="","",VLOOKUP(AW4487,SUSS!R:S,2,FALSE)),AY4487*SUSS!$M$2)</f>
        <v/>
      </c>
      <c r="BC4487" s="11" t="str">
        <f t="shared" si="1519"/>
        <v/>
      </c>
    </row>
    <row r="4488" spans="29:55">
      <c r="AC4488" s="11" t="str">
        <f t="shared" si="1499"/>
        <v/>
      </c>
      <c r="AD4488" s="11" t="str">
        <f t="shared" si="1500"/>
        <v/>
      </c>
      <c r="AE4488" s="11" t="str">
        <f t="shared" si="1501"/>
        <v/>
      </c>
      <c r="AF4488" s="11" t="str">
        <f t="shared" si="1502"/>
        <v/>
      </c>
      <c r="AG4488" s="11" t="str">
        <f t="shared" si="1503"/>
        <v/>
      </c>
      <c r="AH4488" s="11" t="str">
        <f t="shared" si="1504"/>
        <v/>
      </c>
      <c r="AI4488" s="11" t="str">
        <f t="shared" si="1505"/>
        <v/>
      </c>
      <c r="AJ4488" s="11" t="str">
        <f t="shared" si="1506"/>
        <v/>
      </c>
      <c r="AK4488" s="11" t="str">
        <f t="shared" si="1507"/>
        <v/>
      </c>
      <c r="AN4488" s="11" t="str">
        <f t="shared" si="1508"/>
        <v/>
      </c>
      <c r="AO4488" s="11" t="str">
        <f t="shared" si="1509"/>
        <v/>
      </c>
      <c r="AP4488" s="11" t="str">
        <f t="shared" si="1510"/>
        <v/>
      </c>
      <c r="AT4488" s="11" t="str">
        <f t="shared" si="1511"/>
        <v/>
      </c>
      <c r="AU4488" s="11" t="str">
        <f t="shared" si="1512"/>
        <v/>
      </c>
      <c r="AV4488" s="11" t="str">
        <f t="shared" si="1513"/>
        <v/>
      </c>
      <c r="AW4488" s="11" t="str">
        <f t="shared" si="1514"/>
        <v/>
      </c>
      <c r="AX4488" s="11" t="str">
        <f t="shared" si="1515"/>
        <v/>
      </c>
      <c r="AY4488" s="11" t="str">
        <f t="shared" si="1516"/>
        <v/>
      </c>
      <c r="AZ4488" s="11" t="str">
        <f t="shared" si="1517"/>
        <v/>
      </c>
      <c r="BA4488" s="11" t="str">
        <f t="shared" si="1518"/>
        <v xml:space="preserve"> </v>
      </c>
      <c r="BB4488" s="11" t="str">
        <f>IFERROR(IF(AW4488="","",VLOOKUP(AW4488,SUSS!R:S,2,FALSE)),AY4488*SUSS!$M$2)</f>
        <v/>
      </c>
      <c r="BC4488" s="11" t="str">
        <f t="shared" si="1519"/>
        <v/>
      </c>
    </row>
    <row r="4489" spans="29:55">
      <c r="AC4489" s="11" t="str">
        <f t="shared" si="1499"/>
        <v/>
      </c>
      <c r="AD4489" s="11" t="str">
        <f t="shared" si="1500"/>
        <v/>
      </c>
      <c r="AE4489" s="11" t="str">
        <f t="shared" si="1501"/>
        <v/>
      </c>
      <c r="AF4489" s="11" t="str">
        <f t="shared" si="1502"/>
        <v/>
      </c>
      <c r="AG4489" s="11" t="str">
        <f t="shared" si="1503"/>
        <v/>
      </c>
      <c r="AH4489" s="11" t="str">
        <f t="shared" si="1504"/>
        <v/>
      </c>
      <c r="AI4489" s="11" t="str">
        <f t="shared" si="1505"/>
        <v/>
      </c>
      <c r="AJ4489" s="11" t="str">
        <f t="shared" si="1506"/>
        <v/>
      </c>
      <c r="AK4489" s="11" t="str">
        <f t="shared" si="1507"/>
        <v/>
      </c>
      <c r="AN4489" s="11" t="str">
        <f t="shared" si="1508"/>
        <v/>
      </c>
      <c r="AO4489" s="11" t="str">
        <f t="shared" si="1509"/>
        <v/>
      </c>
      <c r="AP4489" s="11" t="str">
        <f t="shared" si="1510"/>
        <v/>
      </c>
      <c r="AT4489" s="11" t="str">
        <f t="shared" si="1511"/>
        <v/>
      </c>
      <c r="AU4489" s="11" t="str">
        <f t="shared" si="1512"/>
        <v/>
      </c>
      <c r="AV4489" s="11" t="str">
        <f t="shared" si="1513"/>
        <v/>
      </c>
      <c r="AW4489" s="11" t="str">
        <f t="shared" si="1514"/>
        <v/>
      </c>
      <c r="AX4489" s="11" t="str">
        <f t="shared" si="1515"/>
        <v/>
      </c>
      <c r="AY4489" s="11" t="str">
        <f t="shared" si="1516"/>
        <v/>
      </c>
      <c r="AZ4489" s="11" t="str">
        <f t="shared" si="1517"/>
        <v/>
      </c>
      <c r="BA4489" s="11" t="str">
        <f t="shared" si="1518"/>
        <v xml:space="preserve"> </v>
      </c>
      <c r="BB4489" s="11" t="str">
        <f>IFERROR(IF(AW4489="","",VLOOKUP(AW4489,SUSS!R:S,2,FALSE)),AY4489*SUSS!$M$2)</f>
        <v/>
      </c>
      <c r="BC4489" s="11" t="str">
        <f t="shared" si="1519"/>
        <v/>
      </c>
    </row>
    <row r="4490" spans="29:55">
      <c r="AC4490" s="11" t="str">
        <f t="shared" si="1499"/>
        <v/>
      </c>
      <c r="AD4490" s="11" t="str">
        <f t="shared" si="1500"/>
        <v/>
      </c>
      <c r="AE4490" s="11" t="str">
        <f t="shared" si="1501"/>
        <v/>
      </c>
      <c r="AF4490" s="11" t="str">
        <f t="shared" si="1502"/>
        <v/>
      </c>
      <c r="AG4490" s="11" t="str">
        <f t="shared" si="1503"/>
        <v/>
      </c>
      <c r="AH4490" s="11" t="str">
        <f t="shared" si="1504"/>
        <v/>
      </c>
      <c r="AI4490" s="11" t="str">
        <f t="shared" si="1505"/>
        <v/>
      </c>
      <c r="AJ4490" s="11" t="str">
        <f t="shared" si="1506"/>
        <v/>
      </c>
      <c r="AK4490" s="11" t="str">
        <f t="shared" si="1507"/>
        <v/>
      </c>
      <c r="AN4490" s="11" t="str">
        <f t="shared" si="1508"/>
        <v/>
      </c>
      <c r="AO4490" s="11" t="str">
        <f t="shared" si="1509"/>
        <v/>
      </c>
      <c r="AP4490" s="11" t="str">
        <f t="shared" si="1510"/>
        <v/>
      </c>
      <c r="AT4490" s="11" t="str">
        <f t="shared" si="1511"/>
        <v/>
      </c>
      <c r="AU4490" s="11" t="str">
        <f t="shared" si="1512"/>
        <v/>
      </c>
      <c r="AV4490" s="11" t="str">
        <f t="shared" si="1513"/>
        <v/>
      </c>
      <c r="AW4490" s="11" t="str">
        <f t="shared" si="1514"/>
        <v/>
      </c>
      <c r="AX4490" s="11" t="str">
        <f t="shared" si="1515"/>
        <v/>
      </c>
      <c r="AY4490" s="11" t="str">
        <f t="shared" si="1516"/>
        <v/>
      </c>
      <c r="AZ4490" s="11" t="str">
        <f t="shared" si="1517"/>
        <v/>
      </c>
      <c r="BA4490" s="11" t="str">
        <f t="shared" si="1518"/>
        <v xml:space="preserve"> </v>
      </c>
      <c r="BB4490" s="11" t="str">
        <f>IFERROR(IF(AW4490="","",VLOOKUP(AW4490,SUSS!R:S,2,FALSE)),AY4490*SUSS!$M$2)</f>
        <v/>
      </c>
      <c r="BC4490" s="11" t="str">
        <f t="shared" si="1519"/>
        <v/>
      </c>
    </row>
    <row r="4491" spans="29:55">
      <c r="AC4491" s="11" t="str">
        <f t="shared" si="1499"/>
        <v/>
      </c>
      <c r="AD4491" s="11" t="str">
        <f t="shared" si="1500"/>
        <v/>
      </c>
      <c r="AE4491" s="11" t="str">
        <f t="shared" si="1501"/>
        <v/>
      </c>
      <c r="AF4491" s="11" t="str">
        <f t="shared" si="1502"/>
        <v/>
      </c>
      <c r="AG4491" s="11" t="str">
        <f t="shared" si="1503"/>
        <v/>
      </c>
      <c r="AH4491" s="11" t="str">
        <f t="shared" si="1504"/>
        <v/>
      </c>
      <c r="AI4491" s="11" t="str">
        <f t="shared" si="1505"/>
        <v/>
      </c>
      <c r="AJ4491" s="11" t="str">
        <f t="shared" si="1506"/>
        <v/>
      </c>
      <c r="AK4491" s="11" t="str">
        <f t="shared" si="1507"/>
        <v/>
      </c>
      <c r="AN4491" s="11" t="str">
        <f t="shared" si="1508"/>
        <v/>
      </c>
      <c r="AO4491" s="11" t="str">
        <f t="shared" si="1509"/>
        <v/>
      </c>
      <c r="AP4491" s="11" t="str">
        <f t="shared" si="1510"/>
        <v/>
      </c>
      <c r="AT4491" s="11" t="str">
        <f t="shared" si="1511"/>
        <v/>
      </c>
      <c r="AU4491" s="11" t="str">
        <f t="shared" si="1512"/>
        <v/>
      </c>
      <c r="AV4491" s="11" t="str">
        <f t="shared" si="1513"/>
        <v/>
      </c>
      <c r="AW4491" s="11" t="str">
        <f t="shared" si="1514"/>
        <v/>
      </c>
      <c r="AX4491" s="11" t="str">
        <f t="shared" si="1515"/>
        <v/>
      </c>
      <c r="AY4491" s="11" t="str">
        <f t="shared" si="1516"/>
        <v/>
      </c>
      <c r="AZ4491" s="11" t="str">
        <f t="shared" si="1517"/>
        <v/>
      </c>
      <c r="BA4491" s="11" t="str">
        <f t="shared" si="1518"/>
        <v xml:space="preserve"> </v>
      </c>
      <c r="BB4491" s="11" t="str">
        <f>IFERROR(IF(AW4491="","",VLOOKUP(AW4491,SUSS!R:S,2,FALSE)),AY4491*SUSS!$M$2)</f>
        <v/>
      </c>
      <c r="BC4491" s="11" t="str">
        <f t="shared" si="1519"/>
        <v/>
      </c>
    </row>
    <row r="4492" spans="29:55">
      <c r="AC4492" s="11" t="str">
        <f t="shared" si="1499"/>
        <v/>
      </c>
      <c r="AD4492" s="11" t="str">
        <f t="shared" si="1500"/>
        <v/>
      </c>
      <c r="AE4492" s="11" t="str">
        <f t="shared" si="1501"/>
        <v/>
      </c>
      <c r="AF4492" s="11" t="str">
        <f t="shared" si="1502"/>
        <v/>
      </c>
      <c r="AG4492" s="11" t="str">
        <f t="shared" si="1503"/>
        <v/>
      </c>
      <c r="AH4492" s="11" t="str">
        <f t="shared" si="1504"/>
        <v/>
      </c>
      <c r="AI4492" s="11" t="str">
        <f t="shared" si="1505"/>
        <v/>
      </c>
      <c r="AJ4492" s="11" t="str">
        <f t="shared" si="1506"/>
        <v/>
      </c>
      <c r="AK4492" s="11" t="str">
        <f t="shared" si="1507"/>
        <v/>
      </c>
      <c r="AN4492" s="11" t="str">
        <f t="shared" si="1508"/>
        <v/>
      </c>
      <c r="AO4492" s="11" t="str">
        <f t="shared" si="1509"/>
        <v/>
      </c>
      <c r="AP4492" s="11" t="str">
        <f t="shared" si="1510"/>
        <v/>
      </c>
      <c r="AT4492" s="11" t="str">
        <f t="shared" si="1511"/>
        <v/>
      </c>
      <c r="AU4492" s="11" t="str">
        <f t="shared" si="1512"/>
        <v/>
      </c>
      <c r="AV4492" s="11" t="str">
        <f t="shared" si="1513"/>
        <v/>
      </c>
      <c r="AW4492" s="11" t="str">
        <f t="shared" si="1514"/>
        <v/>
      </c>
      <c r="AX4492" s="11" t="str">
        <f t="shared" si="1515"/>
        <v/>
      </c>
      <c r="AY4492" s="11" t="str">
        <f t="shared" si="1516"/>
        <v/>
      </c>
      <c r="AZ4492" s="11" t="str">
        <f t="shared" si="1517"/>
        <v/>
      </c>
      <c r="BA4492" s="11" t="str">
        <f t="shared" si="1518"/>
        <v xml:space="preserve"> </v>
      </c>
      <c r="BB4492" s="11" t="str">
        <f>IFERROR(IF(AW4492="","",VLOOKUP(AW4492,SUSS!R:S,2,FALSE)),AY4492*SUSS!$M$2)</f>
        <v/>
      </c>
      <c r="BC4492" s="11" t="str">
        <f t="shared" si="1519"/>
        <v/>
      </c>
    </row>
    <row r="4493" spans="29:55">
      <c r="AC4493" s="11" t="str">
        <f t="shared" si="1499"/>
        <v/>
      </c>
      <c r="AD4493" s="11" t="str">
        <f t="shared" si="1500"/>
        <v/>
      </c>
      <c r="AE4493" s="11" t="str">
        <f t="shared" si="1501"/>
        <v/>
      </c>
      <c r="AF4493" s="11" t="str">
        <f t="shared" si="1502"/>
        <v/>
      </c>
      <c r="AG4493" s="11" t="str">
        <f t="shared" si="1503"/>
        <v/>
      </c>
      <c r="AH4493" s="11" t="str">
        <f t="shared" si="1504"/>
        <v/>
      </c>
      <c r="AI4493" s="11" t="str">
        <f t="shared" si="1505"/>
        <v/>
      </c>
      <c r="AJ4493" s="11" t="str">
        <f t="shared" si="1506"/>
        <v/>
      </c>
      <c r="AK4493" s="11" t="str">
        <f t="shared" si="1507"/>
        <v/>
      </c>
      <c r="AN4493" s="11" t="str">
        <f t="shared" si="1508"/>
        <v/>
      </c>
      <c r="AO4493" s="11" t="str">
        <f t="shared" si="1509"/>
        <v/>
      </c>
      <c r="AP4493" s="11" t="str">
        <f t="shared" si="1510"/>
        <v/>
      </c>
      <c r="AT4493" s="11" t="str">
        <f t="shared" si="1511"/>
        <v/>
      </c>
      <c r="AU4493" s="11" t="str">
        <f t="shared" si="1512"/>
        <v/>
      </c>
      <c r="AV4493" s="11" t="str">
        <f t="shared" si="1513"/>
        <v/>
      </c>
      <c r="AW4493" s="11" t="str">
        <f t="shared" si="1514"/>
        <v/>
      </c>
      <c r="AX4493" s="11" t="str">
        <f t="shared" si="1515"/>
        <v/>
      </c>
      <c r="AY4493" s="11" t="str">
        <f t="shared" si="1516"/>
        <v/>
      </c>
      <c r="AZ4493" s="11" t="str">
        <f t="shared" si="1517"/>
        <v/>
      </c>
      <c r="BA4493" s="11" t="str">
        <f t="shared" si="1518"/>
        <v xml:space="preserve"> </v>
      </c>
      <c r="BB4493" s="11" t="str">
        <f>IFERROR(IF(AW4493="","",VLOOKUP(AW4493,SUSS!R:S,2,FALSE)),AY4493*SUSS!$M$2)</f>
        <v/>
      </c>
      <c r="BC4493" s="11" t="str">
        <f t="shared" si="1519"/>
        <v/>
      </c>
    </row>
    <row r="4494" spans="29:55">
      <c r="AC4494" s="11" t="str">
        <f t="shared" si="1499"/>
        <v/>
      </c>
      <c r="AD4494" s="11" t="str">
        <f t="shared" si="1500"/>
        <v/>
      </c>
      <c r="AE4494" s="11" t="str">
        <f t="shared" si="1501"/>
        <v/>
      </c>
      <c r="AF4494" s="11" t="str">
        <f t="shared" si="1502"/>
        <v/>
      </c>
      <c r="AG4494" s="11" t="str">
        <f t="shared" si="1503"/>
        <v/>
      </c>
      <c r="AH4494" s="11" t="str">
        <f t="shared" si="1504"/>
        <v/>
      </c>
      <c r="AI4494" s="11" t="str">
        <f t="shared" si="1505"/>
        <v/>
      </c>
      <c r="AJ4494" s="11" t="str">
        <f t="shared" si="1506"/>
        <v/>
      </c>
      <c r="AK4494" s="11" t="str">
        <f t="shared" si="1507"/>
        <v/>
      </c>
      <c r="AN4494" s="11" t="str">
        <f t="shared" si="1508"/>
        <v/>
      </c>
      <c r="AO4494" s="11" t="str">
        <f t="shared" si="1509"/>
        <v/>
      </c>
      <c r="AP4494" s="11" t="str">
        <f t="shared" si="1510"/>
        <v/>
      </c>
      <c r="AT4494" s="11" t="str">
        <f t="shared" si="1511"/>
        <v/>
      </c>
      <c r="AU4494" s="11" t="str">
        <f t="shared" si="1512"/>
        <v/>
      </c>
      <c r="AV4494" s="11" t="str">
        <f t="shared" si="1513"/>
        <v/>
      </c>
      <c r="AW4494" s="11" t="str">
        <f t="shared" si="1514"/>
        <v/>
      </c>
      <c r="AX4494" s="11" t="str">
        <f t="shared" si="1515"/>
        <v/>
      </c>
      <c r="AY4494" s="11" t="str">
        <f t="shared" si="1516"/>
        <v/>
      </c>
      <c r="AZ4494" s="11" t="str">
        <f t="shared" si="1517"/>
        <v/>
      </c>
      <c r="BA4494" s="11" t="str">
        <f t="shared" si="1518"/>
        <v xml:space="preserve"> </v>
      </c>
      <c r="BB4494" s="11" t="str">
        <f>IFERROR(IF(AW4494="","",VLOOKUP(AW4494,SUSS!R:S,2,FALSE)),AY4494*SUSS!$M$2)</f>
        <v/>
      </c>
      <c r="BC4494" s="11" t="str">
        <f t="shared" si="1519"/>
        <v/>
      </c>
    </row>
    <row r="4495" spans="29:55">
      <c r="AC4495" s="11" t="str">
        <f t="shared" si="1499"/>
        <v/>
      </c>
      <c r="AD4495" s="11" t="str">
        <f t="shared" si="1500"/>
        <v/>
      </c>
      <c r="AE4495" s="11" t="str">
        <f t="shared" si="1501"/>
        <v/>
      </c>
      <c r="AF4495" s="11" t="str">
        <f t="shared" si="1502"/>
        <v/>
      </c>
      <c r="AG4495" s="11" t="str">
        <f t="shared" si="1503"/>
        <v/>
      </c>
      <c r="AH4495" s="11" t="str">
        <f t="shared" si="1504"/>
        <v/>
      </c>
      <c r="AI4495" s="11" t="str">
        <f t="shared" si="1505"/>
        <v/>
      </c>
      <c r="AJ4495" s="11" t="str">
        <f t="shared" si="1506"/>
        <v/>
      </c>
      <c r="AK4495" s="11" t="str">
        <f t="shared" si="1507"/>
        <v/>
      </c>
      <c r="AN4495" s="11" t="str">
        <f t="shared" si="1508"/>
        <v/>
      </c>
      <c r="AO4495" s="11" t="str">
        <f t="shared" si="1509"/>
        <v/>
      </c>
      <c r="AP4495" s="11" t="str">
        <f t="shared" si="1510"/>
        <v/>
      </c>
      <c r="AT4495" s="11" t="str">
        <f t="shared" si="1511"/>
        <v/>
      </c>
      <c r="AU4495" s="11" t="str">
        <f t="shared" si="1512"/>
        <v/>
      </c>
      <c r="AV4495" s="11" t="str">
        <f t="shared" si="1513"/>
        <v/>
      </c>
      <c r="AW4495" s="11" t="str">
        <f t="shared" si="1514"/>
        <v/>
      </c>
      <c r="AX4495" s="11" t="str">
        <f t="shared" si="1515"/>
        <v/>
      </c>
      <c r="AY4495" s="11" t="str">
        <f t="shared" si="1516"/>
        <v/>
      </c>
      <c r="AZ4495" s="11" t="str">
        <f t="shared" si="1517"/>
        <v/>
      </c>
      <c r="BA4495" s="11" t="str">
        <f t="shared" si="1518"/>
        <v xml:space="preserve"> </v>
      </c>
      <c r="BB4495" s="11" t="str">
        <f>IFERROR(IF(AW4495="","",VLOOKUP(AW4495,SUSS!R:S,2,FALSE)),AY4495*SUSS!$M$2)</f>
        <v/>
      </c>
      <c r="BC4495" s="11" t="str">
        <f t="shared" si="1519"/>
        <v/>
      </c>
    </row>
    <row r="4496" spans="29:55">
      <c r="AC4496" s="11" t="str">
        <f t="shared" si="1499"/>
        <v/>
      </c>
      <c r="AD4496" s="11" t="str">
        <f t="shared" si="1500"/>
        <v/>
      </c>
      <c r="AE4496" s="11" t="str">
        <f t="shared" si="1501"/>
        <v/>
      </c>
      <c r="AF4496" s="11" t="str">
        <f t="shared" si="1502"/>
        <v/>
      </c>
      <c r="AG4496" s="11" t="str">
        <f t="shared" si="1503"/>
        <v/>
      </c>
      <c r="AH4496" s="11" t="str">
        <f t="shared" si="1504"/>
        <v/>
      </c>
      <c r="AI4496" s="11" t="str">
        <f t="shared" si="1505"/>
        <v/>
      </c>
      <c r="AJ4496" s="11" t="str">
        <f t="shared" si="1506"/>
        <v/>
      </c>
      <c r="AK4496" s="11" t="str">
        <f t="shared" si="1507"/>
        <v/>
      </c>
      <c r="AN4496" s="11" t="str">
        <f t="shared" si="1508"/>
        <v/>
      </c>
      <c r="AO4496" s="11" t="str">
        <f t="shared" si="1509"/>
        <v/>
      </c>
      <c r="AP4496" s="11" t="str">
        <f t="shared" si="1510"/>
        <v/>
      </c>
      <c r="AT4496" s="11" t="str">
        <f t="shared" si="1511"/>
        <v/>
      </c>
      <c r="AU4496" s="11" t="str">
        <f t="shared" si="1512"/>
        <v/>
      </c>
      <c r="AV4496" s="11" t="str">
        <f t="shared" si="1513"/>
        <v/>
      </c>
      <c r="AW4496" s="11" t="str">
        <f t="shared" si="1514"/>
        <v/>
      </c>
      <c r="AX4496" s="11" t="str">
        <f t="shared" si="1515"/>
        <v/>
      </c>
      <c r="AY4496" s="11" t="str">
        <f t="shared" si="1516"/>
        <v/>
      </c>
      <c r="AZ4496" s="11" t="str">
        <f t="shared" si="1517"/>
        <v/>
      </c>
      <c r="BA4496" s="11" t="str">
        <f t="shared" si="1518"/>
        <v xml:space="preserve"> </v>
      </c>
      <c r="BB4496" s="11" t="str">
        <f>IFERROR(IF(AW4496="","",VLOOKUP(AW4496,SUSS!R:S,2,FALSE)),AY4496*SUSS!$M$2)</f>
        <v/>
      </c>
      <c r="BC4496" s="11" t="str">
        <f t="shared" si="1519"/>
        <v/>
      </c>
    </row>
    <row r="4497" spans="29:55">
      <c r="AC4497" s="11" t="str">
        <f t="shared" si="1499"/>
        <v/>
      </c>
      <c r="AD4497" s="11" t="str">
        <f t="shared" si="1500"/>
        <v/>
      </c>
      <c r="AE4497" s="11" t="str">
        <f t="shared" si="1501"/>
        <v/>
      </c>
      <c r="AF4497" s="11" t="str">
        <f t="shared" si="1502"/>
        <v/>
      </c>
      <c r="AG4497" s="11" t="str">
        <f t="shared" si="1503"/>
        <v/>
      </c>
      <c r="AH4497" s="11" t="str">
        <f t="shared" si="1504"/>
        <v/>
      </c>
      <c r="AI4497" s="11" t="str">
        <f t="shared" si="1505"/>
        <v/>
      </c>
      <c r="AJ4497" s="11" t="str">
        <f t="shared" si="1506"/>
        <v/>
      </c>
      <c r="AK4497" s="11" t="str">
        <f t="shared" si="1507"/>
        <v/>
      </c>
      <c r="AN4497" s="11" t="str">
        <f t="shared" si="1508"/>
        <v/>
      </c>
      <c r="AO4497" s="11" t="str">
        <f t="shared" si="1509"/>
        <v/>
      </c>
      <c r="AP4497" s="11" t="str">
        <f t="shared" si="1510"/>
        <v/>
      </c>
      <c r="AT4497" s="11" t="str">
        <f t="shared" si="1511"/>
        <v/>
      </c>
      <c r="AU4497" s="11" t="str">
        <f t="shared" si="1512"/>
        <v/>
      </c>
      <c r="AV4497" s="11" t="str">
        <f t="shared" si="1513"/>
        <v/>
      </c>
      <c r="AW4497" s="11" t="str">
        <f t="shared" si="1514"/>
        <v/>
      </c>
      <c r="AX4497" s="11" t="str">
        <f t="shared" si="1515"/>
        <v/>
      </c>
      <c r="AY4497" s="11" t="str">
        <f t="shared" si="1516"/>
        <v/>
      </c>
      <c r="AZ4497" s="11" t="str">
        <f t="shared" si="1517"/>
        <v/>
      </c>
      <c r="BA4497" s="11" t="str">
        <f t="shared" si="1518"/>
        <v xml:space="preserve"> </v>
      </c>
      <c r="BB4497" s="11" t="str">
        <f>IFERROR(IF(AW4497="","",VLOOKUP(AW4497,SUSS!R:S,2,FALSE)),AY4497*SUSS!$M$2)</f>
        <v/>
      </c>
      <c r="BC4497" s="11" t="str">
        <f t="shared" si="1519"/>
        <v/>
      </c>
    </row>
    <row r="4498" spans="29:55">
      <c r="AC4498" s="11" t="str">
        <f t="shared" si="1499"/>
        <v/>
      </c>
      <c r="AD4498" s="11" t="str">
        <f t="shared" si="1500"/>
        <v/>
      </c>
      <c r="AE4498" s="11" t="str">
        <f t="shared" si="1501"/>
        <v/>
      </c>
      <c r="AF4498" s="11" t="str">
        <f t="shared" si="1502"/>
        <v/>
      </c>
      <c r="AG4498" s="11" t="str">
        <f t="shared" si="1503"/>
        <v/>
      </c>
      <c r="AH4498" s="11" t="str">
        <f t="shared" si="1504"/>
        <v/>
      </c>
      <c r="AI4498" s="11" t="str">
        <f t="shared" si="1505"/>
        <v/>
      </c>
      <c r="AJ4498" s="11" t="str">
        <f t="shared" si="1506"/>
        <v/>
      </c>
      <c r="AK4498" s="11" t="str">
        <f t="shared" si="1507"/>
        <v/>
      </c>
      <c r="AN4498" s="11" t="str">
        <f t="shared" si="1508"/>
        <v/>
      </c>
      <c r="AO4498" s="11" t="str">
        <f t="shared" si="1509"/>
        <v/>
      </c>
      <c r="AP4498" s="11" t="str">
        <f t="shared" si="1510"/>
        <v/>
      </c>
      <c r="AT4498" s="11" t="str">
        <f t="shared" si="1511"/>
        <v/>
      </c>
      <c r="AU4498" s="11" t="str">
        <f t="shared" si="1512"/>
        <v/>
      </c>
      <c r="AV4498" s="11" t="str">
        <f t="shared" si="1513"/>
        <v/>
      </c>
      <c r="AW4498" s="11" t="str">
        <f t="shared" si="1514"/>
        <v/>
      </c>
      <c r="AX4498" s="11" t="str">
        <f t="shared" si="1515"/>
        <v/>
      </c>
      <c r="AY4498" s="11" t="str">
        <f t="shared" si="1516"/>
        <v/>
      </c>
      <c r="AZ4498" s="11" t="str">
        <f t="shared" si="1517"/>
        <v/>
      </c>
      <c r="BA4498" s="11" t="str">
        <f t="shared" si="1518"/>
        <v xml:space="preserve"> </v>
      </c>
      <c r="BB4498" s="11" t="str">
        <f>IFERROR(IF(AW4498="","",VLOOKUP(AW4498,SUSS!R:S,2,FALSE)),AY4498*SUSS!$M$2)</f>
        <v/>
      </c>
      <c r="BC4498" s="11" t="str">
        <f t="shared" si="1519"/>
        <v/>
      </c>
    </row>
    <row r="4499" spans="29:55">
      <c r="AC4499" s="11" t="str">
        <f t="shared" si="1499"/>
        <v/>
      </c>
      <c r="AD4499" s="11" t="str">
        <f t="shared" si="1500"/>
        <v/>
      </c>
      <c r="AE4499" s="11" t="str">
        <f t="shared" si="1501"/>
        <v/>
      </c>
      <c r="AF4499" s="11" t="str">
        <f t="shared" si="1502"/>
        <v/>
      </c>
      <c r="AG4499" s="11" t="str">
        <f t="shared" si="1503"/>
        <v/>
      </c>
      <c r="AH4499" s="11" t="str">
        <f t="shared" si="1504"/>
        <v/>
      </c>
      <c r="AI4499" s="11" t="str">
        <f t="shared" si="1505"/>
        <v/>
      </c>
      <c r="AJ4499" s="11" t="str">
        <f t="shared" si="1506"/>
        <v/>
      </c>
      <c r="AK4499" s="11" t="str">
        <f t="shared" si="1507"/>
        <v/>
      </c>
      <c r="AN4499" s="11" t="str">
        <f t="shared" si="1508"/>
        <v/>
      </c>
      <c r="AO4499" s="11" t="str">
        <f t="shared" si="1509"/>
        <v/>
      </c>
      <c r="AP4499" s="11" t="str">
        <f t="shared" si="1510"/>
        <v/>
      </c>
      <c r="AT4499" s="11" t="str">
        <f t="shared" si="1511"/>
        <v/>
      </c>
      <c r="AU4499" s="11" t="str">
        <f t="shared" si="1512"/>
        <v/>
      </c>
      <c r="AV4499" s="11" t="str">
        <f t="shared" si="1513"/>
        <v/>
      </c>
      <c r="AW4499" s="11" t="str">
        <f t="shared" si="1514"/>
        <v/>
      </c>
      <c r="AX4499" s="11" t="str">
        <f t="shared" si="1515"/>
        <v/>
      </c>
      <c r="AY4499" s="11" t="str">
        <f t="shared" si="1516"/>
        <v/>
      </c>
      <c r="AZ4499" s="11" t="str">
        <f t="shared" si="1517"/>
        <v/>
      </c>
      <c r="BA4499" s="11" t="str">
        <f t="shared" si="1518"/>
        <v xml:space="preserve"> </v>
      </c>
      <c r="BB4499" s="11" t="str">
        <f>IFERROR(IF(AW4499="","",VLOOKUP(AW4499,SUSS!R:S,2,FALSE)),AY4499*SUSS!$M$2)</f>
        <v/>
      </c>
      <c r="BC4499" s="11" t="str">
        <f t="shared" si="1519"/>
        <v/>
      </c>
    </row>
    <row r="4500" spans="29:55">
      <c r="AC4500" s="11" t="str">
        <f t="shared" si="1499"/>
        <v/>
      </c>
      <c r="AD4500" s="11" t="str">
        <f t="shared" si="1500"/>
        <v/>
      </c>
      <c r="AE4500" s="11" t="str">
        <f t="shared" si="1501"/>
        <v/>
      </c>
      <c r="AF4500" s="11" t="str">
        <f t="shared" si="1502"/>
        <v/>
      </c>
      <c r="AG4500" s="11" t="str">
        <f t="shared" si="1503"/>
        <v/>
      </c>
      <c r="AH4500" s="11" t="str">
        <f t="shared" si="1504"/>
        <v/>
      </c>
      <c r="AI4500" s="11" t="str">
        <f t="shared" si="1505"/>
        <v/>
      </c>
      <c r="AJ4500" s="11" t="str">
        <f t="shared" si="1506"/>
        <v/>
      </c>
      <c r="AK4500" s="11" t="str">
        <f t="shared" si="1507"/>
        <v/>
      </c>
      <c r="AN4500" s="11" t="str">
        <f t="shared" si="1508"/>
        <v/>
      </c>
      <c r="AO4500" s="11" t="str">
        <f t="shared" si="1509"/>
        <v/>
      </c>
      <c r="AP4500" s="11" t="str">
        <f t="shared" si="1510"/>
        <v/>
      </c>
      <c r="AT4500" s="11" t="str">
        <f t="shared" si="1511"/>
        <v/>
      </c>
      <c r="AU4500" s="11" t="str">
        <f t="shared" si="1512"/>
        <v/>
      </c>
      <c r="AV4500" s="11" t="str">
        <f t="shared" si="1513"/>
        <v/>
      </c>
      <c r="AW4500" s="11" t="str">
        <f t="shared" si="1514"/>
        <v/>
      </c>
      <c r="AX4500" s="11" t="str">
        <f t="shared" si="1515"/>
        <v/>
      </c>
      <c r="AY4500" s="11" t="str">
        <f t="shared" si="1516"/>
        <v/>
      </c>
      <c r="AZ4500" s="11" t="str">
        <f t="shared" si="1517"/>
        <v/>
      </c>
      <c r="BA4500" s="11" t="str">
        <f t="shared" si="1518"/>
        <v xml:space="preserve"> </v>
      </c>
      <c r="BB4500" s="11" t="str">
        <f>IFERROR(IF(AW4500="","",VLOOKUP(AW4500,SUSS!R:S,2,FALSE)),AY4500*SUSS!$M$2)</f>
        <v/>
      </c>
      <c r="BC4500" s="11" t="str">
        <f t="shared" si="1519"/>
        <v/>
      </c>
    </row>
    <row r="4501" spans="29:55">
      <c r="AC4501" s="11" t="str">
        <f t="shared" si="1499"/>
        <v/>
      </c>
      <c r="AD4501" s="11" t="str">
        <f t="shared" si="1500"/>
        <v/>
      </c>
      <c r="AE4501" s="11" t="str">
        <f t="shared" si="1501"/>
        <v/>
      </c>
      <c r="AF4501" s="11" t="str">
        <f t="shared" si="1502"/>
        <v/>
      </c>
      <c r="AG4501" s="11" t="str">
        <f t="shared" si="1503"/>
        <v/>
      </c>
      <c r="AH4501" s="11" t="str">
        <f t="shared" si="1504"/>
        <v/>
      </c>
      <c r="AI4501" s="11" t="str">
        <f t="shared" si="1505"/>
        <v/>
      </c>
      <c r="AJ4501" s="11" t="str">
        <f t="shared" si="1506"/>
        <v/>
      </c>
      <c r="AK4501" s="11" t="str">
        <f t="shared" si="1507"/>
        <v/>
      </c>
      <c r="AN4501" s="11" t="str">
        <f t="shared" si="1508"/>
        <v/>
      </c>
      <c r="AO4501" s="11" t="str">
        <f t="shared" si="1509"/>
        <v/>
      </c>
      <c r="AP4501" s="11" t="str">
        <f t="shared" si="1510"/>
        <v/>
      </c>
      <c r="AT4501" s="11" t="str">
        <f t="shared" si="1511"/>
        <v/>
      </c>
      <c r="AU4501" s="11" t="str">
        <f t="shared" si="1512"/>
        <v/>
      </c>
      <c r="AV4501" s="11" t="str">
        <f t="shared" si="1513"/>
        <v/>
      </c>
      <c r="AW4501" s="11" t="str">
        <f t="shared" si="1514"/>
        <v/>
      </c>
      <c r="AX4501" s="11" t="str">
        <f t="shared" si="1515"/>
        <v/>
      </c>
      <c r="AY4501" s="11" t="str">
        <f t="shared" si="1516"/>
        <v/>
      </c>
      <c r="AZ4501" s="11" t="str">
        <f t="shared" si="1517"/>
        <v/>
      </c>
      <c r="BA4501" s="11" t="str">
        <f t="shared" si="1518"/>
        <v xml:space="preserve"> </v>
      </c>
      <c r="BB4501" s="11" t="str">
        <f>IFERROR(IF(AW4501="","",VLOOKUP(AW4501,SUSS!R:S,2,FALSE)),AY4501*SUSS!$M$2)</f>
        <v/>
      </c>
      <c r="BC4501" s="11" t="str">
        <f t="shared" si="1519"/>
        <v/>
      </c>
    </row>
    <row r="4502" spans="29:55">
      <c r="AC4502" s="11" t="str">
        <f t="shared" si="1499"/>
        <v/>
      </c>
      <c r="AD4502" s="11" t="str">
        <f t="shared" si="1500"/>
        <v/>
      </c>
      <c r="AE4502" s="11" t="str">
        <f t="shared" si="1501"/>
        <v/>
      </c>
      <c r="AF4502" s="11" t="str">
        <f t="shared" si="1502"/>
        <v/>
      </c>
      <c r="AG4502" s="11" t="str">
        <f t="shared" si="1503"/>
        <v/>
      </c>
      <c r="AH4502" s="11" t="str">
        <f t="shared" si="1504"/>
        <v/>
      </c>
      <c r="AI4502" s="11" t="str">
        <f t="shared" si="1505"/>
        <v/>
      </c>
      <c r="AJ4502" s="11" t="str">
        <f t="shared" si="1506"/>
        <v/>
      </c>
      <c r="AK4502" s="11" t="str">
        <f t="shared" si="1507"/>
        <v/>
      </c>
      <c r="AN4502" s="11" t="str">
        <f t="shared" si="1508"/>
        <v/>
      </c>
      <c r="AO4502" s="11" t="str">
        <f t="shared" si="1509"/>
        <v/>
      </c>
      <c r="AP4502" s="11" t="str">
        <f t="shared" si="1510"/>
        <v/>
      </c>
      <c r="AT4502" s="11" t="str">
        <f t="shared" si="1511"/>
        <v/>
      </c>
      <c r="AU4502" s="11" t="str">
        <f t="shared" si="1512"/>
        <v/>
      </c>
      <c r="AV4502" s="11" t="str">
        <f t="shared" si="1513"/>
        <v/>
      </c>
      <c r="AW4502" s="11" t="str">
        <f t="shared" si="1514"/>
        <v/>
      </c>
      <c r="AX4502" s="11" t="str">
        <f t="shared" si="1515"/>
        <v/>
      </c>
      <c r="AY4502" s="11" t="str">
        <f t="shared" si="1516"/>
        <v/>
      </c>
      <c r="AZ4502" s="11" t="str">
        <f t="shared" si="1517"/>
        <v/>
      </c>
      <c r="BA4502" s="11" t="str">
        <f t="shared" si="1518"/>
        <v xml:space="preserve"> </v>
      </c>
      <c r="BB4502" s="11" t="str">
        <f>IFERROR(IF(AW4502="","",VLOOKUP(AW4502,SUSS!R:S,2,FALSE)),AY4502*SUSS!$M$2)</f>
        <v/>
      </c>
      <c r="BC4502" s="11" t="str">
        <f t="shared" si="1519"/>
        <v/>
      </c>
    </row>
    <row r="4503" spans="29:55">
      <c r="AC4503" s="11" t="str">
        <f t="shared" si="1499"/>
        <v/>
      </c>
      <c r="AD4503" s="11" t="str">
        <f t="shared" si="1500"/>
        <v/>
      </c>
      <c r="AE4503" s="11" t="str">
        <f t="shared" si="1501"/>
        <v/>
      </c>
      <c r="AF4503" s="11" t="str">
        <f t="shared" si="1502"/>
        <v/>
      </c>
      <c r="AG4503" s="11" t="str">
        <f t="shared" si="1503"/>
        <v/>
      </c>
      <c r="AH4503" s="11" t="str">
        <f t="shared" si="1504"/>
        <v/>
      </c>
      <c r="AI4503" s="11" t="str">
        <f t="shared" si="1505"/>
        <v/>
      </c>
      <c r="AJ4503" s="11" t="str">
        <f t="shared" si="1506"/>
        <v/>
      </c>
      <c r="AK4503" s="11" t="str">
        <f t="shared" si="1507"/>
        <v/>
      </c>
      <c r="AN4503" s="11" t="str">
        <f t="shared" si="1508"/>
        <v/>
      </c>
      <c r="AO4503" s="11" t="str">
        <f t="shared" si="1509"/>
        <v/>
      </c>
      <c r="AP4503" s="11" t="str">
        <f t="shared" si="1510"/>
        <v/>
      </c>
      <c r="AT4503" s="11" t="str">
        <f t="shared" si="1511"/>
        <v/>
      </c>
      <c r="AU4503" s="11" t="str">
        <f t="shared" si="1512"/>
        <v/>
      </c>
      <c r="AV4503" s="11" t="str">
        <f t="shared" si="1513"/>
        <v/>
      </c>
      <c r="AW4503" s="11" t="str">
        <f t="shared" si="1514"/>
        <v/>
      </c>
      <c r="AX4503" s="11" t="str">
        <f t="shared" si="1515"/>
        <v/>
      </c>
      <c r="AY4503" s="11" t="str">
        <f t="shared" si="1516"/>
        <v/>
      </c>
      <c r="AZ4503" s="11" t="str">
        <f t="shared" si="1517"/>
        <v/>
      </c>
      <c r="BA4503" s="11" t="str">
        <f t="shared" si="1518"/>
        <v xml:space="preserve"> </v>
      </c>
      <c r="BB4503" s="11" t="str">
        <f>IFERROR(IF(AW4503="","",VLOOKUP(AW4503,SUSS!R:S,2,FALSE)),AY4503*SUSS!$M$2)</f>
        <v/>
      </c>
      <c r="BC4503" s="11" t="str">
        <f t="shared" si="1519"/>
        <v/>
      </c>
    </row>
    <row r="4504" spans="29:55">
      <c r="AC4504" s="11" t="str">
        <f t="shared" si="1499"/>
        <v/>
      </c>
      <c r="AD4504" s="11" t="str">
        <f t="shared" si="1500"/>
        <v/>
      </c>
      <c r="AE4504" s="11" t="str">
        <f t="shared" si="1501"/>
        <v/>
      </c>
      <c r="AF4504" s="11" t="str">
        <f t="shared" si="1502"/>
        <v/>
      </c>
      <c r="AG4504" s="11" t="str">
        <f t="shared" si="1503"/>
        <v/>
      </c>
      <c r="AH4504" s="11" t="str">
        <f t="shared" si="1504"/>
        <v/>
      </c>
      <c r="AI4504" s="11" t="str">
        <f t="shared" si="1505"/>
        <v/>
      </c>
      <c r="AJ4504" s="11" t="str">
        <f t="shared" si="1506"/>
        <v/>
      </c>
      <c r="AK4504" s="11" t="str">
        <f t="shared" si="1507"/>
        <v/>
      </c>
      <c r="AN4504" s="11" t="str">
        <f t="shared" si="1508"/>
        <v/>
      </c>
      <c r="AO4504" s="11" t="str">
        <f t="shared" si="1509"/>
        <v/>
      </c>
      <c r="AP4504" s="11" t="str">
        <f t="shared" si="1510"/>
        <v/>
      </c>
      <c r="AT4504" s="11" t="str">
        <f t="shared" si="1511"/>
        <v/>
      </c>
      <c r="AU4504" s="11" t="str">
        <f t="shared" si="1512"/>
        <v/>
      </c>
      <c r="AV4504" s="11" t="str">
        <f t="shared" si="1513"/>
        <v/>
      </c>
      <c r="AW4504" s="11" t="str">
        <f t="shared" si="1514"/>
        <v/>
      </c>
      <c r="AX4504" s="11" t="str">
        <f t="shared" si="1515"/>
        <v/>
      </c>
      <c r="AY4504" s="11" t="str">
        <f t="shared" si="1516"/>
        <v/>
      </c>
      <c r="AZ4504" s="11" t="str">
        <f t="shared" si="1517"/>
        <v/>
      </c>
      <c r="BA4504" s="11" t="str">
        <f t="shared" si="1518"/>
        <v xml:space="preserve"> </v>
      </c>
      <c r="BB4504" s="11" t="str">
        <f>IFERROR(IF(AW4504="","",VLOOKUP(AW4504,SUSS!R:S,2,FALSE)),AY4504*SUSS!$M$2)</f>
        <v/>
      </c>
      <c r="BC4504" s="11" t="str">
        <f t="shared" si="1519"/>
        <v/>
      </c>
    </row>
    <row r="4505" spans="29:55">
      <c r="AC4505" s="11" t="str">
        <f t="shared" si="1499"/>
        <v/>
      </c>
      <c r="AD4505" s="11" t="str">
        <f t="shared" si="1500"/>
        <v/>
      </c>
      <c r="AE4505" s="11" t="str">
        <f t="shared" si="1501"/>
        <v/>
      </c>
      <c r="AF4505" s="11" t="str">
        <f t="shared" si="1502"/>
        <v/>
      </c>
      <c r="AG4505" s="11" t="str">
        <f t="shared" si="1503"/>
        <v/>
      </c>
      <c r="AH4505" s="11" t="str">
        <f t="shared" si="1504"/>
        <v/>
      </c>
      <c r="AI4505" s="11" t="str">
        <f t="shared" si="1505"/>
        <v/>
      </c>
      <c r="AJ4505" s="11" t="str">
        <f t="shared" si="1506"/>
        <v/>
      </c>
      <c r="AK4505" s="11" t="str">
        <f t="shared" si="1507"/>
        <v/>
      </c>
      <c r="AN4505" s="11" t="str">
        <f t="shared" si="1508"/>
        <v/>
      </c>
      <c r="AO4505" s="11" t="str">
        <f t="shared" si="1509"/>
        <v/>
      </c>
      <c r="AP4505" s="11" t="str">
        <f t="shared" si="1510"/>
        <v/>
      </c>
      <c r="AT4505" s="11" t="str">
        <f t="shared" si="1511"/>
        <v/>
      </c>
      <c r="AU4505" s="11" t="str">
        <f t="shared" si="1512"/>
        <v/>
      </c>
      <c r="AV4505" s="11" t="str">
        <f t="shared" si="1513"/>
        <v/>
      </c>
      <c r="AW4505" s="11" t="str">
        <f t="shared" si="1514"/>
        <v/>
      </c>
      <c r="AX4505" s="11" t="str">
        <f t="shared" si="1515"/>
        <v/>
      </c>
      <c r="AY4505" s="11" t="str">
        <f t="shared" si="1516"/>
        <v/>
      </c>
      <c r="AZ4505" s="11" t="str">
        <f t="shared" si="1517"/>
        <v/>
      </c>
      <c r="BA4505" s="11" t="str">
        <f t="shared" si="1518"/>
        <v xml:space="preserve"> </v>
      </c>
      <c r="BB4505" s="11" t="str">
        <f>IFERROR(IF(AW4505="","",VLOOKUP(AW4505,SUSS!R:S,2,FALSE)),AY4505*SUSS!$M$2)</f>
        <v/>
      </c>
      <c r="BC4505" s="11" t="str">
        <f t="shared" si="1519"/>
        <v/>
      </c>
    </row>
    <row r="4506" spans="29:55">
      <c r="AC4506" s="11" t="str">
        <f t="shared" si="1499"/>
        <v/>
      </c>
      <c r="AD4506" s="11" t="str">
        <f t="shared" si="1500"/>
        <v/>
      </c>
      <c r="AE4506" s="11" t="str">
        <f t="shared" si="1501"/>
        <v/>
      </c>
      <c r="AF4506" s="11" t="str">
        <f t="shared" si="1502"/>
        <v/>
      </c>
      <c r="AG4506" s="11" t="str">
        <f t="shared" si="1503"/>
        <v/>
      </c>
      <c r="AH4506" s="11" t="str">
        <f t="shared" si="1504"/>
        <v/>
      </c>
      <c r="AI4506" s="11" t="str">
        <f t="shared" si="1505"/>
        <v/>
      </c>
      <c r="AJ4506" s="11" t="str">
        <f t="shared" si="1506"/>
        <v/>
      </c>
      <c r="AK4506" s="11" t="str">
        <f t="shared" si="1507"/>
        <v/>
      </c>
      <c r="AN4506" s="11" t="str">
        <f t="shared" si="1508"/>
        <v/>
      </c>
      <c r="AO4506" s="11" t="str">
        <f t="shared" si="1509"/>
        <v/>
      </c>
      <c r="AP4506" s="11" t="str">
        <f t="shared" si="1510"/>
        <v/>
      </c>
      <c r="AT4506" s="11" t="str">
        <f t="shared" si="1511"/>
        <v/>
      </c>
      <c r="AU4506" s="11" t="str">
        <f t="shared" si="1512"/>
        <v/>
      </c>
      <c r="AV4506" s="11" t="str">
        <f t="shared" si="1513"/>
        <v/>
      </c>
      <c r="AW4506" s="11" t="str">
        <f t="shared" si="1514"/>
        <v/>
      </c>
      <c r="AX4506" s="11" t="str">
        <f t="shared" si="1515"/>
        <v/>
      </c>
      <c r="AY4506" s="11" t="str">
        <f t="shared" si="1516"/>
        <v/>
      </c>
      <c r="AZ4506" s="11" t="str">
        <f t="shared" si="1517"/>
        <v/>
      </c>
      <c r="BA4506" s="11" t="str">
        <f t="shared" si="1518"/>
        <v xml:space="preserve"> </v>
      </c>
      <c r="BB4506" s="11" t="str">
        <f>IFERROR(IF(AW4506="","",VLOOKUP(AW4506,SUSS!R:S,2,FALSE)),AY4506*SUSS!$M$2)</f>
        <v/>
      </c>
      <c r="BC4506" s="11" t="str">
        <f t="shared" si="1519"/>
        <v/>
      </c>
    </row>
    <row r="4507" spans="29:55">
      <c r="AC4507" s="11" t="str">
        <f t="shared" si="1499"/>
        <v/>
      </c>
      <c r="AD4507" s="11" t="str">
        <f t="shared" si="1500"/>
        <v/>
      </c>
      <c r="AE4507" s="11" t="str">
        <f t="shared" si="1501"/>
        <v/>
      </c>
      <c r="AF4507" s="11" t="str">
        <f t="shared" si="1502"/>
        <v/>
      </c>
      <c r="AG4507" s="11" t="str">
        <f t="shared" si="1503"/>
        <v/>
      </c>
      <c r="AH4507" s="11" t="str">
        <f t="shared" si="1504"/>
        <v/>
      </c>
      <c r="AI4507" s="11" t="str">
        <f t="shared" si="1505"/>
        <v/>
      </c>
      <c r="AJ4507" s="11" t="str">
        <f t="shared" si="1506"/>
        <v/>
      </c>
      <c r="AK4507" s="11" t="str">
        <f t="shared" si="1507"/>
        <v/>
      </c>
      <c r="AN4507" s="11" t="str">
        <f t="shared" si="1508"/>
        <v/>
      </c>
      <c r="AO4507" s="11" t="str">
        <f t="shared" si="1509"/>
        <v/>
      </c>
      <c r="AP4507" s="11" t="str">
        <f t="shared" si="1510"/>
        <v/>
      </c>
      <c r="AT4507" s="11" t="str">
        <f t="shared" si="1511"/>
        <v/>
      </c>
      <c r="AU4507" s="11" t="str">
        <f t="shared" si="1512"/>
        <v/>
      </c>
      <c r="AV4507" s="11" t="str">
        <f t="shared" si="1513"/>
        <v/>
      </c>
      <c r="AW4507" s="11" t="str">
        <f t="shared" si="1514"/>
        <v/>
      </c>
      <c r="AX4507" s="11" t="str">
        <f t="shared" si="1515"/>
        <v/>
      </c>
      <c r="AY4507" s="11" t="str">
        <f t="shared" si="1516"/>
        <v/>
      </c>
      <c r="AZ4507" s="11" t="str">
        <f t="shared" si="1517"/>
        <v/>
      </c>
      <c r="BA4507" s="11" t="str">
        <f t="shared" si="1518"/>
        <v xml:space="preserve"> </v>
      </c>
      <c r="BB4507" s="11" t="str">
        <f>IFERROR(IF(AW4507="","",VLOOKUP(AW4507,SUSS!R:S,2,FALSE)),AY4507*SUSS!$M$2)</f>
        <v/>
      </c>
      <c r="BC4507" s="11" t="str">
        <f t="shared" si="1519"/>
        <v/>
      </c>
    </row>
    <row r="4508" spans="29:55">
      <c r="AC4508" s="11" t="str">
        <f t="shared" si="1499"/>
        <v/>
      </c>
      <c r="AD4508" s="11" t="str">
        <f t="shared" si="1500"/>
        <v/>
      </c>
      <c r="AE4508" s="11" t="str">
        <f t="shared" si="1501"/>
        <v/>
      </c>
      <c r="AF4508" s="11" t="str">
        <f t="shared" si="1502"/>
        <v/>
      </c>
      <c r="AG4508" s="11" t="str">
        <f t="shared" si="1503"/>
        <v/>
      </c>
      <c r="AH4508" s="11" t="str">
        <f t="shared" si="1504"/>
        <v/>
      </c>
      <c r="AI4508" s="11" t="str">
        <f t="shared" si="1505"/>
        <v/>
      </c>
      <c r="AJ4508" s="11" t="str">
        <f t="shared" si="1506"/>
        <v/>
      </c>
      <c r="AK4508" s="11" t="str">
        <f t="shared" si="1507"/>
        <v/>
      </c>
      <c r="AN4508" s="11" t="str">
        <f t="shared" si="1508"/>
        <v/>
      </c>
      <c r="AO4508" s="11" t="str">
        <f t="shared" si="1509"/>
        <v/>
      </c>
      <c r="AP4508" s="11" t="str">
        <f t="shared" si="1510"/>
        <v/>
      </c>
      <c r="AT4508" s="11" t="str">
        <f t="shared" si="1511"/>
        <v/>
      </c>
      <c r="AU4508" s="11" t="str">
        <f t="shared" si="1512"/>
        <v/>
      </c>
      <c r="AV4508" s="11" t="str">
        <f t="shared" si="1513"/>
        <v/>
      </c>
      <c r="AW4508" s="11" t="str">
        <f t="shared" si="1514"/>
        <v/>
      </c>
      <c r="AX4508" s="11" t="str">
        <f t="shared" si="1515"/>
        <v/>
      </c>
      <c r="AY4508" s="11" t="str">
        <f t="shared" si="1516"/>
        <v/>
      </c>
      <c r="AZ4508" s="11" t="str">
        <f t="shared" si="1517"/>
        <v/>
      </c>
      <c r="BA4508" s="11" t="str">
        <f t="shared" si="1518"/>
        <v xml:space="preserve"> </v>
      </c>
      <c r="BB4508" s="11" t="str">
        <f>IFERROR(IF(AW4508="","",VLOOKUP(AW4508,SUSS!R:S,2,FALSE)),AY4508*SUSS!$M$2)</f>
        <v/>
      </c>
      <c r="BC4508" s="11" t="str">
        <f t="shared" si="1519"/>
        <v/>
      </c>
    </row>
    <row r="4509" spans="29:55">
      <c r="AC4509" s="11" t="str">
        <f t="shared" si="1499"/>
        <v/>
      </c>
      <c r="AD4509" s="11" t="str">
        <f t="shared" si="1500"/>
        <v/>
      </c>
      <c r="AE4509" s="11" t="str">
        <f t="shared" si="1501"/>
        <v/>
      </c>
      <c r="AF4509" s="11" t="str">
        <f t="shared" si="1502"/>
        <v/>
      </c>
      <c r="AG4509" s="11" t="str">
        <f t="shared" si="1503"/>
        <v/>
      </c>
      <c r="AH4509" s="11" t="str">
        <f t="shared" si="1504"/>
        <v/>
      </c>
      <c r="AI4509" s="11" t="str">
        <f t="shared" si="1505"/>
        <v/>
      </c>
      <c r="AJ4509" s="11" t="str">
        <f t="shared" si="1506"/>
        <v/>
      </c>
      <c r="AK4509" s="11" t="str">
        <f t="shared" si="1507"/>
        <v/>
      </c>
      <c r="AN4509" s="11" t="str">
        <f t="shared" si="1508"/>
        <v/>
      </c>
      <c r="AO4509" s="11" t="str">
        <f t="shared" si="1509"/>
        <v/>
      </c>
      <c r="AP4509" s="11" t="str">
        <f t="shared" si="1510"/>
        <v/>
      </c>
      <c r="AT4509" s="11" t="str">
        <f t="shared" si="1511"/>
        <v/>
      </c>
      <c r="AU4509" s="11" t="str">
        <f t="shared" si="1512"/>
        <v/>
      </c>
      <c r="AV4509" s="11" t="str">
        <f t="shared" si="1513"/>
        <v/>
      </c>
      <c r="AW4509" s="11" t="str">
        <f t="shared" si="1514"/>
        <v/>
      </c>
      <c r="AX4509" s="11" t="str">
        <f t="shared" si="1515"/>
        <v/>
      </c>
      <c r="AY4509" s="11" t="str">
        <f t="shared" si="1516"/>
        <v/>
      </c>
      <c r="AZ4509" s="11" t="str">
        <f t="shared" si="1517"/>
        <v/>
      </c>
      <c r="BA4509" s="11" t="str">
        <f t="shared" si="1518"/>
        <v xml:space="preserve"> </v>
      </c>
      <c r="BB4509" s="11" t="str">
        <f>IFERROR(IF(AW4509="","",VLOOKUP(AW4509,SUSS!R:S,2,FALSE)),AY4509*SUSS!$M$2)</f>
        <v/>
      </c>
      <c r="BC4509" s="11" t="str">
        <f t="shared" si="1519"/>
        <v/>
      </c>
    </row>
    <row r="4510" spans="29:55">
      <c r="AC4510" s="11" t="str">
        <f t="shared" si="1499"/>
        <v/>
      </c>
      <c r="AD4510" s="11" t="str">
        <f t="shared" si="1500"/>
        <v/>
      </c>
      <c r="AE4510" s="11" t="str">
        <f t="shared" si="1501"/>
        <v/>
      </c>
      <c r="AF4510" s="11" t="str">
        <f t="shared" si="1502"/>
        <v/>
      </c>
      <c r="AG4510" s="11" t="str">
        <f t="shared" si="1503"/>
        <v/>
      </c>
      <c r="AH4510" s="11" t="str">
        <f t="shared" si="1504"/>
        <v/>
      </c>
      <c r="AI4510" s="11" t="str">
        <f t="shared" si="1505"/>
        <v/>
      </c>
      <c r="AJ4510" s="11" t="str">
        <f t="shared" si="1506"/>
        <v/>
      </c>
      <c r="AK4510" s="11" t="str">
        <f t="shared" si="1507"/>
        <v/>
      </c>
      <c r="AN4510" s="11" t="str">
        <f t="shared" si="1508"/>
        <v/>
      </c>
      <c r="AO4510" s="11" t="str">
        <f t="shared" si="1509"/>
        <v/>
      </c>
      <c r="AP4510" s="11" t="str">
        <f t="shared" si="1510"/>
        <v/>
      </c>
      <c r="AT4510" s="11" t="str">
        <f t="shared" si="1511"/>
        <v/>
      </c>
      <c r="AU4510" s="11" t="str">
        <f t="shared" si="1512"/>
        <v/>
      </c>
      <c r="AV4510" s="11" t="str">
        <f t="shared" si="1513"/>
        <v/>
      </c>
      <c r="AW4510" s="11" t="str">
        <f t="shared" si="1514"/>
        <v/>
      </c>
      <c r="AX4510" s="11" t="str">
        <f t="shared" si="1515"/>
        <v/>
      </c>
      <c r="AY4510" s="11" t="str">
        <f t="shared" si="1516"/>
        <v/>
      </c>
      <c r="AZ4510" s="11" t="str">
        <f t="shared" si="1517"/>
        <v/>
      </c>
      <c r="BA4510" s="11" t="str">
        <f t="shared" si="1518"/>
        <v xml:space="preserve"> </v>
      </c>
      <c r="BB4510" s="11" t="str">
        <f>IFERROR(IF(AW4510="","",VLOOKUP(AW4510,SUSS!R:S,2,FALSE)),AY4510*SUSS!$M$2)</f>
        <v/>
      </c>
      <c r="BC4510" s="11" t="str">
        <f t="shared" si="1519"/>
        <v/>
      </c>
    </row>
    <row r="4511" spans="29:55">
      <c r="AC4511" s="11" t="str">
        <f t="shared" si="1499"/>
        <v/>
      </c>
      <c r="AD4511" s="11" t="str">
        <f t="shared" si="1500"/>
        <v/>
      </c>
      <c r="AE4511" s="11" t="str">
        <f t="shared" si="1501"/>
        <v/>
      </c>
      <c r="AF4511" s="11" t="str">
        <f t="shared" si="1502"/>
        <v/>
      </c>
      <c r="AG4511" s="11" t="str">
        <f t="shared" si="1503"/>
        <v/>
      </c>
      <c r="AH4511" s="11" t="str">
        <f t="shared" si="1504"/>
        <v/>
      </c>
      <c r="AI4511" s="11" t="str">
        <f t="shared" si="1505"/>
        <v/>
      </c>
      <c r="AJ4511" s="11" t="str">
        <f t="shared" si="1506"/>
        <v/>
      </c>
      <c r="AK4511" s="11" t="str">
        <f t="shared" si="1507"/>
        <v/>
      </c>
      <c r="AN4511" s="11" t="str">
        <f t="shared" si="1508"/>
        <v/>
      </c>
      <c r="AO4511" s="11" t="str">
        <f t="shared" si="1509"/>
        <v/>
      </c>
      <c r="AP4511" s="11" t="str">
        <f t="shared" si="1510"/>
        <v/>
      </c>
      <c r="AT4511" s="11" t="str">
        <f t="shared" si="1511"/>
        <v/>
      </c>
      <c r="AU4511" s="11" t="str">
        <f t="shared" si="1512"/>
        <v/>
      </c>
      <c r="AV4511" s="11" t="str">
        <f t="shared" si="1513"/>
        <v/>
      </c>
      <c r="AW4511" s="11" t="str">
        <f t="shared" si="1514"/>
        <v/>
      </c>
      <c r="AX4511" s="11" t="str">
        <f t="shared" si="1515"/>
        <v/>
      </c>
      <c r="AY4511" s="11" t="str">
        <f t="shared" si="1516"/>
        <v/>
      </c>
      <c r="AZ4511" s="11" t="str">
        <f t="shared" si="1517"/>
        <v/>
      </c>
      <c r="BA4511" s="11" t="str">
        <f t="shared" si="1518"/>
        <v xml:space="preserve"> </v>
      </c>
      <c r="BB4511" s="11" t="str">
        <f>IFERROR(IF(AW4511="","",VLOOKUP(AW4511,SUSS!R:S,2,FALSE)),AY4511*SUSS!$M$2)</f>
        <v/>
      </c>
      <c r="BC4511" s="11" t="str">
        <f t="shared" si="1519"/>
        <v/>
      </c>
    </row>
    <row r="4512" spans="29:55">
      <c r="AC4512" s="11" t="str">
        <f t="shared" si="1499"/>
        <v/>
      </c>
      <c r="AD4512" s="11" t="str">
        <f t="shared" si="1500"/>
        <v/>
      </c>
      <c r="AE4512" s="11" t="str">
        <f t="shared" si="1501"/>
        <v/>
      </c>
      <c r="AF4512" s="11" t="str">
        <f t="shared" si="1502"/>
        <v/>
      </c>
      <c r="AG4512" s="11" t="str">
        <f t="shared" si="1503"/>
        <v/>
      </c>
      <c r="AH4512" s="11" t="str">
        <f t="shared" si="1504"/>
        <v/>
      </c>
      <c r="AI4512" s="11" t="str">
        <f t="shared" si="1505"/>
        <v/>
      </c>
      <c r="AJ4512" s="11" t="str">
        <f t="shared" si="1506"/>
        <v/>
      </c>
      <c r="AK4512" s="11" t="str">
        <f t="shared" si="1507"/>
        <v/>
      </c>
      <c r="AN4512" s="11" t="str">
        <f t="shared" si="1508"/>
        <v/>
      </c>
      <c r="AO4512" s="11" t="str">
        <f t="shared" si="1509"/>
        <v/>
      </c>
      <c r="AP4512" s="11" t="str">
        <f t="shared" si="1510"/>
        <v/>
      </c>
      <c r="AT4512" s="11" t="str">
        <f t="shared" si="1511"/>
        <v/>
      </c>
      <c r="AU4512" s="11" t="str">
        <f t="shared" si="1512"/>
        <v/>
      </c>
      <c r="AV4512" s="11" t="str">
        <f t="shared" si="1513"/>
        <v/>
      </c>
      <c r="AW4512" s="11" t="str">
        <f t="shared" si="1514"/>
        <v/>
      </c>
      <c r="AX4512" s="11" t="str">
        <f t="shared" si="1515"/>
        <v/>
      </c>
      <c r="AY4512" s="11" t="str">
        <f t="shared" si="1516"/>
        <v/>
      </c>
      <c r="AZ4512" s="11" t="str">
        <f t="shared" si="1517"/>
        <v/>
      </c>
      <c r="BA4512" s="11" t="str">
        <f t="shared" si="1518"/>
        <v xml:space="preserve"> </v>
      </c>
      <c r="BB4512" s="11" t="str">
        <f>IFERROR(IF(AW4512="","",VLOOKUP(AW4512,SUSS!R:S,2,FALSE)),AY4512*SUSS!$M$2)</f>
        <v/>
      </c>
      <c r="BC4512" s="11" t="str">
        <f t="shared" si="1519"/>
        <v/>
      </c>
    </row>
    <row r="4513" spans="29:55">
      <c r="AC4513" s="11" t="str">
        <f t="shared" ref="AC4513:AC4576" si="1520">IF($E4513=$AD$1,IF($G4513=$AE$1,A4513,""),"")</f>
        <v/>
      </c>
      <c r="AD4513" s="11" t="str">
        <f t="shared" ref="AD4513:AD4576" si="1521">IF($E4513=$AD$1,IF($G4513=$AE$1,E4513,""),"")</f>
        <v/>
      </c>
      <c r="AE4513" s="11" t="str">
        <f t="shared" ref="AE4513:AE4576" si="1522">IF($E4513=$AD$1,IF($G4513=$AE$1,F4513,""),"")</f>
        <v/>
      </c>
      <c r="AF4513" s="11" t="str">
        <f t="shared" ref="AF4513:AF4576" si="1523">IF($E4513=$AD$1,IF($G4513=$AE$1,G4513,""),"")</f>
        <v/>
      </c>
      <c r="AG4513" s="11" t="str">
        <f t="shared" ref="AG4513:AG4576" si="1524">IF($E4513=$AD$1,IF($G4513=$AE$1,I4513,""),"")</f>
        <v/>
      </c>
      <c r="AH4513" s="11" t="str">
        <f t="shared" ref="AH4513:AH4576" si="1525">IF($E4513=$AD$1,IF($G4513=$AE$1,J4513,""),"")</f>
        <v/>
      </c>
      <c r="AI4513" s="11" t="str">
        <f t="shared" ref="AI4513:AI4576" si="1526">IF($E4513=$AD$1,IF($G4513=$AE$1,K4513,""),"")</f>
        <v/>
      </c>
      <c r="AJ4513" s="11" t="str">
        <f t="shared" ref="AJ4513:AJ4576" si="1527">IF($E4513=$AD$1,IF($G4513=$AE$1,B4513,""),"")</f>
        <v/>
      </c>
      <c r="AK4513" s="11" t="str">
        <f t="shared" ref="AK4513:AK4576" si="1528">IF($E4513=$AD$1,IF($G4513=$AE$1,C4513,""),"")</f>
        <v/>
      </c>
      <c r="AN4513" s="11" t="str">
        <f t="shared" ref="AN4513:AN4576" si="1529">LEFT(AO4513,7)</f>
        <v/>
      </c>
      <c r="AO4513" s="11" t="str">
        <f t="shared" ref="AO4513:AO4576" si="1530">IF(AF4513=$AE$1,AJ4513&amp;"/"&amp;AK4513&amp;" "&amp;AD4513,"")</f>
        <v/>
      </c>
      <c r="AP4513" s="11" t="str">
        <f t="shared" ref="AP4513:AP4576" si="1531">IF(AO4513&lt;&gt;"",AI4513,"")</f>
        <v/>
      </c>
      <c r="AT4513" s="11" t="str">
        <f t="shared" ref="AT4513:AT4576" si="1532">IF($Q4513=$AD$1,N4513,"")</f>
        <v/>
      </c>
      <c r="AU4513" s="11" t="str">
        <f t="shared" ref="AU4513:AU4576" si="1533">IF($Q4513=$AD$1,O4513,"")</f>
        <v/>
      </c>
      <c r="AV4513" s="11" t="str">
        <f t="shared" ref="AV4513:AV4576" si="1534">IF($Q4513=$AD$1,P4513,"")</f>
        <v/>
      </c>
      <c r="AW4513" s="11" t="str">
        <f t="shared" ref="AW4513:AW4576" si="1535">IF($Q4513=$AD$1,T4513,"")</f>
        <v/>
      </c>
      <c r="AX4513" s="11" t="str">
        <f t="shared" ref="AX4513:AX4576" si="1536">IF(AW4513&lt;&gt;"",AW4513&amp;" "&amp;$AD$1,"")</f>
        <v/>
      </c>
      <c r="AY4513" s="11" t="str">
        <f t="shared" ref="AY4513:AY4576" si="1537">VLOOKUP(AX4513,AO:AP,2,FALSE)</f>
        <v/>
      </c>
      <c r="AZ4513" s="11" t="str">
        <f t="shared" ref="AZ4513:AZ4576" si="1538">IF(AY4513="","",AV4513/AY4513)</f>
        <v/>
      </c>
      <c r="BA4513" s="11" t="str">
        <f t="shared" ref="BA4513:BA4576" si="1539">AT4513&amp;" "&amp;AU4513</f>
        <v xml:space="preserve"> </v>
      </c>
      <c r="BB4513" s="11" t="str">
        <f>IFERROR(IF(AW4513="","",VLOOKUP(AW4513,SUSS!R:S,2,FALSE)),AY4513*SUSS!$M$2)</f>
        <v/>
      </c>
      <c r="BC4513" s="11" t="str">
        <f t="shared" ref="BC4513:BC4576" si="1540">IFERROR(IF(BB4513&lt;&gt;"",AZ4513*BB4513,""),"VER")</f>
        <v/>
      </c>
    </row>
    <row r="4514" spans="29:55">
      <c r="AC4514" s="11" t="str">
        <f t="shared" si="1520"/>
        <v/>
      </c>
      <c r="AD4514" s="11" t="str">
        <f t="shared" si="1521"/>
        <v/>
      </c>
      <c r="AE4514" s="11" t="str">
        <f t="shared" si="1522"/>
        <v/>
      </c>
      <c r="AF4514" s="11" t="str">
        <f t="shared" si="1523"/>
        <v/>
      </c>
      <c r="AG4514" s="11" t="str">
        <f t="shared" si="1524"/>
        <v/>
      </c>
      <c r="AH4514" s="11" t="str">
        <f t="shared" si="1525"/>
        <v/>
      </c>
      <c r="AI4514" s="11" t="str">
        <f t="shared" si="1526"/>
        <v/>
      </c>
      <c r="AJ4514" s="11" t="str">
        <f t="shared" si="1527"/>
        <v/>
      </c>
      <c r="AK4514" s="11" t="str">
        <f t="shared" si="1528"/>
        <v/>
      </c>
      <c r="AN4514" s="11" t="str">
        <f t="shared" si="1529"/>
        <v/>
      </c>
      <c r="AO4514" s="11" t="str">
        <f t="shared" si="1530"/>
        <v/>
      </c>
      <c r="AP4514" s="11" t="str">
        <f t="shared" si="1531"/>
        <v/>
      </c>
      <c r="AT4514" s="11" t="str">
        <f t="shared" si="1532"/>
        <v/>
      </c>
      <c r="AU4514" s="11" t="str">
        <f t="shared" si="1533"/>
        <v/>
      </c>
      <c r="AV4514" s="11" t="str">
        <f t="shared" si="1534"/>
        <v/>
      </c>
      <c r="AW4514" s="11" t="str">
        <f t="shared" si="1535"/>
        <v/>
      </c>
      <c r="AX4514" s="11" t="str">
        <f t="shared" si="1536"/>
        <v/>
      </c>
      <c r="AY4514" s="11" t="str">
        <f t="shared" si="1537"/>
        <v/>
      </c>
      <c r="AZ4514" s="11" t="str">
        <f t="shared" si="1538"/>
        <v/>
      </c>
      <c r="BA4514" s="11" t="str">
        <f t="shared" si="1539"/>
        <v xml:space="preserve"> </v>
      </c>
      <c r="BB4514" s="11" t="str">
        <f>IFERROR(IF(AW4514="","",VLOOKUP(AW4514,SUSS!R:S,2,FALSE)),AY4514*SUSS!$M$2)</f>
        <v/>
      </c>
      <c r="BC4514" s="11" t="str">
        <f t="shared" si="1540"/>
        <v/>
      </c>
    </row>
    <row r="4515" spans="29:55">
      <c r="AC4515" s="11" t="str">
        <f t="shared" si="1520"/>
        <v/>
      </c>
      <c r="AD4515" s="11" t="str">
        <f t="shared" si="1521"/>
        <v/>
      </c>
      <c r="AE4515" s="11" t="str">
        <f t="shared" si="1522"/>
        <v/>
      </c>
      <c r="AF4515" s="11" t="str">
        <f t="shared" si="1523"/>
        <v/>
      </c>
      <c r="AG4515" s="11" t="str">
        <f t="shared" si="1524"/>
        <v/>
      </c>
      <c r="AH4515" s="11" t="str">
        <f t="shared" si="1525"/>
        <v/>
      </c>
      <c r="AI4515" s="11" t="str">
        <f t="shared" si="1526"/>
        <v/>
      </c>
      <c r="AJ4515" s="11" t="str">
        <f t="shared" si="1527"/>
        <v/>
      </c>
      <c r="AK4515" s="11" t="str">
        <f t="shared" si="1528"/>
        <v/>
      </c>
      <c r="AN4515" s="11" t="str">
        <f t="shared" si="1529"/>
        <v/>
      </c>
      <c r="AO4515" s="11" t="str">
        <f t="shared" si="1530"/>
        <v/>
      </c>
      <c r="AP4515" s="11" t="str">
        <f t="shared" si="1531"/>
        <v/>
      </c>
      <c r="AT4515" s="11" t="str">
        <f t="shared" si="1532"/>
        <v/>
      </c>
      <c r="AU4515" s="11" t="str">
        <f t="shared" si="1533"/>
        <v/>
      </c>
      <c r="AV4515" s="11" t="str">
        <f t="shared" si="1534"/>
        <v/>
      </c>
      <c r="AW4515" s="11" t="str">
        <f t="shared" si="1535"/>
        <v/>
      </c>
      <c r="AX4515" s="11" t="str">
        <f t="shared" si="1536"/>
        <v/>
      </c>
      <c r="AY4515" s="11" t="str">
        <f t="shared" si="1537"/>
        <v/>
      </c>
      <c r="AZ4515" s="11" t="str">
        <f t="shared" si="1538"/>
        <v/>
      </c>
      <c r="BA4515" s="11" t="str">
        <f t="shared" si="1539"/>
        <v xml:space="preserve"> </v>
      </c>
      <c r="BB4515" s="11" t="str">
        <f>IFERROR(IF(AW4515="","",VLOOKUP(AW4515,SUSS!R:S,2,FALSE)),AY4515*SUSS!$M$2)</f>
        <v/>
      </c>
      <c r="BC4515" s="11" t="str">
        <f t="shared" si="1540"/>
        <v/>
      </c>
    </row>
    <row r="4516" spans="29:55">
      <c r="AC4516" s="11" t="str">
        <f t="shared" si="1520"/>
        <v/>
      </c>
      <c r="AD4516" s="11" t="str">
        <f t="shared" si="1521"/>
        <v/>
      </c>
      <c r="AE4516" s="11" t="str">
        <f t="shared" si="1522"/>
        <v/>
      </c>
      <c r="AF4516" s="11" t="str">
        <f t="shared" si="1523"/>
        <v/>
      </c>
      <c r="AG4516" s="11" t="str">
        <f t="shared" si="1524"/>
        <v/>
      </c>
      <c r="AH4516" s="11" t="str">
        <f t="shared" si="1525"/>
        <v/>
      </c>
      <c r="AI4516" s="11" t="str">
        <f t="shared" si="1526"/>
        <v/>
      </c>
      <c r="AJ4516" s="11" t="str">
        <f t="shared" si="1527"/>
        <v/>
      </c>
      <c r="AK4516" s="11" t="str">
        <f t="shared" si="1528"/>
        <v/>
      </c>
      <c r="AN4516" s="11" t="str">
        <f t="shared" si="1529"/>
        <v/>
      </c>
      <c r="AO4516" s="11" t="str">
        <f t="shared" si="1530"/>
        <v/>
      </c>
      <c r="AP4516" s="11" t="str">
        <f t="shared" si="1531"/>
        <v/>
      </c>
      <c r="AT4516" s="11" t="str">
        <f t="shared" si="1532"/>
        <v/>
      </c>
      <c r="AU4516" s="11" t="str">
        <f t="shared" si="1533"/>
        <v/>
      </c>
      <c r="AV4516" s="11" t="str">
        <f t="shared" si="1534"/>
        <v/>
      </c>
      <c r="AW4516" s="11" t="str">
        <f t="shared" si="1535"/>
        <v/>
      </c>
      <c r="AX4516" s="11" t="str">
        <f t="shared" si="1536"/>
        <v/>
      </c>
      <c r="AY4516" s="11" t="str">
        <f t="shared" si="1537"/>
        <v/>
      </c>
      <c r="AZ4516" s="11" t="str">
        <f t="shared" si="1538"/>
        <v/>
      </c>
      <c r="BA4516" s="11" t="str">
        <f t="shared" si="1539"/>
        <v xml:space="preserve"> </v>
      </c>
      <c r="BB4516" s="11" t="str">
        <f>IFERROR(IF(AW4516="","",VLOOKUP(AW4516,SUSS!R:S,2,FALSE)),AY4516*SUSS!$M$2)</f>
        <v/>
      </c>
      <c r="BC4516" s="11" t="str">
        <f t="shared" si="1540"/>
        <v/>
      </c>
    </row>
    <row r="4517" spans="29:55">
      <c r="AC4517" s="11" t="str">
        <f t="shared" si="1520"/>
        <v/>
      </c>
      <c r="AD4517" s="11" t="str">
        <f t="shared" si="1521"/>
        <v/>
      </c>
      <c r="AE4517" s="11" t="str">
        <f t="shared" si="1522"/>
        <v/>
      </c>
      <c r="AF4517" s="11" t="str">
        <f t="shared" si="1523"/>
        <v/>
      </c>
      <c r="AG4517" s="11" t="str">
        <f t="shared" si="1524"/>
        <v/>
      </c>
      <c r="AH4517" s="11" t="str">
        <f t="shared" si="1525"/>
        <v/>
      </c>
      <c r="AI4517" s="11" t="str">
        <f t="shared" si="1526"/>
        <v/>
      </c>
      <c r="AJ4517" s="11" t="str">
        <f t="shared" si="1527"/>
        <v/>
      </c>
      <c r="AK4517" s="11" t="str">
        <f t="shared" si="1528"/>
        <v/>
      </c>
      <c r="AN4517" s="11" t="str">
        <f t="shared" si="1529"/>
        <v/>
      </c>
      <c r="AO4517" s="11" t="str">
        <f t="shared" si="1530"/>
        <v/>
      </c>
      <c r="AP4517" s="11" t="str">
        <f t="shared" si="1531"/>
        <v/>
      </c>
      <c r="AT4517" s="11" t="str">
        <f t="shared" si="1532"/>
        <v/>
      </c>
      <c r="AU4517" s="11" t="str">
        <f t="shared" si="1533"/>
        <v/>
      </c>
      <c r="AV4517" s="11" t="str">
        <f t="shared" si="1534"/>
        <v/>
      </c>
      <c r="AW4517" s="11" t="str">
        <f t="shared" si="1535"/>
        <v/>
      </c>
      <c r="AX4517" s="11" t="str">
        <f t="shared" si="1536"/>
        <v/>
      </c>
      <c r="AY4517" s="11" t="str">
        <f t="shared" si="1537"/>
        <v/>
      </c>
      <c r="AZ4517" s="11" t="str">
        <f t="shared" si="1538"/>
        <v/>
      </c>
      <c r="BA4517" s="11" t="str">
        <f t="shared" si="1539"/>
        <v xml:space="preserve"> </v>
      </c>
      <c r="BB4517" s="11" t="str">
        <f>IFERROR(IF(AW4517="","",VLOOKUP(AW4517,SUSS!R:S,2,FALSE)),AY4517*SUSS!$M$2)</f>
        <v/>
      </c>
      <c r="BC4517" s="11" t="str">
        <f t="shared" si="1540"/>
        <v/>
      </c>
    </row>
    <row r="4518" spans="29:55">
      <c r="AC4518" s="11" t="str">
        <f t="shared" si="1520"/>
        <v/>
      </c>
      <c r="AD4518" s="11" t="str">
        <f t="shared" si="1521"/>
        <v/>
      </c>
      <c r="AE4518" s="11" t="str">
        <f t="shared" si="1522"/>
        <v/>
      </c>
      <c r="AF4518" s="11" t="str">
        <f t="shared" si="1523"/>
        <v/>
      </c>
      <c r="AG4518" s="11" t="str">
        <f t="shared" si="1524"/>
        <v/>
      </c>
      <c r="AH4518" s="11" t="str">
        <f t="shared" si="1525"/>
        <v/>
      </c>
      <c r="AI4518" s="11" t="str">
        <f t="shared" si="1526"/>
        <v/>
      </c>
      <c r="AJ4518" s="11" t="str">
        <f t="shared" si="1527"/>
        <v/>
      </c>
      <c r="AK4518" s="11" t="str">
        <f t="shared" si="1528"/>
        <v/>
      </c>
      <c r="AN4518" s="11" t="str">
        <f t="shared" si="1529"/>
        <v/>
      </c>
      <c r="AO4518" s="11" t="str">
        <f t="shared" si="1530"/>
        <v/>
      </c>
      <c r="AP4518" s="11" t="str">
        <f t="shared" si="1531"/>
        <v/>
      </c>
      <c r="AT4518" s="11" t="str">
        <f t="shared" si="1532"/>
        <v/>
      </c>
      <c r="AU4518" s="11" t="str">
        <f t="shared" si="1533"/>
        <v/>
      </c>
      <c r="AV4518" s="11" t="str">
        <f t="shared" si="1534"/>
        <v/>
      </c>
      <c r="AW4518" s="11" t="str">
        <f t="shared" si="1535"/>
        <v/>
      </c>
      <c r="AX4518" s="11" t="str">
        <f t="shared" si="1536"/>
        <v/>
      </c>
      <c r="AY4518" s="11" t="str">
        <f t="shared" si="1537"/>
        <v/>
      </c>
      <c r="AZ4518" s="11" t="str">
        <f t="shared" si="1538"/>
        <v/>
      </c>
      <c r="BA4518" s="11" t="str">
        <f t="shared" si="1539"/>
        <v xml:space="preserve"> </v>
      </c>
      <c r="BB4518" s="11" t="str">
        <f>IFERROR(IF(AW4518="","",VLOOKUP(AW4518,SUSS!R:S,2,FALSE)),AY4518*SUSS!$M$2)</f>
        <v/>
      </c>
      <c r="BC4518" s="11" t="str">
        <f t="shared" si="1540"/>
        <v/>
      </c>
    </row>
    <row r="4519" spans="29:55">
      <c r="AC4519" s="11" t="str">
        <f t="shared" si="1520"/>
        <v/>
      </c>
      <c r="AD4519" s="11" t="str">
        <f t="shared" si="1521"/>
        <v/>
      </c>
      <c r="AE4519" s="11" t="str">
        <f t="shared" si="1522"/>
        <v/>
      </c>
      <c r="AF4519" s="11" t="str">
        <f t="shared" si="1523"/>
        <v/>
      </c>
      <c r="AG4519" s="11" t="str">
        <f t="shared" si="1524"/>
        <v/>
      </c>
      <c r="AH4519" s="11" t="str">
        <f t="shared" si="1525"/>
        <v/>
      </c>
      <c r="AI4519" s="11" t="str">
        <f t="shared" si="1526"/>
        <v/>
      </c>
      <c r="AJ4519" s="11" t="str">
        <f t="shared" si="1527"/>
        <v/>
      </c>
      <c r="AK4519" s="11" t="str">
        <f t="shared" si="1528"/>
        <v/>
      </c>
      <c r="AN4519" s="11" t="str">
        <f t="shared" si="1529"/>
        <v/>
      </c>
      <c r="AO4519" s="11" t="str">
        <f t="shared" si="1530"/>
        <v/>
      </c>
      <c r="AP4519" s="11" t="str">
        <f t="shared" si="1531"/>
        <v/>
      </c>
      <c r="AT4519" s="11" t="str">
        <f t="shared" si="1532"/>
        <v/>
      </c>
      <c r="AU4519" s="11" t="str">
        <f t="shared" si="1533"/>
        <v/>
      </c>
      <c r="AV4519" s="11" t="str">
        <f t="shared" si="1534"/>
        <v/>
      </c>
      <c r="AW4519" s="11" t="str">
        <f t="shared" si="1535"/>
        <v/>
      </c>
      <c r="AX4519" s="11" t="str">
        <f t="shared" si="1536"/>
        <v/>
      </c>
      <c r="AY4519" s="11" t="str">
        <f t="shared" si="1537"/>
        <v/>
      </c>
      <c r="AZ4519" s="11" t="str">
        <f t="shared" si="1538"/>
        <v/>
      </c>
      <c r="BA4519" s="11" t="str">
        <f t="shared" si="1539"/>
        <v xml:space="preserve"> </v>
      </c>
      <c r="BB4519" s="11" t="str">
        <f>IFERROR(IF(AW4519="","",VLOOKUP(AW4519,SUSS!R:S,2,FALSE)),AY4519*SUSS!$M$2)</f>
        <v/>
      </c>
      <c r="BC4519" s="11" t="str">
        <f t="shared" si="1540"/>
        <v/>
      </c>
    </row>
    <row r="4520" spans="29:55">
      <c r="AC4520" s="11" t="str">
        <f t="shared" si="1520"/>
        <v/>
      </c>
      <c r="AD4520" s="11" t="str">
        <f t="shared" si="1521"/>
        <v/>
      </c>
      <c r="AE4520" s="11" t="str">
        <f t="shared" si="1522"/>
        <v/>
      </c>
      <c r="AF4520" s="11" t="str">
        <f t="shared" si="1523"/>
        <v/>
      </c>
      <c r="AG4520" s="11" t="str">
        <f t="shared" si="1524"/>
        <v/>
      </c>
      <c r="AH4520" s="11" t="str">
        <f t="shared" si="1525"/>
        <v/>
      </c>
      <c r="AI4520" s="11" t="str">
        <f t="shared" si="1526"/>
        <v/>
      </c>
      <c r="AJ4520" s="11" t="str">
        <f t="shared" si="1527"/>
        <v/>
      </c>
      <c r="AK4520" s="11" t="str">
        <f t="shared" si="1528"/>
        <v/>
      </c>
      <c r="AN4520" s="11" t="str">
        <f t="shared" si="1529"/>
        <v/>
      </c>
      <c r="AO4520" s="11" t="str">
        <f t="shared" si="1530"/>
        <v/>
      </c>
      <c r="AP4520" s="11" t="str">
        <f t="shared" si="1531"/>
        <v/>
      </c>
      <c r="AT4520" s="11" t="str">
        <f t="shared" si="1532"/>
        <v/>
      </c>
      <c r="AU4520" s="11" t="str">
        <f t="shared" si="1533"/>
        <v/>
      </c>
      <c r="AV4520" s="11" t="str">
        <f t="shared" si="1534"/>
        <v/>
      </c>
      <c r="AW4520" s="11" t="str">
        <f t="shared" si="1535"/>
        <v/>
      </c>
      <c r="AX4520" s="11" t="str">
        <f t="shared" si="1536"/>
        <v/>
      </c>
      <c r="AY4520" s="11" t="str">
        <f t="shared" si="1537"/>
        <v/>
      </c>
      <c r="AZ4520" s="11" t="str">
        <f t="shared" si="1538"/>
        <v/>
      </c>
      <c r="BA4520" s="11" t="str">
        <f t="shared" si="1539"/>
        <v xml:space="preserve"> </v>
      </c>
      <c r="BB4520" s="11" t="str">
        <f>IFERROR(IF(AW4520="","",VLOOKUP(AW4520,SUSS!R:S,2,FALSE)),AY4520*SUSS!$M$2)</f>
        <v/>
      </c>
      <c r="BC4520" s="11" t="str">
        <f t="shared" si="1540"/>
        <v/>
      </c>
    </row>
    <row r="4521" spans="29:55">
      <c r="AC4521" s="11" t="str">
        <f t="shared" si="1520"/>
        <v/>
      </c>
      <c r="AD4521" s="11" t="str">
        <f t="shared" si="1521"/>
        <v/>
      </c>
      <c r="AE4521" s="11" t="str">
        <f t="shared" si="1522"/>
        <v/>
      </c>
      <c r="AF4521" s="11" t="str">
        <f t="shared" si="1523"/>
        <v/>
      </c>
      <c r="AG4521" s="11" t="str">
        <f t="shared" si="1524"/>
        <v/>
      </c>
      <c r="AH4521" s="11" t="str">
        <f t="shared" si="1525"/>
        <v/>
      </c>
      <c r="AI4521" s="11" t="str">
        <f t="shared" si="1526"/>
        <v/>
      </c>
      <c r="AJ4521" s="11" t="str">
        <f t="shared" si="1527"/>
        <v/>
      </c>
      <c r="AK4521" s="11" t="str">
        <f t="shared" si="1528"/>
        <v/>
      </c>
      <c r="AN4521" s="11" t="str">
        <f t="shared" si="1529"/>
        <v/>
      </c>
      <c r="AO4521" s="11" t="str">
        <f t="shared" si="1530"/>
        <v/>
      </c>
      <c r="AP4521" s="11" t="str">
        <f t="shared" si="1531"/>
        <v/>
      </c>
      <c r="AT4521" s="11" t="str">
        <f t="shared" si="1532"/>
        <v/>
      </c>
      <c r="AU4521" s="11" t="str">
        <f t="shared" si="1533"/>
        <v/>
      </c>
      <c r="AV4521" s="11" t="str">
        <f t="shared" si="1534"/>
        <v/>
      </c>
      <c r="AW4521" s="11" t="str">
        <f t="shared" si="1535"/>
        <v/>
      </c>
      <c r="AX4521" s="11" t="str">
        <f t="shared" si="1536"/>
        <v/>
      </c>
      <c r="AY4521" s="11" t="str">
        <f t="shared" si="1537"/>
        <v/>
      </c>
      <c r="AZ4521" s="11" t="str">
        <f t="shared" si="1538"/>
        <v/>
      </c>
      <c r="BA4521" s="11" t="str">
        <f t="shared" si="1539"/>
        <v xml:space="preserve"> </v>
      </c>
      <c r="BB4521" s="11" t="str">
        <f>IFERROR(IF(AW4521="","",VLOOKUP(AW4521,SUSS!R:S,2,FALSE)),AY4521*SUSS!$M$2)</f>
        <v/>
      </c>
      <c r="BC4521" s="11" t="str">
        <f t="shared" si="1540"/>
        <v/>
      </c>
    </row>
    <row r="4522" spans="29:55">
      <c r="AC4522" s="11" t="str">
        <f t="shared" si="1520"/>
        <v/>
      </c>
      <c r="AD4522" s="11" t="str">
        <f t="shared" si="1521"/>
        <v/>
      </c>
      <c r="AE4522" s="11" t="str">
        <f t="shared" si="1522"/>
        <v/>
      </c>
      <c r="AF4522" s="11" t="str">
        <f t="shared" si="1523"/>
        <v/>
      </c>
      <c r="AG4522" s="11" t="str">
        <f t="shared" si="1524"/>
        <v/>
      </c>
      <c r="AH4522" s="11" t="str">
        <f t="shared" si="1525"/>
        <v/>
      </c>
      <c r="AI4522" s="11" t="str">
        <f t="shared" si="1526"/>
        <v/>
      </c>
      <c r="AJ4522" s="11" t="str">
        <f t="shared" si="1527"/>
        <v/>
      </c>
      <c r="AK4522" s="11" t="str">
        <f t="shared" si="1528"/>
        <v/>
      </c>
      <c r="AN4522" s="11" t="str">
        <f t="shared" si="1529"/>
        <v/>
      </c>
      <c r="AO4522" s="11" t="str">
        <f t="shared" si="1530"/>
        <v/>
      </c>
      <c r="AP4522" s="11" t="str">
        <f t="shared" si="1531"/>
        <v/>
      </c>
      <c r="AT4522" s="11" t="str">
        <f t="shared" si="1532"/>
        <v/>
      </c>
      <c r="AU4522" s="11" t="str">
        <f t="shared" si="1533"/>
        <v/>
      </c>
      <c r="AV4522" s="11" t="str">
        <f t="shared" si="1534"/>
        <v/>
      </c>
      <c r="AW4522" s="11" t="str">
        <f t="shared" si="1535"/>
        <v/>
      </c>
      <c r="AX4522" s="11" t="str">
        <f t="shared" si="1536"/>
        <v/>
      </c>
      <c r="AY4522" s="11" t="str">
        <f t="shared" si="1537"/>
        <v/>
      </c>
      <c r="AZ4522" s="11" t="str">
        <f t="shared" si="1538"/>
        <v/>
      </c>
      <c r="BA4522" s="11" t="str">
        <f t="shared" si="1539"/>
        <v xml:space="preserve"> </v>
      </c>
      <c r="BB4522" s="11" t="str">
        <f>IFERROR(IF(AW4522="","",VLOOKUP(AW4522,SUSS!R:S,2,FALSE)),AY4522*SUSS!$M$2)</f>
        <v/>
      </c>
      <c r="BC4522" s="11" t="str">
        <f t="shared" si="1540"/>
        <v/>
      </c>
    </row>
    <row r="4523" spans="29:55">
      <c r="AC4523" s="11" t="str">
        <f t="shared" si="1520"/>
        <v/>
      </c>
      <c r="AD4523" s="11" t="str">
        <f t="shared" si="1521"/>
        <v/>
      </c>
      <c r="AE4523" s="11" t="str">
        <f t="shared" si="1522"/>
        <v/>
      </c>
      <c r="AF4523" s="11" t="str">
        <f t="shared" si="1523"/>
        <v/>
      </c>
      <c r="AG4523" s="11" t="str">
        <f t="shared" si="1524"/>
        <v/>
      </c>
      <c r="AH4523" s="11" t="str">
        <f t="shared" si="1525"/>
        <v/>
      </c>
      <c r="AI4523" s="11" t="str">
        <f t="shared" si="1526"/>
        <v/>
      </c>
      <c r="AJ4523" s="11" t="str">
        <f t="shared" si="1527"/>
        <v/>
      </c>
      <c r="AK4523" s="11" t="str">
        <f t="shared" si="1528"/>
        <v/>
      </c>
      <c r="AN4523" s="11" t="str">
        <f t="shared" si="1529"/>
        <v/>
      </c>
      <c r="AO4523" s="11" t="str">
        <f t="shared" si="1530"/>
        <v/>
      </c>
      <c r="AP4523" s="11" t="str">
        <f t="shared" si="1531"/>
        <v/>
      </c>
      <c r="AT4523" s="11" t="str">
        <f t="shared" si="1532"/>
        <v/>
      </c>
      <c r="AU4523" s="11" t="str">
        <f t="shared" si="1533"/>
        <v/>
      </c>
      <c r="AV4523" s="11" t="str">
        <f t="shared" si="1534"/>
        <v/>
      </c>
      <c r="AW4523" s="11" t="str">
        <f t="shared" si="1535"/>
        <v/>
      </c>
      <c r="AX4523" s="11" t="str">
        <f t="shared" si="1536"/>
        <v/>
      </c>
      <c r="AY4523" s="11" t="str">
        <f t="shared" si="1537"/>
        <v/>
      </c>
      <c r="AZ4523" s="11" t="str">
        <f t="shared" si="1538"/>
        <v/>
      </c>
      <c r="BA4523" s="11" t="str">
        <f t="shared" si="1539"/>
        <v xml:space="preserve"> </v>
      </c>
      <c r="BB4523" s="11" t="str">
        <f>IFERROR(IF(AW4523="","",VLOOKUP(AW4523,SUSS!R:S,2,FALSE)),AY4523*SUSS!$M$2)</f>
        <v/>
      </c>
      <c r="BC4523" s="11" t="str">
        <f t="shared" si="1540"/>
        <v/>
      </c>
    </row>
    <row r="4524" spans="29:55">
      <c r="AC4524" s="11" t="str">
        <f t="shared" si="1520"/>
        <v/>
      </c>
      <c r="AD4524" s="11" t="str">
        <f t="shared" si="1521"/>
        <v/>
      </c>
      <c r="AE4524" s="11" t="str">
        <f t="shared" si="1522"/>
        <v/>
      </c>
      <c r="AF4524" s="11" t="str">
        <f t="shared" si="1523"/>
        <v/>
      </c>
      <c r="AG4524" s="11" t="str">
        <f t="shared" si="1524"/>
        <v/>
      </c>
      <c r="AH4524" s="11" t="str">
        <f t="shared" si="1525"/>
        <v/>
      </c>
      <c r="AI4524" s="11" t="str">
        <f t="shared" si="1526"/>
        <v/>
      </c>
      <c r="AJ4524" s="11" t="str">
        <f t="shared" si="1527"/>
        <v/>
      </c>
      <c r="AK4524" s="11" t="str">
        <f t="shared" si="1528"/>
        <v/>
      </c>
      <c r="AN4524" s="11" t="str">
        <f t="shared" si="1529"/>
        <v/>
      </c>
      <c r="AO4524" s="11" t="str">
        <f t="shared" si="1530"/>
        <v/>
      </c>
      <c r="AP4524" s="11" t="str">
        <f t="shared" si="1531"/>
        <v/>
      </c>
      <c r="AT4524" s="11" t="str">
        <f t="shared" si="1532"/>
        <v/>
      </c>
      <c r="AU4524" s="11" t="str">
        <f t="shared" si="1533"/>
        <v/>
      </c>
      <c r="AV4524" s="11" t="str">
        <f t="shared" si="1534"/>
        <v/>
      </c>
      <c r="AW4524" s="11" t="str">
        <f t="shared" si="1535"/>
        <v/>
      </c>
      <c r="AX4524" s="11" t="str">
        <f t="shared" si="1536"/>
        <v/>
      </c>
      <c r="AY4524" s="11" t="str">
        <f t="shared" si="1537"/>
        <v/>
      </c>
      <c r="AZ4524" s="11" t="str">
        <f t="shared" si="1538"/>
        <v/>
      </c>
      <c r="BA4524" s="11" t="str">
        <f t="shared" si="1539"/>
        <v xml:space="preserve"> </v>
      </c>
      <c r="BB4524" s="11" t="str">
        <f>IFERROR(IF(AW4524="","",VLOOKUP(AW4524,SUSS!R:S,2,FALSE)),AY4524*SUSS!$M$2)</f>
        <v/>
      </c>
      <c r="BC4524" s="11" t="str">
        <f t="shared" si="1540"/>
        <v/>
      </c>
    </row>
    <row r="4525" spans="29:55">
      <c r="AC4525" s="11" t="str">
        <f t="shared" si="1520"/>
        <v/>
      </c>
      <c r="AD4525" s="11" t="str">
        <f t="shared" si="1521"/>
        <v/>
      </c>
      <c r="AE4525" s="11" t="str">
        <f t="shared" si="1522"/>
        <v/>
      </c>
      <c r="AF4525" s="11" t="str">
        <f t="shared" si="1523"/>
        <v/>
      </c>
      <c r="AG4525" s="11" t="str">
        <f t="shared" si="1524"/>
        <v/>
      </c>
      <c r="AH4525" s="11" t="str">
        <f t="shared" si="1525"/>
        <v/>
      </c>
      <c r="AI4525" s="11" t="str">
        <f t="shared" si="1526"/>
        <v/>
      </c>
      <c r="AJ4525" s="11" t="str">
        <f t="shared" si="1527"/>
        <v/>
      </c>
      <c r="AK4525" s="11" t="str">
        <f t="shared" si="1528"/>
        <v/>
      </c>
      <c r="AN4525" s="11" t="str">
        <f t="shared" si="1529"/>
        <v/>
      </c>
      <c r="AO4525" s="11" t="str">
        <f t="shared" si="1530"/>
        <v/>
      </c>
      <c r="AP4525" s="11" t="str">
        <f t="shared" si="1531"/>
        <v/>
      </c>
      <c r="AT4525" s="11" t="str">
        <f t="shared" si="1532"/>
        <v/>
      </c>
      <c r="AU4525" s="11" t="str">
        <f t="shared" si="1533"/>
        <v/>
      </c>
      <c r="AV4525" s="11" t="str">
        <f t="shared" si="1534"/>
        <v/>
      </c>
      <c r="AW4525" s="11" t="str">
        <f t="shared" si="1535"/>
        <v/>
      </c>
      <c r="AX4525" s="11" t="str">
        <f t="shared" si="1536"/>
        <v/>
      </c>
      <c r="AY4525" s="11" t="str">
        <f t="shared" si="1537"/>
        <v/>
      </c>
      <c r="AZ4525" s="11" t="str">
        <f t="shared" si="1538"/>
        <v/>
      </c>
      <c r="BA4525" s="11" t="str">
        <f t="shared" si="1539"/>
        <v xml:space="preserve"> </v>
      </c>
      <c r="BB4525" s="11" t="str">
        <f>IFERROR(IF(AW4525="","",VLOOKUP(AW4525,SUSS!R:S,2,FALSE)),AY4525*SUSS!$M$2)</f>
        <v/>
      </c>
      <c r="BC4525" s="11" t="str">
        <f t="shared" si="1540"/>
        <v/>
      </c>
    </row>
    <row r="4526" spans="29:55">
      <c r="AC4526" s="11" t="str">
        <f t="shared" si="1520"/>
        <v/>
      </c>
      <c r="AD4526" s="11" t="str">
        <f t="shared" si="1521"/>
        <v/>
      </c>
      <c r="AE4526" s="11" t="str">
        <f t="shared" si="1522"/>
        <v/>
      </c>
      <c r="AF4526" s="11" t="str">
        <f t="shared" si="1523"/>
        <v/>
      </c>
      <c r="AG4526" s="11" t="str">
        <f t="shared" si="1524"/>
        <v/>
      </c>
      <c r="AH4526" s="11" t="str">
        <f t="shared" si="1525"/>
        <v/>
      </c>
      <c r="AI4526" s="11" t="str">
        <f t="shared" si="1526"/>
        <v/>
      </c>
      <c r="AJ4526" s="11" t="str">
        <f t="shared" si="1527"/>
        <v/>
      </c>
      <c r="AK4526" s="11" t="str">
        <f t="shared" si="1528"/>
        <v/>
      </c>
      <c r="AN4526" s="11" t="str">
        <f t="shared" si="1529"/>
        <v/>
      </c>
      <c r="AO4526" s="11" t="str">
        <f t="shared" si="1530"/>
        <v/>
      </c>
      <c r="AP4526" s="11" t="str">
        <f t="shared" si="1531"/>
        <v/>
      </c>
      <c r="AT4526" s="11" t="str">
        <f t="shared" si="1532"/>
        <v/>
      </c>
      <c r="AU4526" s="11" t="str">
        <f t="shared" si="1533"/>
        <v/>
      </c>
      <c r="AV4526" s="11" t="str">
        <f t="shared" si="1534"/>
        <v/>
      </c>
      <c r="AW4526" s="11" t="str">
        <f t="shared" si="1535"/>
        <v/>
      </c>
      <c r="AX4526" s="11" t="str">
        <f t="shared" si="1536"/>
        <v/>
      </c>
      <c r="AY4526" s="11" t="str">
        <f t="shared" si="1537"/>
        <v/>
      </c>
      <c r="AZ4526" s="11" t="str">
        <f t="shared" si="1538"/>
        <v/>
      </c>
      <c r="BA4526" s="11" t="str">
        <f t="shared" si="1539"/>
        <v xml:space="preserve"> </v>
      </c>
      <c r="BB4526" s="11" t="str">
        <f>IFERROR(IF(AW4526="","",VLOOKUP(AW4526,SUSS!R:S,2,FALSE)),AY4526*SUSS!$M$2)</f>
        <v/>
      </c>
      <c r="BC4526" s="11" t="str">
        <f t="shared" si="1540"/>
        <v/>
      </c>
    </row>
    <row r="4527" spans="29:55">
      <c r="AC4527" s="11" t="str">
        <f t="shared" si="1520"/>
        <v/>
      </c>
      <c r="AD4527" s="11" t="str">
        <f t="shared" si="1521"/>
        <v/>
      </c>
      <c r="AE4527" s="11" t="str">
        <f t="shared" si="1522"/>
        <v/>
      </c>
      <c r="AF4527" s="11" t="str">
        <f t="shared" si="1523"/>
        <v/>
      </c>
      <c r="AG4527" s="11" t="str">
        <f t="shared" si="1524"/>
        <v/>
      </c>
      <c r="AH4527" s="11" t="str">
        <f t="shared" si="1525"/>
        <v/>
      </c>
      <c r="AI4527" s="11" t="str">
        <f t="shared" si="1526"/>
        <v/>
      </c>
      <c r="AJ4527" s="11" t="str">
        <f t="shared" si="1527"/>
        <v/>
      </c>
      <c r="AK4527" s="11" t="str">
        <f t="shared" si="1528"/>
        <v/>
      </c>
      <c r="AN4527" s="11" t="str">
        <f t="shared" si="1529"/>
        <v/>
      </c>
      <c r="AO4527" s="11" t="str">
        <f t="shared" si="1530"/>
        <v/>
      </c>
      <c r="AP4527" s="11" t="str">
        <f t="shared" si="1531"/>
        <v/>
      </c>
      <c r="AT4527" s="11" t="str">
        <f t="shared" si="1532"/>
        <v/>
      </c>
      <c r="AU4527" s="11" t="str">
        <f t="shared" si="1533"/>
        <v/>
      </c>
      <c r="AV4527" s="11" t="str">
        <f t="shared" si="1534"/>
        <v/>
      </c>
      <c r="AW4527" s="11" t="str">
        <f t="shared" si="1535"/>
        <v/>
      </c>
      <c r="AX4527" s="11" t="str">
        <f t="shared" si="1536"/>
        <v/>
      </c>
      <c r="AY4527" s="11" t="str">
        <f t="shared" si="1537"/>
        <v/>
      </c>
      <c r="AZ4527" s="11" t="str">
        <f t="shared" si="1538"/>
        <v/>
      </c>
      <c r="BA4527" s="11" t="str">
        <f t="shared" si="1539"/>
        <v xml:space="preserve"> </v>
      </c>
      <c r="BB4527" s="11" t="str">
        <f>IFERROR(IF(AW4527="","",VLOOKUP(AW4527,SUSS!R:S,2,FALSE)),AY4527*SUSS!$M$2)</f>
        <v/>
      </c>
      <c r="BC4527" s="11" t="str">
        <f t="shared" si="1540"/>
        <v/>
      </c>
    </row>
    <row r="4528" spans="29:55">
      <c r="AC4528" s="11" t="str">
        <f t="shared" si="1520"/>
        <v/>
      </c>
      <c r="AD4528" s="11" t="str">
        <f t="shared" si="1521"/>
        <v/>
      </c>
      <c r="AE4528" s="11" t="str">
        <f t="shared" si="1522"/>
        <v/>
      </c>
      <c r="AF4528" s="11" t="str">
        <f t="shared" si="1523"/>
        <v/>
      </c>
      <c r="AG4528" s="11" t="str">
        <f t="shared" si="1524"/>
        <v/>
      </c>
      <c r="AH4528" s="11" t="str">
        <f t="shared" si="1525"/>
        <v/>
      </c>
      <c r="AI4528" s="11" t="str">
        <f t="shared" si="1526"/>
        <v/>
      </c>
      <c r="AJ4528" s="11" t="str">
        <f t="shared" si="1527"/>
        <v/>
      </c>
      <c r="AK4528" s="11" t="str">
        <f t="shared" si="1528"/>
        <v/>
      </c>
      <c r="AN4528" s="11" t="str">
        <f t="shared" si="1529"/>
        <v/>
      </c>
      <c r="AO4528" s="11" t="str">
        <f t="shared" si="1530"/>
        <v/>
      </c>
      <c r="AP4528" s="11" t="str">
        <f t="shared" si="1531"/>
        <v/>
      </c>
      <c r="AT4528" s="11" t="str">
        <f t="shared" si="1532"/>
        <v/>
      </c>
      <c r="AU4528" s="11" t="str">
        <f t="shared" si="1533"/>
        <v/>
      </c>
      <c r="AV4528" s="11" t="str">
        <f t="shared" si="1534"/>
        <v/>
      </c>
      <c r="AW4528" s="11" t="str">
        <f t="shared" si="1535"/>
        <v/>
      </c>
      <c r="AX4528" s="11" t="str">
        <f t="shared" si="1536"/>
        <v/>
      </c>
      <c r="AY4528" s="11" t="str">
        <f t="shared" si="1537"/>
        <v/>
      </c>
      <c r="AZ4528" s="11" t="str">
        <f t="shared" si="1538"/>
        <v/>
      </c>
      <c r="BA4528" s="11" t="str">
        <f t="shared" si="1539"/>
        <v xml:space="preserve"> </v>
      </c>
      <c r="BB4528" s="11" t="str">
        <f>IFERROR(IF(AW4528="","",VLOOKUP(AW4528,SUSS!R:S,2,FALSE)),AY4528*SUSS!$M$2)</f>
        <v/>
      </c>
      <c r="BC4528" s="11" t="str">
        <f t="shared" si="1540"/>
        <v/>
      </c>
    </row>
    <row r="4529" spans="29:55">
      <c r="AC4529" s="11" t="str">
        <f t="shared" si="1520"/>
        <v/>
      </c>
      <c r="AD4529" s="11" t="str">
        <f t="shared" si="1521"/>
        <v/>
      </c>
      <c r="AE4529" s="11" t="str">
        <f t="shared" si="1522"/>
        <v/>
      </c>
      <c r="AF4529" s="11" t="str">
        <f t="shared" si="1523"/>
        <v/>
      </c>
      <c r="AG4529" s="11" t="str">
        <f t="shared" si="1524"/>
        <v/>
      </c>
      <c r="AH4529" s="11" t="str">
        <f t="shared" si="1525"/>
        <v/>
      </c>
      <c r="AI4529" s="11" t="str">
        <f t="shared" si="1526"/>
        <v/>
      </c>
      <c r="AJ4529" s="11" t="str">
        <f t="shared" si="1527"/>
        <v/>
      </c>
      <c r="AK4529" s="11" t="str">
        <f t="shared" si="1528"/>
        <v/>
      </c>
      <c r="AN4529" s="11" t="str">
        <f t="shared" si="1529"/>
        <v/>
      </c>
      <c r="AO4529" s="11" t="str">
        <f t="shared" si="1530"/>
        <v/>
      </c>
      <c r="AP4529" s="11" t="str">
        <f t="shared" si="1531"/>
        <v/>
      </c>
      <c r="AT4529" s="11" t="str">
        <f t="shared" si="1532"/>
        <v/>
      </c>
      <c r="AU4529" s="11" t="str">
        <f t="shared" si="1533"/>
        <v/>
      </c>
      <c r="AV4529" s="11" t="str">
        <f t="shared" si="1534"/>
        <v/>
      </c>
      <c r="AW4529" s="11" t="str">
        <f t="shared" si="1535"/>
        <v/>
      </c>
      <c r="AX4529" s="11" t="str">
        <f t="shared" si="1536"/>
        <v/>
      </c>
      <c r="AY4529" s="11" t="str">
        <f t="shared" si="1537"/>
        <v/>
      </c>
      <c r="AZ4529" s="11" t="str">
        <f t="shared" si="1538"/>
        <v/>
      </c>
      <c r="BA4529" s="11" t="str">
        <f t="shared" si="1539"/>
        <v xml:space="preserve"> </v>
      </c>
      <c r="BB4529" s="11" t="str">
        <f>IFERROR(IF(AW4529="","",VLOOKUP(AW4529,SUSS!R:S,2,FALSE)),AY4529*SUSS!$M$2)</f>
        <v/>
      </c>
      <c r="BC4529" s="11" t="str">
        <f t="shared" si="1540"/>
        <v/>
      </c>
    </row>
    <row r="4530" spans="29:55">
      <c r="AC4530" s="11" t="str">
        <f t="shared" si="1520"/>
        <v/>
      </c>
      <c r="AD4530" s="11" t="str">
        <f t="shared" si="1521"/>
        <v/>
      </c>
      <c r="AE4530" s="11" t="str">
        <f t="shared" si="1522"/>
        <v/>
      </c>
      <c r="AF4530" s="11" t="str">
        <f t="shared" si="1523"/>
        <v/>
      </c>
      <c r="AG4530" s="11" t="str">
        <f t="shared" si="1524"/>
        <v/>
      </c>
      <c r="AH4530" s="11" t="str">
        <f t="shared" si="1525"/>
        <v/>
      </c>
      <c r="AI4530" s="11" t="str">
        <f t="shared" si="1526"/>
        <v/>
      </c>
      <c r="AJ4530" s="11" t="str">
        <f t="shared" si="1527"/>
        <v/>
      </c>
      <c r="AK4530" s="11" t="str">
        <f t="shared" si="1528"/>
        <v/>
      </c>
      <c r="AN4530" s="11" t="str">
        <f t="shared" si="1529"/>
        <v/>
      </c>
      <c r="AO4530" s="11" t="str">
        <f t="shared" si="1530"/>
        <v/>
      </c>
      <c r="AP4530" s="11" t="str">
        <f t="shared" si="1531"/>
        <v/>
      </c>
      <c r="AT4530" s="11" t="str">
        <f t="shared" si="1532"/>
        <v/>
      </c>
      <c r="AU4530" s="11" t="str">
        <f t="shared" si="1533"/>
        <v/>
      </c>
      <c r="AV4530" s="11" t="str">
        <f t="shared" si="1534"/>
        <v/>
      </c>
      <c r="AW4530" s="11" t="str">
        <f t="shared" si="1535"/>
        <v/>
      </c>
      <c r="AX4530" s="11" t="str">
        <f t="shared" si="1536"/>
        <v/>
      </c>
      <c r="AY4530" s="11" t="str">
        <f t="shared" si="1537"/>
        <v/>
      </c>
      <c r="AZ4530" s="11" t="str">
        <f t="shared" si="1538"/>
        <v/>
      </c>
      <c r="BA4530" s="11" t="str">
        <f t="shared" si="1539"/>
        <v xml:space="preserve"> </v>
      </c>
      <c r="BB4530" s="11" t="str">
        <f>IFERROR(IF(AW4530="","",VLOOKUP(AW4530,SUSS!R:S,2,FALSE)),AY4530*SUSS!$M$2)</f>
        <v/>
      </c>
      <c r="BC4530" s="11" t="str">
        <f t="shared" si="1540"/>
        <v/>
      </c>
    </row>
    <row r="4531" spans="29:55">
      <c r="AC4531" s="11" t="str">
        <f t="shared" si="1520"/>
        <v/>
      </c>
      <c r="AD4531" s="11" t="str">
        <f t="shared" si="1521"/>
        <v/>
      </c>
      <c r="AE4531" s="11" t="str">
        <f t="shared" si="1522"/>
        <v/>
      </c>
      <c r="AF4531" s="11" t="str">
        <f t="shared" si="1523"/>
        <v/>
      </c>
      <c r="AG4531" s="11" t="str">
        <f t="shared" si="1524"/>
        <v/>
      </c>
      <c r="AH4531" s="11" t="str">
        <f t="shared" si="1525"/>
        <v/>
      </c>
      <c r="AI4531" s="11" t="str">
        <f t="shared" si="1526"/>
        <v/>
      </c>
      <c r="AJ4531" s="11" t="str">
        <f t="shared" si="1527"/>
        <v/>
      </c>
      <c r="AK4531" s="11" t="str">
        <f t="shared" si="1528"/>
        <v/>
      </c>
      <c r="AN4531" s="11" t="str">
        <f t="shared" si="1529"/>
        <v/>
      </c>
      <c r="AO4531" s="11" t="str">
        <f t="shared" si="1530"/>
        <v/>
      </c>
      <c r="AP4531" s="11" t="str">
        <f t="shared" si="1531"/>
        <v/>
      </c>
      <c r="AT4531" s="11" t="str">
        <f t="shared" si="1532"/>
        <v/>
      </c>
      <c r="AU4531" s="11" t="str">
        <f t="shared" si="1533"/>
        <v/>
      </c>
      <c r="AV4531" s="11" t="str">
        <f t="shared" si="1534"/>
        <v/>
      </c>
      <c r="AW4531" s="11" t="str">
        <f t="shared" si="1535"/>
        <v/>
      </c>
      <c r="AX4531" s="11" t="str">
        <f t="shared" si="1536"/>
        <v/>
      </c>
      <c r="AY4531" s="11" t="str">
        <f t="shared" si="1537"/>
        <v/>
      </c>
      <c r="AZ4531" s="11" t="str">
        <f t="shared" si="1538"/>
        <v/>
      </c>
      <c r="BA4531" s="11" t="str">
        <f t="shared" si="1539"/>
        <v xml:space="preserve"> </v>
      </c>
      <c r="BB4531" s="11" t="str">
        <f>IFERROR(IF(AW4531="","",VLOOKUP(AW4531,SUSS!R:S,2,FALSE)),AY4531*SUSS!$M$2)</f>
        <v/>
      </c>
      <c r="BC4531" s="11" t="str">
        <f t="shared" si="1540"/>
        <v/>
      </c>
    </row>
    <row r="4532" spans="29:55">
      <c r="AC4532" s="11" t="str">
        <f t="shared" si="1520"/>
        <v/>
      </c>
      <c r="AD4532" s="11" t="str">
        <f t="shared" si="1521"/>
        <v/>
      </c>
      <c r="AE4532" s="11" t="str">
        <f t="shared" si="1522"/>
        <v/>
      </c>
      <c r="AF4532" s="11" t="str">
        <f t="shared" si="1523"/>
        <v/>
      </c>
      <c r="AG4532" s="11" t="str">
        <f t="shared" si="1524"/>
        <v/>
      </c>
      <c r="AH4532" s="11" t="str">
        <f t="shared" si="1525"/>
        <v/>
      </c>
      <c r="AI4532" s="11" t="str">
        <f t="shared" si="1526"/>
        <v/>
      </c>
      <c r="AJ4532" s="11" t="str">
        <f t="shared" si="1527"/>
        <v/>
      </c>
      <c r="AK4532" s="11" t="str">
        <f t="shared" si="1528"/>
        <v/>
      </c>
      <c r="AN4532" s="11" t="str">
        <f t="shared" si="1529"/>
        <v/>
      </c>
      <c r="AO4532" s="11" t="str">
        <f t="shared" si="1530"/>
        <v/>
      </c>
      <c r="AP4532" s="11" t="str">
        <f t="shared" si="1531"/>
        <v/>
      </c>
      <c r="AT4532" s="11" t="str">
        <f t="shared" si="1532"/>
        <v/>
      </c>
      <c r="AU4532" s="11" t="str">
        <f t="shared" si="1533"/>
        <v/>
      </c>
      <c r="AV4532" s="11" t="str">
        <f t="shared" si="1534"/>
        <v/>
      </c>
      <c r="AW4532" s="11" t="str">
        <f t="shared" si="1535"/>
        <v/>
      </c>
      <c r="AX4532" s="11" t="str">
        <f t="shared" si="1536"/>
        <v/>
      </c>
      <c r="AY4532" s="11" t="str">
        <f t="shared" si="1537"/>
        <v/>
      </c>
      <c r="AZ4532" s="11" t="str">
        <f t="shared" si="1538"/>
        <v/>
      </c>
      <c r="BA4532" s="11" t="str">
        <f t="shared" si="1539"/>
        <v xml:space="preserve"> </v>
      </c>
      <c r="BB4532" s="11" t="str">
        <f>IFERROR(IF(AW4532="","",VLOOKUP(AW4532,SUSS!R:S,2,FALSE)),AY4532*SUSS!$M$2)</f>
        <v/>
      </c>
      <c r="BC4532" s="11" t="str">
        <f t="shared" si="1540"/>
        <v/>
      </c>
    </row>
    <row r="4533" spans="29:55">
      <c r="AC4533" s="11" t="str">
        <f t="shared" si="1520"/>
        <v/>
      </c>
      <c r="AD4533" s="11" t="str">
        <f t="shared" si="1521"/>
        <v/>
      </c>
      <c r="AE4533" s="11" t="str">
        <f t="shared" si="1522"/>
        <v/>
      </c>
      <c r="AF4533" s="11" t="str">
        <f t="shared" si="1523"/>
        <v/>
      </c>
      <c r="AG4533" s="11" t="str">
        <f t="shared" si="1524"/>
        <v/>
      </c>
      <c r="AH4533" s="11" t="str">
        <f t="shared" si="1525"/>
        <v/>
      </c>
      <c r="AI4533" s="11" t="str">
        <f t="shared" si="1526"/>
        <v/>
      </c>
      <c r="AJ4533" s="11" t="str">
        <f t="shared" si="1527"/>
        <v/>
      </c>
      <c r="AK4533" s="11" t="str">
        <f t="shared" si="1528"/>
        <v/>
      </c>
      <c r="AN4533" s="11" t="str">
        <f t="shared" si="1529"/>
        <v/>
      </c>
      <c r="AO4533" s="11" t="str">
        <f t="shared" si="1530"/>
        <v/>
      </c>
      <c r="AP4533" s="11" t="str">
        <f t="shared" si="1531"/>
        <v/>
      </c>
      <c r="AT4533" s="11" t="str">
        <f t="shared" si="1532"/>
        <v/>
      </c>
      <c r="AU4533" s="11" t="str">
        <f t="shared" si="1533"/>
        <v/>
      </c>
      <c r="AV4533" s="11" t="str">
        <f t="shared" si="1534"/>
        <v/>
      </c>
      <c r="AW4533" s="11" t="str">
        <f t="shared" si="1535"/>
        <v/>
      </c>
      <c r="AX4533" s="11" t="str">
        <f t="shared" si="1536"/>
        <v/>
      </c>
      <c r="AY4533" s="11" t="str">
        <f t="shared" si="1537"/>
        <v/>
      </c>
      <c r="AZ4533" s="11" t="str">
        <f t="shared" si="1538"/>
        <v/>
      </c>
      <c r="BA4533" s="11" t="str">
        <f t="shared" si="1539"/>
        <v xml:space="preserve"> </v>
      </c>
      <c r="BB4533" s="11" t="str">
        <f>IFERROR(IF(AW4533="","",VLOOKUP(AW4533,SUSS!R:S,2,FALSE)),AY4533*SUSS!$M$2)</f>
        <v/>
      </c>
      <c r="BC4533" s="11" t="str">
        <f t="shared" si="1540"/>
        <v/>
      </c>
    </row>
    <row r="4534" spans="29:55">
      <c r="AC4534" s="11" t="str">
        <f t="shared" si="1520"/>
        <v/>
      </c>
      <c r="AD4534" s="11" t="str">
        <f t="shared" si="1521"/>
        <v/>
      </c>
      <c r="AE4534" s="11" t="str">
        <f t="shared" si="1522"/>
        <v/>
      </c>
      <c r="AF4534" s="11" t="str">
        <f t="shared" si="1523"/>
        <v/>
      </c>
      <c r="AG4534" s="11" t="str">
        <f t="shared" si="1524"/>
        <v/>
      </c>
      <c r="AH4534" s="11" t="str">
        <f t="shared" si="1525"/>
        <v/>
      </c>
      <c r="AI4534" s="11" t="str">
        <f t="shared" si="1526"/>
        <v/>
      </c>
      <c r="AJ4534" s="11" t="str">
        <f t="shared" si="1527"/>
        <v/>
      </c>
      <c r="AK4534" s="11" t="str">
        <f t="shared" si="1528"/>
        <v/>
      </c>
      <c r="AN4534" s="11" t="str">
        <f t="shared" si="1529"/>
        <v/>
      </c>
      <c r="AO4534" s="11" t="str">
        <f t="shared" si="1530"/>
        <v/>
      </c>
      <c r="AP4534" s="11" t="str">
        <f t="shared" si="1531"/>
        <v/>
      </c>
      <c r="AT4534" s="11" t="str">
        <f t="shared" si="1532"/>
        <v/>
      </c>
      <c r="AU4534" s="11" t="str">
        <f t="shared" si="1533"/>
        <v/>
      </c>
      <c r="AV4534" s="11" t="str">
        <f t="shared" si="1534"/>
        <v/>
      </c>
      <c r="AW4534" s="11" t="str">
        <f t="shared" si="1535"/>
        <v/>
      </c>
      <c r="AX4534" s="11" t="str">
        <f t="shared" si="1536"/>
        <v/>
      </c>
      <c r="AY4534" s="11" t="str">
        <f t="shared" si="1537"/>
        <v/>
      </c>
      <c r="AZ4534" s="11" t="str">
        <f t="shared" si="1538"/>
        <v/>
      </c>
      <c r="BA4534" s="11" t="str">
        <f t="shared" si="1539"/>
        <v xml:space="preserve"> </v>
      </c>
      <c r="BB4534" s="11" t="str">
        <f>IFERROR(IF(AW4534="","",VLOOKUP(AW4534,SUSS!R:S,2,FALSE)),AY4534*SUSS!$M$2)</f>
        <v/>
      </c>
      <c r="BC4534" s="11" t="str">
        <f t="shared" si="1540"/>
        <v/>
      </c>
    </row>
    <row r="4535" spans="29:55">
      <c r="AC4535" s="11" t="str">
        <f t="shared" si="1520"/>
        <v/>
      </c>
      <c r="AD4535" s="11" t="str">
        <f t="shared" si="1521"/>
        <v/>
      </c>
      <c r="AE4535" s="11" t="str">
        <f t="shared" si="1522"/>
        <v/>
      </c>
      <c r="AF4535" s="11" t="str">
        <f t="shared" si="1523"/>
        <v/>
      </c>
      <c r="AG4535" s="11" t="str">
        <f t="shared" si="1524"/>
        <v/>
      </c>
      <c r="AH4535" s="11" t="str">
        <f t="shared" si="1525"/>
        <v/>
      </c>
      <c r="AI4535" s="11" t="str">
        <f t="shared" si="1526"/>
        <v/>
      </c>
      <c r="AJ4535" s="11" t="str">
        <f t="shared" si="1527"/>
        <v/>
      </c>
      <c r="AK4535" s="11" t="str">
        <f t="shared" si="1528"/>
        <v/>
      </c>
      <c r="AN4535" s="11" t="str">
        <f t="shared" si="1529"/>
        <v/>
      </c>
      <c r="AO4535" s="11" t="str">
        <f t="shared" si="1530"/>
        <v/>
      </c>
      <c r="AP4535" s="11" t="str">
        <f t="shared" si="1531"/>
        <v/>
      </c>
      <c r="AT4535" s="11" t="str">
        <f t="shared" si="1532"/>
        <v/>
      </c>
      <c r="AU4535" s="11" t="str">
        <f t="shared" si="1533"/>
        <v/>
      </c>
      <c r="AV4535" s="11" t="str">
        <f t="shared" si="1534"/>
        <v/>
      </c>
      <c r="AW4535" s="11" t="str">
        <f t="shared" si="1535"/>
        <v/>
      </c>
      <c r="AX4535" s="11" t="str">
        <f t="shared" si="1536"/>
        <v/>
      </c>
      <c r="AY4535" s="11" t="str">
        <f t="shared" si="1537"/>
        <v/>
      </c>
      <c r="AZ4535" s="11" t="str">
        <f t="shared" si="1538"/>
        <v/>
      </c>
      <c r="BA4535" s="11" t="str">
        <f t="shared" si="1539"/>
        <v xml:space="preserve"> </v>
      </c>
      <c r="BB4535" s="11" t="str">
        <f>IFERROR(IF(AW4535="","",VLOOKUP(AW4535,SUSS!R:S,2,FALSE)),AY4535*SUSS!$M$2)</f>
        <v/>
      </c>
      <c r="BC4535" s="11" t="str">
        <f t="shared" si="1540"/>
        <v/>
      </c>
    </row>
    <row r="4536" spans="29:55">
      <c r="AC4536" s="11" t="str">
        <f t="shared" si="1520"/>
        <v/>
      </c>
      <c r="AD4536" s="11" t="str">
        <f t="shared" si="1521"/>
        <v/>
      </c>
      <c r="AE4536" s="11" t="str">
        <f t="shared" si="1522"/>
        <v/>
      </c>
      <c r="AF4536" s="11" t="str">
        <f t="shared" si="1523"/>
        <v/>
      </c>
      <c r="AG4536" s="11" t="str">
        <f t="shared" si="1524"/>
        <v/>
      </c>
      <c r="AH4536" s="11" t="str">
        <f t="shared" si="1525"/>
        <v/>
      </c>
      <c r="AI4536" s="11" t="str">
        <f t="shared" si="1526"/>
        <v/>
      </c>
      <c r="AJ4536" s="11" t="str">
        <f t="shared" si="1527"/>
        <v/>
      </c>
      <c r="AK4536" s="11" t="str">
        <f t="shared" si="1528"/>
        <v/>
      </c>
      <c r="AN4536" s="11" t="str">
        <f t="shared" si="1529"/>
        <v/>
      </c>
      <c r="AO4536" s="11" t="str">
        <f t="shared" si="1530"/>
        <v/>
      </c>
      <c r="AP4536" s="11" t="str">
        <f t="shared" si="1531"/>
        <v/>
      </c>
      <c r="AT4536" s="11" t="str">
        <f t="shared" si="1532"/>
        <v/>
      </c>
      <c r="AU4536" s="11" t="str">
        <f t="shared" si="1533"/>
        <v/>
      </c>
      <c r="AV4536" s="11" t="str">
        <f t="shared" si="1534"/>
        <v/>
      </c>
      <c r="AW4536" s="11" t="str">
        <f t="shared" si="1535"/>
        <v/>
      </c>
      <c r="AX4536" s="11" t="str">
        <f t="shared" si="1536"/>
        <v/>
      </c>
      <c r="AY4536" s="11" t="str">
        <f t="shared" si="1537"/>
        <v/>
      </c>
      <c r="AZ4536" s="11" t="str">
        <f t="shared" si="1538"/>
        <v/>
      </c>
      <c r="BA4536" s="11" t="str">
        <f t="shared" si="1539"/>
        <v xml:space="preserve"> </v>
      </c>
      <c r="BB4536" s="11" t="str">
        <f>IFERROR(IF(AW4536="","",VLOOKUP(AW4536,SUSS!R:S,2,FALSE)),AY4536*SUSS!$M$2)</f>
        <v/>
      </c>
      <c r="BC4536" s="11" t="str">
        <f t="shared" si="1540"/>
        <v/>
      </c>
    </row>
    <row r="4537" spans="29:55">
      <c r="AC4537" s="11" t="str">
        <f t="shared" si="1520"/>
        <v/>
      </c>
      <c r="AD4537" s="11" t="str">
        <f t="shared" si="1521"/>
        <v/>
      </c>
      <c r="AE4537" s="11" t="str">
        <f t="shared" si="1522"/>
        <v/>
      </c>
      <c r="AF4537" s="11" t="str">
        <f t="shared" si="1523"/>
        <v/>
      </c>
      <c r="AG4537" s="11" t="str">
        <f t="shared" si="1524"/>
        <v/>
      </c>
      <c r="AH4537" s="11" t="str">
        <f t="shared" si="1525"/>
        <v/>
      </c>
      <c r="AI4537" s="11" t="str">
        <f t="shared" si="1526"/>
        <v/>
      </c>
      <c r="AJ4537" s="11" t="str">
        <f t="shared" si="1527"/>
        <v/>
      </c>
      <c r="AK4537" s="11" t="str">
        <f t="shared" si="1528"/>
        <v/>
      </c>
      <c r="AN4537" s="11" t="str">
        <f t="shared" si="1529"/>
        <v/>
      </c>
      <c r="AO4537" s="11" t="str">
        <f t="shared" si="1530"/>
        <v/>
      </c>
      <c r="AP4537" s="11" t="str">
        <f t="shared" si="1531"/>
        <v/>
      </c>
      <c r="AT4537" s="11" t="str">
        <f t="shared" si="1532"/>
        <v/>
      </c>
      <c r="AU4537" s="11" t="str">
        <f t="shared" si="1533"/>
        <v/>
      </c>
      <c r="AV4537" s="11" t="str">
        <f t="shared" si="1534"/>
        <v/>
      </c>
      <c r="AW4537" s="11" t="str">
        <f t="shared" si="1535"/>
        <v/>
      </c>
      <c r="AX4537" s="11" t="str">
        <f t="shared" si="1536"/>
        <v/>
      </c>
      <c r="AY4537" s="11" t="str">
        <f t="shared" si="1537"/>
        <v/>
      </c>
      <c r="AZ4537" s="11" t="str">
        <f t="shared" si="1538"/>
        <v/>
      </c>
      <c r="BA4537" s="11" t="str">
        <f t="shared" si="1539"/>
        <v xml:space="preserve"> </v>
      </c>
      <c r="BB4537" s="11" t="str">
        <f>IFERROR(IF(AW4537="","",VLOOKUP(AW4537,SUSS!R:S,2,FALSE)),AY4537*SUSS!$M$2)</f>
        <v/>
      </c>
      <c r="BC4537" s="11" t="str">
        <f t="shared" si="1540"/>
        <v/>
      </c>
    </row>
    <row r="4538" spans="29:55">
      <c r="AC4538" s="11" t="str">
        <f t="shared" si="1520"/>
        <v/>
      </c>
      <c r="AD4538" s="11" t="str">
        <f t="shared" si="1521"/>
        <v/>
      </c>
      <c r="AE4538" s="11" t="str">
        <f t="shared" si="1522"/>
        <v/>
      </c>
      <c r="AF4538" s="11" t="str">
        <f t="shared" si="1523"/>
        <v/>
      </c>
      <c r="AG4538" s="11" t="str">
        <f t="shared" si="1524"/>
        <v/>
      </c>
      <c r="AH4538" s="11" t="str">
        <f t="shared" si="1525"/>
        <v/>
      </c>
      <c r="AI4538" s="11" t="str">
        <f t="shared" si="1526"/>
        <v/>
      </c>
      <c r="AJ4538" s="11" t="str">
        <f t="shared" si="1527"/>
        <v/>
      </c>
      <c r="AK4538" s="11" t="str">
        <f t="shared" si="1528"/>
        <v/>
      </c>
      <c r="AN4538" s="11" t="str">
        <f t="shared" si="1529"/>
        <v/>
      </c>
      <c r="AO4538" s="11" t="str">
        <f t="shared" si="1530"/>
        <v/>
      </c>
      <c r="AP4538" s="11" t="str">
        <f t="shared" si="1531"/>
        <v/>
      </c>
      <c r="AT4538" s="11" t="str">
        <f t="shared" si="1532"/>
        <v/>
      </c>
      <c r="AU4538" s="11" t="str">
        <f t="shared" si="1533"/>
        <v/>
      </c>
      <c r="AV4538" s="11" t="str">
        <f t="shared" si="1534"/>
        <v/>
      </c>
      <c r="AW4538" s="11" t="str">
        <f t="shared" si="1535"/>
        <v/>
      </c>
      <c r="AX4538" s="11" t="str">
        <f t="shared" si="1536"/>
        <v/>
      </c>
      <c r="AY4538" s="11" t="str">
        <f t="shared" si="1537"/>
        <v/>
      </c>
      <c r="AZ4538" s="11" t="str">
        <f t="shared" si="1538"/>
        <v/>
      </c>
      <c r="BA4538" s="11" t="str">
        <f t="shared" si="1539"/>
        <v xml:space="preserve"> </v>
      </c>
      <c r="BB4538" s="11" t="str">
        <f>IFERROR(IF(AW4538="","",VLOOKUP(AW4538,SUSS!R:S,2,FALSE)),AY4538*SUSS!$M$2)</f>
        <v/>
      </c>
      <c r="BC4538" s="11" t="str">
        <f t="shared" si="1540"/>
        <v/>
      </c>
    </row>
    <row r="4539" spans="29:55">
      <c r="AC4539" s="11" t="str">
        <f t="shared" si="1520"/>
        <v/>
      </c>
      <c r="AD4539" s="11" t="str">
        <f t="shared" si="1521"/>
        <v/>
      </c>
      <c r="AE4539" s="11" t="str">
        <f t="shared" si="1522"/>
        <v/>
      </c>
      <c r="AF4539" s="11" t="str">
        <f t="shared" si="1523"/>
        <v/>
      </c>
      <c r="AG4539" s="11" t="str">
        <f t="shared" si="1524"/>
        <v/>
      </c>
      <c r="AH4539" s="11" t="str">
        <f t="shared" si="1525"/>
        <v/>
      </c>
      <c r="AI4539" s="11" t="str">
        <f t="shared" si="1526"/>
        <v/>
      </c>
      <c r="AJ4539" s="11" t="str">
        <f t="shared" si="1527"/>
        <v/>
      </c>
      <c r="AK4539" s="11" t="str">
        <f t="shared" si="1528"/>
        <v/>
      </c>
      <c r="AN4539" s="11" t="str">
        <f t="shared" si="1529"/>
        <v/>
      </c>
      <c r="AO4539" s="11" t="str">
        <f t="shared" si="1530"/>
        <v/>
      </c>
      <c r="AP4539" s="11" t="str">
        <f t="shared" si="1531"/>
        <v/>
      </c>
      <c r="AT4539" s="11" t="str">
        <f t="shared" si="1532"/>
        <v/>
      </c>
      <c r="AU4539" s="11" t="str">
        <f t="shared" si="1533"/>
        <v/>
      </c>
      <c r="AV4539" s="11" t="str">
        <f t="shared" si="1534"/>
        <v/>
      </c>
      <c r="AW4539" s="11" t="str">
        <f t="shared" si="1535"/>
        <v/>
      </c>
      <c r="AX4539" s="11" t="str">
        <f t="shared" si="1536"/>
        <v/>
      </c>
      <c r="AY4539" s="11" t="str">
        <f t="shared" si="1537"/>
        <v/>
      </c>
      <c r="AZ4539" s="11" t="str">
        <f t="shared" si="1538"/>
        <v/>
      </c>
      <c r="BA4539" s="11" t="str">
        <f t="shared" si="1539"/>
        <v xml:space="preserve"> </v>
      </c>
      <c r="BB4539" s="11" t="str">
        <f>IFERROR(IF(AW4539="","",VLOOKUP(AW4539,SUSS!R:S,2,FALSE)),AY4539*SUSS!$M$2)</f>
        <v/>
      </c>
      <c r="BC4539" s="11" t="str">
        <f t="shared" si="1540"/>
        <v/>
      </c>
    </row>
    <row r="4540" spans="29:55">
      <c r="AC4540" s="11" t="str">
        <f t="shared" si="1520"/>
        <v/>
      </c>
      <c r="AD4540" s="11" t="str">
        <f t="shared" si="1521"/>
        <v/>
      </c>
      <c r="AE4540" s="11" t="str">
        <f t="shared" si="1522"/>
        <v/>
      </c>
      <c r="AF4540" s="11" t="str">
        <f t="shared" si="1523"/>
        <v/>
      </c>
      <c r="AG4540" s="11" t="str">
        <f t="shared" si="1524"/>
        <v/>
      </c>
      <c r="AH4540" s="11" t="str">
        <f t="shared" si="1525"/>
        <v/>
      </c>
      <c r="AI4540" s="11" t="str">
        <f t="shared" si="1526"/>
        <v/>
      </c>
      <c r="AJ4540" s="11" t="str">
        <f t="shared" si="1527"/>
        <v/>
      </c>
      <c r="AK4540" s="11" t="str">
        <f t="shared" si="1528"/>
        <v/>
      </c>
      <c r="AN4540" s="11" t="str">
        <f t="shared" si="1529"/>
        <v/>
      </c>
      <c r="AO4540" s="11" t="str">
        <f t="shared" si="1530"/>
        <v/>
      </c>
      <c r="AP4540" s="11" t="str">
        <f t="shared" si="1531"/>
        <v/>
      </c>
      <c r="AT4540" s="11" t="str">
        <f t="shared" si="1532"/>
        <v/>
      </c>
      <c r="AU4540" s="11" t="str">
        <f t="shared" si="1533"/>
        <v/>
      </c>
      <c r="AV4540" s="11" t="str">
        <f t="shared" si="1534"/>
        <v/>
      </c>
      <c r="AW4540" s="11" t="str">
        <f t="shared" si="1535"/>
        <v/>
      </c>
      <c r="AX4540" s="11" t="str">
        <f t="shared" si="1536"/>
        <v/>
      </c>
      <c r="AY4540" s="11" t="str">
        <f t="shared" si="1537"/>
        <v/>
      </c>
      <c r="AZ4540" s="11" t="str">
        <f t="shared" si="1538"/>
        <v/>
      </c>
      <c r="BA4540" s="11" t="str">
        <f t="shared" si="1539"/>
        <v xml:space="preserve"> </v>
      </c>
      <c r="BB4540" s="11" t="str">
        <f>IFERROR(IF(AW4540="","",VLOOKUP(AW4540,SUSS!R:S,2,FALSE)),AY4540*SUSS!$M$2)</f>
        <v/>
      </c>
      <c r="BC4540" s="11" t="str">
        <f t="shared" si="1540"/>
        <v/>
      </c>
    </row>
    <row r="4541" spans="29:55">
      <c r="AC4541" s="11" t="str">
        <f t="shared" si="1520"/>
        <v/>
      </c>
      <c r="AD4541" s="11" t="str">
        <f t="shared" si="1521"/>
        <v/>
      </c>
      <c r="AE4541" s="11" t="str">
        <f t="shared" si="1522"/>
        <v/>
      </c>
      <c r="AF4541" s="11" t="str">
        <f t="shared" si="1523"/>
        <v/>
      </c>
      <c r="AG4541" s="11" t="str">
        <f t="shared" si="1524"/>
        <v/>
      </c>
      <c r="AH4541" s="11" t="str">
        <f t="shared" si="1525"/>
        <v/>
      </c>
      <c r="AI4541" s="11" t="str">
        <f t="shared" si="1526"/>
        <v/>
      </c>
      <c r="AJ4541" s="11" t="str">
        <f t="shared" si="1527"/>
        <v/>
      </c>
      <c r="AK4541" s="11" t="str">
        <f t="shared" si="1528"/>
        <v/>
      </c>
      <c r="AN4541" s="11" t="str">
        <f t="shared" si="1529"/>
        <v/>
      </c>
      <c r="AO4541" s="11" t="str">
        <f t="shared" si="1530"/>
        <v/>
      </c>
      <c r="AP4541" s="11" t="str">
        <f t="shared" si="1531"/>
        <v/>
      </c>
      <c r="AT4541" s="11" t="str">
        <f t="shared" si="1532"/>
        <v/>
      </c>
      <c r="AU4541" s="11" t="str">
        <f t="shared" si="1533"/>
        <v/>
      </c>
      <c r="AV4541" s="11" t="str">
        <f t="shared" si="1534"/>
        <v/>
      </c>
      <c r="AW4541" s="11" t="str">
        <f t="shared" si="1535"/>
        <v/>
      </c>
      <c r="AX4541" s="11" t="str">
        <f t="shared" si="1536"/>
        <v/>
      </c>
      <c r="AY4541" s="11" t="str">
        <f t="shared" si="1537"/>
        <v/>
      </c>
      <c r="AZ4541" s="11" t="str">
        <f t="shared" si="1538"/>
        <v/>
      </c>
      <c r="BA4541" s="11" t="str">
        <f t="shared" si="1539"/>
        <v xml:space="preserve"> </v>
      </c>
      <c r="BB4541" s="11" t="str">
        <f>IFERROR(IF(AW4541="","",VLOOKUP(AW4541,SUSS!R:S,2,FALSE)),AY4541*SUSS!$M$2)</f>
        <v/>
      </c>
      <c r="BC4541" s="11" t="str">
        <f t="shared" si="1540"/>
        <v/>
      </c>
    </row>
    <row r="4542" spans="29:55">
      <c r="AC4542" s="11" t="str">
        <f t="shared" si="1520"/>
        <v/>
      </c>
      <c r="AD4542" s="11" t="str">
        <f t="shared" si="1521"/>
        <v/>
      </c>
      <c r="AE4542" s="11" t="str">
        <f t="shared" si="1522"/>
        <v/>
      </c>
      <c r="AF4542" s="11" t="str">
        <f t="shared" si="1523"/>
        <v/>
      </c>
      <c r="AG4542" s="11" t="str">
        <f t="shared" si="1524"/>
        <v/>
      </c>
      <c r="AH4542" s="11" t="str">
        <f t="shared" si="1525"/>
        <v/>
      </c>
      <c r="AI4542" s="11" t="str">
        <f t="shared" si="1526"/>
        <v/>
      </c>
      <c r="AJ4542" s="11" t="str">
        <f t="shared" si="1527"/>
        <v/>
      </c>
      <c r="AK4542" s="11" t="str">
        <f t="shared" si="1528"/>
        <v/>
      </c>
      <c r="AN4542" s="11" t="str">
        <f t="shared" si="1529"/>
        <v/>
      </c>
      <c r="AO4542" s="11" t="str">
        <f t="shared" si="1530"/>
        <v/>
      </c>
      <c r="AP4542" s="11" t="str">
        <f t="shared" si="1531"/>
        <v/>
      </c>
      <c r="AT4542" s="11" t="str">
        <f t="shared" si="1532"/>
        <v/>
      </c>
      <c r="AU4542" s="11" t="str">
        <f t="shared" si="1533"/>
        <v/>
      </c>
      <c r="AV4542" s="11" t="str">
        <f t="shared" si="1534"/>
        <v/>
      </c>
      <c r="AW4542" s="11" t="str">
        <f t="shared" si="1535"/>
        <v/>
      </c>
      <c r="AX4542" s="11" t="str">
        <f t="shared" si="1536"/>
        <v/>
      </c>
      <c r="AY4542" s="11" t="str">
        <f t="shared" si="1537"/>
        <v/>
      </c>
      <c r="AZ4542" s="11" t="str">
        <f t="shared" si="1538"/>
        <v/>
      </c>
      <c r="BA4542" s="11" t="str">
        <f t="shared" si="1539"/>
        <v xml:space="preserve"> </v>
      </c>
      <c r="BB4542" s="11" t="str">
        <f>IFERROR(IF(AW4542="","",VLOOKUP(AW4542,SUSS!R:S,2,FALSE)),AY4542*SUSS!$M$2)</f>
        <v/>
      </c>
      <c r="BC4542" s="11" t="str">
        <f t="shared" si="1540"/>
        <v/>
      </c>
    </row>
    <row r="4543" spans="29:55">
      <c r="AC4543" s="11" t="str">
        <f t="shared" si="1520"/>
        <v/>
      </c>
      <c r="AD4543" s="11" t="str">
        <f t="shared" si="1521"/>
        <v/>
      </c>
      <c r="AE4543" s="11" t="str">
        <f t="shared" si="1522"/>
        <v/>
      </c>
      <c r="AF4543" s="11" t="str">
        <f t="shared" si="1523"/>
        <v/>
      </c>
      <c r="AG4543" s="11" t="str">
        <f t="shared" si="1524"/>
        <v/>
      </c>
      <c r="AH4543" s="11" t="str">
        <f t="shared" si="1525"/>
        <v/>
      </c>
      <c r="AI4543" s="11" t="str">
        <f t="shared" si="1526"/>
        <v/>
      </c>
      <c r="AJ4543" s="11" t="str">
        <f t="shared" si="1527"/>
        <v/>
      </c>
      <c r="AK4543" s="11" t="str">
        <f t="shared" si="1528"/>
        <v/>
      </c>
      <c r="AN4543" s="11" t="str">
        <f t="shared" si="1529"/>
        <v/>
      </c>
      <c r="AO4543" s="11" t="str">
        <f t="shared" si="1530"/>
        <v/>
      </c>
      <c r="AP4543" s="11" t="str">
        <f t="shared" si="1531"/>
        <v/>
      </c>
      <c r="AT4543" s="11" t="str">
        <f t="shared" si="1532"/>
        <v/>
      </c>
      <c r="AU4543" s="11" t="str">
        <f t="shared" si="1533"/>
        <v/>
      </c>
      <c r="AV4543" s="11" t="str">
        <f t="shared" si="1534"/>
        <v/>
      </c>
      <c r="AW4543" s="11" t="str">
        <f t="shared" si="1535"/>
        <v/>
      </c>
      <c r="AX4543" s="11" t="str">
        <f t="shared" si="1536"/>
        <v/>
      </c>
      <c r="AY4543" s="11" t="str">
        <f t="shared" si="1537"/>
        <v/>
      </c>
      <c r="AZ4543" s="11" t="str">
        <f t="shared" si="1538"/>
        <v/>
      </c>
      <c r="BA4543" s="11" t="str">
        <f t="shared" si="1539"/>
        <v xml:space="preserve"> </v>
      </c>
      <c r="BB4543" s="11" t="str">
        <f>IFERROR(IF(AW4543="","",VLOOKUP(AW4543,SUSS!R:S,2,FALSE)),AY4543*SUSS!$M$2)</f>
        <v/>
      </c>
      <c r="BC4543" s="11" t="str">
        <f t="shared" si="1540"/>
        <v/>
      </c>
    </row>
    <row r="4544" spans="29:55">
      <c r="AC4544" s="11" t="str">
        <f t="shared" si="1520"/>
        <v/>
      </c>
      <c r="AD4544" s="11" t="str">
        <f t="shared" si="1521"/>
        <v/>
      </c>
      <c r="AE4544" s="11" t="str">
        <f t="shared" si="1522"/>
        <v/>
      </c>
      <c r="AF4544" s="11" t="str">
        <f t="shared" si="1523"/>
        <v/>
      </c>
      <c r="AG4544" s="11" t="str">
        <f t="shared" si="1524"/>
        <v/>
      </c>
      <c r="AH4544" s="11" t="str">
        <f t="shared" si="1525"/>
        <v/>
      </c>
      <c r="AI4544" s="11" t="str">
        <f t="shared" si="1526"/>
        <v/>
      </c>
      <c r="AJ4544" s="11" t="str">
        <f t="shared" si="1527"/>
        <v/>
      </c>
      <c r="AK4544" s="11" t="str">
        <f t="shared" si="1528"/>
        <v/>
      </c>
      <c r="AN4544" s="11" t="str">
        <f t="shared" si="1529"/>
        <v/>
      </c>
      <c r="AO4544" s="11" t="str">
        <f t="shared" si="1530"/>
        <v/>
      </c>
      <c r="AP4544" s="11" t="str">
        <f t="shared" si="1531"/>
        <v/>
      </c>
      <c r="AT4544" s="11" t="str">
        <f t="shared" si="1532"/>
        <v/>
      </c>
      <c r="AU4544" s="11" t="str">
        <f t="shared" si="1533"/>
        <v/>
      </c>
      <c r="AV4544" s="11" t="str">
        <f t="shared" si="1534"/>
        <v/>
      </c>
      <c r="AW4544" s="11" t="str">
        <f t="shared" si="1535"/>
        <v/>
      </c>
      <c r="AX4544" s="11" t="str">
        <f t="shared" si="1536"/>
        <v/>
      </c>
      <c r="AY4544" s="11" t="str">
        <f t="shared" si="1537"/>
        <v/>
      </c>
      <c r="AZ4544" s="11" t="str">
        <f t="shared" si="1538"/>
        <v/>
      </c>
      <c r="BA4544" s="11" t="str">
        <f t="shared" si="1539"/>
        <v xml:space="preserve"> </v>
      </c>
      <c r="BB4544" s="11" t="str">
        <f>IFERROR(IF(AW4544="","",VLOOKUP(AW4544,SUSS!R:S,2,FALSE)),AY4544*SUSS!$M$2)</f>
        <v/>
      </c>
      <c r="BC4544" s="11" t="str">
        <f t="shared" si="1540"/>
        <v/>
      </c>
    </row>
    <row r="4545" spans="29:55">
      <c r="AC4545" s="11" t="str">
        <f t="shared" si="1520"/>
        <v/>
      </c>
      <c r="AD4545" s="11" t="str">
        <f t="shared" si="1521"/>
        <v/>
      </c>
      <c r="AE4545" s="11" t="str">
        <f t="shared" si="1522"/>
        <v/>
      </c>
      <c r="AF4545" s="11" t="str">
        <f t="shared" si="1523"/>
        <v/>
      </c>
      <c r="AG4545" s="11" t="str">
        <f t="shared" si="1524"/>
        <v/>
      </c>
      <c r="AH4545" s="11" t="str">
        <f t="shared" si="1525"/>
        <v/>
      </c>
      <c r="AI4545" s="11" t="str">
        <f t="shared" si="1526"/>
        <v/>
      </c>
      <c r="AJ4545" s="11" t="str">
        <f t="shared" si="1527"/>
        <v/>
      </c>
      <c r="AK4545" s="11" t="str">
        <f t="shared" si="1528"/>
        <v/>
      </c>
      <c r="AN4545" s="11" t="str">
        <f t="shared" si="1529"/>
        <v/>
      </c>
      <c r="AO4545" s="11" t="str">
        <f t="shared" si="1530"/>
        <v/>
      </c>
      <c r="AP4545" s="11" t="str">
        <f t="shared" si="1531"/>
        <v/>
      </c>
      <c r="AT4545" s="11" t="str">
        <f t="shared" si="1532"/>
        <v/>
      </c>
      <c r="AU4545" s="11" t="str">
        <f t="shared" si="1533"/>
        <v/>
      </c>
      <c r="AV4545" s="11" t="str">
        <f t="shared" si="1534"/>
        <v/>
      </c>
      <c r="AW4545" s="11" t="str">
        <f t="shared" si="1535"/>
        <v/>
      </c>
      <c r="AX4545" s="11" t="str">
        <f t="shared" si="1536"/>
        <v/>
      </c>
      <c r="AY4545" s="11" t="str">
        <f t="shared" si="1537"/>
        <v/>
      </c>
      <c r="AZ4545" s="11" t="str">
        <f t="shared" si="1538"/>
        <v/>
      </c>
      <c r="BA4545" s="11" t="str">
        <f t="shared" si="1539"/>
        <v xml:space="preserve"> </v>
      </c>
      <c r="BB4545" s="11" t="str">
        <f>IFERROR(IF(AW4545="","",VLOOKUP(AW4545,SUSS!R:S,2,FALSE)),AY4545*SUSS!$M$2)</f>
        <v/>
      </c>
      <c r="BC4545" s="11" t="str">
        <f t="shared" si="1540"/>
        <v/>
      </c>
    </row>
    <row r="4546" spans="29:55">
      <c r="AC4546" s="11" t="str">
        <f t="shared" si="1520"/>
        <v/>
      </c>
      <c r="AD4546" s="11" t="str">
        <f t="shared" si="1521"/>
        <v/>
      </c>
      <c r="AE4546" s="11" t="str">
        <f t="shared" si="1522"/>
        <v/>
      </c>
      <c r="AF4546" s="11" t="str">
        <f t="shared" si="1523"/>
        <v/>
      </c>
      <c r="AG4546" s="11" t="str">
        <f t="shared" si="1524"/>
        <v/>
      </c>
      <c r="AH4546" s="11" t="str">
        <f t="shared" si="1525"/>
        <v/>
      </c>
      <c r="AI4546" s="11" t="str">
        <f t="shared" si="1526"/>
        <v/>
      </c>
      <c r="AJ4546" s="11" t="str">
        <f t="shared" si="1527"/>
        <v/>
      </c>
      <c r="AK4546" s="11" t="str">
        <f t="shared" si="1528"/>
        <v/>
      </c>
      <c r="AN4546" s="11" t="str">
        <f t="shared" si="1529"/>
        <v/>
      </c>
      <c r="AO4546" s="11" t="str">
        <f t="shared" si="1530"/>
        <v/>
      </c>
      <c r="AP4546" s="11" t="str">
        <f t="shared" si="1531"/>
        <v/>
      </c>
      <c r="AT4546" s="11" t="str">
        <f t="shared" si="1532"/>
        <v/>
      </c>
      <c r="AU4546" s="11" t="str">
        <f t="shared" si="1533"/>
        <v/>
      </c>
      <c r="AV4546" s="11" t="str">
        <f t="shared" si="1534"/>
        <v/>
      </c>
      <c r="AW4546" s="11" t="str">
        <f t="shared" si="1535"/>
        <v/>
      </c>
      <c r="AX4546" s="11" t="str">
        <f t="shared" si="1536"/>
        <v/>
      </c>
      <c r="AY4546" s="11" t="str">
        <f t="shared" si="1537"/>
        <v/>
      </c>
      <c r="AZ4546" s="11" t="str">
        <f t="shared" si="1538"/>
        <v/>
      </c>
      <c r="BA4546" s="11" t="str">
        <f t="shared" si="1539"/>
        <v xml:space="preserve"> </v>
      </c>
      <c r="BB4546" s="11" t="str">
        <f>IFERROR(IF(AW4546="","",VLOOKUP(AW4546,SUSS!R:S,2,FALSE)),AY4546*SUSS!$M$2)</f>
        <v/>
      </c>
      <c r="BC4546" s="11" t="str">
        <f t="shared" si="1540"/>
        <v/>
      </c>
    </row>
    <row r="4547" spans="29:55">
      <c r="AC4547" s="11" t="str">
        <f t="shared" si="1520"/>
        <v/>
      </c>
      <c r="AD4547" s="11" t="str">
        <f t="shared" si="1521"/>
        <v/>
      </c>
      <c r="AE4547" s="11" t="str">
        <f t="shared" si="1522"/>
        <v/>
      </c>
      <c r="AF4547" s="11" t="str">
        <f t="shared" si="1523"/>
        <v/>
      </c>
      <c r="AG4547" s="11" t="str">
        <f t="shared" si="1524"/>
        <v/>
      </c>
      <c r="AH4547" s="11" t="str">
        <f t="shared" si="1525"/>
        <v/>
      </c>
      <c r="AI4547" s="11" t="str">
        <f t="shared" si="1526"/>
        <v/>
      </c>
      <c r="AJ4547" s="11" t="str">
        <f t="shared" si="1527"/>
        <v/>
      </c>
      <c r="AK4547" s="11" t="str">
        <f t="shared" si="1528"/>
        <v/>
      </c>
      <c r="AN4547" s="11" t="str">
        <f t="shared" si="1529"/>
        <v/>
      </c>
      <c r="AO4547" s="11" t="str">
        <f t="shared" si="1530"/>
        <v/>
      </c>
      <c r="AP4547" s="11" t="str">
        <f t="shared" si="1531"/>
        <v/>
      </c>
      <c r="AT4547" s="11" t="str">
        <f t="shared" si="1532"/>
        <v/>
      </c>
      <c r="AU4547" s="11" t="str">
        <f t="shared" si="1533"/>
        <v/>
      </c>
      <c r="AV4547" s="11" t="str">
        <f t="shared" si="1534"/>
        <v/>
      </c>
      <c r="AW4547" s="11" t="str">
        <f t="shared" si="1535"/>
        <v/>
      </c>
      <c r="AX4547" s="11" t="str">
        <f t="shared" si="1536"/>
        <v/>
      </c>
      <c r="AY4547" s="11" t="str">
        <f t="shared" si="1537"/>
        <v/>
      </c>
      <c r="AZ4547" s="11" t="str">
        <f t="shared" si="1538"/>
        <v/>
      </c>
      <c r="BA4547" s="11" t="str">
        <f t="shared" si="1539"/>
        <v xml:space="preserve"> </v>
      </c>
      <c r="BB4547" s="11" t="str">
        <f>IFERROR(IF(AW4547="","",VLOOKUP(AW4547,SUSS!R:S,2,FALSE)),AY4547*SUSS!$M$2)</f>
        <v/>
      </c>
      <c r="BC4547" s="11" t="str">
        <f t="shared" si="1540"/>
        <v/>
      </c>
    </row>
    <row r="4548" spans="29:55">
      <c r="AC4548" s="11" t="str">
        <f t="shared" si="1520"/>
        <v/>
      </c>
      <c r="AD4548" s="11" t="str">
        <f t="shared" si="1521"/>
        <v/>
      </c>
      <c r="AE4548" s="11" t="str">
        <f t="shared" si="1522"/>
        <v/>
      </c>
      <c r="AF4548" s="11" t="str">
        <f t="shared" si="1523"/>
        <v/>
      </c>
      <c r="AG4548" s="11" t="str">
        <f t="shared" si="1524"/>
        <v/>
      </c>
      <c r="AH4548" s="11" t="str">
        <f t="shared" si="1525"/>
        <v/>
      </c>
      <c r="AI4548" s="11" t="str">
        <f t="shared" si="1526"/>
        <v/>
      </c>
      <c r="AJ4548" s="11" t="str">
        <f t="shared" si="1527"/>
        <v/>
      </c>
      <c r="AK4548" s="11" t="str">
        <f t="shared" si="1528"/>
        <v/>
      </c>
      <c r="AN4548" s="11" t="str">
        <f t="shared" si="1529"/>
        <v/>
      </c>
      <c r="AO4548" s="11" t="str">
        <f t="shared" si="1530"/>
        <v/>
      </c>
      <c r="AP4548" s="11" t="str">
        <f t="shared" si="1531"/>
        <v/>
      </c>
      <c r="AT4548" s="11" t="str">
        <f t="shared" si="1532"/>
        <v/>
      </c>
      <c r="AU4548" s="11" t="str">
        <f t="shared" si="1533"/>
        <v/>
      </c>
      <c r="AV4548" s="11" t="str">
        <f t="shared" si="1534"/>
        <v/>
      </c>
      <c r="AW4548" s="11" t="str">
        <f t="shared" si="1535"/>
        <v/>
      </c>
      <c r="AX4548" s="11" t="str">
        <f t="shared" si="1536"/>
        <v/>
      </c>
      <c r="AY4548" s="11" t="str">
        <f t="shared" si="1537"/>
        <v/>
      </c>
      <c r="AZ4548" s="11" t="str">
        <f t="shared" si="1538"/>
        <v/>
      </c>
      <c r="BA4548" s="11" t="str">
        <f t="shared" si="1539"/>
        <v xml:space="preserve"> </v>
      </c>
      <c r="BB4548" s="11" t="str">
        <f>IFERROR(IF(AW4548="","",VLOOKUP(AW4548,SUSS!R:S,2,FALSE)),AY4548*SUSS!$M$2)</f>
        <v/>
      </c>
      <c r="BC4548" s="11" t="str">
        <f t="shared" si="1540"/>
        <v/>
      </c>
    </row>
    <row r="4549" spans="29:55">
      <c r="AC4549" s="11" t="str">
        <f t="shared" si="1520"/>
        <v/>
      </c>
      <c r="AD4549" s="11" t="str">
        <f t="shared" si="1521"/>
        <v/>
      </c>
      <c r="AE4549" s="11" t="str">
        <f t="shared" si="1522"/>
        <v/>
      </c>
      <c r="AF4549" s="11" t="str">
        <f t="shared" si="1523"/>
        <v/>
      </c>
      <c r="AG4549" s="11" t="str">
        <f t="shared" si="1524"/>
        <v/>
      </c>
      <c r="AH4549" s="11" t="str">
        <f t="shared" si="1525"/>
        <v/>
      </c>
      <c r="AI4549" s="11" t="str">
        <f t="shared" si="1526"/>
        <v/>
      </c>
      <c r="AJ4549" s="11" t="str">
        <f t="shared" si="1527"/>
        <v/>
      </c>
      <c r="AK4549" s="11" t="str">
        <f t="shared" si="1528"/>
        <v/>
      </c>
      <c r="AN4549" s="11" t="str">
        <f t="shared" si="1529"/>
        <v/>
      </c>
      <c r="AO4549" s="11" t="str">
        <f t="shared" si="1530"/>
        <v/>
      </c>
      <c r="AP4549" s="11" t="str">
        <f t="shared" si="1531"/>
        <v/>
      </c>
      <c r="AT4549" s="11" t="str">
        <f t="shared" si="1532"/>
        <v/>
      </c>
      <c r="AU4549" s="11" t="str">
        <f t="shared" si="1533"/>
        <v/>
      </c>
      <c r="AV4549" s="11" t="str">
        <f t="shared" si="1534"/>
        <v/>
      </c>
      <c r="AW4549" s="11" t="str">
        <f t="shared" si="1535"/>
        <v/>
      </c>
      <c r="AX4549" s="11" t="str">
        <f t="shared" si="1536"/>
        <v/>
      </c>
      <c r="AY4549" s="11" t="str">
        <f t="shared" si="1537"/>
        <v/>
      </c>
      <c r="AZ4549" s="11" t="str">
        <f t="shared" si="1538"/>
        <v/>
      </c>
      <c r="BA4549" s="11" t="str">
        <f t="shared" si="1539"/>
        <v xml:space="preserve"> </v>
      </c>
      <c r="BB4549" s="11" t="str">
        <f>IFERROR(IF(AW4549="","",VLOOKUP(AW4549,SUSS!R:S,2,FALSE)),AY4549*SUSS!$M$2)</f>
        <v/>
      </c>
      <c r="BC4549" s="11" t="str">
        <f t="shared" si="1540"/>
        <v/>
      </c>
    </row>
    <row r="4550" spans="29:55">
      <c r="AC4550" s="11" t="str">
        <f t="shared" si="1520"/>
        <v/>
      </c>
      <c r="AD4550" s="11" t="str">
        <f t="shared" si="1521"/>
        <v/>
      </c>
      <c r="AE4550" s="11" t="str">
        <f t="shared" si="1522"/>
        <v/>
      </c>
      <c r="AF4550" s="11" t="str">
        <f t="shared" si="1523"/>
        <v/>
      </c>
      <c r="AG4550" s="11" t="str">
        <f t="shared" si="1524"/>
        <v/>
      </c>
      <c r="AH4550" s="11" t="str">
        <f t="shared" si="1525"/>
        <v/>
      </c>
      <c r="AI4550" s="11" t="str">
        <f t="shared" si="1526"/>
        <v/>
      </c>
      <c r="AJ4550" s="11" t="str">
        <f t="shared" si="1527"/>
        <v/>
      </c>
      <c r="AK4550" s="11" t="str">
        <f t="shared" si="1528"/>
        <v/>
      </c>
      <c r="AN4550" s="11" t="str">
        <f t="shared" si="1529"/>
        <v/>
      </c>
      <c r="AO4550" s="11" t="str">
        <f t="shared" si="1530"/>
        <v/>
      </c>
      <c r="AP4550" s="11" t="str">
        <f t="shared" si="1531"/>
        <v/>
      </c>
      <c r="AT4550" s="11" t="str">
        <f t="shared" si="1532"/>
        <v/>
      </c>
      <c r="AU4550" s="11" t="str">
        <f t="shared" si="1533"/>
        <v/>
      </c>
      <c r="AV4550" s="11" t="str">
        <f t="shared" si="1534"/>
        <v/>
      </c>
      <c r="AW4550" s="11" t="str">
        <f t="shared" si="1535"/>
        <v/>
      </c>
      <c r="AX4550" s="11" t="str">
        <f t="shared" si="1536"/>
        <v/>
      </c>
      <c r="AY4550" s="11" t="str">
        <f t="shared" si="1537"/>
        <v/>
      </c>
      <c r="AZ4550" s="11" t="str">
        <f t="shared" si="1538"/>
        <v/>
      </c>
      <c r="BA4550" s="11" t="str">
        <f t="shared" si="1539"/>
        <v xml:space="preserve"> </v>
      </c>
      <c r="BB4550" s="11" t="str">
        <f>IFERROR(IF(AW4550="","",VLOOKUP(AW4550,SUSS!R:S,2,FALSE)),AY4550*SUSS!$M$2)</f>
        <v/>
      </c>
      <c r="BC4550" s="11" t="str">
        <f t="shared" si="1540"/>
        <v/>
      </c>
    </row>
    <row r="4551" spans="29:55">
      <c r="AC4551" s="11" t="str">
        <f t="shared" si="1520"/>
        <v/>
      </c>
      <c r="AD4551" s="11" t="str">
        <f t="shared" si="1521"/>
        <v/>
      </c>
      <c r="AE4551" s="11" t="str">
        <f t="shared" si="1522"/>
        <v/>
      </c>
      <c r="AF4551" s="11" t="str">
        <f t="shared" si="1523"/>
        <v/>
      </c>
      <c r="AG4551" s="11" t="str">
        <f t="shared" si="1524"/>
        <v/>
      </c>
      <c r="AH4551" s="11" t="str">
        <f t="shared" si="1525"/>
        <v/>
      </c>
      <c r="AI4551" s="11" t="str">
        <f t="shared" si="1526"/>
        <v/>
      </c>
      <c r="AJ4551" s="11" t="str">
        <f t="shared" si="1527"/>
        <v/>
      </c>
      <c r="AK4551" s="11" t="str">
        <f t="shared" si="1528"/>
        <v/>
      </c>
      <c r="AN4551" s="11" t="str">
        <f t="shared" si="1529"/>
        <v/>
      </c>
      <c r="AO4551" s="11" t="str">
        <f t="shared" si="1530"/>
        <v/>
      </c>
      <c r="AP4551" s="11" t="str">
        <f t="shared" si="1531"/>
        <v/>
      </c>
      <c r="AT4551" s="11" t="str">
        <f t="shared" si="1532"/>
        <v/>
      </c>
      <c r="AU4551" s="11" t="str">
        <f t="shared" si="1533"/>
        <v/>
      </c>
      <c r="AV4551" s="11" t="str">
        <f t="shared" si="1534"/>
        <v/>
      </c>
      <c r="AW4551" s="11" t="str">
        <f t="shared" si="1535"/>
        <v/>
      </c>
      <c r="AX4551" s="11" t="str">
        <f t="shared" si="1536"/>
        <v/>
      </c>
      <c r="AY4551" s="11" t="str">
        <f t="shared" si="1537"/>
        <v/>
      </c>
      <c r="AZ4551" s="11" t="str">
        <f t="shared" si="1538"/>
        <v/>
      </c>
      <c r="BA4551" s="11" t="str">
        <f t="shared" si="1539"/>
        <v xml:space="preserve"> </v>
      </c>
      <c r="BB4551" s="11" t="str">
        <f>IFERROR(IF(AW4551="","",VLOOKUP(AW4551,SUSS!R:S,2,FALSE)),AY4551*SUSS!$M$2)</f>
        <v/>
      </c>
      <c r="BC4551" s="11" t="str">
        <f t="shared" si="1540"/>
        <v/>
      </c>
    </row>
    <row r="4552" spans="29:55">
      <c r="AC4552" s="11" t="str">
        <f t="shared" si="1520"/>
        <v/>
      </c>
      <c r="AD4552" s="11" t="str">
        <f t="shared" si="1521"/>
        <v/>
      </c>
      <c r="AE4552" s="11" t="str">
        <f t="shared" si="1522"/>
        <v/>
      </c>
      <c r="AF4552" s="11" t="str">
        <f t="shared" si="1523"/>
        <v/>
      </c>
      <c r="AG4552" s="11" t="str">
        <f t="shared" si="1524"/>
        <v/>
      </c>
      <c r="AH4552" s="11" t="str">
        <f t="shared" si="1525"/>
        <v/>
      </c>
      <c r="AI4552" s="11" t="str">
        <f t="shared" si="1526"/>
        <v/>
      </c>
      <c r="AJ4552" s="11" t="str">
        <f t="shared" si="1527"/>
        <v/>
      </c>
      <c r="AK4552" s="11" t="str">
        <f t="shared" si="1528"/>
        <v/>
      </c>
      <c r="AN4552" s="11" t="str">
        <f t="shared" si="1529"/>
        <v/>
      </c>
      <c r="AO4552" s="11" t="str">
        <f t="shared" si="1530"/>
        <v/>
      </c>
      <c r="AP4552" s="11" t="str">
        <f t="shared" si="1531"/>
        <v/>
      </c>
      <c r="AT4552" s="11" t="str">
        <f t="shared" si="1532"/>
        <v/>
      </c>
      <c r="AU4552" s="11" t="str">
        <f t="shared" si="1533"/>
        <v/>
      </c>
      <c r="AV4552" s="11" t="str">
        <f t="shared" si="1534"/>
        <v/>
      </c>
      <c r="AW4552" s="11" t="str">
        <f t="shared" si="1535"/>
        <v/>
      </c>
      <c r="AX4552" s="11" t="str">
        <f t="shared" si="1536"/>
        <v/>
      </c>
      <c r="AY4552" s="11" t="str">
        <f t="shared" si="1537"/>
        <v/>
      </c>
      <c r="AZ4552" s="11" t="str">
        <f t="shared" si="1538"/>
        <v/>
      </c>
      <c r="BA4552" s="11" t="str">
        <f t="shared" si="1539"/>
        <v xml:space="preserve"> </v>
      </c>
      <c r="BB4552" s="11" t="str">
        <f>IFERROR(IF(AW4552="","",VLOOKUP(AW4552,SUSS!R:S,2,FALSE)),AY4552*SUSS!$M$2)</f>
        <v/>
      </c>
      <c r="BC4552" s="11" t="str">
        <f t="shared" si="1540"/>
        <v/>
      </c>
    </row>
    <row r="4553" spans="29:55">
      <c r="AC4553" s="11" t="str">
        <f t="shared" si="1520"/>
        <v/>
      </c>
      <c r="AD4553" s="11" t="str">
        <f t="shared" si="1521"/>
        <v/>
      </c>
      <c r="AE4553" s="11" t="str">
        <f t="shared" si="1522"/>
        <v/>
      </c>
      <c r="AF4553" s="11" t="str">
        <f t="shared" si="1523"/>
        <v/>
      </c>
      <c r="AG4553" s="11" t="str">
        <f t="shared" si="1524"/>
        <v/>
      </c>
      <c r="AH4553" s="11" t="str">
        <f t="shared" si="1525"/>
        <v/>
      </c>
      <c r="AI4553" s="11" t="str">
        <f t="shared" si="1526"/>
        <v/>
      </c>
      <c r="AJ4553" s="11" t="str">
        <f t="shared" si="1527"/>
        <v/>
      </c>
      <c r="AK4553" s="11" t="str">
        <f t="shared" si="1528"/>
        <v/>
      </c>
      <c r="AN4553" s="11" t="str">
        <f t="shared" si="1529"/>
        <v/>
      </c>
      <c r="AO4553" s="11" t="str">
        <f t="shared" si="1530"/>
        <v/>
      </c>
      <c r="AP4553" s="11" t="str">
        <f t="shared" si="1531"/>
        <v/>
      </c>
      <c r="AT4553" s="11" t="str">
        <f t="shared" si="1532"/>
        <v/>
      </c>
      <c r="AU4553" s="11" t="str">
        <f t="shared" si="1533"/>
        <v/>
      </c>
      <c r="AV4553" s="11" t="str">
        <f t="shared" si="1534"/>
        <v/>
      </c>
      <c r="AW4553" s="11" t="str">
        <f t="shared" si="1535"/>
        <v/>
      </c>
      <c r="AX4553" s="11" t="str">
        <f t="shared" si="1536"/>
        <v/>
      </c>
      <c r="AY4553" s="11" t="str">
        <f t="shared" si="1537"/>
        <v/>
      </c>
      <c r="AZ4553" s="11" t="str">
        <f t="shared" si="1538"/>
        <v/>
      </c>
      <c r="BA4553" s="11" t="str">
        <f t="shared" si="1539"/>
        <v xml:space="preserve"> </v>
      </c>
      <c r="BB4553" s="11" t="str">
        <f>IFERROR(IF(AW4553="","",VLOOKUP(AW4553,SUSS!R:S,2,FALSE)),AY4553*SUSS!$M$2)</f>
        <v/>
      </c>
      <c r="BC4553" s="11" t="str">
        <f t="shared" si="1540"/>
        <v/>
      </c>
    </row>
    <row r="4554" spans="29:55">
      <c r="AC4554" s="11" t="str">
        <f t="shared" si="1520"/>
        <v/>
      </c>
      <c r="AD4554" s="11" t="str">
        <f t="shared" si="1521"/>
        <v/>
      </c>
      <c r="AE4554" s="11" t="str">
        <f t="shared" si="1522"/>
        <v/>
      </c>
      <c r="AF4554" s="11" t="str">
        <f t="shared" si="1523"/>
        <v/>
      </c>
      <c r="AG4554" s="11" t="str">
        <f t="shared" si="1524"/>
        <v/>
      </c>
      <c r="AH4554" s="11" t="str">
        <f t="shared" si="1525"/>
        <v/>
      </c>
      <c r="AI4554" s="11" t="str">
        <f t="shared" si="1526"/>
        <v/>
      </c>
      <c r="AJ4554" s="11" t="str">
        <f t="shared" si="1527"/>
        <v/>
      </c>
      <c r="AK4554" s="11" t="str">
        <f t="shared" si="1528"/>
        <v/>
      </c>
      <c r="AN4554" s="11" t="str">
        <f t="shared" si="1529"/>
        <v/>
      </c>
      <c r="AO4554" s="11" t="str">
        <f t="shared" si="1530"/>
        <v/>
      </c>
      <c r="AP4554" s="11" t="str">
        <f t="shared" si="1531"/>
        <v/>
      </c>
      <c r="AT4554" s="11" t="str">
        <f t="shared" si="1532"/>
        <v/>
      </c>
      <c r="AU4554" s="11" t="str">
        <f t="shared" si="1533"/>
        <v/>
      </c>
      <c r="AV4554" s="11" t="str">
        <f t="shared" si="1534"/>
        <v/>
      </c>
      <c r="AW4554" s="11" t="str">
        <f t="shared" si="1535"/>
        <v/>
      </c>
      <c r="AX4554" s="11" t="str">
        <f t="shared" si="1536"/>
        <v/>
      </c>
      <c r="AY4554" s="11" t="str">
        <f t="shared" si="1537"/>
        <v/>
      </c>
      <c r="AZ4554" s="11" t="str">
        <f t="shared" si="1538"/>
        <v/>
      </c>
      <c r="BA4554" s="11" t="str">
        <f t="shared" si="1539"/>
        <v xml:space="preserve"> </v>
      </c>
      <c r="BB4554" s="11" t="str">
        <f>IFERROR(IF(AW4554="","",VLOOKUP(AW4554,SUSS!R:S,2,FALSE)),AY4554*SUSS!$M$2)</f>
        <v/>
      </c>
      <c r="BC4554" s="11" t="str">
        <f t="shared" si="1540"/>
        <v/>
      </c>
    </row>
    <row r="4555" spans="29:55">
      <c r="AC4555" s="11" t="str">
        <f t="shared" si="1520"/>
        <v/>
      </c>
      <c r="AD4555" s="11" t="str">
        <f t="shared" si="1521"/>
        <v/>
      </c>
      <c r="AE4555" s="11" t="str">
        <f t="shared" si="1522"/>
        <v/>
      </c>
      <c r="AF4555" s="11" t="str">
        <f t="shared" si="1523"/>
        <v/>
      </c>
      <c r="AG4555" s="11" t="str">
        <f t="shared" si="1524"/>
        <v/>
      </c>
      <c r="AH4555" s="11" t="str">
        <f t="shared" si="1525"/>
        <v/>
      </c>
      <c r="AI4555" s="11" t="str">
        <f t="shared" si="1526"/>
        <v/>
      </c>
      <c r="AJ4555" s="11" t="str">
        <f t="shared" si="1527"/>
        <v/>
      </c>
      <c r="AK4555" s="11" t="str">
        <f t="shared" si="1528"/>
        <v/>
      </c>
      <c r="AN4555" s="11" t="str">
        <f t="shared" si="1529"/>
        <v/>
      </c>
      <c r="AO4555" s="11" t="str">
        <f t="shared" si="1530"/>
        <v/>
      </c>
      <c r="AP4555" s="11" t="str">
        <f t="shared" si="1531"/>
        <v/>
      </c>
      <c r="AT4555" s="11" t="str">
        <f t="shared" si="1532"/>
        <v/>
      </c>
      <c r="AU4555" s="11" t="str">
        <f t="shared" si="1533"/>
        <v/>
      </c>
      <c r="AV4555" s="11" t="str">
        <f t="shared" si="1534"/>
        <v/>
      </c>
      <c r="AW4555" s="11" t="str">
        <f t="shared" si="1535"/>
        <v/>
      </c>
      <c r="AX4555" s="11" t="str">
        <f t="shared" si="1536"/>
        <v/>
      </c>
      <c r="AY4555" s="11" t="str">
        <f t="shared" si="1537"/>
        <v/>
      </c>
      <c r="AZ4555" s="11" t="str">
        <f t="shared" si="1538"/>
        <v/>
      </c>
      <c r="BA4555" s="11" t="str">
        <f t="shared" si="1539"/>
        <v xml:space="preserve"> </v>
      </c>
      <c r="BB4555" s="11" t="str">
        <f>IFERROR(IF(AW4555="","",VLOOKUP(AW4555,SUSS!R:S,2,FALSE)),AY4555*SUSS!$M$2)</f>
        <v/>
      </c>
      <c r="BC4555" s="11" t="str">
        <f t="shared" si="1540"/>
        <v/>
      </c>
    </row>
    <row r="4556" spans="29:55">
      <c r="AC4556" s="11" t="str">
        <f t="shared" si="1520"/>
        <v/>
      </c>
      <c r="AD4556" s="11" t="str">
        <f t="shared" si="1521"/>
        <v/>
      </c>
      <c r="AE4556" s="11" t="str">
        <f t="shared" si="1522"/>
        <v/>
      </c>
      <c r="AF4556" s="11" t="str">
        <f t="shared" si="1523"/>
        <v/>
      </c>
      <c r="AG4556" s="11" t="str">
        <f t="shared" si="1524"/>
        <v/>
      </c>
      <c r="AH4556" s="11" t="str">
        <f t="shared" si="1525"/>
        <v/>
      </c>
      <c r="AI4556" s="11" t="str">
        <f t="shared" si="1526"/>
        <v/>
      </c>
      <c r="AJ4556" s="11" t="str">
        <f t="shared" si="1527"/>
        <v/>
      </c>
      <c r="AK4556" s="11" t="str">
        <f t="shared" si="1528"/>
        <v/>
      </c>
      <c r="AN4556" s="11" t="str">
        <f t="shared" si="1529"/>
        <v/>
      </c>
      <c r="AO4556" s="11" t="str">
        <f t="shared" si="1530"/>
        <v/>
      </c>
      <c r="AP4556" s="11" t="str">
        <f t="shared" si="1531"/>
        <v/>
      </c>
      <c r="AT4556" s="11" t="str">
        <f t="shared" si="1532"/>
        <v/>
      </c>
      <c r="AU4556" s="11" t="str">
        <f t="shared" si="1533"/>
        <v/>
      </c>
      <c r="AV4556" s="11" t="str">
        <f t="shared" si="1534"/>
        <v/>
      </c>
      <c r="AW4556" s="11" t="str">
        <f t="shared" si="1535"/>
        <v/>
      </c>
      <c r="AX4556" s="11" t="str">
        <f t="shared" si="1536"/>
        <v/>
      </c>
      <c r="AY4556" s="11" t="str">
        <f t="shared" si="1537"/>
        <v/>
      </c>
      <c r="AZ4556" s="11" t="str">
        <f t="shared" si="1538"/>
        <v/>
      </c>
      <c r="BA4556" s="11" t="str">
        <f t="shared" si="1539"/>
        <v xml:space="preserve"> </v>
      </c>
      <c r="BB4556" s="11" t="str">
        <f>IFERROR(IF(AW4556="","",VLOOKUP(AW4556,SUSS!R:S,2,FALSE)),AY4556*SUSS!$M$2)</f>
        <v/>
      </c>
      <c r="BC4556" s="11" t="str">
        <f t="shared" si="1540"/>
        <v/>
      </c>
    </row>
    <row r="4557" spans="29:55">
      <c r="AC4557" s="11" t="str">
        <f t="shared" si="1520"/>
        <v/>
      </c>
      <c r="AD4557" s="11" t="str">
        <f t="shared" si="1521"/>
        <v/>
      </c>
      <c r="AE4557" s="11" t="str">
        <f t="shared" si="1522"/>
        <v/>
      </c>
      <c r="AF4557" s="11" t="str">
        <f t="shared" si="1523"/>
        <v/>
      </c>
      <c r="AG4557" s="11" t="str">
        <f t="shared" si="1524"/>
        <v/>
      </c>
      <c r="AH4557" s="11" t="str">
        <f t="shared" si="1525"/>
        <v/>
      </c>
      <c r="AI4557" s="11" t="str">
        <f t="shared" si="1526"/>
        <v/>
      </c>
      <c r="AJ4557" s="11" t="str">
        <f t="shared" si="1527"/>
        <v/>
      </c>
      <c r="AK4557" s="11" t="str">
        <f t="shared" si="1528"/>
        <v/>
      </c>
      <c r="AN4557" s="11" t="str">
        <f t="shared" si="1529"/>
        <v/>
      </c>
      <c r="AO4557" s="11" t="str">
        <f t="shared" si="1530"/>
        <v/>
      </c>
      <c r="AP4557" s="11" t="str">
        <f t="shared" si="1531"/>
        <v/>
      </c>
      <c r="AT4557" s="11" t="str">
        <f t="shared" si="1532"/>
        <v/>
      </c>
      <c r="AU4557" s="11" t="str">
        <f t="shared" si="1533"/>
        <v/>
      </c>
      <c r="AV4557" s="11" t="str">
        <f t="shared" si="1534"/>
        <v/>
      </c>
      <c r="AW4557" s="11" t="str">
        <f t="shared" si="1535"/>
        <v/>
      </c>
      <c r="AX4557" s="11" t="str">
        <f t="shared" si="1536"/>
        <v/>
      </c>
      <c r="AY4557" s="11" t="str">
        <f t="shared" si="1537"/>
        <v/>
      </c>
      <c r="AZ4557" s="11" t="str">
        <f t="shared" si="1538"/>
        <v/>
      </c>
      <c r="BA4557" s="11" t="str">
        <f t="shared" si="1539"/>
        <v xml:space="preserve"> </v>
      </c>
      <c r="BB4557" s="11" t="str">
        <f>IFERROR(IF(AW4557="","",VLOOKUP(AW4557,SUSS!R:S,2,FALSE)),AY4557*SUSS!$M$2)</f>
        <v/>
      </c>
      <c r="BC4557" s="11" t="str">
        <f t="shared" si="1540"/>
        <v/>
      </c>
    </row>
    <row r="4558" spans="29:55">
      <c r="AC4558" s="11" t="str">
        <f t="shared" si="1520"/>
        <v/>
      </c>
      <c r="AD4558" s="11" t="str">
        <f t="shared" si="1521"/>
        <v/>
      </c>
      <c r="AE4558" s="11" t="str">
        <f t="shared" si="1522"/>
        <v/>
      </c>
      <c r="AF4558" s="11" t="str">
        <f t="shared" si="1523"/>
        <v/>
      </c>
      <c r="AG4558" s="11" t="str">
        <f t="shared" si="1524"/>
        <v/>
      </c>
      <c r="AH4558" s="11" t="str">
        <f t="shared" si="1525"/>
        <v/>
      </c>
      <c r="AI4558" s="11" t="str">
        <f t="shared" si="1526"/>
        <v/>
      </c>
      <c r="AJ4558" s="11" t="str">
        <f t="shared" si="1527"/>
        <v/>
      </c>
      <c r="AK4558" s="11" t="str">
        <f t="shared" si="1528"/>
        <v/>
      </c>
      <c r="AN4558" s="11" t="str">
        <f t="shared" si="1529"/>
        <v/>
      </c>
      <c r="AO4558" s="11" t="str">
        <f t="shared" si="1530"/>
        <v/>
      </c>
      <c r="AP4558" s="11" t="str">
        <f t="shared" si="1531"/>
        <v/>
      </c>
      <c r="AT4558" s="11" t="str">
        <f t="shared" si="1532"/>
        <v/>
      </c>
      <c r="AU4558" s="11" t="str">
        <f t="shared" si="1533"/>
        <v/>
      </c>
      <c r="AV4558" s="11" t="str">
        <f t="shared" si="1534"/>
        <v/>
      </c>
      <c r="AW4558" s="11" t="str">
        <f t="shared" si="1535"/>
        <v/>
      </c>
      <c r="AX4558" s="11" t="str">
        <f t="shared" si="1536"/>
        <v/>
      </c>
      <c r="AY4558" s="11" t="str">
        <f t="shared" si="1537"/>
        <v/>
      </c>
      <c r="AZ4558" s="11" t="str">
        <f t="shared" si="1538"/>
        <v/>
      </c>
      <c r="BA4558" s="11" t="str">
        <f t="shared" si="1539"/>
        <v xml:space="preserve"> </v>
      </c>
      <c r="BB4558" s="11" t="str">
        <f>IFERROR(IF(AW4558="","",VLOOKUP(AW4558,SUSS!R:S,2,FALSE)),AY4558*SUSS!$M$2)</f>
        <v/>
      </c>
      <c r="BC4558" s="11" t="str">
        <f t="shared" si="1540"/>
        <v/>
      </c>
    </row>
    <row r="4559" spans="29:55">
      <c r="AC4559" s="11" t="str">
        <f t="shared" si="1520"/>
        <v/>
      </c>
      <c r="AD4559" s="11" t="str">
        <f t="shared" si="1521"/>
        <v/>
      </c>
      <c r="AE4559" s="11" t="str">
        <f t="shared" si="1522"/>
        <v/>
      </c>
      <c r="AF4559" s="11" t="str">
        <f t="shared" si="1523"/>
        <v/>
      </c>
      <c r="AG4559" s="11" t="str">
        <f t="shared" si="1524"/>
        <v/>
      </c>
      <c r="AH4559" s="11" t="str">
        <f t="shared" si="1525"/>
        <v/>
      </c>
      <c r="AI4559" s="11" t="str">
        <f t="shared" si="1526"/>
        <v/>
      </c>
      <c r="AJ4559" s="11" t="str">
        <f t="shared" si="1527"/>
        <v/>
      </c>
      <c r="AK4559" s="11" t="str">
        <f t="shared" si="1528"/>
        <v/>
      </c>
      <c r="AN4559" s="11" t="str">
        <f t="shared" si="1529"/>
        <v/>
      </c>
      <c r="AO4559" s="11" t="str">
        <f t="shared" si="1530"/>
        <v/>
      </c>
      <c r="AP4559" s="11" t="str">
        <f t="shared" si="1531"/>
        <v/>
      </c>
      <c r="AT4559" s="11" t="str">
        <f t="shared" si="1532"/>
        <v/>
      </c>
      <c r="AU4559" s="11" t="str">
        <f t="shared" si="1533"/>
        <v/>
      </c>
      <c r="AV4559" s="11" t="str">
        <f t="shared" si="1534"/>
        <v/>
      </c>
      <c r="AW4559" s="11" t="str">
        <f t="shared" si="1535"/>
        <v/>
      </c>
      <c r="AX4559" s="11" t="str">
        <f t="shared" si="1536"/>
        <v/>
      </c>
      <c r="AY4559" s="11" t="str">
        <f t="shared" si="1537"/>
        <v/>
      </c>
      <c r="AZ4559" s="11" t="str">
        <f t="shared" si="1538"/>
        <v/>
      </c>
      <c r="BA4559" s="11" t="str">
        <f t="shared" si="1539"/>
        <v xml:space="preserve"> </v>
      </c>
      <c r="BB4559" s="11" t="str">
        <f>IFERROR(IF(AW4559="","",VLOOKUP(AW4559,SUSS!R:S,2,FALSE)),AY4559*SUSS!$M$2)</f>
        <v/>
      </c>
      <c r="BC4559" s="11" t="str">
        <f t="shared" si="1540"/>
        <v/>
      </c>
    </row>
    <row r="4560" spans="29:55">
      <c r="AC4560" s="11" t="str">
        <f t="shared" si="1520"/>
        <v/>
      </c>
      <c r="AD4560" s="11" t="str">
        <f t="shared" si="1521"/>
        <v/>
      </c>
      <c r="AE4560" s="11" t="str">
        <f t="shared" si="1522"/>
        <v/>
      </c>
      <c r="AF4560" s="11" t="str">
        <f t="shared" si="1523"/>
        <v/>
      </c>
      <c r="AG4560" s="11" t="str">
        <f t="shared" si="1524"/>
        <v/>
      </c>
      <c r="AH4560" s="11" t="str">
        <f t="shared" si="1525"/>
        <v/>
      </c>
      <c r="AI4560" s="11" t="str">
        <f t="shared" si="1526"/>
        <v/>
      </c>
      <c r="AJ4560" s="11" t="str">
        <f t="shared" si="1527"/>
        <v/>
      </c>
      <c r="AK4560" s="11" t="str">
        <f t="shared" si="1528"/>
        <v/>
      </c>
      <c r="AN4560" s="11" t="str">
        <f t="shared" si="1529"/>
        <v/>
      </c>
      <c r="AO4560" s="11" t="str">
        <f t="shared" si="1530"/>
        <v/>
      </c>
      <c r="AP4560" s="11" t="str">
        <f t="shared" si="1531"/>
        <v/>
      </c>
      <c r="AT4560" s="11" t="str">
        <f t="shared" si="1532"/>
        <v/>
      </c>
      <c r="AU4560" s="11" t="str">
        <f t="shared" si="1533"/>
        <v/>
      </c>
      <c r="AV4560" s="11" t="str">
        <f t="shared" si="1534"/>
        <v/>
      </c>
      <c r="AW4560" s="11" t="str">
        <f t="shared" si="1535"/>
        <v/>
      </c>
      <c r="AX4560" s="11" t="str">
        <f t="shared" si="1536"/>
        <v/>
      </c>
      <c r="AY4560" s="11" t="str">
        <f t="shared" si="1537"/>
        <v/>
      </c>
      <c r="AZ4560" s="11" t="str">
        <f t="shared" si="1538"/>
        <v/>
      </c>
      <c r="BA4560" s="11" t="str">
        <f t="shared" si="1539"/>
        <v xml:space="preserve"> </v>
      </c>
      <c r="BB4560" s="11" t="str">
        <f>IFERROR(IF(AW4560="","",VLOOKUP(AW4560,SUSS!R:S,2,FALSE)),AY4560*SUSS!$M$2)</f>
        <v/>
      </c>
      <c r="BC4560" s="11" t="str">
        <f t="shared" si="1540"/>
        <v/>
      </c>
    </row>
    <row r="4561" spans="29:55">
      <c r="AC4561" s="11" t="str">
        <f t="shared" si="1520"/>
        <v/>
      </c>
      <c r="AD4561" s="11" t="str">
        <f t="shared" si="1521"/>
        <v/>
      </c>
      <c r="AE4561" s="11" t="str">
        <f t="shared" si="1522"/>
        <v/>
      </c>
      <c r="AF4561" s="11" t="str">
        <f t="shared" si="1523"/>
        <v/>
      </c>
      <c r="AG4561" s="11" t="str">
        <f t="shared" si="1524"/>
        <v/>
      </c>
      <c r="AH4561" s="11" t="str">
        <f t="shared" si="1525"/>
        <v/>
      </c>
      <c r="AI4561" s="11" t="str">
        <f t="shared" si="1526"/>
        <v/>
      </c>
      <c r="AJ4561" s="11" t="str">
        <f t="shared" si="1527"/>
        <v/>
      </c>
      <c r="AK4561" s="11" t="str">
        <f t="shared" si="1528"/>
        <v/>
      </c>
      <c r="AN4561" s="11" t="str">
        <f t="shared" si="1529"/>
        <v/>
      </c>
      <c r="AO4561" s="11" t="str">
        <f t="shared" si="1530"/>
        <v/>
      </c>
      <c r="AP4561" s="11" t="str">
        <f t="shared" si="1531"/>
        <v/>
      </c>
      <c r="AT4561" s="11" t="str">
        <f t="shared" si="1532"/>
        <v/>
      </c>
      <c r="AU4561" s="11" t="str">
        <f t="shared" si="1533"/>
        <v/>
      </c>
      <c r="AV4561" s="11" t="str">
        <f t="shared" si="1534"/>
        <v/>
      </c>
      <c r="AW4561" s="11" t="str">
        <f t="shared" si="1535"/>
        <v/>
      </c>
      <c r="AX4561" s="11" t="str">
        <f t="shared" si="1536"/>
        <v/>
      </c>
      <c r="AY4561" s="11" t="str">
        <f t="shared" si="1537"/>
        <v/>
      </c>
      <c r="AZ4561" s="11" t="str">
        <f t="shared" si="1538"/>
        <v/>
      </c>
      <c r="BA4561" s="11" t="str">
        <f t="shared" si="1539"/>
        <v xml:space="preserve"> </v>
      </c>
      <c r="BB4561" s="11" t="str">
        <f>IFERROR(IF(AW4561="","",VLOOKUP(AW4561,SUSS!R:S,2,FALSE)),AY4561*SUSS!$M$2)</f>
        <v/>
      </c>
      <c r="BC4561" s="11" t="str">
        <f t="shared" si="1540"/>
        <v/>
      </c>
    </row>
    <row r="4562" spans="29:55">
      <c r="AC4562" s="11" t="str">
        <f t="shared" si="1520"/>
        <v/>
      </c>
      <c r="AD4562" s="11" t="str">
        <f t="shared" si="1521"/>
        <v/>
      </c>
      <c r="AE4562" s="11" t="str">
        <f t="shared" si="1522"/>
        <v/>
      </c>
      <c r="AF4562" s="11" t="str">
        <f t="shared" si="1523"/>
        <v/>
      </c>
      <c r="AG4562" s="11" t="str">
        <f t="shared" si="1524"/>
        <v/>
      </c>
      <c r="AH4562" s="11" t="str">
        <f t="shared" si="1525"/>
        <v/>
      </c>
      <c r="AI4562" s="11" t="str">
        <f t="shared" si="1526"/>
        <v/>
      </c>
      <c r="AJ4562" s="11" t="str">
        <f t="shared" si="1527"/>
        <v/>
      </c>
      <c r="AK4562" s="11" t="str">
        <f t="shared" si="1528"/>
        <v/>
      </c>
      <c r="AN4562" s="11" t="str">
        <f t="shared" si="1529"/>
        <v/>
      </c>
      <c r="AO4562" s="11" t="str">
        <f t="shared" si="1530"/>
        <v/>
      </c>
      <c r="AP4562" s="11" t="str">
        <f t="shared" si="1531"/>
        <v/>
      </c>
      <c r="AT4562" s="11" t="str">
        <f t="shared" si="1532"/>
        <v/>
      </c>
      <c r="AU4562" s="11" t="str">
        <f t="shared" si="1533"/>
        <v/>
      </c>
      <c r="AV4562" s="11" t="str">
        <f t="shared" si="1534"/>
        <v/>
      </c>
      <c r="AW4562" s="11" t="str">
        <f t="shared" si="1535"/>
        <v/>
      </c>
      <c r="AX4562" s="11" t="str">
        <f t="shared" si="1536"/>
        <v/>
      </c>
      <c r="AY4562" s="11" t="str">
        <f t="shared" si="1537"/>
        <v/>
      </c>
      <c r="AZ4562" s="11" t="str">
        <f t="shared" si="1538"/>
        <v/>
      </c>
      <c r="BA4562" s="11" t="str">
        <f t="shared" si="1539"/>
        <v xml:space="preserve"> </v>
      </c>
      <c r="BB4562" s="11" t="str">
        <f>IFERROR(IF(AW4562="","",VLOOKUP(AW4562,SUSS!R:S,2,FALSE)),AY4562*SUSS!$M$2)</f>
        <v/>
      </c>
      <c r="BC4562" s="11" t="str">
        <f t="shared" si="1540"/>
        <v/>
      </c>
    </row>
    <row r="4563" spans="29:55">
      <c r="AC4563" s="11" t="str">
        <f t="shared" si="1520"/>
        <v/>
      </c>
      <c r="AD4563" s="11" t="str">
        <f t="shared" si="1521"/>
        <v/>
      </c>
      <c r="AE4563" s="11" t="str">
        <f t="shared" si="1522"/>
        <v/>
      </c>
      <c r="AF4563" s="11" t="str">
        <f t="shared" si="1523"/>
        <v/>
      </c>
      <c r="AG4563" s="11" t="str">
        <f t="shared" si="1524"/>
        <v/>
      </c>
      <c r="AH4563" s="11" t="str">
        <f t="shared" si="1525"/>
        <v/>
      </c>
      <c r="AI4563" s="11" t="str">
        <f t="shared" si="1526"/>
        <v/>
      </c>
      <c r="AJ4563" s="11" t="str">
        <f t="shared" si="1527"/>
        <v/>
      </c>
      <c r="AK4563" s="11" t="str">
        <f t="shared" si="1528"/>
        <v/>
      </c>
      <c r="AN4563" s="11" t="str">
        <f t="shared" si="1529"/>
        <v/>
      </c>
      <c r="AO4563" s="11" t="str">
        <f t="shared" si="1530"/>
        <v/>
      </c>
      <c r="AP4563" s="11" t="str">
        <f t="shared" si="1531"/>
        <v/>
      </c>
      <c r="AT4563" s="11" t="str">
        <f t="shared" si="1532"/>
        <v/>
      </c>
      <c r="AU4563" s="11" t="str">
        <f t="shared" si="1533"/>
        <v/>
      </c>
      <c r="AV4563" s="11" t="str">
        <f t="shared" si="1534"/>
        <v/>
      </c>
      <c r="AW4563" s="11" t="str">
        <f t="shared" si="1535"/>
        <v/>
      </c>
      <c r="AX4563" s="11" t="str">
        <f t="shared" si="1536"/>
        <v/>
      </c>
      <c r="AY4563" s="11" t="str">
        <f t="shared" si="1537"/>
        <v/>
      </c>
      <c r="AZ4563" s="11" t="str">
        <f t="shared" si="1538"/>
        <v/>
      </c>
      <c r="BA4563" s="11" t="str">
        <f t="shared" si="1539"/>
        <v xml:space="preserve"> </v>
      </c>
      <c r="BB4563" s="11" t="str">
        <f>IFERROR(IF(AW4563="","",VLOOKUP(AW4563,SUSS!R:S,2,FALSE)),AY4563*SUSS!$M$2)</f>
        <v/>
      </c>
      <c r="BC4563" s="11" t="str">
        <f t="shared" si="1540"/>
        <v/>
      </c>
    </row>
    <row r="4564" spans="29:55">
      <c r="AC4564" s="11" t="str">
        <f t="shared" si="1520"/>
        <v/>
      </c>
      <c r="AD4564" s="11" t="str">
        <f t="shared" si="1521"/>
        <v/>
      </c>
      <c r="AE4564" s="11" t="str">
        <f t="shared" si="1522"/>
        <v/>
      </c>
      <c r="AF4564" s="11" t="str">
        <f t="shared" si="1523"/>
        <v/>
      </c>
      <c r="AG4564" s="11" t="str">
        <f t="shared" si="1524"/>
        <v/>
      </c>
      <c r="AH4564" s="11" t="str">
        <f t="shared" si="1525"/>
        <v/>
      </c>
      <c r="AI4564" s="11" t="str">
        <f t="shared" si="1526"/>
        <v/>
      </c>
      <c r="AJ4564" s="11" t="str">
        <f t="shared" si="1527"/>
        <v/>
      </c>
      <c r="AK4564" s="11" t="str">
        <f t="shared" si="1528"/>
        <v/>
      </c>
      <c r="AN4564" s="11" t="str">
        <f t="shared" si="1529"/>
        <v/>
      </c>
      <c r="AO4564" s="11" t="str">
        <f t="shared" si="1530"/>
        <v/>
      </c>
      <c r="AP4564" s="11" t="str">
        <f t="shared" si="1531"/>
        <v/>
      </c>
      <c r="AT4564" s="11" t="str">
        <f t="shared" si="1532"/>
        <v/>
      </c>
      <c r="AU4564" s="11" t="str">
        <f t="shared" si="1533"/>
        <v/>
      </c>
      <c r="AV4564" s="11" t="str">
        <f t="shared" si="1534"/>
        <v/>
      </c>
      <c r="AW4564" s="11" t="str">
        <f t="shared" si="1535"/>
        <v/>
      </c>
      <c r="AX4564" s="11" t="str">
        <f t="shared" si="1536"/>
        <v/>
      </c>
      <c r="AY4564" s="11" t="str">
        <f t="shared" si="1537"/>
        <v/>
      </c>
      <c r="AZ4564" s="11" t="str">
        <f t="shared" si="1538"/>
        <v/>
      </c>
      <c r="BA4564" s="11" t="str">
        <f t="shared" si="1539"/>
        <v xml:space="preserve"> </v>
      </c>
      <c r="BB4564" s="11" t="str">
        <f>IFERROR(IF(AW4564="","",VLOOKUP(AW4564,SUSS!R:S,2,FALSE)),AY4564*SUSS!$M$2)</f>
        <v/>
      </c>
      <c r="BC4564" s="11" t="str">
        <f t="shared" si="1540"/>
        <v/>
      </c>
    </row>
    <row r="4565" spans="29:55">
      <c r="AC4565" s="11" t="str">
        <f t="shared" si="1520"/>
        <v/>
      </c>
      <c r="AD4565" s="11" t="str">
        <f t="shared" si="1521"/>
        <v/>
      </c>
      <c r="AE4565" s="11" t="str">
        <f t="shared" si="1522"/>
        <v/>
      </c>
      <c r="AF4565" s="11" t="str">
        <f t="shared" si="1523"/>
        <v/>
      </c>
      <c r="AG4565" s="11" t="str">
        <f t="shared" si="1524"/>
        <v/>
      </c>
      <c r="AH4565" s="11" t="str">
        <f t="shared" si="1525"/>
        <v/>
      </c>
      <c r="AI4565" s="11" t="str">
        <f t="shared" si="1526"/>
        <v/>
      </c>
      <c r="AJ4565" s="11" t="str">
        <f t="shared" si="1527"/>
        <v/>
      </c>
      <c r="AK4565" s="11" t="str">
        <f t="shared" si="1528"/>
        <v/>
      </c>
      <c r="AN4565" s="11" t="str">
        <f t="shared" si="1529"/>
        <v/>
      </c>
      <c r="AO4565" s="11" t="str">
        <f t="shared" si="1530"/>
        <v/>
      </c>
      <c r="AP4565" s="11" t="str">
        <f t="shared" si="1531"/>
        <v/>
      </c>
      <c r="AT4565" s="11" t="str">
        <f t="shared" si="1532"/>
        <v/>
      </c>
      <c r="AU4565" s="11" t="str">
        <f t="shared" si="1533"/>
        <v/>
      </c>
      <c r="AV4565" s="11" t="str">
        <f t="shared" si="1534"/>
        <v/>
      </c>
      <c r="AW4565" s="11" t="str">
        <f t="shared" si="1535"/>
        <v/>
      </c>
      <c r="AX4565" s="11" t="str">
        <f t="shared" si="1536"/>
        <v/>
      </c>
      <c r="AY4565" s="11" t="str">
        <f t="shared" si="1537"/>
        <v/>
      </c>
      <c r="AZ4565" s="11" t="str">
        <f t="shared" si="1538"/>
        <v/>
      </c>
      <c r="BA4565" s="11" t="str">
        <f t="shared" si="1539"/>
        <v xml:space="preserve"> </v>
      </c>
      <c r="BB4565" s="11" t="str">
        <f>IFERROR(IF(AW4565="","",VLOOKUP(AW4565,SUSS!R:S,2,FALSE)),AY4565*SUSS!$M$2)</f>
        <v/>
      </c>
      <c r="BC4565" s="11" t="str">
        <f t="shared" si="1540"/>
        <v/>
      </c>
    </row>
    <row r="4566" spans="29:55">
      <c r="AC4566" s="11" t="str">
        <f t="shared" si="1520"/>
        <v/>
      </c>
      <c r="AD4566" s="11" t="str">
        <f t="shared" si="1521"/>
        <v/>
      </c>
      <c r="AE4566" s="11" t="str">
        <f t="shared" si="1522"/>
        <v/>
      </c>
      <c r="AF4566" s="11" t="str">
        <f t="shared" si="1523"/>
        <v/>
      </c>
      <c r="AG4566" s="11" t="str">
        <f t="shared" si="1524"/>
        <v/>
      </c>
      <c r="AH4566" s="11" t="str">
        <f t="shared" si="1525"/>
        <v/>
      </c>
      <c r="AI4566" s="11" t="str">
        <f t="shared" si="1526"/>
        <v/>
      </c>
      <c r="AJ4566" s="11" t="str">
        <f t="shared" si="1527"/>
        <v/>
      </c>
      <c r="AK4566" s="11" t="str">
        <f t="shared" si="1528"/>
        <v/>
      </c>
      <c r="AN4566" s="11" t="str">
        <f t="shared" si="1529"/>
        <v/>
      </c>
      <c r="AO4566" s="11" t="str">
        <f t="shared" si="1530"/>
        <v/>
      </c>
      <c r="AP4566" s="11" t="str">
        <f t="shared" si="1531"/>
        <v/>
      </c>
      <c r="AT4566" s="11" t="str">
        <f t="shared" si="1532"/>
        <v/>
      </c>
      <c r="AU4566" s="11" t="str">
        <f t="shared" si="1533"/>
        <v/>
      </c>
      <c r="AV4566" s="11" t="str">
        <f t="shared" si="1534"/>
        <v/>
      </c>
      <c r="AW4566" s="11" t="str">
        <f t="shared" si="1535"/>
        <v/>
      </c>
      <c r="AX4566" s="11" t="str">
        <f t="shared" si="1536"/>
        <v/>
      </c>
      <c r="AY4566" s="11" t="str">
        <f t="shared" si="1537"/>
        <v/>
      </c>
      <c r="AZ4566" s="11" t="str">
        <f t="shared" si="1538"/>
        <v/>
      </c>
      <c r="BA4566" s="11" t="str">
        <f t="shared" si="1539"/>
        <v xml:space="preserve"> </v>
      </c>
      <c r="BB4566" s="11" t="str">
        <f>IFERROR(IF(AW4566="","",VLOOKUP(AW4566,SUSS!R:S,2,FALSE)),AY4566*SUSS!$M$2)</f>
        <v/>
      </c>
      <c r="BC4566" s="11" t="str">
        <f t="shared" si="1540"/>
        <v/>
      </c>
    </row>
    <row r="4567" spans="29:55">
      <c r="AC4567" s="11" t="str">
        <f t="shared" si="1520"/>
        <v/>
      </c>
      <c r="AD4567" s="11" t="str">
        <f t="shared" si="1521"/>
        <v/>
      </c>
      <c r="AE4567" s="11" t="str">
        <f t="shared" si="1522"/>
        <v/>
      </c>
      <c r="AF4567" s="11" t="str">
        <f t="shared" si="1523"/>
        <v/>
      </c>
      <c r="AG4567" s="11" t="str">
        <f t="shared" si="1524"/>
        <v/>
      </c>
      <c r="AH4567" s="11" t="str">
        <f t="shared" si="1525"/>
        <v/>
      </c>
      <c r="AI4567" s="11" t="str">
        <f t="shared" si="1526"/>
        <v/>
      </c>
      <c r="AJ4567" s="11" t="str">
        <f t="shared" si="1527"/>
        <v/>
      </c>
      <c r="AK4567" s="11" t="str">
        <f t="shared" si="1528"/>
        <v/>
      </c>
      <c r="AN4567" s="11" t="str">
        <f t="shared" si="1529"/>
        <v/>
      </c>
      <c r="AO4567" s="11" t="str">
        <f t="shared" si="1530"/>
        <v/>
      </c>
      <c r="AP4567" s="11" t="str">
        <f t="shared" si="1531"/>
        <v/>
      </c>
      <c r="AT4567" s="11" t="str">
        <f t="shared" si="1532"/>
        <v/>
      </c>
      <c r="AU4567" s="11" t="str">
        <f t="shared" si="1533"/>
        <v/>
      </c>
      <c r="AV4567" s="11" t="str">
        <f t="shared" si="1534"/>
        <v/>
      </c>
      <c r="AW4567" s="11" t="str">
        <f t="shared" si="1535"/>
        <v/>
      </c>
      <c r="AX4567" s="11" t="str">
        <f t="shared" si="1536"/>
        <v/>
      </c>
      <c r="AY4567" s="11" t="str">
        <f t="shared" si="1537"/>
        <v/>
      </c>
      <c r="AZ4567" s="11" t="str">
        <f t="shared" si="1538"/>
        <v/>
      </c>
      <c r="BA4567" s="11" t="str">
        <f t="shared" si="1539"/>
        <v xml:space="preserve"> </v>
      </c>
      <c r="BB4567" s="11" t="str">
        <f>IFERROR(IF(AW4567="","",VLOOKUP(AW4567,SUSS!R:S,2,FALSE)),AY4567*SUSS!$M$2)</f>
        <v/>
      </c>
      <c r="BC4567" s="11" t="str">
        <f t="shared" si="1540"/>
        <v/>
      </c>
    </row>
    <row r="4568" spans="29:55">
      <c r="AC4568" s="11" t="str">
        <f t="shared" si="1520"/>
        <v/>
      </c>
      <c r="AD4568" s="11" t="str">
        <f t="shared" si="1521"/>
        <v/>
      </c>
      <c r="AE4568" s="11" t="str">
        <f t="shared" si="1522"/>
        <v/>
      </c>
      <c r="AF4568" s="11" t="str">
        <f t="shared" si="1523"/>
        <v/>
      </c>
      <c r="AG4568" s="11" t="str">
        <f t="shared" si="1524"/>
        <v/>
      </c>
      <c r="AH4568" s="11" t="str">
        <f t="shared" si="1525"/>
        <v/>
      </c>
      <c r="AI4568" s="11" t="str">
        <f t="shared" si="1526"/>
        <v/>
      </c>
      <c r="AJ4568" s="11" t="str">
        <f t="shared" si="1527"/>
        <v/>
      </c>
      <c r="AK4568" s="11" t="str">
        <f t="shared" si="1528"/>
        <v/>
      </c>
      <c r="AN4568" s="11" t="str">
        <f t="shared" si="1529"/>
        <v/>
      </c>
      <c r="AO4568" s="11" t="str">
        <f t="shared" si="1530"/>
        <v/>
      </c>
      <c r="AP4568" s="11" t="str">
        <f t="shared" si="1531"/>
        <v/>
      </c>
      <c r="AT4568" s="11" t="str">
        <f t="shared" si="1532"/>
        <v/>
      </c>
      <c r="AU4568" s="11" t="str">
        <f t="shared" si="1533"/>
        <v/>
      </c>
      <c r="AV4568" s="11" t="str">
        <f t="shared" si="1534"/>
        <v/>
      </c>
      <c r="AW4568" s="11" t="str">
        <f t="shared" si="1535"/>
        <v/>
      </c>
      <c r="AX4568" s="11" t="str">
        <f t="shared" si="1536"/>
        <v/>
      </c>
      <c r="AY4568" s="11" t="str">
        <f t="shared" si="1537"/>
        <v/>
      </c>
      <c r="AZ4568" s="11" t="str">
        <f t="shared" si="1538"/>
        <v/>
      </c>
      <c r="BA4568" s="11" t="str">
        <f t="shared" si="1539"/>
        <v xml:space="preserve"> </v>
      </c>
      <c r="BB4568" s="11" t="str">
        <f>IFERROR(IF(AW4568="","",VLOOKUP(AW4568,SUSS!R:S,2,FALSE)),AY4568*SUSS!$M$2)</f>
        <v/>
      </c>
      <c r="BC4568" s="11" t="str">
        <f t="shared" si="1540"/>
        <v/>
      </c>
    </row>
    <row r="4569" spans="29:55">
      <c r="AC4569" s="11" t="str">
        <f t="shared" si="1520"/>
        <v/>
      </c>
      <c r="AD4569" s="11" t="str">
        <f t="shared" si="1521"/>
        <v/>
      </c>
      <c r="AE4569" s="11" t="str">
        <f t="shared" si="1522"/>
        <v/>
      </c>
      <c r="AF4569" s="11" t="str">
        <f t="shared" si="1523"/>
        <v/>
      </c>
      <c r="AG4569" s="11" t="str">
        <f t="shared" si="1524"/>
        <v/>
      </c>
      <c r="AH4569" s="11" t="str">
        <f t="shared" si="1525"/>
        <v/>
      </c>
      <c r="AI4569" s="11" t="str">
        <f t="shared" si="1526"/>
        <v/>
      </c>
      <c r="AJ4569" s="11" t="str">
        <f t="shared" si="1527"/>
        <v/>
      </c>
      <c r="AK4569" s="11" t="str">
        <f t="shared" si="1528"/>
        <v/>
      </c>
      <c r="AN4569" s="11" t="str">
        <f t="shared" si="1529"/>
        <v/>
      </c>
      <c r="AO4569" s="11" t="str">
        <f t="shared" si="1530"/>
        <v/>
      </c>
      <c r="AP4569" s="11" t="str">
        <f t="shared" si="1531"/>
        <v/>
      </c>
      <c r="AT4569" s="11" t="str">
        <f t="shared" si="1532"/>
        <v/>
      </c>
      <c r="AU4569" s="11" t="str">
        <f t="shared" si="1533"/>
        <v/>
      </c>
      <c r="AV4569" s="11" t="str">
        <f t="shared" si="1534"/>
        <v/>
      </c>
      <c r="AW4569" s="11" t="str">
        <f t="shared" si="1535"/>
        <v/>
      </c>
      <c r="AX4569" s="11" t="str">
        <f t="shared" si="1536"/>
        <v/>
      </c>
      <c r="AY4569" s="11" t="str">
        <f t="shared" si="1537"/>
        <v/>
      </c>
      <c r="AZ4569" s="11" t="str">
        <f t="shared" si="1538"/>
        <v/>
      </c>
      <c r="BA4569" s="11" t="str">
        <f t="shared" si="1539"/>
        <v xml:space="preserve"> </v>
      </c>
      <c r="BB4569" s="11" t="str">
        <f>IFERROR(IF(AW4569="","",VLOOKUP(AW4569,SUSS!R:S,2,FALSE)),AY4569*SUSS!$M$2)</f>
        <v/>
      </c>
      <c r="BC4569" s="11" t="str">
        <f t="shared" si="1540"/>
        <v/>
      </c>
    </row>
    <row r="4570" spans="29:55">
      <c r="AC4570" s="11" t="str">
        <f t="shared" si="1520"/>
        <v/>
      </c>
      <c r="AD4570" s="11" t="str">
        <f t="shared" si="1521"/>
        <v/>
      </c>
      <c r="AE4570" s="11" t="str">
        <f t="shared" si="1522"/>
        <v/>
      </c>
      <c r="AF4570" s="11" t="str">
        <f t="shared" si="1523"/>
        <v/>
      </c>
      <c r="AG4570" s="11" t="str">
        <f t="shared" si="1524"/>
        <v/>
      </c>
      <c r="AH4570" s="11" t="str">
        <f t="shared" si="1525"/>
        <v/>
      </c>
      <c r="AI4570" s="11" t="str">
        <f t="shared" si="1526"/>
        <v/>
      </c>
      <c r="AJ4570" s="11" t="str">
        <f t="shared" si="1527"/>
        <v/>
      </c>
      <c r="AK4570" s="11" t="str">
        <f t="shared" si="1528"/>
        <v/>
      </c>
      <c r="AN4570" s="11" t="str">
        <f t="shared" si="1529"/>
        <v/>
      </c>
      <c r="AO4570" s="11" t="str">
        <f t="shared" si="1530"/>
        <v/>
      </c>
      <c r="AP4570" s="11" t="str">
        <f t="shared" si="1531"/>
        <v/>
      </c>
      <c r="AT4570" s="11" t="str">
        <f t="shared" si="1532"/>
        <v/>
      </c>
      <c r="AU4570" s="11" t="str">
        <f t="shared" si="1533"/>
        <v/>
      </c>
      <c r="AV4570" s="11" t="str">
        <f t="shared" si="1534"/>
        <v/>
      </c>
      <c r="AW4570" s="11" t="str">
        <f t="shared" si="1535"/>
        <v/>
      </c>
      <c r="AX4570" s="11" t="str">
        <f t="shared" si="1536"/>
        <v/>
      </c>
      <c r="AY4570" s="11" t="str">
        <f t="shared" si="1537"/>
        <v/>
      </c>
      <c r="AZ4570" s="11" t="str">
        <f t="shared" si="1538"/>
        <v/>
      </c>
      <c r="BA4570" s="11" t="str">
        <f t="shared" si="1539"/>
        <v xml:space="preserve"> </v>
      </c>
      <c r="BB4570" s="11" t="str">
        <f>IFERROR(IF(AW4570="","",VLOOKUP(AW4570,SUSS!R:S,2,FALSE)),AY4570*SUSS!$M$2)</f>
        <v/>
      </c>
      <c r="BC4570" s="11" t="str">
        <f t="shared" si="1540"/>
        <v/>
      </c>
    </row>
    <row r="4571" spans="29:55">
      <c r="AC4571" s="11" t="str">
        <f t="shared" si="1520"/>
        <v/>
      </c>
      <c r="AD4571" s="11" t="str">
        <f t="shared" si="1521"/>
        <v/>
      </c>
      <c r="AE4571" s="11" t="str">
        <f t="shared" si="1522"/>
        <v/>
      </c>
      <c r="AF4571" s="11" t="str">
        <f t="shared" si="1523"/>
        <v/>
      </c>
      <c r="AG4571" s="11" t="str">
        <f t="shared" si="1524"/>
        <v/>
      </c>
      <c r="AH4571" s="11" t="str">
        <f t="shared" si="1525"/>
        <v/>
      </c>
      <c r="AI4571" s="11" t="str">
        <f t="shared" si="1526"/>
        <v/>
      </c>
      <c r="AJ4571" s="11" t="str">
        <f t="shared" si="1527"/>
        <v/>
      </c>
      <c r="AK4571" s="11" t="str">
        <f t="shared" si="1528"/>
        <v/>
      </c>
      <c r="AN4571" s="11" t="str">
        <f t="shared" si="1529"/>
        <v/>
      </c>
      <c r="AO4571" s="11" t="str">
        <f t="shared" si="1530"/>
        <v/>
      </c>
      <c r="AP4571" s="11" t="str">
        <f t="shared" si="1531"/>
        <v/>
      </c>
      <c r="AT4571" s="11" t="str">
        <f t="shared" si="1532"/>
        <v/>
      </c>
      <c r="AU4571" s="11" t="str">
        <f t="shared" si="1533"/>
        <v/>
      </c>
      <c r="AV4571" s="11" t="str">
        <f t="shared" si="1534"/>
        <v/>
      </c>
      <c r="AW4571" s="11" t="str">
        <f t="shared" si="1535"/>
        <v/>
      </c>
      <c r="AX4571" s="11" t="str">
        <f t="shared" si="1536"/>
        <v/>
      </c>
      <c r="AY4571" s="11" t="str">
        <f t="shared" si="1537"/>
        <v/>
      </c>
      <c r="AZ4571" s="11" t="str">
        <f t="shared" si="1538"/>
        <v/>
      </c>
      <c r="BA4571" s="11" t="str">
        <f t="shared" si="1539"/>
        <v xml:space="preserve"> </v>
      </c>
      <c r="BB4571" s="11" t="str">
        <f>IFERROR(IF(AW4571="","",VLOOKUP(AW4571,SUSS!R:S,2,FALSE)),AY4571*SUSS!$M$2)</f>
        <v/>
      </c>
      <c r="BC4571" s="11" t="str">
        <f t="shared" si="1540"/>
        <v/>
      </c>
    </row>
    <row r="4572" spans="29:55">
      <c r="AC4572" s="11" t="str">
        <f t="shared" si="1520"/>
        <v/>
      </c>
      <c r="AD4572" s="11" t="str">
        <f t="shared" si="1521"/>
        <v/>
      </c>
      <c r="AE4572" s="11" t="str">
        <f t="shared" si="1522"/>
        <v/>
      </c>
      <c r="AF4572" s="11" t="str">
        <f t="shared" si="1523"/>
        <v/>
      </c>
      <c r="AG4572" s="11" t="str">
        <f t="shared" si="1524"/>
        <v/>
      </c>
      <c r="AH4572" s="11" t="str">
        <f t="shared" si="1525"/>
        <v/>
      </c>
      <c r="AI4572" s="11" t="str">
        <f t="shared" si="1526"/>
        <v/>
      </c>
      <c r="AJ4572" s="11" t="str">
        <f t="shared" si="1527"/>
        <v/>
      </c>
      <c r="AK4572" s="11" t="str">
        <f t="shared" si="1528"/>
        <v/>
      </c>
      <c r="AN4572" s="11" t="str">
        <f t="shared" si="1529"/>
        <v/>
      </c>
      <c r="AO4572" s="11" t="str">
        <f t="shared" si="1530"/>
        <v/>
      </c>
      <c r="AP4572" s="11" t="str">
        <f t="shared" si="1531"/>
        <v/>
      </c>
      <c r="AT4572" s="11" t="str">
        <f t="shared" si="1532"/>
        <v/>
      </c>
      <c r="AU4572" s="11" t="str">
        <f t="shared" si="1533"/>
        <v/>
      </c>
      <c r="AV4572" s="11" t="str">
        <f t="shared" si="1534"/>
        <v/>
      </c>
      <c r="AW4572" s="11" t="str">
        <f t="shared" si="1535"/>
        <v/>
      </c>
      <c r="AX4572" s="11" t="str">
        <f t="shared" si="1536"/>
        <v/>
      </c>
      <c r="AY4572" s="11" t="str">
        <f t="shared" si="1537"/>
        <v/>
      </c>
      <c r="AZ4572" s="11" t="str">
        <f t="shared" si="1538"/>
        <v/>
      </c>
      <c r="BA4572" s="11" t="str">
        <f t="shared" si="1539"/>
        <v xml:space="preserve"> </v>
      </c>
      <c r="BB4572" s="11" t="str">
        <f>IFERROR(IF(AW4572="","",VLOOKUP(AW4572,SUSS!R:S,2,FALSE)),AY4572*SUSS!$M$2)</f>
        <v/>
      </c>
      <c r="BC4572" s="11" t="str">
        <f t="shared" si="1540"/>
        <v/>
      </c>
    </row>
    <row r="4573" spans="29:55">
      <c r="AC4573" s="11" t="str">
        <f t="shared" si="1520"/>
        <v/>
      </c>
      <c r="AD4573" s="11" t="str">
        <f t="shared" si="1521"/>
        <v/>
      </c>
      <c r="AE4573" s="11" t="str">
        <f t="shared" si="1522"/>
        <v/>
      </c>
      <c r="AF4573" s="11" t="str">
        <f t="shared" si="1523"/>
        <v/>
      </c>
      <c r="AG4573" s="11" t="str">
        <f t="shared" si="1524"/>
        <v/>
      </c>
      <c r="AH4573" s="11" t="str">
        <f t="shared" si="1525"/>
        <v/>
      </c>
      <c r="AI4573" s="11" t="str">
        <f t="shared" si="1526"/>
        <v/>
      </c>
      <c r="AJ4573" s="11" t="str">
        <f t="shared" si="1527"/>
        <v/>
      </c>
      <c r="AK4573" s="11" t="str">
        <f t="shared" si="1528"/>
        <v/>
      </c>
      <c r="AN4573" s="11" t="str">
        <f t="shared" si="1529"/>
        <v/>
      </c>
      <c r="AO4573" s="11" t="str">
        <f t="shared" si="1530"/>
        <v/>
      </c>
      <c r="AP4573" s="11" t="str">
        <f t="shared" si="1531"/>
        <v/>
      </c>
      <c r="AT4573" s="11" t="str">
        <f t="shared" si="1532"/>
        <v/>
      </c>
      <c r="AU4573" s="11" t="str">
        <f t="shared" si="1533"/>
        <v/>
      </c>
      <c r="AV4573" s="11" t="str">
        <f t="shared" si="1534"/>
        <v/>
      </c>
      <c r="AW4573" s="11" t="str">
        <f t="shared" si="1535"/>
        <v/>
      </c>
      <c r="AX4573" s="11" t="str">
        <f t="shared" si="1536"/>
        <v/>
      </c>
      <c r="AY4573" s="11" t="str">
        <f t="shared" si="1537"/>
        <v/>
      </c>
      <c r="AZ4573" s="11" t="str">
        <f t="shared" si="1538"/>
        <v/>
      </c>
      <c r="BA4573" s="11" t="str">
        <f t="shared" si="1539"/>
        <v xml:space="preserve"> </v>
      </c>
      <c r="BB4573" s="11" t="str">
        <f>IFERROR(IF(AW4573="","",VLOOKUP(AW4573,SUSS!R:S,2,FALSE)),AY4573*SUSS!$M$2)</f>
        <v/>
      </c>
      <c r="BC4573" s="11" t="str">
        <f t="shared" si="1540"/>
        <v/>
      </c>
    </row>
    <row r="4574" spans="29:55">
      <c r="AC4574" s="11" t="str">
        <f t="shared" si="1520"/>
        <v/>
      </c>
      <c r="AD4574" s="11" t="str">
        <f t="shared" si="1521"/>
        <v/>
      </c>
      <c r="AE4574" s="11" t="str">
        <f t="shared" si="1522"/>
        <v/>
      </c>
      <c r="AF4574" s="11" t="str">
        <f t="shared" si="1523"/>
        <v/>
      </c>
      <c r="AG4574" s="11" t="str">
        <f t="shared" si="1524"/>
        <v/>
      </c>
      <c r="AH4574" s="11" t="str">
        <f t="shared" si="1525"/>
        <v/>
      </c>
      <c r="AI4574" s="11" t="str">
        <f t="shared" si="1526"/>
        <v/>
      </c>
      <c r="AJ4574" s="11" t="str">
        <f t="shared" si="1527"/>
        <v/>
      </c>
      <c r="AK4574" s="11" t="str">
        <f t="shared" si="1528"/>
        <v/>
      </c>
      <c r="AN4574" s="11" t="str">
        <f t="shared" si="1529"/>
        <v/>
      </c>
      <c r="AO4574" s="11" t="str">
        <f t="shared" si="1530"/>
        <v/>
      </c>
      <c r="AP4574" s="11" t="str">
        <f t="shared" si="1531"/>
        <v/>
      </c>
      <c r="AT4574" s="11" t="str">
        <f t="shared" si="1532"/>
        <v/>
      </c>
      <c r="AU4574" s="11" t="str">
        <f t="shared" si="1533"/>
        <v/>
      </c>
      <c r="AV4574" s="11" t="str">
        <f t="shared" si="1534"/>
        <v/>
      </c>
      <c r="AW4574" s="11" t="str">
        <f t="shared" si="1535"/>
        <v/>
      </c>
      <c r="AX4574" s="11" t="str">
        <f t="shared" si="1536"/>
        <v/>
      </c>
      <c r="AY4574" s="11" t="str">
        <f t="shared" si="1537"/>
        <v/>
      </c>
      <c r="AZ4574" s="11" t="str">
        <f t="shared" si="1538"/>
        <v/>
      </c>
      <c r="BA4574" s="11" t="str">
        <f t="shared" si="1539"/>
        <v xml:space="preserve"> </v>
      </c>
      <c r="BB4574" s="11" t="str">
        <f>IFERROR(IF(AW4574="","",VLOOKUP(AW4574,SUSS!R:S,2,FALSE)),AY4574*SUSS!$M$2)</f>
        <v/>
      </c>
      <c r="BC4574" s="11" t="str">
        <f t="shared" si="1540"/>
        <v/>
      </c>
    </row>
    <row r="4575" spans="29:55">
      <c r="AC4575" s="11" t="str">
        <f t="shared" si="1520"/>
        <v/>
      </c>
      <c r="AD4575" s="11" t="str">
        <f t="shared" si="1521"/>
        <v/>
      </c>
      <c r="AE4575" s="11" t="str">
        <f t="shared" si="1522"/>
        <v/>
      </c>
      <c r="AF4575" s="11" t="str">
        <f t="shared" si="1523"/>
        <v/>
      </c>
      <c r="AG4575" s="11" t="str">
        <f t="shared" si="1524"/>
        <v/>
      </c>
      <c r="AH4575" s="11" t="str">
        <f t="shared" si="1525"/>
        <v/>
      </c>
      <c r="AI4575" s="11" t="str">
        <f t="shared" si="1526"/>
        <v/>
      </c>
      <c r="AJ4575" s="11" t="str">
        <f t="shared" si="1527"/>
        <v/>
      </c>
      <c r="AK4575" s="11" t="str">
        <f t="shared" si="1528"/>
        <v/>
      </c>
      <c r="AN4575" s="11" t="str">
        <f t="shared" si="1529"/>
        <v/>
      </c>
      <c r="AO4575" s="11" t="str">
        <f t="shared" si="1530"/>
        <v/>
      </c>
      <c r="AP4575" s="11" t="str">
        <f t="shared" si="1531"/>
        <v/>
      </c>
      <c r="AT4575" s="11" t="str">
        <f t="shared" si="1532"/>
        <v/>
      </c>
      <c r="AU4575" s="11" t="str">
        <f t="shared" si="1533"/>
        <v/>
      </c>
      <c r="AV4575" s="11" t="str">
        <f t="shared" si="1534"/>
        <v/>
      </c>
      <c r="AW4575" s="11" t="str">
        <f t="shared" si="1535"/>
        <v/>
      </c>
      <c r="AX4575" s="11" t="str">
        <f t="shared" si="1536"/>
        <v/>
      </c>
      <c r="AY4575" s="11" t="str">
        <f t="shared" si="1537"/>
        <v/>
      </c>
      <c r="AZ4575" s="11" t="str">
        <f t="shared" si="1538"/>
        <v/>
      </c>
      <c r="BA4575" s="11" t="str">
        <f t="shared" si="1539"/>
        <v xml:space="preserve"> </v>
      </c>
      <c r="BB4575" s="11" t="str">
        <f>IFERROR(IF(AW4575="","",VLOOKUP(AW4575,SUSS!R:S,2,FALSE)),AY4575*SUSS!$M$2)</f>
        <v/>
      </c>
      <c r="BC4575" s="11" t="str">
        <f t="shared" si="1540"/>
        <v/>
      </c>
    </row>
    <row r="4576" spans="29:55">
      <c r="AC4576" s="11" t="str">
        <f t="shared" si="1520"/>
        <v/>
      </c>
      <c r="AD4576" s="11" t="str">
        <f t="shared" si="1521"/>
        <v/>
      </c>
      <c r="AE4576" s="11" t="str">
        <f t="shared" si="1522"/>
        <v/>
      </c>
      <c r="AF4576" s="11" t="str">
        <f t="shared" si="1523"/>
        <v/>
      </c>
      <c r="AG4576" s="11" t="str">
        <f t="shared" si="1524"/>
        <v/>
      </c>
      <c r="AH4576" s="11" t="str">
        <f t="shared" si="1525"/>
        <v/>
      </c>
      <c r="AI4576" s="11" t="str">
        <f t="shared" si="1526"/>
        <v/>
      </c>
      <c r="AJ4576" s="11" t="str">
        <f t="shared" si="1527"/>
        <v/>
      </c>
      <c r="AK4576" s="11" t="str">
        <f t="shared" si="1528"/>
        <v/>
      </c>
      <c r="AN4576" s="11" t="str">
        <f t="shared" si="1529"/>
        <v/>
      </c>
      <c r="AO4576" s="11" t="str">
        <f t="shared" si="1530"/>
        <v/>
      </c>
      <c r="AP4576" s="11" t="str">
        <f t="shared" si="1531"/>
        <v/>
      </c>
      <c r="AT4576" s="11" t="str">
        <f t="shared" si="1532"/>
        <v/>
      </c>
      <c r="AU4576" s="11" t="str">
        <f t="shared" si="1533"/>
        <v/>
      </c>
      <c r="AV4576" s="11" t="str">
        <f t="shared" si="1534"/>
        <v/>
      </c>
      <c r="AW4576" s="11" t="str">
        <f t="shared" si="1535"/>
        <v/>
      </c>
      <c r="AX4576" s="11" t="str">
        <f t="shared" si="1536"/>
        <v/>
      </c>
      <c r="AY4576" s="11" t="str">
        <f t="shared" si="1537"/>
        <v/>
      </c>
      <c r="AZ4576" s="11" t="str">
        <f t="shared" si="1538"/>
        <v/>
      </c>
      <c r="BA4576" s="11" t="str">
        <f t="shared" si="1539"/>
        <v xml:space="preserve"> </v>
      </c>
      <c r="BB4576" s="11" t="str">
        <f>IFERROR(IF(AW4576="","",VLOOKUP(AW4576,SUSS!R:S,2,FALSE)),AY4576*SUSS!$M$2)</f>
        <v/>
      </c>
      <c r="BC4576" s="11" t="str">
        <f t="shared" si="1540"/>
        <v/>
      </c>
    </row>
    <row r="4577" spans="29:55">
      <c r="AC4577" s="11" t="str">
        <f t="shared" ref="AC4577:AC4640" si="1541">IF($E4577=$AD$1,IF($G4577=$AE$1,A4577,""),"")</f>
        <v/>
      </c>
      <c r="AD4577" s="11" t="str">
        <f t="shared" ref="AD4577:AD4640" si="1542">IF($E4577=$AD$1,IF($G4577=$AE$1,E4577,""),"")</f>
        <v/>
      </c>
      <c r="AE4577" s="11" t="str">
        <f t="shared" ref="AE4577:AE4640" si="1543">IF($E4577=$AD$1,IF($G4577=$AE$1,F4577,""),"")</f>
        <v/>
      </c>
      <c r="AF4577" s="11" t="str">
        <f t="shared" ref="AF4577:AF4640" si="1544">IF($E4577=$AD$1,IF($G4577=$AE$1,G4577,""),"")</f>
        <v/>
      </c>
      <c r="AG4577" s="11" t="str">
        <f t="shared" ref="AG4577:AG4640" si="1545">IF($E4577=$AD$1,IF($G4577=$AE$1,I4577,""),"")</f>
        <v/>
      </c>
      <c r="AH4577" s="11" t="str">
        <f t="shared" ref="AH4577:AH4640" si="1546">IF($E4577=$AD$1,IF($G4577=$AE$1,J4577,""),"")</f>
        <v/>
      </c>
      <c r="AI4577" s="11" t="str">
        <f t="shared" ref="AI4577:AI4640" si="1547">IF($E4577=$AD$1,IF($G4577=$AE$1,K4577,""),"")</f>
        <v/>
      </c>
      <c r="AJ4577" s="11" t="str">
        <f t="shared" ref="AJ4577:AJ4640" si="1548">IF($E4577=$AD$1,IF($G4577=$AE$1,B4577,""),"")</f>
        <v/>
      </c>
      <c r="AK4577" s="11" t="str">
        <f t="shared" ref="AK4577:AK4640" si="1549">IF($E4577=$AD$1,IF($G4577=$AE$1,C4577,""),"")</f>
        <v/>
      </c>
      <c r="AN4577" s="11" t="str">
        <f t="shared" ref="AN4577:AN4640" si="1550">LEFT(AO4577,7)</f>
        <v/>
      </c>
      <c r="AO4577" s="11" t="str">
        <f t="shared" ref="AO4577:AO4640" si="1551">IF(AF4577=$AE$1,AJ4577&amp;"/"&amp;AK4577&amp;" "&amp;AD4577,"")</f>
        <v/>
      </c>
      <c r="AP4577" s="11" t="str">
        <f t="shared" ref="AP4577:AP4640" si="1552">IF(AO4577&lt;&gt;"",AI4577,"")</f>
        <v/>
      </c>
      <c r="AT4577" s="11" t="str">
        <f t="shared" ref="AT4577:AT4640" si="1553">IF($Q4577=$AD$1,N4577,"")</f>
        <v/>
      </c>
      <c r="AU4577" s="11" t="str">
        <f t="shared" ref="AU4577:AU4640" si="1554">IF($Q4577=$AD$1,O4577,"")</f>
        <v/>
      </c>
      <c r="AV4577" s="11" t="str">
        <f t="shared" ref="AV4577:AV4640" si="1555">IF($Q4577=$AD$1,P4577,"")</f>
        <v/>
      </c>
      <c r="AW4577" s="11" t="str">
        <f t="shared" ref="AW4577:AW4640" si="1556">IF($Q4577=$AD$1,T4577,"")</f>
        <v/>
      </c>
      <c r="AX4577" s="11" t="str">
        <f t="shared" ref="AX4577:AX4640" si="1557">IF(AW4577&lt;&gt;"",AW4577&amp;" "&amp;$AD$1,"")</f>
        <v/>
      </c>
      <c r="AY4577" s="11" t="str">
        <f t="shared" ref="AY4577:AY4640" si="1558">VLOOKUP(AX4577,AO:AP,2,FALSE)</f>
        <v/>
      </c>
      <c r="AZ4577" s="11" t="str">
        <f t="shared" ref="AZ4577:AZ4640" si="1559">IF(AY4577="","",AV4577/AY4577)</f>
        <v/>
      </c>
      <c r="BA4577" s="11" t="str">
        <f t="shared" ref="BA4577:BA4640" si="1560">AT4577&amp;" "&amp;AU4577</f>
        <v xml:space="preserve"> </v>
      </c>
      <c r="BB4577" s="11" t="str">
        <f>IFERROR(IF(AW4577="","",VLOOKUP(AW4577,SUSS!R:S,2,FALSE)),AY4577*SUSS!$M$2)</f>
        <v/>
      </c>
      <c r="BC4577" s="11" t="str">
        <f t="shared" ref="BC4577:BC4640" si="1561">IFERROR(IF(BB4577&lt;&gt;"",AZ4577*BB4577,""),"VER")</f>
        <v/>
      </c>
    </row>
    <row r="4578" spans="29:55">
      <c r="AC4578" s="11" t="str">
        <f t="shared" si="1541"/>
        <v/>
      </c>
      <c r="AD4578" s="11" t="str">
        <f t="shared" si="1542"/>
        <v/>
      </c>
      <c r="AE4578" s="11" t="str">
        <f t="shared" si="1543"/>
        <v/>
      </c>
      <c r="AF4578" s="11" t="str">
        <f t="shared" si="1544"/>
        <v/>
      </c>
      <c r="AG4578" s="11" t="str">
        <f t="shared" si="1545"/>
        <v/>
      </c>
      <c r="AH4578" s="11" t="str">
        <f t="shared" si="1546"/>
        <v/>
      </c>
      <c r="AI4578" s="11" t="str">
        <f t="shared" si="1547"/>
        <v/>
      </c>
      <c r="AJ4578" s="11" t="str">
        <f t="shared" si="1548"/>
        <v/>
      </c>
      <c r="AK4578" s="11" t="str">
        <f t="shared" si="1549"/>
        <v/>
      </c>
      <c r="AN4578" s="11" t="str">
        <f t="shared" si="1550"/>
        <v/>
      </c>
      <c r="AO4578" s="11" t="str">
        <f t="shared" si="1551"/>
        <v/>
      </c>
      <c r="AP4578" s="11" t="str">
        <f t="shared" si="1552"/>
        <v/>
      </c>
      <c r="AT4578" s="11" t="str">
        <f t="shared" si="1553"/>
        <v/>
      </c>
      <c r="AU4578" s="11" t="str">
        <f t="shared" si="1554"/>
        <v/>
      </c>
      <c r="AV4578" s="11" t="str">
        <f t="shared" si="1555"/>
        <v/>
      </c>
      <c r="AW4578" s="11" t="str">
        <f t="shared" si="1556"/>
        <v/>
      </c>
      <c r="AX4578" s="11" t="str">
        <f t="shared" si="1557"/>
        <v/>
      </c>
      <c r="AY4578" s="11" t="str">
        <f t="shared" si="1558"/>
        <v/>
      </c>
      <c r="AZ4578" s="11" t="str">
        <f t="shared" si="1559"/>
        <v/>
      </c>
      <c r="BA4578" s="11" t="str">
        <f t="shared" si="1560"/>
        <v xml:space="preserve"> </v>
      </c>
      <c r="BB4578" s="11" t="str">
        <f>IFERROR(IF(AW4578="","",VLOOKUP(AW4578,SUSS!R:S,2,FALSE)),AY4578*SUSS!$M$2)</f>
        <v/>
      </c>
      <c r="BC4578" s="11" t="str">
        <f t="shared" si="1561"/>
        <v/>
      </c>
    </row>
    <row r="4579" spans="29:55">
      <c r="AC4579" s="11" t="str">
        <f t="shared" si="1541"/>
        <v/>
      </c>
      <c r="AD4579" s="11" t="str">
        <f t="shared" si="1542"/>
        <v/>
      </c>
      <c r="AE4579" s="11" t="str">
        <f t="shared" si="1543"/>
        <v/>
      </c>
      <c r="AF4579" s="11" t="str">
        <f t="shared" si="1544"/>
        <v/>
      </c>
      <c r="AG4579" s="11" t="str">
        <f t="shared" si="1545"/>
        <v/>
      </c>
      <c r="AH4579" s="11" t="str">
        <f t="shared" si="1546"/>
        <v/>
      </c>
      <c r="AI4579" s="11" t="str">
        <f t="shared" si="1547"/>
        <v/>
      </c>
      <c r="AJ4579" s="11" t="str">
        <f t="shared" si="1548"/>
        <v/>
      </c>
      <c r="AK4579" s="11" t="str">
        <f t="shared" si="1549"/>
        <v/>
      </c>
      <c r="AN4579" s="11" t="str">
        <f t="shared" si="1550"/>
        <v/>
      </c>
      <c r="AO4579" s="11" t="str">
        <f t="shared" si="1551"/>
        <v/>
      </c>
      <c r="AP4579" s="11" t="str">
        <f t="shared" si="1552"/>
        <v/>
      </c>
      <c r="AT4579" s="11" t="str">
        <f t="shared" si="1553"/>
        <v/>
      </c>
      <c r="AU4579" s="11" t="str">
        <f t="shared" si="1554"/>
        <v/>
      </c>
      <c r="AV4579" s="11" t="str">
        <f t="shared" si="1555"/>
        <v/>
      </c>
      <c r="AW4579" s="11" t="str">
        <f t="shared" si="1556"/>
        <v/>
      </c>
      <c r="AX4579" s="11" t="str">
        <f t="shared" si="1557"/>
        <v/>
      </c>
      <c r="AY4579" s="11" t="str">
        <f t="shared" si="1558"/>
        <v/>
      </c>
      <c r="AZ4579" s="11" t="str">
        <f t="shared" si="1559"/>
        <v/>
      </c>
      <c r="BA4579" s="11" t="str">
        <f t="shared" si="1560"/>
        <v xml:space="preserve"> </v>
      </c>
      <c r="BB4579" s="11" t="str">
        <f>IFERROR(IF(AW4579="","",VLOOKUP(AW4579,SUSS!R:S,2,FALSE)),AY4579*SUSS!$M$2)</f>
        <v/>
      </c>
      <c r="BC4579" s="11" t="str">
        <f t="shared" si="1561"/>
        <v/>
      </c>
    </row>
    <row r="4580" spans="29:55">
      <c r="AC4580" s="11" t="str">
        <f t="shared" si="1541"/>
        <v/>
      </c>
      <c r="AD4580" s="11" t="str">
        <f t="shared" si="1542"/>
        <v/>
      </c>
      <c r="AE4580" s="11" t="str">
        <f t="shared" si="1543"/>
        <v/>
      </c>
      <c r="AF4580" s="11" t="str">
        <f t="shared" si="1544"/>
        <v/>
      </c>
      <c r="AG4580" s="11" t="str">
        <f t="shared" si="1545"/>
        <v/>
      </c>
      <c r="AH4580" s="11" t="str">
        <f t="shared" si="1546"/>
        <v/>
      </c>
      <c r="AI4580" s="11" t="str">
        <f t="shared" si="1547"/>
        <v/>
      </c>
      <c r="AJ4580" s="11" t="str">
        <f t="shared" si="1548"/>
        <v/>
      </c>
      <c r="AK4580" s="11" t="str">
        <f t="shared" si="1549"/>
        <v/>
      </c>
      <c r="AN4580" s="11" t="str">
        <f t="shared" si="1550"/>
        <v/>
      </c>
      <c r="AO4580" s="11" t="str">
        <f t="shared" si="1551"/>
        <v/>
      </c>
      <c r="AP4580" s="11" t="str">
        <f t="shared" si="1552"/>
        <v/>
      </c>
      <c r="AT4580" s="11" t="str">
        <f t="shared" si="1553"/>
        <v/>
      </c>
      <c r="AU4580" s="11" t="str">
        <f t="shared" si="1554"/>
        <v/>
      </c>
      <c r="AV4580" s="11" t="str">
        <f t="shared" si="1555"/>
        <v/>
      </c>
      <c r="AW4580" s="11" t="str">
        <f t="shared" si="1556"/>
        <v/>
      </c>
      <c r="AX4580" s="11" t="str">
        <f t="shared" si="1557"/>
        <v/>
      </c>
      <c r="AY4580" s="11" t="str">
        <f t="shared" si="1558"/>
        <v/>
      </c>
      <c r="AZ4580" s="11" t="str">
        <f t="shared" si="1559"/>
        <v/>
      </c>
      <c r="BA4580" s="11" t="str">
        <f t="shared" si="1560"/>
        <v xml:space="preserve"> </v>
      </c>
      <c r="BB4580" s="11" t="str">
        <f>IFERROR(IF(AW4580="","",VLOOKUP(AW4580,SUSS!R:S,2,FALSE)),AY4580*SUSS!$M$2)</f>
        <v/>
      </c>
      <c r="BC4580" s="11" t="str">
        <f t="shared" si="1561"/>
        <v/>
      </c>
    </row>
    <row r="4581" spans="29:55">
      <c r="AC4581" s="11" t="str">
        <f t="shared" si="1541"/>
        <v/>
      </c>
      <c r="AD4581" s="11" t="str">
        <f t="shared" si="1542"/>
        <v/>
      </c>
      <c r="AE4581" s="11" t="str">
        <f t="shared" si="1543"/>
        <v/>
      </c>
      <c r="AF4581" s="11" t="str">
        <f t="shared" si="1544"/>
        <v/>
      </c>
      <c r="AG4581" s="11" t="str">
        <f t="shared" si="1545"/>
        <v/>
      </c>
      <c r="AH4581" s="11" t="str">
        <f t="shared" si="1546"/>
        <v/>
      </c>
      <c r="AI4581" s="11" t="str">
        <f t="shared" si="1547"/>
        <v/>
      </c>
      <c r="AJ4581" s="11" t="str">
        <f t="shared" si="1548"/>
        <v/>
      </c>
      <c r="AK4581" s="11" t="str">
        <f t="shared" si="1549"/>
        <v/>
      </c>
      <c r="AN4581" s="11" t="str">
        <f t="shared" si="1550"/>
        <v/>
      </c>
      <c r="AO4581" s="11" t="str">
        <f t="shared" si="1551"/>
        <v/>
      </c>
      <c r="AP4581" s="11" t="str">
        <f t="shared" si="1552"/>
        <v/>
      </c>
      <c r="AT4581" s="11" t="str">
        <f t="shared" si="1553"/>
        <v/>
      </c>
      <c r="AU4581" s="11" t="str">
        <f t="shared" si="1554"/>
        <v/>
      </c>
      <c r="AV4581" s="11" t="str">
        <f t="shared" si="1555"/>
        <v/>
      </c>
      <c r="AW4581" s="11" t="str">
        <f t="shared" si="1556"/>
        <v/>
      </c>
      <c r="AX4581" s="11" t="str">
        <f t="shared" si="1557"/>
        <v/>
      </c>
      <c r="AY4581" s="11" t="str">
        <f t="shared" si="1558"/>
        <v/>
      </c>
      <c r="AZ4581" s="11" t="str">
        <f t="shared" si="1559"/>
        <v/>
      </c>
      <c r="BA4581" s="11" t="str">
        <f t="shared" si="1560"/>
        <v xml:space="preserve"> </v>
      </c>
      <c r="BB4581" s="11" t="str">
        <f>IFERROR(IF(AW4581="","",VLOOKUP(AW4581,SUSS!R:S,2,FALSE)),AY4581*SUSS!$M$2)</f>
        <v/>
      </c>
      <c r="BC4581" s="11" t="str">
        <f t="shared" si="1561"/>
        <v/>
      </c>
    </row>
    <row r="4582" spans="29:55">
      <c r="AC4582" s="11" t="str">
        <f t="shared" si="1541"/>
        <v/>
      </c>
      <c r="AD4582" s="11" t="str">
        <f t="shared" si="1542"/>
        <v/>
      </c>
      <c r="AE4582" s="11" t="str">
        <f t="shared" si="1543"/>
        <v/>
      </c>
      <c r="AF4582" s="11" t="str">
        <f t="shared" si="1544"/>
        <v/>
      </c>
      <c r="AG4582" s="11" t="str">
        <f t="shared" si="1545"/>
        <v/>
      </c>
      <c r="AH4582" s="11" t="str">
        <f t="shared" si="1546"/>
        <v/>
      </c>
      <c r="AI4582" s="11" t="str">
        <f t="shared" si="1547"/>
        <v/>
      </c>
      <c r="AJ4582" s="11" t="str">
        <f t="shared" si="1548"/>
        <v/>
      </c>
      <c r="AK4582" s="11" t="str">
        <f t="shared" si="1549"/>
        <v/>
      </c>
      <c r="AN4582" s="11" t="str">
        <f t="shared" si="1550"/>
        <v/>
      </c>
      <c r="AO4582" s="11" t="str">
        <f t="shared" si="1551"/>
        <v/>
      </c>
      <c r="AP4582" s="11" t="str">
        <f t="shared" si="1552"/>
        <v/>
      </c>
      <c r="AT4582" s="11" t="str">
        <f t="shared" si="1553"/>
        <v/>
      </c>
      <c r="AU4582" s="11" t="str">
        <f t="shared" si="1554"/>
        <v/>
      </c>
      <c r="AV4582" s="11" t="str">
        <f t="shared" si="1555"/>
        <v/>
      </c>
      <c r="AW4582" s="11" t="str">
        <f t="shared" si="1556"/>
        <v/>
      </c>
      <c r="AX4582" s="11" t="str">
        <f t="shared" si="1557"/>
        <v/>
      </c>
      <c r="AY4582" s="11" t="str">
        <f t="shared" si="1558"/>
        <v/>
      </c>
      <c r="AZ4582" s="11" t="str">
        <f t="shared" si="1559"/>
        <v/>
      </c>
      <c r="BA4582" s="11" t="str">
        <f t="shared" si="1560"/>
        <v xml:space="preserve"> </v>
      </c>
      <c r="BB4582" s="11" t="str">
        <f>IFERROR(IF(AW4582="","",VLOOKUP(AW4582,SUSS!R:S,2,FALSE)),AY4582*SUSS!$M$2)</f>
        <v/>
      </c>
      <c r="BC4582" s="11" t="str">
        <f t="shared" si="1561"/>
        <v/>
      </c>
    </row>
    <row r="4583" spans="29:55">
      <c r="AC4583" s="11" t="str">
        <f t="shared" si="1541"/>
        <v/>
      </c>
      <c r="AD4583" s="11" t="str">
        <f t="shared" si="1542"/>
        <v/>
      </c>
      <c r="AE4583" s="11" t="str">
        <f t="shared" si="1543"/>
        <v/>
      </c>
      <c r="AF4583" s="11" t="str">
        <f t="shared" si="1544"/>
        <v/>
      </c>
      <c r="AG4583" s="11" t="str">
        <f t="shared" si="1545"/>
        <v/>
      </c>
      <c r="AH4583" s="11" t="str">
        <f t="shared" si="1546"/>
        <v/>
      </c>
      <c r="AI4583" s="11" t="str">
        <f t="shared" si="1547"/>
        <v/>
      </c>
      <c r="AJ4583" s="11" t="str">
        <f t="shared" si="1548"/>
        <v/>
      </c>
      <c r="AK4583" s="11" t="str">
        <f t="shared" si="1549"/>
        <v/>
      </c>
      <c r="AN4583" s="11" t="str">
        <f t="shared" si="1550"/>
        <v/>
      </c>
      <c r="AO4583" s="11" t="str">
        <f t="shared" si="1551"/>
        <v/>
      </c>
      <c r="AP4583" s="11" t="str">
        <f t="shared" si="1552"/>
        <v/>
      </c>
      <c r="AT4583" s="11" t="str">
        <f t="shared" si="1553"/>
        <v/>
      </c>
      <c r="AU4583" s="11" t="str">
        <f t="shared" si="1554"/>
        <v/>
      </c>
      <c r="AV4583" s="11" t="str">
        <f t="shared" si="1555"/>
        <v/>
      </c>
      <c r="AW4583" s="11" t="str">
        <f t="shared" si="1556"/>
        <v/>
      </c>
      <c r="AX4583" s="11" t="str">
        <f t="shared" si="1557"/>
        <v/>
      </c>
      <c r="AY4583" s="11" t="str">
        <f t="shared" si="1558"/>
        <v/>
      </c>
      <c r="AZ4583" s="11" t="str">
        <f t="shared" si="1559"/>
        <v/>
      </c>
      <c r="BA4583" s="11" t="str">
        <f t="shared" si="1560"/>
        <v xml:space="preserve"> </v>
      </c>
      <c r="BB4583" s="11" t="str">
        <f>IFERROR(IF(AW4583="","",VLOOKUP(AW4583,SUSS!R:S,2,FALSE)),AY4583*SUSS!$M$2)</f>
        <v/>
      </c>
      <c r="BC4583" s="11" t="str">
        <f t="shared" si="1561"/>
        <v/>
      </c>
    </row>
    <row r="4584" spans="29:55">
      <c r="AC4584" s="11" t="str">
        <f t="shared" si="1541"/>
        <v/>
      </c>
      <c r="AD4584" s="11" t="str">
        <f t="shared" si="1542"/>
        <v/>
      </c>
      <c r="AE4584" s="11" t="str">
        <f t="shared" si="1543"/>
        <v/>
      </c>
      <c r="AF4584" s="11" t="str">
        <f t="shared" si="1544"/>
        <v/>
      </c>
      <c r="AG4584" s="11" t="str">
        <f t="shared" si="1545"/>
        <v/>
      </c>
      <c r="AH4584" s="11" t="str">
        <f t="shared" si="1546"/>
        <v/>
      </c>
      <c r="AI4584" s="11" t="str">
        <f t="shared" si="1547"/>
        <v/>
      </c>
      <c r="AJ4584" s="11" t="str">
        <f t="shared" si="1548"/>
        <v/>
      </c>
      <c r="AK4584" s="11" t="str">
        <f t="shared" si="1549"/>
        <v/>
      </c>
      <c r="AN4584" s="11" t="str">
        <f t="shared" si="1550"/>
        <v/>
      </c>
      <c r="AO4584" s="11" t="str">
        <f t="shared" si="1551"/>
        <v/>
      </c>
      <c r="AP4584" s="11" t="str">
        <f t="shared" si="1552"/>
        <v/>
      </c>
      <c r="AT4584" s="11" t="str">
        <f t="shared" si="1553"/>
        <v/>
      </c>
      <c r="AU4584" s="11" t="str">
        <f t="shared" si="1554"/>
        <v/>
      </c>
      <c r="AV4584" s="11" t="str">
        <f t="shared" si="1555"/>
        <v/>
      </c>
      <c r="AW4584" s="11" t="str">
        <f t="shared" si="1556"/>
        <v/>
      </c>
      <c r="AX4584" s="11" t="str">
        <f t="shared" si="1557"/>
        <v/>
      </c>
      <c r="AY4584" s="11" t="str">
        <f t="shared" si="1558"/>
        <v/>
      </c>
      <c r="AZ4584" s="11" t="str">
        <f t="shared" si="1559"/>
        <v/>
      </c>
      <c r="BA4584" s="11" t="str">
        <f t="shared" si="1560"/>
        <v xml:space="preserve"> </v>
      </c>
      <c r="BB4584" s="11" t="str">
        <f>IFERROR(IF(AW4584="","",VLOOKUP(AW4584,SUSS!R:S,2,FALSE)),AY4584*SUSS!$M$2)</f>
        <v/>
      </c>
      <c r="BC4584" s="11" t="str">
        <f t="shared" si="1561"/>
        <v/>
      </c>
    </row>
    <row r="4585" spans="29:55">
      <c r="AC4585" s="11" t="str">
        <f t="shared" si="1541"/>
        <v/>
      </c>
      <c r="AD4585" s="11" t="str">
        <f t="shared" si="1542"/>
        <v/>
      </c>
      <c r="AE4585" s="11" t="str">
        <f t="shared" si="1543"/>
        <v/>
      </c>
      <c r="AF4585" s="11" t="str">
        <f t="shared" si="1544"/>
        <v/>
      </c>
      <c r="AG4585" s="11" t="str">
        <f t="shared" si="1545"/>
        <v/>
      </c>
      <c r="AH4585" s="11" t="str">
        <f t="shared" si="1546"/>
        <v/>
      </c>
      <c r="AI4585" s="11" t="str">
        <f t="shared" si="1547"/>
        <v/>
      </c>
      <c r="AJ4585" s="11" t="str">
        <f t="shared" si="1548"/>
        <v/>
      </c>
      <c r="AK4585" s="11" t="str">
        <f t="shared" si="1549"/>
        <v/>
      </c>
      <c r="AN4585" s="11" t="str">
        <f t="shared" si="1550"/>
        <v/>
      </c>
      <c r="AO4585" s="11" t="str">
        <f t="shared" si="1551"/>
        <v/>
      </c>
      <c r="AP4585" s="11" t="str">
        <f t="shared" si="1552"/>
        <v/>
      </c>
      <c r="AT4585" s="11" t="str">
        <f t="shared" si="1553"/>
        <v/>
      </c>
      <c r="AU4585" s="11" t="str">
        <f t="shared" si="1554"/>
        <v/>
      </c>
      <c r="AV4585" s="11" t="str">
        <f t="shared" si="1555"/>
        <v/>
      </c>
      <c r="AW4585" s="11" t="str">
        <f t="shared" si="1556"/>
        <v/>
      </c>
      <c r="AX4585" s="11" t="str">
        <f t="shared" si="1557"/>
        <v/>
      </c>
      <c r="AY4585" s="11" t="str">
        <f t="shared" si="1558"/>
        <v/>
      </c>
      <c r="AZ4585" s="11" t="str">
        <f t="shared" si="1559"/>
        <v/>
      </c>
      <c r="BA4585" s="11" t="str">
        <f t="shared" si="1560"/>
        <v xml:space="preserve"> </v>
      </c>
      <c r="BB4585" s="11" t="str">
        <f>IFERROR(IF(AW4585="","",VLOOKUP(AW4585,SUSS!R:S,2,FALSE)),AY4585*SUSS!$M$2)</f>
        <v/>
      </c>
      <c r="BC4585" s="11" t="str">
        <f t="shared" si="1561"/>
        <v/>
      </c>
    </row>
    <row r="4586" spans="29:55">
      <c r="AC4586" s="11" t="str">
        <f t="shared" si="1541"/>
        <v/>
      </c>
      <c r="AD4586" s="11" t="str">
        <f t="shared" si="1542"/>
        <v/>
      </c>
      <c r="AE4586" s="11" t="str">
        <f t="shared" si="1543"/>
        <v/>
      </c>
      <c r="AF4586" s="11" t="str">
        <f t="shared" si="1544"/>
        <v/>
      </c>
      <c r="AG4586" s="11" t="str">
        <f t="shared" si="1545"/>
        <v/>
      </c>
      <c r="AH4586" s="11" t="str">
        <f t="shared" si="1546"/>
        <v/>
      </c>
      <c r="AI4586" s="11" t="str">
        <f t="shared" si="1547"/>
        <v/>
      </c>
      <c r="AJ4586" s="11" t="str">
        <f t="shared" si="1548"/>
        <v/>
      </c>
      <c r="AK4586" s="11" t="str">
        <f t="shared" si="1549"/>
        <v/>
      </c>
      <c r="AN4586" s="11" t="str">
        <f t="shared" si="1550"/>
        <v/>
      </c>
      <c r="AO4586" s="11" t="str">
        <f t="shared" si="1551"/>
        <v/>
      </c>
      <c r="AP4586" s="11" t="str">
        <f t="shared" si="1552"/>
        <v/>
      </c>
      <c r="AT4586" s="11" t="str">
        <f t="shared" si="1553"/>
        <v/>
      </c>
      <c r="AU4586" s="11" t="str">
        <f t="shared" si="1554"/>
        <v/>
      </c>
      <c r="AV4586" s="11" t="str">
        <f t="shared" si="1555"/>
        <v/>
      </c>
      <c r="AW4586" s="11" t="str">
        <f t="shared" si="1556"/>
        <v/>
      </c>
      <c r="AX4586" s="11" t="str">
        <f t="shared" si="1557"/>
        <v/>
      </c>
      <c r="AY4586" s="11" t="str">
        <f t="shared" si="1558"/>
        <v/>
      </c>
      <c r="AZ4586" s="11" t="str">
        <f t="shared" si="1559"/>
        <v/>
      </c>
      <c r="BA4586" s="11" t="str">
        <f t="shared" si="1560"/>
        <v xml:space="preserve"> </v>
      </c>
      <c r="BB4586" s="11" t="str">
        <f>IFERROR(IF(AW4586="","",VLOOKUP(AW4586,SUSS!R:S,2,FALSE)),AY4586*SUSS!$M$2)</f>
        <v/>
      </c>
      <c r="BC4586" s="11" t="str">
        <f t="shared" si="1561"/>
        <v/>
      </c>
    </row>
    <row r="4587" spans="29:55">
      <c r="AC4587" s="11" t="str">
        <f t="shared" si="1541"/>
        <v/>
      </c>
      <c r="AD4587" s="11" t="str">
        <f t="shared" si="1542"/>
        <v/>
      </c>
      <c r="AE4587" s="11" t="str">
        <f t="shared" si="1543"/>
        <v/>
      </c>
      <c r="AF4587" s="11" t="str">
        <f t="shared" si="1544"/>
        <v/>
      </c>
      <c r="AG4587" s="11" t="str">
        <f t="shared" si="1545"/>
        <v/>
      </c>
      <c r="AH4587" s="11" t="str">
        <f t="shared" si="1546"/>
        <v/>
      </c>
      <c r="AI4587" s="11" t="str">
        <f t="shared" si="1547"/>
        <v/>
      </c>
      <c r="AJ4587" s="11" t="str">
        <f t="shared" si="1548"/>
        <v/>
      </c>
      <c r="AK4587" s="11" t="str">
        <f t="shared" si="1549"/>
        <v/>
      </c>
      <c r="AN4587" s="11" t="str">
        <f t="shared" si="1550"/>
        <v/>
      </c>
      <c r="AO4587" s="11" t="str">
        <f t="shared" si="1551"/>
        <v/>
      </c>
      <c r="AP4587" s="11" t="str">
        <f t="shared" si="1552"/>
        <v/>
      </c>
      <c r="AT4587" s="11" t="str">
        <f t="shared" si="1553"/>
        <v/>
      </c>
      <c r="AU4587" s="11" t="str">
        <f t="shared" si="1554"/>
        <v/>
      </c>
      <c r="AV4587" s="11" t="str">
        <f t="shared" si="1555"/>
        <v/>
      </c>
      <c r="AW4587" s="11" t="str">
        <f t="shared" si="1556"/>
        <v/>
      </c>
      <c r="AX4587" s="11" t="str">
        <f t="shared" si="1557"/>
        <v/>
      </c>
      <c r="AY4587" s="11" t="str">
        <f t="shared" si="1558"/>
        <v/>
      </c>
      <c r="AZ4587" s="11" t="str">
        <f t="shared" si="1559"/>
        <v/>
      </c>
      <c r="BA4587" s="11" t="str">
        <f t="shared" si="1560"/>
        <v xml:space="preserve"> </v>
      </c>
      <c r="BB4587" s="11" t="str">
        <f>IFERROR(IF(AW4587="","",VLOOKUP(AW4587,SUSS!R:S,2,FALSE)),AY4587*SUSS!$M$2)</f>
        <v/>
      </c>
      <c r="BC4587" s="11" t="str">
        <f t="shared" si="1561"/>
        <v/>
      </c>
    </row>
    <row r="4588" spans="29:55">
      <c r="AC4588" s="11" t="str">
        <f t="shared" si="1541"/>
        <v/>
      </c>
      <c r="AD4588" s="11" t="str">
        <f t="shared" si="1542"/>
        <v/>
      </c>
      <c r="AE4588" s="11" t="str">
        <f t="shared" si="1543"/>
        <v/>
      </c>
      <c r="AF4588" s="11" t="str">
        <f t="shared" si="1544"/>
        <v/>
      </c>
      <c r="AG4588" s="11" t="str">
        <f t="shared" si="1545"/>
        <v/>
      </c>
      <c r="AH4588" s="11" t="str">
        <f t="shared" si="1546"/>
        <v/>
      </c>
      <c r="AI4588" s="11" t="str">
        <f t="shared" si="1547"/>
        <v/>
      </c>
      <c r="AJ4588" s="11" t="str">
        <f t="shared" si="1548"/>
        <v/>
      </c>
      <c r="AK4588" s="11" t="str">
        <f t="shared" si="1549"/>
        <v/>
      </c>
      <c r="AN4588" s="11" t="str">
        <f t="shared" si="1550"/>
        <v/>
      </c>
      <c r="AO4588" s="11" t="str">
        <f t="shared" si="1551"/>
        <v/>
      </c>
      <c r="AP4588" s="11" t="str">
        <f t="shared" si="1552"/>
        <v/>
      </c>
      <c r="AT4588" s="11" t="str">
        <f t="shared" si="1553"/>
        <v/>
      </c>
      <c r="AU4588" s="11" t="str">
        <f t="shared" si="1554"/>
        <v/>
      </c>
      <c r="AV4588" s="11" t="str">
        <f t="shared" si="1555"/>
        <v/>
      </c>
      <c r="AW4588" s="11" t="str">
        <f t="shared" si="1556"/>
        <v/>
      </c>
      <c r="AX4588" s="11" t="str">
        <f t="shared" si="1557"/>
        <v/>
      </c>
      <c r="AY4588" s="11" t="str">
        <f t="shared" si="1558"/>
        <v/>
      </c>
      <c r="AZ4588" s="11" t="str">
        <f t="shared" si="1559"/>
        <v/>
      </c>
      <c r="BA4588" s="11" t="str">
        <f t="shared" si="1560"/>
        <v xml:space="preserve"> </v>
      </c>
      <c r="BB4588" s="11" t="str">
        <f>IFERROR(IF(AW4588="","",VLOOKUP(AW4588,SUSS!R:S,2,FALSE)),AY4588*SUSS!$M$2)</f>
        <v/>
      </c>
      <c r="BC4588" s="11" t="str">
        <f t="shared" si="1561"/>
        <v/>
      </c>
    </row>
    <row r="4589" spans="29:55">
      <c r="AC4589" s="11" t="str">
        <f t="shared" si="1541"/>
        <v/>
      </c>
      <c r="AD4589" s="11" t="str">
        <f t="shared" si="1542"/>
        <v/>
      </c>
      <c r="AE4589" s="11" t="str">
        <f t="shared" si="1543"/>
        <v/>
      </c>
      <c r="AF4589" s="11" t="str">
        <f t="shared" si="1544"/>
        <v/>
      </c>
      <c r="AG4589" s="11" t="str">
        <f t="shared" si="1545"/>
        <v/>
      </c>
      <c r="AH4589" s="11" t="str">
        <f t="shared" si="1546"/>
        <v/>
      </c>
      <c r="AI4589" s="11" t="str">
        <f t="shared" si="1547"/>
        <v/>
      </c>
      <c r="AJ4589" s="11" t="str">
        <f t="shared" si="1548"/>
        <v/>
      </c>
      <c r="AK4589" s="11" t="str">
        <f t="shared" si="1549"/>
        <v/>
      </c>
      <c r="AN4589" s="11" t="str">
        <f t="shared" si="1550"/>
        <v/>
      </c>
      <c r="AO4589" s="11" t="str">
        <f t="shared" si="1551"/>
        <v/>
      </c>
      <c r="AP4589" s="11" t="str">
        <f t="shared" si="1552"/>
        <v/>
      </c>
      <c r="AT4589" s="11" t="str">
        <f t="shared" si="1553"/>
        <v/>
      </c>
      <c r="AU4589" s="11" t="str">
        <f t="shared" si="1554"/>
        <v/>
      </c>
      <c r="AV4589" s="11" t="str">
        <f t="shared" si="1555"/>
        <v/>
      </c>
      <c r="AW4589" s="11" t="str">
        <f t="shared" si="1556"/>
        <v/>
      </c>
      <c r="AX4589" s="11" t="str">
        <f t="shared" si="1557"/>
        <v/>
      </c>
      <c r="AY4589" s="11" t="str">
        <f t="shared" si="1558"/>
        <v/>
      </c>
      <c r="AZ4589" s="11" t="str">
        <f t="shared" si="1559"/>
        <v/>
      </c>
      <c r="BA4589" s="11" t="str">
        <f t="shared" si="1560"/>
        <v xml:space="preserve"> </v>
      </c>
      <c r="BB4589" s="11" t="str">
        <f>IFERROR(IF(AW4589="","",VLOOKUP(AW4589,SUSS!R:S,2,FALSE)),AY4589*SUSS!$M$2)</f>
        <v/>
      </c>
      <c r="BC4589" s="11" t="str">
        <f t="shared" si="1561"/>
        <v/>
      </c>
    </row>
    <row r="4590" spans="29:55">
      <c r="AC4590" s="11" t="str">
        <f t="shared" si="1541"/>
        <v/>
      </c>
      <c r="AD4590" s="11" t="str">
        <f t="shared" si="1542"/>
        <v/>
      </c>
      <c r="AE4590" s="11" t="str">
        <f t="shared" si="1543"/>
        <v/>
      </c>
      <c r="AF4590" s="11" t="str">
        <f t="shared" si="1544"/>
        <v/>
      </c>
      <c r="AG4590" s="11" t="str">
        <f t="shared" si="1545"/>
        <v/>
      </c>
      <c r="AH4590" s="11" t="str">
        <f t="shared" si="1546"/>
        <v/>
      </c>
      <c r="AI4590" s="11" t="str">
        <f t="shared" si="1547"/>
        <v/>
      </c>
      <c r="AJ4590" s="11" t="str">
        <f t="shared" si="1548"/>
        <v/>
      </c>
      <c r="AK4590" s="11" t="str">
        <f t="shared" si="1549"/>
        <v/>
      </c>
      <c r="AN4590" s="11" t="str">
        <f t="shared" si="1550"/>
        <v/>
      </c>
      <c r="AO4590" s="11" t="str">
        <f t="shared" si="1551"/>
        <v/>
      </c>
      <c r="AP4590" s="11" t="str">
        <f t="shared" si="1552"/>
        <v/>
      </c>
      <c r="AT4590" s="11" t="str">
        <f t="shared" si="1553"/>
        <v/>
      </c>
      <c r="AU4590" s="11" t="str">
        <f t="shared" si="1554"/>
        <v/>
      </c>
      <c r="AV4590" s="11" t="str">
        <f t="shared" si="1555"/>
        <v/>
      </c>
      <c r="AW4590" s="11" t="str">
        <f t="shared" si="1556"/>
        <v/>
      </c>
      <c r="AX4590" s="11" t="str">
        <f t="shared" si="1557"/>
        <v/>
      </c>
      <c r="AY4590" s="11" t="str">
        <f t="shared" si="1558"/>
        <v/>
      </c>
      <c r="AZ4590" s="11" t="str">
        <f t="shared" si="1559"/>
        <v/>
      </c>
      <c r="BA4590" s="11" t="str">
        <f t="shared" si="1560"/>
        <v xml:space="preserve"> </v>
      </c>
      <c r="BB4590" s="11" t="str">
        <f>IFERROR(IF(AW4590="","",VLOOKUP(AW4590,SUSS!R:S,2,FALSE)),AY4590*SUSS!$M$2)</f>
        <v/>
      </c>
      <c r="BC4590" s="11" t="str">
        <f t="shared" si="1561"/>
        <v/>
      </c>
    </row>
    <row r="4591" spans="29:55">
      <c r="AC4591" s="11" t="str">
        <f t="shared" si="1541"/>
        <v/>
      </c>
      <c r="AD4591" s="11" t="str">
        <f t="shared" si="1542"/>
        <v/>
      </c>
      <c r="AE4591" s="11" t="str">
        <f t="shared" si="1543"/>
        <v/>
      </c>
      <c r="AF4591" s="11" t="str">
        <f t="shared" si="1544"/>
        <v/>
      </c>
      <c r="AG4591" s="11" t="str">
        <f t="shared" si="1545"/>
        <v/>
      </c>
      <c r="AH4591" s="11" t="str">
        <f t="shared" si="1546"/>
        <v/>
      </c>
      <c r="AI4591" s="11" t="str">
        <f t="shared" si="1547"/>
        <v/>
      </c>
      <c r="AJ4591" s="11" t="str">
        <f t="shared" si="1548"/>
        <v/>
      </c>
      <c r="AK4591" s="11" t="str">
        <f t="shared" si="1549"/>
        <v/>
      </c>
      <c r="AN4591" s="11" t="str">
        <f t="shared" si="1550"/>
        <v/>
      </c>
      <c r="AO4591" s="11" t="str">
        <f t="shared" si="1551"/>
        <v/>
      </c>
      <c r="AP4591" s="11" t="str">
        <f t="shared" si="1552"/>
        <v/>
      </c>
      <c r="AT4591" s="11" t="str">
        <f t="shared" si="1553"/>
        <v/>
      </c>
      <c r="AU4591" s="11" t="str">
        <f t="shared" si="1554"/>
        <v/>
      </c>
      <c r="AV4591" s="11" t="str">
        <f t="shared" si="1555"/>
        <v/>
      </c>
      <c r="AW4591" s="11" t="str">
        <f t="shared" si="1556"/>
        <v/>
      </c>
      <c r="AX4591" s="11" t="str">
        <f t="shared" si="1557"/>
        <v/>
      </c>
      <c r="AY4591" s="11" t="str">
        <f t="shared" si="1558"/>
        <v/>
      </c>
      <c r="AZ4591" s="11" t="str">
        <f t="shared" si="1559"/>
        <v/>
      </c>
      <c r="BA4591" s="11" t="str">
        <f t="shared" si="1560"/>
        <v xml:space="preserve"> </v>
      </c>
      <c r="BB4591" s="11" t="str">
        <f>IFERROR(IF(AW4591="","",VLOOKUP(AW4591,SUSS!R:S,2,FALSE)),AY4591*SUSS!$M$2)</f>
        <v/>
      </c>
      <c r="BC4591" s="11" t="str">
        <f t="shared" si="1561"/>
        <v/>
      </c>
    </row>
    <row r="4592" spans="29:55">
      <c r="AC4592" s="11" t="str">
        <f t="shared" si="1541"/>
        <v/>
      </c>
      <c r="AD4592" s="11" t="str">
        <f t="shared" si="1542"/>
        <v/>
      </c>
      <c r="AE4592" s="11" t="str">
        <f t="shared" si="1543"/>
        <v/>
      </c>
      <c r="AF4592" s="11" t="str">
        <f t="shared" si="1544"/>
        <v/>
      </c>
      <c r="AG4592" s="11" t="str">
        <f t="shared" si="1545"/>
        <v/>
      </c>
      <c r="AH4592" s="11" t="str">
        <f t="shared" si="1546"/>
        <v/>
      </c>
      <c r="AI4592" s="11" t="str">
        <f t="shared" si="1547"/>
        <v/>
      </c>
      <c r="AJ4592" s="11" t="str">
        <f t="shared" si="1548"/>
        <v/>
      </c>
      <c r="AK4592" s="11" t="str">
        <f t="shared" si="1549"/>
        <v/>
      </c>
      <c r="AN4592" s="11" t="str">
        <f t="shared" si="1550"/>
        <v/>
      </c>
      <c r="AO4592" s="11" t="str">
        <f t="shared" si="1551"/>
        <v/>
      </c>
      <c r="AP4592" s="11" t="str">
        <f t="shared" si="1552"/>
        <v/>
      </c>
      <c r="AT4592" s="11" t="str">
        <f t="shared" si="1553"/>
        <v/>
      </c>
      <c r="AU4592" s="11" t="str">
        <f t="shared" si="1554"/>
        <v/>
      </c>
      <c r="AV4592" s="11" t="str">
        <f t="shared" si="1555"/>
        <v/>
      </c>
      <c r="AW4592" s="11" t="str">
        <f t="shared" si="1556"/>
        <v/>
      </c>
      <c r="AX4592" s="11" t="str">
        <f t="shared" si="1557"/>
        <v/>
      </c>
      <c r="AY4592" s="11" t="str">
        <f t="shared" si="1558"/>
        <v/>
      </c>
      <c r="AZ4592" s="11" t="str">
        <f t="shared" si="1559"/>
        <v/>
      </c>
      <c r="BA4592" s="11" t="str">
        <f t="shared" si="1560"/>
        <v xml:space="preserve"> </v>
      </c>
      <c r="BB4592" s="11" t="str">
        <f>IFERROR(IF(AW4592="","",VLOOKUP(AW4592,SUSS!R:S,2,FALSE)),AY4592*SUSS!$M$2)</f>
        <v/>
      </c>
      <c r="BC4592" s="11" t="str">
        <f t="shared" si="1561"/>
        <v/>
      </c>
    </row>
    <row r="4593" spans="29:55">
      <c r="AC4593" s="11" t="str">
        <f t="shared" si="1541"/>
        <v/>
      </c>
      <c r="AD4593" s="11" t="str">
        <f t="shared" si="1542"/>
        <v/>
      </c>
      <c r="AE4593" s="11" t="str">
        <f t="shared" si="1543"/>
        <v/>
      </c>
      <c r="AF4593" s="11" t="str">
        <f t="shared" si="1544"/>
        <v/>
      </c>
      <c r="AG4593" s="11" t="str">
        <f t="shared" si="1545"/>
        <v/>
      </c>
      <c r="AH4593" s="11" t="str">
        <f t="shared" si="1546"/>
        <v/>
      </c>
      <c r="AI4593" s="11" t="str">
        <f t="shared" si="1547"/>
        <v/>
      </c>
      <c r="AJ4593" s="11" t="str">
        <f t="shared" si="1548"/>
        <v/>
      </c>
      <c r="AK4593" s="11" t="str">
        <f t="shared" si="1549"/>
        <v/>
      </c>
      <c r="AN4593" s="11" t="str">
        <f t="shared" si="1550"/>
        <v/>
      </c>
      <c r="AO4593" s="11" t="str">
        <f t="shared" si="1551"/>
        <v/>
      </c>
      <c r="AP4593" s="11" t="str">
        <f t="shared" si="1552"/>
        <v/>
      </c>
      <c r="AT4593" s="11" t="str">
        <f t="shared" si="1553"/>
        <v/>
      </c>
      <c r="AU4593" s="11" t="str">
        <f t="shared" si="1554"/>
        <v/>
      </c>
      <c r="AV4593" s="11" t="str">
        <f t="shared" si="1555"/>
        <v/>
      </c>
      <c r="AW4593" s="11" t="str">
        <f t="shared" si="1556"/>
        <v/>
      </c>
      <c r="AX4593" s="11" t="str">
        <f t="shared" si="1557"/>
        <v/>
      </c>
      <c r="AY4593" s="11" t="str">
        <f t="shared" si="1558"/>
        <v/>
      </c>
      <c r="AZ4593" s="11" t="str">
        <f t="shared" si="1559"/>
        <v/>
      </c>
      <c r="BA4593" s="11" t="str">
        <f t="shared" si="1560"/>
        <v xml:space="preserve"> </v>
      </c>
      <c r="BB4593" s="11" t="str">
        <f>IFERROR(IF(AW4593="","",VLOOKUP(AW4593,SUSS!R:S,2,FALSE)),AY4593*SUSS!$M$2)</f>
        <v/>
      </c>
      <c r="BC4593" s="11" t="str">
        <f t="shared" si="1561"/>
        <v/>
      </c>
    </row>
    <row r="4594" spans="29:55">
      <c r="AC4594" s="11" t="str">
        <f t="shared" si="1541"/>
        <v/>
      </c>
      <c r="AD4594" s="11" t="str">
        <f t="shared" si="1542"/>
        <v/>
      </c>
      <c r="AE4594" s="11" t="str">
        <f t="shared" si="1543"/>
        <v/>
      </c>
      <c r="AF4594" s="11" t="str">
        <f t="shared" si="1544"/>
        <v/>
      </c>
      <c r="AG4594" s="11" t="str">
        <f t="shared" si="1545"/>
        <v/>
      </c>
      <c r="AH4594" s="11" t="str">
        <f t="shared" si="1546"/>
        <v/>
      </c>
      <c r="AI4594" s="11" t="str">
        <f t="shared" si="1547"/>
        <v/>
      </c>
      <c r="AJ4594" s="11" t="str">
        <f t="shared" si="1548"/>
        <v/>
      </c>
      <c r="AK4594" s="11" t="str">
        <f t="shared" si="1549"/>
        <v/>
      </c>
      <c r="AN4594" s="11" t="str">
        <f t="shared" si="1550"/>
        <v/>
      </c>
      <c r="AO4594" s="11" t="str">
        <f t="shared" si="1551"/>
        <v/>
      </c>
      <c r="AP4594" s="11" t="str">
        <f t="shared" si="1552"/>
        <v/>
      </c>
      <c r="AT4594" s="11" t="str">
        <f t="shared" si="1553"/>
        <v/>
      </c>
      <c r="AU4594" s="11" t="str">
        <f t="shared" si="1554"/>
        <v/>
      </c>
      <c r="AV4594" s="11" t="str">
        <f t="shared" si="1555"/>
        <v/>
      </c>
      <c r="AW4594" s="11" t="str">
        <f t="shared" si="1556"/>
        <v/>
      </c>
      <c r="AX4594" s="11" t="str">
        <f t="shared" si="1557"/>
        <v/>
      </c>
      <c r="AY4594" s="11" t="str">
        <f t="shared" si="1558"/>
        <v/>
      </c>
      <c r="AZ4594" s="11" t="str">
        <f t="shared" si="1559"/>
        <v/>
      </c>
      <c r="BA4594" s="11" t="str">
        <f t="shared" si="1560"/>
        <v xml:space="preserve"> </v>
      </c>
      <c r="BB4594" s="11" t="str">
        <f>IFERROR(IF(AW4594="","",VLOOKUP(AW4594,SUSS!R:S,2,FALSE)),AY4594*SUSS!$M$2)</f>
        <v/>
      </c>
      <c r="BC4594" s="11" t="str">
        <f t="shared" si="1561"/>
        <v/>
      </c>
    </row>
    <row r="4595" spans="29:55">
      <c r="AC4595" s="11" t="str">
        <f t="shared" si="1541"/>
        <v/>
      </c>
      <c r="AD4595" s="11" t="str">
        <f t="shared" si="1542"/>
        <v/>
      </c>
      <c r="AE4595" s="11" t="str">
        <f t="shared" si="1543"/>
        <v/>
      </c>
      <c r="AF4595" s="11" t="str">
        <f t="shared" si="1544"/>
        <v/>
      </c>
      <c r="AG4595" s="11" t="str">
        <f t="shared" si="1545"/>
        <v/>
      </c>
      <c r="AH4595" s="11" t="str">
        <f t="shared" si="1546"/>
        <v/>
      </c>
      <c r="AI4595" s="11" t="str">
        <f t="shared" si="1547"/>
        <v/>
      </c>
      <c r="AJ4595" s="11" t="str">
        <f t="shared" si="1548"/>
        <v/>
      </c>
      <c r="AK4595" s="11" t="str">
        <f t="shared" si="1549"/>
        <v/>
      </c>
      <c r="AN4595" s="11" t="str">
        <f t="shared" si="1550"/>
        <v/>
      </c>
      <c r="AO4595" s="11" t="str">
        <f t="shared" si="1551"/>
        <v/>
      </c>
      <c r="AP4595" s="11" t="str">
        <f t="shared" si="1552"/>
        <v/>
      </c>
      <c r="AT4595" s="11" t="str">
        <f t="shared" si="1553"/>
        <v/>
      </c>
      <c r="AU4595" s="11" t="str">
        <f t="shared" si="1554"/>
        <v/>
      </c>
      <c r="AV4595" s="11" t="str">
        <f t="shared" si="1555"/>
        <v/>
      </c>
      <c r="AW4595" s="11" t="str">
        <f t="shared" si="1556"/>
        <v/>
      </c>
      <c r="AX4595" s="11" t="str">
        <f t="shared" si="1557"/>
        <v/>
      </c>
      <c r="AY4595" s="11" t="str">
        <f t="shared" si="1558"/>
        <v/>
      </c>
      <c r="AZ4595" s="11" t="str">
        <f t="shared" si="1559"/>
        <v/>
      </c>
      <c r="BA4595" s="11" t="str">
        <f t="shared" si="1560"/>
        <v xml:space="preserve"> </v>
      </c>
      <c r="BB4595" s="11" t="str">
        <f>IFERROR(IF(AW4595="","",VLOOKUP(AW4595,SUSS!R:S,2,FALSE)),AY4595*SUSS!$M$2)</f>
        <v/>
      </c>
      <c r="BC4595" s="11" t="str">
        <f t="shared" si="1561"/>
        <v/>
      </c>
    </row>
    <row r="4596" spans="29:55">
      <c r="AC4596" s="11" t="str">
        <f t="shared" si="1541"/>
        <v/>
      </c>
      <c r="AD4596" s="11" t="str">
        <f t="shared" si="1542"/>
        <v/>
      </c>
      <c r="AE4596" s="11" t="str">
        <f t="shared" si="1543"/>
        <v/>
      </c>
      <c r="AF4596" s="11" t="str">
        <f t="shared" si="1544"/>
        <v/>
      </c>
      <c r="AG4596" s="11" t="str">
        <f t="shared" si="1545"/>
        <v/>
      </c>
      <c r="AH4596" s="11" t="str">
        <f t="shared" si="1546"/>
        <v/>
      </c>
      <c r="AI4596" s="11" t="str">
        <f t="shared" si="1547"/>
        <v/>
      </c>
      <c r="AJ4596" s="11" t="str">
        <f t="shared" si="1548"/>
        <v/>
      </c>
      <c r="AK4596" s="11" t="str">
        <f t="shared" si="1549"/>
        <v/>
      </c>
      <c r="AN4596" s="11" t="str">
        <f t="shared" si="1550"/>
        <v/>
      </c>
      <c r="AO4596" s="11" t="str">
        <f t="shared" si="1551"/>
        <v/>
      </c>
      <c r="AP4596" s="11" t="str">
        <f t="shared" si="1552"/>
        <v/>
      </c>
      <c r="AT4596" s="11" t="str">
        <f t="shared" si="1553"/>
        <v/>
      </c>
      <c r="AU4596" s="11" t="str">
        <f t="shared" si="1554"/>
        <v/>
      </c>
      <c r="AV4596" s="11" t="str">
        <f t="shared" si="1555"/>
        <v/>
      </c>
      <c r="AW4596" s="11" t="str">
        <f t="shared" si="1556"/>
        <v/>
      </c>
      <c r="AX4596" s="11" t="str">
        <f t="shared" si="1557"/>
        <v/>
      </c>
      <c r="AY4596" s="11" t="str">
        <f t="shared" si="1558"/>
        <v/>
      </c>
      <c r="AZ4596" s="11" t="str">
        <f t="shared" si="1559"/>
        <v/>
      </c>
      <c r="BA4596" s="11" t="str">
        <f t="shared" si="1560"/>
        <v xml:space="preserve"> </v>
      </c>
      <c r="BB4596" s="11" t="str">
        <f>IFERROR(IF(AW4596="","",VLOOKUP(AW4596,SUSS!R:S,2,FALSE)),AY4596*SUSS!$M$2)</f>
        <v/>
      </c>
      <c r="BC4596" s="11" t="str">
        <f t="shared" si="1561"/>
        <v/>
      </c>
    </row>
    <row r="4597" spans="29:55">
      <c r="AC4597" s="11" t="str">
        <f t="shared" si="1541"/>
        <v/>
      </c>
      <c r="AD4597" s="11" t="str">
        <f t="shared" si="1542"/>
        <v/>
      </c>
      <c r="AE4597" s="11" t="str">
        <f t="shared" si="1543"/>
        <v/>
      </c>
      <c r="AF4597" s="11" t="str">
        <f t="shared" si="1544"/>
        <v/>
      </c>
      <c r="AG4597" s="11" t="str">
        <f t="shared" si="1545"/>
        <v/>
      </c>
      <c r="AH4597" s="11" t="str">
        <f t="shared" si="1546"/>
        <v/>
      </c>
      <c r="AI4597" s="11" t="str">
        <f t="shared" si="1547"/>
        <v/>
      </c>
      <c r="AJ4597" s="11" t="str">
        <f t="shared" si="1548"/>
        <v/>
      </c>
      <c r="AK4597" s="11" t="str">
        <f t="shared" si="1549"/>
        <v/>
      </c>
      <c r="AN4597" s="11" t="str">
        <f t="shared" si="1550"/>
        <v/>
      </c>
      <c r="AO4597" s="11" t="str">
        <f t="shared" si="1551"/>
        <v/>
      </c>
      <c r="AP4597" s="11" t="str">
        <f t="shared" si="1552"/>
        <v/>
      </c>
      <c r="AT4597" s="11" t="str">
        <f t="shared" si="1553"/>
        <v/>
      </c>
      <c r="AU4597" s="11" t="str">
        <f t="shared" si="1554"/>
        <v/>
      </c>
      <c r="AV4597" s="11" t="str">
        <f t="shared" si="1555"/>
        <v/>
      </c>
      <c r="AW4597" s="11" t="str">
        <f t="shared" si="1556"/>
        <v/>
      </c>
      <c r="AX4597" s="11" t="str">
        <f t="shared" si="1557"/>
        <v/>
      </c>
      <c r="AY4597" s="11" t="str">
        <f t="shared" si="1558"/>
        <v/>
      </c>
      <c r="AZ4597" s="11" t="str">
        <f t="shared" si="1559"/>
        <v/>
      </c>
      <c r="BA4597" s="11" t="str">
        <f t="shared" si="1560"/>
        <v xml:space="preserve"> </v>
      </c>
      <c r="BB4597" s="11" t="str">
        <f>IFERROR(IF(AW4597="","",VLOOKUP(AW4597,SUSS!R:S,2,FALSE)),AY4597*SUSS!$M$2)</f>
        <v/>
      </c>
      <c r="BC4597" s="11" t="str">
        <f t="shared" si="1561"/>
        <v/>
      </c>
    </row>
    <row r="4598" spans="29:55">
      <c r="AC4598" s="11" t="str">
        <f t="shared" si="1541"/>
        <v/>
      </c>
      <c r="AD4598" s="11" t="str">
        <f t="shared" si="1542"/>
        <v/>
      </c>
      <c r="AE4598" s="11" t="str">
        <f t="shared" si="1543"/>
        <v/>
      </c>
      <c r="AF4598" s="11" t="str">
        <f t="shared" si="1544"/>
        <v/>
      </c>
      <c r="AG4598" s="11" t="str">
        <f t="shared" si="1545"/>
        <v/>
      </c>
      <c r="AH4598" s="11" t="str">
        <f t="shared" si="1546"/>
        <v/>
      </c>
      <c r="AI4598" s="11" t="str">
        <f t="shared" si="1547"/>
        <v/>
      </c>
      <c r="AJ4598" s="11" t="str">
        <f t="shared" si="1548"/>
        <v/>
      </c>
      <c r="AK4598" s="11" t="str">
        <f t="shared" si="1549"/>
        <v/>
      </c>
      <c r="AN4598" s="11" t="str">
        <f t="shared" si="1550"/>
        <v/>
      </c>
      <c r="AO4598" s="11" t="str">
        <f t="shared" si="1551"/>
        <v/>
      </c>
      <c r="AP4598" s="11" t="str">
        <f t="shared" si="1552"/>
        <v/>
      </c>
      <c r="AT4598" s="11" t="str">
        <f t="shared" si="1553"/>
        <v/>
      </c>
      <c r="AU4598" s="11" t="str">
        <f t="shared" si="1554"/>
        <v/>
      </c>
      <c r="AV4598" s="11" t="str">
        <f t="shared" si="1555"/>
        <v/>
      </c>
      <c r="AW4598" s="11" t="str">
        <f t="shared" si="1556"/>
        <v/>
      </c>
      <c r="AX4598" s="11" t="str">
        <f t="shared" si="1557"/>
        <v/>
      </c>
      <c r="AY4598" s="11" t="str">
        <f t="shared" si="1558"/>
        <v/>
      </c>
      <c r="AZ4598" s="11" t="str">
        <f t="shared" si="1559"/>
        <v/>
      </c>
      <c r="BA4598" s="11" t="str">
        <f t="shared" si="1560"/>
        <v xml:space="preserve"> </v>
      </c>
      <c r="BB4598" s="11" t="str">
        <f>IFERROR(IF(AW4598="","",VLOOKUP(AW4598,SUSS!R:S,2,FALSE)),AY4598*SUSS!$M$2)</f>
        <v/>
      </c>
      <c r="BC4598" s="11" t="str">
        <f t="shared" si="1561"/>
        <v/>
      </c>
    </row>
    <row r="4599" spans="29:55">
      <c r="AC4599" s="11" t="str">
        <f t="shared" si="1541"/>
        <v/>
      </c>
      <c r="AD4599" s="11" t="str">
        <f t="shared" si="1542"/>
        <v/>
      </c>
      <c r="AE4599" s="11" t="str">
        <f t="shared" si="1543"/>
        <v/>
      </c>
      <c r="AF4599" s="11" t="str">
        <f t="shared" si="1544"/>
        <v/>
      </c>
      <c r="AG4599" s="11" t="str">
        <f t="shared" si="1545"/>
        <v/>
      </c>
      <c r="AH4599" s="11" t="str">
        <f t="shared" si="1546"/>
        <v/>
      </c>
      <c r="AI4599" s="11" t="str">
        <f t="shared" si="1547"/>
        <v/>
      </c>
      <c r="AJ4599" s="11" t="str">
        <f t="shared" si="1548"/>
        <v/>
      </c>
      <c r="AK4599" s="11" t="str">
        <f t="shared" si="1549"/>
        <v/>
      </c>
      <c r="AN4599" s="11" t="str">
        <f t="shared" si="1550"/>
        <v/>
      </c>
      <c r="AO4599" s="11" t="str">
        <f t="shared" si="1551"/>
        <v/>
      </c>
      <c r="AP4599" s="11" t="str">
        <f t="shared" si="1552"/>
        <v/>
      </c>
      <c r="AT4599" s="11" t="str">
        <f t="shared" si="1553"/>
        <v/>
      </c>
      <c r="AU4599" s="11" t="str">
        <f t="shared" si="1554"/>
        <v/>
      </c>
      <c r="AV4599" s="11" t="str">
        <f t="shared" si="1555"/>
        <v/>
      </c>
      <c r="AW4599" s="11" t="str">
        <f t="shared" si="1556"/>
        <v/>
      </c>
      <c r="AX4599" s="11" t="str">
        <f t="shared" si="1557"/>
        <v/>
      </c>
      <c r="AY4599" s="11" t="str">
        <f t="shared" si="1558"/>
        <v/>
      </c>
      <c r="AZ4599" s="11" t="str">
        <f t="shared" si="1559"/>
        <v/>
      </c>
      <c r="BA4599" s="11" t="str">
        <f t="shared" si="1560"/>
        <v xml:space="preserve"> </v>
      </c>
      <c r="BB4599" s="11" t="str">
        <f>IFERROR(IF(AW4599="","",VLOOKUP(AW4599,SUSS!R:S,2,FALSE)),AY4599*SUSS!$M$2)</f>
        <v/>
      </c>
      <c r="BC4599" s="11" t="str">
        <f t="shared" si="1561"/>
        <v/>
      </c>
    </row>
    <row r="4600" spans="29:55">
      <c r="AC4600" s="11" t="str">
        <f t="shared" si="1541"/>
        <v/>
      </c>
      <c r="AD4600" s="11" t="str">
        <f t="shared" si="1542"/>
        <v/>
      </c>
      <c r="AE4600" s="11" t="str">
        <f t="shared" si="1543"/>
        <v/>
      </c>
      <c r="AF4600" s="11" t="str">
        <f t="shared" si="1544"/>
        <v/>
      </c>
      <c r="AG4600" s="11" t="str">
        <f t="shared" si="1545"/>
        <v/>
      </c>
      <c r="AH4600" s="11" t="str">
        <f t="shared" si="1546"/>
        <v/>
      </c>
      <c r="AI4600" s="11" t="str">
        <f t="shared" si="1547"/>
        <v/>
      </c>
      <c r="AJ4600" s="11" t="str">
        <f t="shared" si="1548"/>
        <v/>
      </c>
      <c r="AK4600" s="11" t="str">
        <f t="shared" si="1549"/>
        <v/>
      </c>
      <c r="AN4600" s="11" t="str">
        <f t="shared" si="1550"/>
        <v/>
      </c>
      <c r="AO4600" s="11" t="str">
        <f t="shared" si="1551"/>
        <v/>
      </c>
      <c r="AP4600" s="11" t="str">
        <f t="shared" si="1552"/>
        <v/>
      </c>
      <c r="AT4600" s="11" t="str">
        <f t="shared" si="1553"/>
        <v/>
      </c>
      <c r="AU4600" s="11" t="str">
        <f t="shared" si="1554"/>
        <v/>
      </c>
      <c r="AV4600" s="11" t="str">
        <f t="shared" si="1555"/>
        <v/>
      </c>
      <c r="AW4600" s="11" t="str">
        <f t="shared" si="1556"/>
        <v/>
      </c>
      <c r="AX4600" s="11" t="str">
        <f t="shared" si="1557"/>
        <v/>
      </c>
      <c r="AY4600" s="11" t="str">
        <f t="shared" si="1558"/>
        <v/>
      </c>
      <c r="AZ4600" s="11" t="str">
        <f t="shared" si="1559"/>
        <v/>
      </c>
      <c r="BA4600" s="11" t="str">
        <f t="shared" si="1560"/>
        <v xml:space="preserve"> </v>
      </c>
      <c r="BB4600" s="11" t="str">
        <f>IFERROR(IF(AW4600="","",VLOOKUP(AW4600,SUSS!R:S,2,FALSE)),AY4600*SUSS!$M$2)</f>
        <v/>
      </c>
      <c r="BC4600" s="11" t="str">
        <f t="shared" si="1561"/>
        <v/>
      </c>
    </row>
    <row r="4601" spans="29:55">
      <c r="AC4601" s="11" t="str">
        <f t="shared" si="1541"/>
        <v/>
      </c>
      <c r="AD4601" s="11" t="str">
        <f t="shared" si="1542"/>
        <v/>
      </c>
      <c r="AE4601" s="11" t="str">
        <f t="shared" si="1543"/>
        <v/>
      </c>
      <c r="AF4601" s="11" t="str">
        <f t="shared" si="1544"/>
        <v/>
      </c>
      <c r="AG4601" s="11" t="str">
        <f t="shared" si="1545"/>
        <v/>
      </c>
      <c r="AH4601" s="11" t="str">
        <f t="shared" si="1546"/>
        <v/>
      </c>
      <c r="AI4601" s="11" t="str">
        <f t="shared" si="1547"/>
        <v/>
      </c>
      <c r="AJ4601" s="11" t="str">
        <f t="shared" si="1548"/>
        <v/>
      </c>
      <c r="AK4601" s="11" t="str">
        <f t="shared" si="1549"/>
        <v/>
      </c>
      <c r="AN4601" s="11" t="str">
        <f t="shared" si="1550"/>
        <v/>
      </c>
      <c r="AO4601" s="11" t="str">
        <f t="shared" si="1551"/>
        <v/>
      </c>
      <c r="AP4601" s="11" t="str">
        <f t="shared" si="1552"/>
        <v/>
      </c>
      <c r="AT4601" s="11" t="str">
        <f t="shared" si="1553"/>
        <v/>
      </c>
      <c r="AU4601" s="11" t="str">
        <f t="shared" si="1554"/>
        <v/>
      </c>
      <c r="AV4601" s="11" t="str">
        <f t="shared" si="1555"/>
        <v/>
      </c>
      <c r="AW4601" s="11" t="str">
        <f t="shared" si="1556"/>
        <v/>
      </c>
      <c r="AX4601" s="11" t="str">
        <f t="shared" si="1557"/>
        <v/>
      </c>
      <c r="AY4601" s="11" t="str">
        <f t="shared" si="1558"/>
        <v/>
      </c>
      <c r="AZ4601" s="11" t="str">
        <f t="shared" si="1559"/>
        <v/>
      </c>
      <c r="BA4601" s="11" t="str">
        <f t="shared" si="1560"/>
        <v xml:space="preserve"> </v>
      </c>
      <c r="BB4601" s="11" t="str">
        <f>IFERROR(IF(AW4601="","",VLOOKUP(AW4601,SUSS!R:S,2,FALSE)),AY4601*SUSS!$M$2)</f>
        <v/>
      </c>
      <c r="BC4601" s="11" t="str">
        <f t="shared" si="1561"/>
        <v/>
      </c>
    </row>
    <row r="4602" spans="29:55">
      <c r="AC4602" s="11" t="str">
        <f t="shared" si="1541"/>
        <v/>
      </c>
      <c r="AD4602" s="11" t="str">
        <f t="shared" si="1542"/>
        <v/>
      </c>
      <c r="AE4602" s="11" t="str">
        <f t="shared" si="1543"/>
        <v/>
      </c>
      <c r="AF4602" s="11" t="str">
        <f t="shared" si="1544"/>
        <v/>
      </c>
      <c r="AG4602" s="11" t="str">
        <f t="shared" si="1545"/>
        <v/>
      </c>
      <c r="AH4602" s="11" t="str">
        <f t="shared" si="1546"/>
        <v/>
      </c>
      <c r="AI4602" s="11" t="str">
        <f t="shared" si="1547"/>
        <v/>
      </c>
      <c r="AJ4602" s="11" t="str">
        <f t="shared" si="1548"/>
        <v/>
      </c>
      <c r="AK4602" s="11" t="str">
        <f t="shared" si="1549"/>
        <v/>
      </c>
      <c r="AN4602" s="11" t="str">
        <f t="shared" si="1550"/>
        <v/>
      </c>
      <c r="AO4602" s="11" t="str">
        <f t="shared" si="1551"/>
        <v/>
      </c>
      <c r="AP4602" s="11" t="str">
        <f t="shared" si="1552"/>
        <v/>
      </c>
      <c r="AT4602" s="11" t="str">
        <f t="shared" si="1553"/>
        <v/>
      </c>
      <c r="AU4602" s="11" t="str">
        <f t="shared" si="1554"/>
        <v/>
      </c>
      <c r="AV4602" s="11" t="str">
        <f t="shared" si="1555"/>
        <v/>
      </c>
      <c r="AW4602" s="11" t="str">
        <f t="shared" si="1556"/>
        <v/>
      </c>
      <c r="AX4602" s="11" t="str">
        <f t="shared" si="1557"/>
        <v/>
      </c>
      <c r="AY4602" s="11" t="str">
        <f t="shared" si="1558"/>
        <v/>
      </c>
      <c r="AZ4602" s="11" t="str">
        <f t="shared" si="1559"/>
        <v/>
      </c>
      <c r="BA4602" s="11" t="str">
        <f t="shared" si="1560"/>
        <v xml:space="preserve"> </v>
      </c>
      <c r="BB4602" s="11" t="str">
        <f>IFERROR(IF(AW4602="","",VLOOKUP(AW4602,SUSS!R:S,2,FALSE)),AY4602*SUSS!$M$2)</f>
        <v/>
      </c>
      <c r="BC4602" s="11" t="str">
        <f t="shared" si="1561"/>
        <v/>
      </c>
    </row>
    <row r="4603" spans="29:55">
      <c r="AC4603" s="11" t="str">
        <f t="shared" si="1541"/>
        <v/>
      </c>
      <c r="AD4603" s="11" t="str">
        <f t="shared" si="1542"/>
        <v/>
      </c>
      <c r="AE4603" s="11" t="str">
        <f t="shared" si="1543"/>
        <v/>
      </c>
      <c r="AF4603" s="11" t="str">
        <f t="shared" si="1544"/>
        <v/>
      </c>
      <c r="AG4603" s="11" t="str">
        <f t="shared" si="1545"/>
        <v/>
      </c>
      <c r="AH4603" s="11" t="str">
        <f t="shared" si="1546"/>
        <v/>
      </c>
      <c r="AI4603" s="11" t="str">
        <f t="shared" si="1547"/>
        <v/>
      </c>
      <c r="AJ4603" s="11" t="str">
        <f t="shared" si="1548"/>
        <v/>
      </c>
      <c r="AK4603" s="11" t="str">
        <f t="shared" si="1549"/>
        <v/>
      </c>
      <c r="AN4603" s="11" t="str">
        <f t="shared" si="1550"/>
        <v/>
      </c>
      <c r="AO4603" s="11" t="str">
        <f t="shared" si="1551"/>
        <v/>
      </c>
      <c r="AP4603" s="11" t="str">
        <f t="shared" si="1552"/>
        <v/>
      </c>
      <c r="AT4603" s="11" t="str">
        <f t="shared" si="1553"/>
        <v/>
      </c>
      <c r="AU4603" s="11" t="str">
        <f t="shared" si="1554"/>
        <v/>
      </c>
      <c r="AV4603" s="11" t="str">
        <f t="shared" si="1555"/>
        <v/>
      </c>
      <c r="AW4603" s="11" t="str">
        <f t="shared" si="1556"/>
        <v/>
      </c>
      <c r="AX4603" s="11" t="str">
        <f t="shared" si="1557"/>
        <v/>
      </c>
      <c r="AY4603" s="11" t="str">
        <f t="shared" si="1558"/>
        <v/>
      </c>
      <c r="AZ4603" s="11" t="str">
        <f t="shared" si="1559"/>
        <v/>
      </c>
      <c r="BA4603" s="11" t="str">
        <f t="shared" si="1560"/>
        <v xml:space="preserve"> </v>
      </c>
      <c r="BB4603" s="11" t="str">
        <f>IFERROR(IF(AW4603="","",VLOOKUP(AW4603,SUSS!R:S,2,FALSE)),AY4603*SUSS!$M$2)</f>
        <v/>
      </c>
      <c r="BC4603" s="11" t="str">
        <f t="shared" si="1561"/>
        <v/>
      </c>
    </row>
    <row r="4604" spans="29:55">
      <c r="AC4604" s="11" t="str">
        <f t="shared" si="1541"/>
        <v/>
      </c>
      <c r="AD4604" s="11" t="str">
        <f t="shared" si="1542"/>
        <v/>
      </c>
      <c r="AE4604" s="11" t="str">
        <f t="shared" si="1543"/>
        <v/>
      </c>
      <c r="AF4604" s="11" t="str">
        <f t="shared" si="1544"/>
        <v/>
      </c>
      <c r="AG4604" s="11" t="str">
        <f t="shared" si="1545"/>
        <v/>
      </c>
      <c r="AH4604" s="11" t="str">
        <f t="shared" si="1546"/>
        <v/>
      </c>
      <c r="AI4604" s="11" t="str">
        <f t="shared" si="1547"/>
        <v/>
      </c>
      <c r="AJ4604" s="11" t="str">
        <f t="shared" si="1548"/>
        <v/>
      </c>
      <c r="AK4604" s="11" t="str">
        <f t="shared" si="1549"/>
        <v/>
      </c>
      <c r="AN4604" s="11" t="str">
        <f t="shared" si="1550"/>
        <v/>
      </c>
      <c r="AO4604" s="11" t="str">
        <f t="shared" si="1551"/>
        <v/>
      </c>
      <c r="AP4604" s="11" t="str">
        <f t="shared" si="1552"/>
        <v/>
      </c>
      <c r="AT4604" s="11" t="str">
        <f t="shared" si="1553"/>
        <v/>
      </c>
      <c r="AU4604" s="11" t="str">
        <f t="shared" si="1554"/>
        <v/>
      </c>
      <c r="AV4604" s="11" t="str">
        <f t="shared" si="1555"/>
        <v/>
      </c>
      <c r="AW4604" s="11" t="str">
        <f t="shared" si="1556"/>
        <v/>
      </c>
      <c r="AX4604" s="11" t="str">
        <f t="shared" si="1557"/>
        <v/>
      </c>
      <c r="AY4604" s="11" t="str">
        <f t="shared" si="1558"/>
        <v/>
      </c>
      <c r="AZ4604" s="11" t="str">
        <f t="shared" si="1559"/>
        <v/>
      </c>
      <c r="BA4604" s="11" t="str">
        <f t="shared" si="1560"/>
        <v xml:space="preserve"> </v>
      </c>
      <c r="BB4604" s="11" t="str">
        <f>IFERROR(IF(AW4604="","",VLOOKUP(AW4604,SUSS!R:S,2,FALSE)),AY4604*SUSS!$M$2)</f>
        <v/>
      </c>
      <c r="BC4604" s="11" t="str">
        <f t="shared" si="1561"/>
        <v/>
      </c>
    </row>
    <row r="4605" spans="29:55">
      <c r="AC4605" s="11" t="str">
        <f t="shared" si="1541"/>
        <v/>
      </c>
      <c r="AD4605" s="11" t="str">
        <f t="shared" si="1542"/>
        <v/>
      </c>
      <c r="AE4605" s="11" t="str">
        <f t="shared" si="1543"/>
        <v/>
      </c>
      <c r="AF4605" s="11" t="str">
        <f t="shared" si="1544"/>
        <v/>
      </c>
      <c r="AG4605" s="11" t="str">
        <f t="shared" si="1545"/>
        <v/>
      </c>
      <c r="AH4605" s="11" t="str">
        <f t="shared" si="1546"/>
        <v/>
      </c>
      <c r="AI4605" s="11" t="str">
        <f t="shared" si="1547"/>
        <v/>
      </c>
      <c r="AJ4605" s="11" t="str">
        <f t="shared" si="1548"/>
        <v/>
      </c>
      <c r="AK4605" s="11" t="str">
        <f t="shared" si="1549"/>
        <v/>
      </c>
      <c r="AN4605" s="11" t="str">
        <f t="shared" si="1550"/>
        <v/>
      </c>
      <c r="AO4605" s="11" t="str">
        <f t="shared" si="1551"/>
        <v/>
      </c>
      <c r="AP4605" s="11" t="str">
        <f t="shared" si="1552"/>
        <v/>
      </c>
      <c r="AT4605" s="11" t="str">
        <f t="shared" si="1553"/>
        <v/>
      </c>
      <c r="AU4605" s="11" t="str">
        <f t="shared" si="1554"/>
        <v/>
      </c>
      <c r="AV4605" s="11" t="str">
        <f t="shared" si="1555"/>
        <v/>
      </c>
      <c r="AW4605" s="11" t="str">
        <f t="shared" si="1556"/>
        <v/>
      </c>
      <c r="AX4605" s="11" t="str">
        <f t="shared" si="1557"/>
        <v/>
      </c>
      <c r="AY4605" s="11" t="str">
        <f t="shared" si="1558"/>
        <v/>
      </c>
      <c r="AZ4605" s="11" t="str">
        <f t="shared" si="1559"/>
        <v/>
      </c>
      <c r="BA4605" s="11" t="str">
        <f t="shared" si="1560"/>
        <v xml:space="preserve"> </v>
      </c>
      <c r="BB4605" s="11" t="str">
        <f>IFERROR(IF(AW4605="","",VLOOKUP(AW4605,SUSS!R:S,2,FALSE)),AY4605*SUSS!$M$2)</f>
        <v/>
      </c>
      <c r="BC4605" s="11" t="str">
        <f t="shared" si="1561"/>
        <v/>
      </c>
    </row>
    <row r="4606" spans="29:55">
      <c r="AC4606" s="11" t="str">
        <f t="shared" si="1541"/>
        <v/>
      </c>
      <c r="AD4606" s="11" t="str">
        <f t="shared" si="1542"/>
        <v/>
      </c>
      <c r="AE4606" s="11" t="str">
        <f t="shared" si="1543"/>
        <v/>
      </c>
      <c r="AF4606" s="11" t="str">
        <f t="shared" si="1544"/>
        <v/>
      </c>
      <c r="AG4606" s="11" t="str">
        <f t="shared" si="1545"/>
        <v/>
      </c>
      <c r="AH4606" s="11" t="str">
        <f t="shared" si="1546"/>
        <v/>
      </c>
      <c r="AI4606" s="11" t="str">
        <f t="shared" si="1547"/>
        <v/>
      </c>
      <c r="AJ4606" s="11" t="str">
        <f t="shared" si="1548"/>
        <v/>
      </c>
      <c r="AK4606" s="11" t="str">
        <f t="shared" si="1549"/>
        <v/>
      </c>
      <c r="AN4606" s="11" t="str">
        <f t="shared" si="1550"/>
        <v/>
      </c>
      <c r="AO4606" s="11" t="str">
        <f t="shared" si="1551"/>
        <v/>
      </c>
      <c r="AP4606" s="11" t="str">
        <f t="shared" si="1552"/>
        <v/>
      </c>
      <c r="AT4606" s="11" t="str">
        <f t="shared" si="1553"/>
        <v/>
      </c>
      <c r="AU4606" s="11" t="str">
        <f t="shared" si="1554"/>
        <v/>
      </c>
      <c r="AV4606" s="11" t="str">
        <f t="shared" si="1555"/>
        <v/>
      </c>
      <c r="AW4606" s="11" t="str">
        <f t="shared" si="1556"/>
        <v/>
      </c>
      <c r="AX4606" s="11" t="str">
        <f t="shared" si="1557"/>
        <v/>
      </c>
      <c r="AY4606" s="11" t="str">
        <f t="shared" si="1558"/>
        <v/>
      </c>
      <c r="AZ4606" s="11" t="str">
        <f t="shared" si="1559"/>
        <v/>
      </c>
      <c r="BA4606" s="11" t="str">
        <f t="shared" si="1560"/>
        <v xml:space="preserve"> </v>
      </c>
      <c r="BB4606" s="11" t="str">
        <f>IFERROR(IF(AW4606="","",VLOOKUP(AW4606,SUSS!R:S,2,FALSE)),AY4606*SUSS!$M$2)</f>
        <v/>
      </c>
      <c r="BC4606" s="11" t="str">
        <f t="shared" si="1561"/>
        <v/>
      </c>
    </row>
    <row r="4607" spans="29:55">
      <c r="AC4607" s="11" t="str">
        <f t="shared" si="1541"/>
        <v/>
      </c>
      <c r="AD4607" s="11" t="str">
        <f t="shared" si="1542"/>
        <v/>
      </c>
      <c r="AE4607" s="11" t="str">
        <f t="shared" si="1543"/>
        <v/>
      </c>
      <c r="AF4607" s="11" t="str">
        <f t="shared" si="1544"/>
        <v/>
      </c>
      <c r="AG4607" s="11" t="str">
        <f t="shared" si="1545"/>
        <v/>
      </c>
      <c r="AH4607" s="11" t="str">
        <f t="shared" si="1546"/>
        <v/>
      </c>
      <c r="AI4607" s="11" t="str">
        <f t="shared" si="1547"/>
        <v/>
      </c>
      <c r="AJ4607" s="11" t="str">
        <f t="shared" si="1548"/>
        <v/>
      </c>
      <c r="AK4607" s="11" t="str">
        <f t="shared" si="1549"/>
        <v/>
      </c>
      <c r="AN4607" s="11" t="str">
        <f t="shared" si="1550"/>
        <v/>
      </c>
      <c r="AO4607" s="11" t="str">
        <f t="shared" si="1551"/>
        <v/>
      </c>
      <c r="AP4607" s="11" t="str">
        <f t="shared" si="1552"/>
        <v/>
      </c>
      <c r="AT4607" s="11" t="str">
        <f t="shared" si="1553"/>
        <v/>
      </c>
      <c r="AU4607" s="11" t="str">
        <f t="shared" si="1554"/>
        <v/>
      </c>
      <c r="AV4607" s="11" t="str">
        <f t="shared" si="1555"/>
        <v/>
      </c>
      <c r="AW4607" s="11" t="str">
        <f t="shared" si="1556"/>
        <v/>
      </c>
      <c r="AX4607" s="11" t="str">
        <f t="shared" si="1557"/>
        <v/>
      </c>
      <c r="AY4607" s="11" t="str">
        <f t="shared" si="1558"/>
        <v/>
      </c>
      <c r="AZ4607" s="11" t="str">
        <f t="shared" si="1559"/>
        <v/>
      </c>
      <c r="BA4607" s="11" t="str">
        <f t="shared" si="1560"/>
        <v xml:space="preserve"> </v>
      </c>
      <c r="BB4607" s="11" t="str">
        <f>IFERROR(IF(AW4607="","",VLOOKUP(AW4607,SUSS!R:S,2,FALSE)),AY4607*SUSS!$M$2)</f>
        <v/>
      </c>
      <c r="BC4607" s="11" t="str">
        <f t="shared" si="1561"/>
        <v/>
      </c>
    </row>
    <row r="4608" spans="29:55">
      <c r="AC4608" s="11" t="str">
        <f t="shared" si="1541"/>
        <v/>
      </c>
      <c r="AD4608" s="11" t="str">
        <f t="shared" si="1542"/>
        <v/>
      </c>
      <c r="AE4608" s="11" t="str">
        <f t="shared" si="1543"/>
        <v/>
      </c>
      <c r="AF4608" s="11" t="str">
        <f t="shared" si="1544"/>
        <v/>
      </c>
      <c r="AG4608" s="11" t="str">
        <f t="shared" si="1545"/>
        <v/>
      </c>
      <c r="AH4608" s="11" t="str">
        <f t="shared" si="1546"/>
        <v/>
      </c>
      <c r="AI4608" s="11" t="str">
        <f t="shared" si="1547"/>
        <v/>
      </c>
      <c r="AJ4608" s="11" t="str">
        <f t="shared" si="1548"/>
        <v/>
      </c>
      <c r="AK4608" s="11" t="str">
        <f t="shared" si="1549"/>
        <v/>
      </c>
      <c r="AN4608" s="11" t="str">
        <f t="shared" si="1550"/>
        <v/>
      </c>
      <c r="AO4608" s="11" t="str">
        <f t="shared" si="1551"/>
        <v/>
      </c>
      <c r="AP4608" s="11" t="str">
        <f t="shared" si="1552"/>
        <v/>
      </c>
      <c r="AT4608" s="11" t="str">
        <f t="shared" si="1553"/>
        <v/>
      </c>
      <c r="AU4608" s="11" t="str">
        <f t="shared" si="1554"/>
        <v/>
      </c>
      <c r="AV4608" s="11" t="str">
        <f t="shared" si="1555"/>
        <v/>
      </c>
      <c r="AW4608" s="11" t="str">
        <f t="shared" si="1556"/>
        <v/>
      </c>
      <c r="AX4608" s="11" t="str">
        <f t="shared" si="1557"/>
        <v/>
      </c>
      <c r="AY4608" s="11" t="str">
        <f t="shared" si="1558"/>
        <v/>
      </c>
      <c r="AZ4608" s="11" t="str">
        <f t="shared" si="1559"/>
        <v/>
      </c>
      <c r="BA4608" s="11" t="str">
        <f t="shared" si="1560"/>
        <v xml:space="preserve"> </v>
      </c>
      <c r="BB4608" s="11" t="str">
        <f>IFERROR(IF(AW4608="","",VLOOKUP(AW4608,SUSS!R:S,2,FALSE)),AY4608*SUSS!$M$2)</f>
        <v/>
      </c>
      <c r="BC4608" s="11" t="str">
        <f t="shared" si="1561"/>
        <v/>
      </c>
    </row>
    <row r="4609" spans="29:55">
      <c r="AC4609" s="11" t="str">
        <f t="shared" si="1541"/>
        <v/>
      </c>
      <c r="AD4609" s="11" t="str">
        <f t="shared" si="1542"/>
        <v/>
      </c>
      <c r="AE4609" s="11" t="str">
        <f t="shared" si="1543"/>
        <v/>
      </c>
      <c r="AF4609" s="11" t="str">
        <f t="shared" si="1544"/>
        <v/>
      </c>
      <c r="AG4609" s="11" t="str">
        <f t="shared" si="1545"/>
        <v/>
      </c>
      <c r="AH4609" s="11" t="str">
        <f t="shared" si="1546"/>
        <v/>
      </c>
      <c r="AI4609" s="11" t="str">
        <f t="shared" si="1547"/>
        <v/>
      </c>
      <c r="AJ4609" s="11" t="str">
        <f t="shared" si="1548"/>
        <v/>
      </c>
      <c r="AK4609" s="11" t="str">
        <f t="shared" si="1549"/>
        <v/>
      </c>
      <c r="AN4609" s="11" t="str">
        <f t="shared" si="1550"/>
        <v/>
      </c>
      <c r="AO4609" s="11" t="str">
        <f t="shared" si="1551"/>
        <v/>
      </c>
      <c r="AP4609" s="11" t="str">
        <f t="shared" si="1552"/>
        <v/>
      </c>
      <c r="AT4609" s="11" t="str">
        <f t="shared" si="1553"/>
        <v/>
      </c>
      <c r="AU4609" s="11" t="str">
        <f t="shared" si="1554"/>
        <v/>
      </c>
      <c r="AV4609" s="11" t="str">
        <f t="shared" si="1555"/>
        <v/>
      </c>
      <c r="AW4609" s="11" t="str">
        <f t="shared" si="1556"/>
        <v/>
      </c>
      <c r="AX4609" s="11" t="str">
        <f t="shared" si="1557"/>
        <v/>
      </c>
      <c r="AY4609" s="11" t="str">
        <f t="shared" si="1558"/>
        <v/>
      </c>
      <c r="AZ4609" s="11" t="str">
        <f t="shared" si="1559"/>
        <v/>
      </c>
      <c r="BA4609" s="11" t="str">
        <f t="shared" si="1560"/>
        <v xml:space="preserve"> </v>
      </c>
      <c r="BB4609" s="11" t="str">
        <f>IFERROR(IF(AW4609="","",VLOOKUP(AW4609,SUSS!R:S,2,FALSE)),AY4609*SUSS!$M$2)</f>
        <v/>
      </c>
      <c r="BC4609" s="11" t="str">
        <f t="shared" si="1561"/>
        <v/>
      </c>
    </row>
    <row r="4610" spans="29:55">
      <c r="AC4610" s="11" t="str">
        <f t="shared" si="1541"/>
        <v/>
      </c>
      <c r="AD4610" s="11" t="str">
        <f t="shared" si="1542"/>
        <v/>
      </c>
      <c r="AE4610" s="11" t="str">
        <f t="shared" si="1543"/>
        <v/>
      </c>
      <c r="AF4610" s="11" t="str">
        <f t="shared" si="1544"/>
        <v/>
      </c>
      <c r="AG4610" s="11" t="str">
        <f t="shared" si="1545"/>
        <v/>
      </c>
      <c r="AH4610" s="11" t="str">
        <f t="shared" si="1546"/>
        <v/>
      </c>
      <c r="AI4610" s="11" t="str">
        <f t="shared" si="1547"/>
        <v/>
      </c>
      <c r="AJ4610" s="11" t="str">
        <f t="shared" si="1548"/>
        <v/>
      </c>
      <c r="AK4610" s="11" t="str">
        <f t="shared" si="1549"/>
        <v/>
      </c>
      <c r="AN4610" s="11" t="str">
        <f t="shared" si="1550"/>
        <v/>
      </c>
      <c r="AO4610" s="11" t="str">
        <f t="shared" si="1551"/>
        <v/>
      </c>
      <c r="AP4610" s="11" t="str">
        <f t="shared" si="1552"/>
        <v/>
      </c>
      <c r="AT4610" s="11" t="str">
        <f t="shared" si="1553"/>
        <v/>
      </c>
      <c r="AU4610" s="11" t="str">
        <f t="shared" si="1554"/>
        <v/>
      </c>
      <c r="AV4610" s="11" t="str">
        <f t="shared" si="1555"/>
        <v/>
      </c>
      <c r="AW4610" s="11" t="str">
        <f t="shared" si="1556"/>
        <v/>
      </c>
      <c r="AX4610" s="11" t="str">
        <f t="shared" si="1557"/>
        <v/>
      </c>
      <c r="AY4610" s="11" t="str">
        <f t="shared" si="1558"/>
        <v/>
      </c>
      <c r="AZ4610" s="11" t="str">
        <f t="shared" si="1559"/>
        <v/>
      </c>
      <c r="BA4610" s="11" t="str">
        <f t="shared" si="1560"/>
        <v xml:space="preserve"> </v>
      </c>
      <c r="BB4610" s="11" t="str">
        <f>IFERROR(IF(AW4610="","",VLOOKUP(AW4610,SUSS!R:S,2,FALSE)),AY4610*SUSS!$M$2)</f>
        <v/>
      </c>
      <c r="BC4610" s="11" t="str">
        <f t="shared" si="1561"/>
        <v/>
      </c>
    </row>
    <row r="4611" spans="29:55">
      <c r="AC4611" s="11" t="str">
        <f t="shared" si="1541"/>
        <v/>
      </c>
      <c r="AD4611" s="11" t="str">
        <f t="shared" si="1542"/>
        <v/>
      </c>
      <c r="AE4611" s="11" t="str">
        <f t="shared" si="1543"/>
        <v/>
      </c>
      <c r="AF4611" s="11" t="str">
        <f t="shared" si="1544"/>
        <v/>
      </c>
      <c r="AG4611" s="11" t="str">
        <f t="shared" si="1545"/>
        <v/>
      </c>
      <c r="AH4611" s="11" t="str">
        <f t="shared" si="1546"/>
        <v/>
      </c>
      <c r="AI4611" s="11" t="str">
        <f t="shared" si="1547"/>
        <v/>
      </c>
      <c r="AJ4611" s="11" t="str">
        <f t="shared" si="1548"/>
        <v/>
      </c>
      <c r="AK4611" s="11" t="str">
        <f t="shared" si="1549"/>
        <v/>
      </c>
      <c r="AN4611" s="11" t="str">
        <f t="shared" si="1550"/>
        <v/>
      </c>
      <c r="AO4611" s="11" t="str">
        <f t="shared" si="1551"/>
        <v/>
      </c>
      <c r="AP4611" s="11" t="str">
        <f t="shared" si="1552"/>
        <v/>
      </c>
      <c r="AT4611" s="11" t="str">
        <f t="shared" si="1553"/>
        <v/>
      </c>
      <c r="AU4611" s="11" t="str">
        <f t="shared" si="1554"/>
        <v/>
      </c>
      <c r="AV4611" s="11" t="str">
        <f t="shared" si="1555"/>
        <v/>
      </c>
      <c r="AW4611" s="11" t="str">
        <f t="shared" si="1556"/>
        <v/>
      </c>
      <c r="AX4611" s="11" t="str">
        <f t="shared" si="1557"/>
        <v/>
      </c>
      <c r="AY4611" s="11" t="str">
        <f t="shared" si="1558"/>
        <v/>
      </c>
      <c r="AZ4611" s="11" t="str">
        <f t="shared" si="1559"/>
        <v/>
      </c>
      <c r="BA4611" s="11" t="str">
        <f t="shared" si="1560"/>
        <v xml:space="preserve"> </v>
      </c>
      <c r="BB4611" s="11" t="str">
        <f>IFERROR(IF(AW4611="","",VLOOKUP(AW4611,SUSS!R:S,2,FALSE)),AY4611*SUSS!$M$2)</f>
        <v/>
      </c>
      <c r="BC4611" s="11" t="str">
        <f t="shared" si="1561"/>
        <v/>
      </c>
    </row>
    <row r="4612" spans="29:55">
      <c r="AC4612" s="11" t="str">
        <f t="shared" si="1541"/>
        <v/>
      </c>
      <c r="AD4612" s="11" t="str">
        <f t="shared" si="1542"/>
        <v/>
      </c>
      <c r="AE4612" s="11" t="str">
        <f t="shared" si="1543"/>
        <v/>
      </c>
      <c r="AF4612" s="11" t="str">
        <f t="shared" si="1544"/>
        <v/>
      </c>
      <c r="AG4612" s="11" t="str">
        <f t="shared" si="1545"/>
        <v/>
      </c>
      <c r="AH4612" s="11" t="str">
        <f t="shared" si="1546"/>
        <v/>
      </c>
      <c r="AI4612" s="11" t="str">
        <f t="shared" si="1547"/>
        <v/>
      </c>
      <c r="AJ4612" s="11" t="str">
        <f t="shared" si="1548"/>
        <v/>
      </c>
      <c r="AK4612" s="11" t="str">
        <f t="shared" si="1549"/>
        <v/>
      </c>
      <c r="AN4612" s="11" t="str">
        <f t="shared" si="1550"/>
        <v/>
      </c>
      <c r="AO4612" s="11" t="str">
        <f t="shared" si="1551"/>
        <v/>
      </c>
      <c r="AP4612" s="11" t="str">
        <f t="shared" si="1552"/>
        <v/>
      </c>
      <c r="AT4612" s="11" t="str">
        <f t="shared" si="1553"/>
        <v/>
      </c>
      <c r="AU4612" s="11" t="str">
        <f t="shared" si="1554"/>
        <v/>
      </c>
      <c r="AV4612" s="11" t="str">
        <f t="shared" si="1555"/>
        <v/>
      </c>
      <c r="AW4612" s="11" t="str">
        <f t="shared" si="1556"/>
        <v/>
      </c>
      <c r="AX4612" s="11" t="str">
        <f t="shared" si="1557"/>
        <v/>
      </c>
      <c r="AY4612" s="11" t="str">
        <f t="shared" si="1558"/>
        <v/>
      </c>
      <c r="AZ4612" s="11" t="str">
        <f t="shared" si="1559"/>
        <v/>
      </c>
      <c r="BA4612" s="11" t="str">
        <f t="shared" si="1560"/>
        <v xml:space="preserve"> </v>
      </c>
      <c r="BB4612" s="11" t="str">
        <f>IFERROR(IF(AW4612="","",VLOOKUP(AW4612,SUSS!R:S,2,FALSE)),AY4612*SUSS!$M$2)</f>
        <v/>
      </c>
      <c r="BC4612" s="11" t="str">
        <f t="shared" si="1561"/>
        <v/>
      </c>
    </row>
    <row r="4613" spans="29:55">
      <c r="AC4613" s="11" t="str">
        <f t="shared" si="1541"/>
        <v/>
      </c>
      <c r="AD4613" s="11" t="str">
        <f t="shared" si="1542"/>
        <v/>
      </c>
      <c r="AE4613" s="11" t="str">
        <f t="shared" si="1543"/>
        <v/>
      </c>
      <c r="AF4613" s="11" t="str">
        <f t="shared" si="1544"/>
        <v/>
      </c>
      <c r="AG4613" s="11" t="str">
        <f t="shared" si="1545"/>
        <v/>
      </c>
      <c r="AH4613" s="11" t="str">
        <f t="shared" si="1546"/>
        <v/>
      </c>
      <c r="AI4613" s="11" t="str">
        <f t="shared" si="1547"/>
        <v/>
      </c>
      <c r="AJ4613" s="11" t="str">
        <f t="shared" si="1548"/>
        <v/>
      </c>
      <c r="AK4613" s="11" t="str">
        <f t="shared" si="1549"/>
        <v/>
      </c>
      <c r="AN4613" s="11" t="str">
        <f t="shared" si="1550"/>
        <v/>
      </c>
      <c r="AO4613" s="11" t="str">
        <f t="shared" si="1551"/>
        <v/>
      </c>
      <c r="AP4613" s="11" t="str">
        <f t="shared" si="1552"/>
        <v/>
      </c>
      <c r="AT4613" s="11" t="str">
        <f t="shared" si="1553"/>
        <v/>
      </c>
      <c r="AU4613" s="11" t="str">
        <f t="shared" si="1554"/>
        <v/>
      </c>
      <c r="AV4613" s="11" t="str">
        <f t="shared" si="1555"/>
        <v/>
      </c>
      <c r="AW4613" s="11" t="str">
        <f t="shared" si="1556"/>
        <v/>
      </c>
      <c r="AX4613" s="11" t="str">
        <f t="shared" si="1557"/>
        <v/>
      </c>
      <c r="AY4613" s="11" t="str">
        <f t="shared" si="1558"/>
        <v/>
      </c>
      <c r="AZ4613" s="11" t="str">
        <f t="shared" si="1559"/>
        <v/>
      </c>
      <c r="BA4613" s="11" t="str">
        <f t="shared" si="1560"/>
        <v xml:space="preserve"> </v>
      </c>
      <c r="BB4613" s="11" t="str">
        <f>IFERROR(IF(AW4613="","",VLOOKUP(AW4613,SUSS!R:S,2,FALSE)),AY4613*SUSS!$M$2)</f>
        <v/>
      </c>
      <c r="BC4613" s="11" t="str">
        <f t="shared" si="1561"/>
        <v/>
      </c>
    </row>
    <row r="4614" spans="29:55">
      <c r="AC4614" s="11" t="str">
        <f t="shared" si="1541"/>
        <v/>
      </c>
      <c r="AD4614" s="11" t="str">
        <f t="shared" si="1542"/>
        <v/>
      </c>
      <c r="AE4614" s="11" t="str">
        <f t="shared" si="1543"/>
        <v/>
      </c>
      <c r="AF4614" s="11" t="str">
        <f t="shared" si="1544"/>
        <v/>
      </c>
      <c r="AG4614" s="11" t="str">
        <f t="shared" si="1545"/>
        <v/>
      </c>
      <c r="AH4614" s="11" t="str">
        <f t="shared" si="1546"/>
        <v/>
      </c>
      <c r="AI4614" s="11" t="str">
        <f t="shared" si="1547"/>
        <v/>
      </c>
      <c r="AJ4614" s="11" t="str">
        <f t="shared" si="1548"/>
        <v/>
      </c>
      <c r="AK4614" s="11" t="str">
        <f t="shared" si="1549"/>
        <v/>
      </c>
      <c r="AN4614" s="11" t="str">
        <f t="shared" si="1550"/>
        <v/>
      </c>
      <c r="AO4614" s="11" t="str">
        <f t="shared" si="1551"/>
        <v/>
      </c>
      <c r="AP4614" s="11" t="str">
        <f t="shared" si="1552"/>
        <v/>
      </c>
      <c r="AT4614" s="11" t="str">
        <f t="shared" si="1553"/>
        <v/>
      </c>
      <c r="AU4614" s="11" t="str">
        <f t="shared" si="1554"/>
        <v/>
      </c>
      <c r="AV4614" s="11" t="str">
        <f t="shared" si="1555"/>
        <v/>
      </c>
      <c r="AW4614" s="11" t="str">
        <f t="shared" si="1556"/>
        <v/>
      </c>
      <c r="AX4614" s="11" t="str">
        <f t="shared" si="1557"/>
        <v/>
      </c>
      <c r="AY4614" s="11" t="str">
        <f t="shared" si="1558"/>
        <v/>
      </c>
      <c r="AZ4614" s="11" t="str">
        <f t="shared" si="1559"/>
        <v/>
      </c>
      <c r="BA4614" s="11" t="str">
        <f t="shared" si="1560"/>
        <v xml:space="preserve"> </v>
      </c>
      <c r="BB4614" s="11" t="str">
        <f>IFERROR(IF(AW4614="","",VLOOKUP(AW4614,SUSS!R:S,2,FALSE)),AY4614*SUSS!$M$2)</f>
        <v/>
      </c>
      <c r="BC4614" s="11" t="str">
        <f t="shared" si="1561"/>
        <v/>
      </c>
    </row>
    <row r="4615" spans="29:55">
      <c r="AC4615" s="11" t="str">
        <f t="shared" si="1541"/>
        <v/>
      </c>
      <c r="AD4615" s="11" t="str">
        <f t="shared" si="1542"/>
        <v/>
      </c>
      <c r="AE4615" s="11" t="str">
        <f t="shared" si="1543"/>
        <v/>
      </c>
      <c r="AF4615" s="11" t="str">
        <f t="shared" si="1544"/>
        <v/>
      </c>
      <c r="AG4615" s="11" t="str">
        <f t="shared" si="1545"/>
        <v/>
      </c>
      <c r="AH4615" s="11" t="str">
        <f t="shared" si="1546"/>
        <v/>
      </c>
      <c r="AI4615" s="11" t="str">
        <f t="shared" si="1547"/>
        <v/>
      </c>
      <c r="AJ4615" s="11" t="str">
        <f t="shared" si="1548"/>
        <v/>
      </c>
      <c r="AK4615" s="11" t="str">
        <f t="shared" si="1549"/>
        <v/>
      </c>
      <c r="AN4615" s="11" t="str">
        <f t="shared" si="1550"/>
        <v/>
      </c>
      <c r="AO4615" s="11" t="str">
        <f t="shared" si="1551"/>
        <v/>
      </c>
      <c r="AP4615" s="11" t="str">
        <f t="shared" si="1552"/>
        <v/>
      </c>
      <c r="AT4615" s="11" t="str">
        <f t="shared" si="1553"/>
        <v/>
      </c>
      <c r="AU4615" s="11" t="str">
        <f t="shared" si="1554"/>
        <v/>
      </c>
      <c r="AV4615" s="11" t="str">
        <f t="shared" si="1555"/>
        <v/>
      </c>
      <c r="AW4615" s="11" t="str">
        <f t="shared" si="1556"/>
        <v/>
      </c>
      <c r="AX4615" s="11" t="str">
        <f t="shared" si="1557"/>
        <v/>
      </c>
      <c r="AY4615" s="11" t="str">
        <f t="shared" si="1558"/>
        <v/>
      </c>
      <c r="AZ4615" s="11" t="str">
        <f t="shared" si="1559"/>
        <v/>
      </c>
      <c r="BA4615" s="11" t="str">
        <f t="shared" si="1560"/>
        <v xml:space="preserve"> </v>
      </c>
      <c r="BB4615" s="11" t="str">
        <f>IFERROR(IF(AW4615="","",VLOOKUP(AW4615,SUSS!R:S,2,FALSE)),AY4615*SUSS!$M$2)</f>
        <v/>
      </c>
      <c r="BC4615" s="11" t="str">
        <f t="shared" si="1561"/>
        <v/>
      </c>
    </row>
    <row r="4616" spans="29:55">
      <c r="AC4616" s="11" t="str">
        <f t="shared" si="1541"/>
        <v/>
      </c>
      <c r="AD4616" s="11" t="str">
        <f t="shared" si="1542"/>
        <v/>
      </c>
      <c r="AE4616" s="11" t="str">
        <f t="shared" si="1543"/>
        <v/>
      </c>
      <c r="AF4616" s="11" t="str">
        <f t="shared" si="1544"/>
        <v/>
      </c>
      <c r="AG4616" s="11" t="str">
        <f t="shared" si="1545"/>
        <v/>
      </c>
      <c r="AH4616" s="11" t="str">
        <f t="shared" si="1546"/>
        <v/>
      </c>
      <c r="AI4616" s="11" t="str">
        <f t="shared" si="1547"/>
        <v/>
      </c>
      <c r="AJ4616" s="11" t="str">
        <f t="shared" si="1548"/>
        <v/>
      </c>
      <c r="AK4616" s="11" t="str">
        <f t="shared" si="1549"/>
        <v/>
      </c>
      <c r="AN4616" s="11" t="str">
        <f t="shared" si="1550"/>
        <v/>
      </c>
      <c r="AO4616" s="11" t="str">
        <f t="shared" si="1551"/>
        <v/>
      </c>
      <c r="AP4616" s="11" t="str">
        <f t="shared" si="1552"/>
        <v/>
      </c>
      <c r="AT4616" s="11" t="str">
        <f t="shared" si="1553"/>
        <v/>
      </c>
      <c r="AU4616" s="11" t="str">
        <f t="shared" si="1554"/>
        <v/>
      </c>
      <c r="AV4616" s="11" t="str">
        <f t="shared" si="1555"/>
        <v/>
      </c>
      <c r="AW4616" s="11" t="str">
        <f t="shared" si="1556"/>
        <v/>
      </c>
      <c r="AX4616" s="11" t="str">
        <f t="shared" si="1557"/>
        <v/>
      </c>
      <c r="AY4616" s="11" t="str">
        <f t="shared" si="1558"/>
        <v/>
      </c>
      <c r="AZ4616" s="11" t="str">
        <f t="shared" si="1559"/>
        <v/>
      </c>
      <c r="BA4616" s="11" t="str">
        <f t="shared" si="1560"/>
        <v xml:space="preserve"> </v>
      </c>
      <c r="BB4616" s="11" t="str">
        <f>IFERROR(IF(AW4616="","",VLOOKUP(AW4616,SUSS!R:S,2,FALSE)),AY4616*SUSS!$M$2)</f>
        <v/>
      </c>
      <c r="BC4616" s="11" t="str">
        <f t="shared" si="1561"/>
        <v/>
      </c>
    </row>
    <row r="4617" spans="29:55">
      <c r="AC4617" s="11" t="str">
        <f t="shared" si="1541"/>
        <v/>
      </c>
      <c r="AD4617" s="11" t="str">
        <f t="shared" si="1542"/>
        <v/>
      </c>
      <c r="AE4617" s="11" t="str">
        <f t="shared" si="1543"/>
        <v/>
      </c>
      <c r="AF4617" s="11" t="str">
        <f t="shared" si="1544"/>
        <v/>
      </c>
      <c r="AG4617" s="11" t="str">
        <f t="shared" si="1545"/>
        <v/>
      </c>
      <c r="AH4617" s="11" t="str">
        <f t="shared" si="1546"/>
        <v/>
      </c>
      <c r="AI4617" s="11" t="str">
        <f t="shared" si="1547"/>
        <v/>
      </c>
      <c r="AJ4617" s="11" t="str">
        <f t="shared" si="1548"/>
        <v/>
      </c>
      <c r="AK4617" s="11" t="str">
        <f t="shared" si="1549"/>
        <v/>
      </c>
      <c r="AN4617" s="11" t="str">
        <f t="shared" si="1550"/>
        <v/>
      </c>
      <c r="AO4617" s="11" t="str">
        <f t="shared" si="1551"/>
        <v/>
      </c>
      <c r="AP4617" s="11" t="str">
        <f t="shared" si="1552"/>
        <v/>
      </c>
      <c r="AT4617" s="11" t="str">
        <f t="shared" si="1553"/>
        <v/>
      </c>
      <c r="AU4617" s="11" t="str">
        <f t="shared" si="1554"/>
        <v/>
      </c>
      <c r="AV4617" s="11" t="str">
        <f t="shared" si="1555"/>
        <v/>
      </c>
      <c r="AW4617" s="11" t="str">
        <f t="shared" si="1556"/>
        <v/>
      </c>
      <c r="AX4617" s="11" t="str">
        <f t="shared" si="1557"/>
        <v/>
      </c>
      <c r="AY4617" s="11" t="str">
        <f t="shared" si="1558"/>
        <v/>
      </c>
      <c r="AZ4617" s="11" t="str">
        <f t="shared" si="1559"/>
        <v/>
      </c>
      <c r="BA4617" s="11" t="str">
        <f t="shared" si="1560"/>
        <v xml:space="preserve"> </v>
      </c>
      <c r="BB4617" s="11" t="str">
        <f>IFERROR(IF(AW4617="","",VLOOKUP(AW4617,SUSS!R:S,2,FALSE)),AY4617*SUSS!$M$2)</f>
        <v/>
      </c>
      <c r="BC4617" s="11" t="str">
        <f t="shared" si="1561"/>
        <v/>
      </c>
    </row>
    <row r="4618" spans="29:55">
      <c r="AC4618" s="11" t="str">
        <f t="shared" si="1541"/>
        <v/>
      </c>
      <c r="AD4618" s="11" t="str">
        <f t="shared" si="1542"/>
        <v/>
      </c>
      <c r="AE4618" s="11" t="str">
        <f t="shared" si="1543"/>
        <v/>
      </c>
      <c r="AF4618" s="11" t="str">
        <f t="shared" si="1544"/>
        <v/>
      </c>
      <c r="AG4618" s="11" t="str">
        <f t="shared" si="1545"/>
        <v/>
      </c>
      <c r="AH4618" s="11" t="str">
        <f t="shared" si="1546"/>
        <v/>
      </c>
      <c r="AI4618" s="11" t="str">
        <f t="shared" si="1547"/>
        <v/>
      </c>
      <c r="AJ4618" s="11" t="str">
        <f t="shared" si="1548"/>
        <v/>
      </c>
      <c r="AK4618" s="11" t="str">
        <f t="shared" si="1549"/>
        <v/>
      </c>
      <c r="AN4618" s="11" t="str">
        <f t="shared" si="1550"/>
        <v/>
      </c>
      <c r="AO4618" s="11" t="str">
        <f t="shared" si="1551"/>
        <v/>
      </c>
      <c r="AP4618" s="11" t="str">
        <f t="shared" si="1552"/>
        <v/>
      </c>
      <c r="AT4618" s="11" t="str">
        <f t="shared" si="1553"/>
        <v/>
      </c>
      <c r="AU4618" s="11" t="str">
        <f t="shared" si="1554"/>
        <v/>
      </c>
      <c r="AV4618" s="11" t="str">
        <f t="shared" si="1555"/>
        <v/>
      </c>
      <c r="AW4618" s="11" t="str">
        <f t="shared" si="1556"/>
        <v/>
      </c>
      <c r="AX4618" s="11" t="str">
        <f t="shared" si="1557"/>
        <v/>
      </c>
      <c r="AY4618" s="11" t="str">
        <f t="shared" si="1558"/>
        <v/>
      </c>
      <c r="AZ4618" s="11" t="str">
        <f t="shared" si="1559"/>
        <v/>
      </c>
      <c r="BA4618" s="11" t="str">
        <f t="shared" si="1560"/>
        <v xml:space="preserve"> </v>
      </c>
      <c r="BB4618" s="11" t="str">
        <f>IFERROR(IF(AW4618="","",VLOOKUP(AW4618,SUSS!R:S,2,FALSE)),AY4618*SUSS!$M$2)</f>
        <v/>
      </c>
      <c r="BC4618" s="11" t="str">
        <f t="shared" si="1561"/>
        <v/>
      </c>
    </row>
    <row r="4619" spans="29:55">
      <c r="AC4619" s="11" t="str">
        <f t="shared" si="1541"/>
        <v/>
      </c>
      <c r="AD4619" s="11" t="str">
        <f t="shared" si="1542"/>
        <v/>
      </c>
      <c r="AE4619" s="11" t="str">
        <f t="shared" si="1543"/>
        <v/>
      </c>
      <c r="AF4619" s="11" t="str">
        <f t="shared" si="1544"/>
        <v/>
      </c>
      <c r="AG4619" s="11" t="str">
        <f t="shared" si="1545"/>
        <v/>
      </c>
      <c r="AH4619" s="11" t="str">
        <f t="shared" si="1546"/>
        <v/>
      </c>
      <c r="AI4619" s="11" t="str">
        <f t="shared" si="1547"/>
        <v/>
      </c>
      <c r="AJ4619" s="11" t="str">
        <f t="shared" si="1548"/>
        <v/>
      </c>
      <c r="AK4619" s="11" t="str">
        <f t="shared" si="1549"/>
        <v/>
      </c>
      <c r="AN4619" s="11" t="str">
        <f t="shared" si="1550"/>
        <v/>
      </c>
      <c r="AO4619" s="11" t="str">
        <f t="shared" si="1551"/>
        <v/>
      </c>
      <c r="AP4619" s="11" t="str">
        <f t="shared" si="1552"/>
        <v/>
      </c>
      <c r="AT4619" s="11" t="str">
        <f t="shared" si="1553"/>
        <v/>
      </c>
      <c r="AU4619" s="11" t="str">
        <f t="shared" si="1554"/>
        <v/>
      </c>
      <c r="AV4619" s="11" t="str">
        <f t="shared" si="1555"/>
        <v/>
      </c>
      <c r="AW4619" s="11" t="str">
        <f t="shared" si="1556"/>
        <v/>
      </c>
      <c r="AX4619" s="11" t="str">
        <f t="shared" si="1557"/>
        <v/>
      </c>
      <c r="AY4619" s="11" t="str">
        <f t="shared" si="1558"/>
        <v/>
      </c>
      <c r="AZ4619" s="11" t="str">
        <f t="shared" si="1559"/>
        <v/>
      </c>
      <c r="BA4619" s="11" t="str">
        <f t="shared" si="1560"/>
        <v xml:space="preserve"> </v>
      </c>
      <c r="BB4619" s="11" t="str">
        <f>IFERROR(IF(AW4619="","",VLOOKUP(AW4619,SUSS!R:S,2,FALSE)),AY4619*SUSS!$M$2)</f>
        <v/>
      </c>
      <c r="BC4619" s="11" t="str">
        <f t="shared" si="1561"/>
        <v/>
      </c>
    </row>
    <row r="4620" spans="29:55">
      <c r="AC4620" s="11" t="str">
        <f t="shared" si="1541"/>
        <v/>
      </c>
      <c r="AD4620" s="11" t="str">
        <f t="shared" si="1542"/>
        <v/>
      </c>
      <c r="AE4620" s="11" t="str">
        <f t="shared" si="1543"/>
        <v/>
      </c>
      <c r="AF4620" s="11" t="str">
        <f t="shared" si="1544"/>
        <v/>
      </c>
      <c r="AG4620" s="11" t="str">
        <f t="shared" si="1545"/>
        <v/>
      </c>
      <c r="AH4620" s="11" t="str">
        <f t="shared" si="1546"/>
        <v/>
      </c>
      <c r="AI4620" s="11" t="str">
        <f t="shared" si="1547"/>
        <v/>
      </c>
      <c r="AJ4620" s="11" t="str">
        <f t="shared" si="1548"/>
        <v/>
      </c>
      <c r="AK4620" s="11" t="str">
        <f t="shared" si="1549"/>
        <v/>
      </c>
      <c r="AN4620" s="11" t="str">
        <f t="shared" si="1550"/>
        <v/>
      </c>
      <c r="AO4620" s="11" t="str">
        <f t="shared" si="1551"/>
        <v/>
      </c>
      <c r="AP4620" s="11" t="str">
        <f t="shared" si="1552"/>
        <v/>
      </c>
      <c r="AT4620" s="11" t="str">
        <f t="shared" si="1553"/>
        <v/>
      </c>
      <c r="AU4620" s="11" t="str">
        <f t="shared" si="1554"/>
        <v/>
      </c>
      <c r="AV4620" s="11" t="str">
        <f t="shared" si="1555"/>
        <v/>
      </c>
      <c r="AW4620" s="11" t="str">
        <f t="shared" si="1556"/>
        <v/>
      </c>
      <c r="AX4620" s="11" t="str">
        <f t="shared" si="1557"/>
        <v/>
      </c>
      <c r="AY4620" s="11" t="str">
        <f t="shared" si="1558"/>
        <v/>
      </c>
      <c r="AZ4620" s="11" t="str">
        <f t="shared" si="1559"/>
        <v/>
      </c>
      <c r="BA4620" s="11" t="str">
        <f t="shared" si="1560"/>
        <v xml:space="preserve"> </v>
      </c>
      <c r="BB4620" s="11" t="str">
        <f>IFERROR(IF(AW4620="","",VLOOKUP(AW4620,SUSS!R:S,2,FALSE)),AY4620*SUSS!$M$2)</f>
        <v/>
      </c>
      <c r="BC4620" s="11" t="str">
        <f t="shared" si="1561"/>
        <v/>
      </c>
    </row>
    <row r="4621" spans="29:55">
      <c r="AC4621" s="11" t="str">
        <f t="shared" si="1541"/>
        <v/>
      </c>
      <c r="AD4621" s="11" t="str">
        <f t="shared" si="1542"/>
        <v/>
      </c>
      <c r="AE4621" s="11" t="str">
        <f t="shared" si="1543"/>
        <v/>
      </c>
      <c r="AF4621" s="11" t="str">
        <f t="shared" si="1544"/>
        <v/>
      </c>
      <c r="AG4621" s="11" t="str">
        <f t="shared" si="1545"/>
        <v/>
      </c>
      <c r="AH4621" s="11" t="str">
        <f t="shared" si="1546"/>
        <v/>
      </c>
      <c r="AI4621" s="11" t="str">
        <f t="shared" si="1547"/>
        <v/>
      </c>
      <c r="AJ4621" s="11" t="str">
        <f t="shared" si="1548"/>
        <v/>
      </c>
      <c r="AK4621" s="11" t="str">
        <f t="shared" si="1549"/>
        <v/>
      </c>
      <c r="AN4621" s="11" t="str">
        <f t="shared" si="1550"/>
        <v/>
      </c>
      <c r="AO4621" s="11" t="str">
        <f t="shared" si="1551"/>
        <v/>
      </c>
      <c r="AP4621" s="11" t="str">
        <f t="shared" si="1552"/>
        <v/>
      </c>
      <c r="AT4621" s="11" t="str">
        <f t="shared" si="1553"/>
        <v/>
      </c>
      <c r="AU4621" s="11" t="str">
        <f t="shared" si="1554"/>
        <v/>
      </c>
      <c r="AV4621" s="11" t="str">
        <f t="shared" si="1555"/>
        <v/>
      </c>
      <c r="AW4621" s="11" t="str">
        <f t="shared" si="1556"/>
        <v/>
      </c>
      <c r="AX4621" s="11" t="str">
        <f t="shared" si="1557"/>
        <v/>
      </c>
      <c r="AY4621" s="11" t="str">
        <f t="shared" si="1558"/>
        <v/>
      </c>
      <c r="AZ4621" s="11" t="str">
        <f t="shared" si="1559"/>
        <v/>
      </c>
      <c r="BA4621" s="11" t="str">
        <f t="shared" si="1560"/>
        <v xml:space="preserve"> </v>
      </c>
      <c r="BB4621" s="11" t="str">
        <f>IFERROR(IF(AW4621="","",VLOOKUP(AW4621,SUSS!R:S,2,FALSE)),AY4621*SUSS!$M$2)</f>
        <v/>
      </c>
      <c r="BC4621" s="11" t="str">
        <f t="shared" si="1561"/>
        <v/>
      </c>
    </row>
    <row r="4622" spans="29:55">
      <c r="AC4622" s="11" t="str">
        <f t="shared" si="1541"/>
        <v/>
      </c>
      <c r="AD4622" s="11" t="str">
        <f t="shared" si="1542"/>
        <v/>
      </c>
      <c r="AE4622" s="11" t="str">
        <f t="shared" si="1543"/>
        <v/>
      </c>
      <c r="AF4622" s="11" t="str">
        <f t="shared" si="1544"/>
        <v/>
      </c>
      <c r="AG4622" s="11" t="str">
        <f t="shared" si="1545"/>
        <v/>
      </c>
      <c r="AH4622" s="11" t="str">
        <f t="shared" si="1546"/>
        <v/>
      </c>
      <c r="AI4622" s="11" t="str">
        <f t="shared" si="1547"/>
        <v/>
      </c>
      <c r="AJ4622" s="11" t="str">
        <f t="shared" si="1548"/>
        <v/>
      </c>
      <c r="AK4622" s="11" t="str">
        <f t="shared" si="1549"/>
        <v/>
      </c>
      <c r="AN4622" s="11" t="str">
        <f t="shared" si="1550"/>
        <v/>
      </c>
      <c r="AO4622" s="11" t="str">
        <f t="shared" si="1551"/>
        <v/>
      </c>
      <c r="AP4622" s="11" t="str">
        <f t="shared" si="1552"/>
        <v/>
      </c>
      <c r="AT4622" s="11" t="str">
        <f t="shared" si="1553"/>
        <v/>
      </c>
      <c r="AU4622" s="11" t="str">
        <f t="shared" si="1554"/>
        <v/>
      </c>
      <c r="AV4622" s="11" t="str">
        <f t="shared" si="1555"/>
        <v/>
      </c>
      <c r="AW4622" s="11" t="str">
        <f t="shared" si="1556"/>
        <v/>
      </c>
      <c r="AX4622" s="11" t="str">
        <f t="shared" si="1557"/>
        <v/>
      </c>
      <c r="AY4622" s="11" t="str">
        <f t="shared" si="1558"/>
        <v/>
      </c>
      <c r="AZ4622" s="11" t="str">
        <f t="shared" si="1559"/>
        <v/>
      </c>
      <c r="BA4622" s="11" t="str">
        <f t="shared" si="1560"/>
        <v xml:space="preserve"> </v>
      </c>
      <c r="BB4622" s="11" t="str">
        <f>IFERROR(IF(AW4622="","",VLOOKUP(AW4622,SUSS!R:S,2,FALSE)),AY4622*SUSS!$M$2)</f>
        <v/>
      </c>
      <c r="BC4622" s="11" t="str">
        <f t="shared" si="1561"/>
        <v/>
      </c>
    </row>
    <row r="4623" spans="29:55">
      <c r="AC4623" s="11" t="str">
        <f t="shared" si="1541"/>
        <v/>
      </c>
      <c r="AD4623" s="11" t="str">
        <f t="shared" si="1542"/>
        <v/>
      </c>
      <c r="AE4623" s="11" t="str">
        <f t="shared" si="1543"/>
        <v/>
      </c>
      <c r="AF4623" s="11" t="str">
        <f t="shared" si="1544"/>
        <v/>
      </c>
      <c r="AG4623" s="11" t="str">
        <f t="shared" si="1545"/>
        <v/>
      </c>
      <c r="AH4623" s="11" t="str">
        <f t="shared" si="1546"/>
        <v/>
      </c>
      <c r="AI4623" s="11" t="str">
        <f t="shared" si="1547"/>
        <v/>
      </c>
      <c r="AJ4623" s="11" t="str">
        <f t="shared" si="1548"/>
        <v/>
      </c>
      <c r="AK4623" s="11" t="str">
        <f t="shared" si="1549"/>
        <v/>
      </c>
      <c r="AN4623" s="11" t="str">
        <f t="shared" si="1550"/>
        <v/>
      </c>
      <c r="AO4623" s="11" t="str">
        <f t="shared" si="1551"/>
        <v/>
      </c>
      <c r="AP4623" s="11" t="str">
        <f t="shared" si="1552"/>
        <v/>
      </c>
      <c r="AT4623" s="11" t="str">
        <f t="shared" si="1553"/>
        <v/>
      </c>
      <c r="AU4623" s="11" t="str">
        <f t="shared" si="1554"/>
        <v/>
      </c>
      <c r="AV4623" s="11" t="str">
        <f t="shared" si="1555"/>
        <v/>
      </c>
      <c r="AW4623" s="11" t="str">
        <f t="shared" si="1556"/>
        <v/>
      </c>
      <c r="AX4623" s="11" t="str">
        <f t="shared" si="1557"/>
        <v/>
      </c>
      <c r="AY4623" s="11" t="str">
        <f t="shared" si="1558"/>
        <v/>
      </c>
      <c r="AZ4623" s="11" t="str">
        <f t="shared" si="1559"/>
        <v/>
      </c>
      <c r="BA4623" s="11" t="str">
        <f t="shared" si="1560"/>
        <v xml:space="preserve"> </v>
      </c>
      <c r="BB4623" s="11" t="str">
        <f>IFERROR(IF(AW4623="","",VLOOKUP(AW4623,SUSS!R:S,2,FALSE)),AY4623*SUSS!$M$2)</f>
        <v/>
      </c>
      <c r="BC4623" s="11" t="str">
        <f t="shared" si="1561"/>
        <v/>
      </c>
    </row>
    <row r="4624" spans="29:55">
      <c r="AC4624" s="11" t="str">
        <f t="shared" si="1541"/>
        <v/>
      </c>
      <c r="AD4624" s="11" t="str">
        <f t="shared" si="1542"/>
        <v/>
      </c>
      <c r="AE4624" s="11" t="str">
        <f t="shared" si="1543"/>
        <v/>
      </c>
      <c r="AF4624" s="11" t="str">
        <f t="shared" si="1544"/>
        <v/>
      </c>
      <c r="AG4624" s="11" t="str">
        <f t="shared" si="1545"/>
        <v/>
      </c>
      <c r="AH4624" s="11" t="str">
        <f t="shared" si="1546"/>
        <v/>
      </c>
      <c r="AI4624" s="11" t="str">
        <f t="shared" si="1547"/>
        <v/>
      </c>
      <c r="AJ4624" s="11" t="str">
        <f t="shared" si="1548"/>
        <v/>
      </c>
      <c r="AK4624" s="11" t="str">
        <f t="shared" si="1549"/>
        <v/>
      </c>
      <c r="AN4624" s="11" t="str">
        <f t="shared" si="1550"/>
        <v/>
      </c>
      <c r="AO4624" s="11" t="str">
        <f t="shared" si="1551"/>
        <v/>
      </c>
      <c r="AP4624" s="11" t="str">
        <f t="shared" si="1552"/>
        <v/>
      </c>
      <c r="AT4624" s="11" t="str">
        <f t="shared" si="1553"/>
        <v/>
      </c>
      <c r="AU4624" s="11" t="str">
        <f t="shared" si="1554"/>
        <v/>
      </c>
      <c r="AV4624" s="11" t="str">
        <f t="shared" si="1555"/>
        <v/>
      </c>
      <c r="AW4624" s="11" t="str">
        <f t="shared" si="1556"/>
        <v/>
      </c>
      <c r="AX4624" s="11" t="str">
        <f t="shared" si="1557"/>
        <v/>
      </c>
      <c r="AY4624" s="11" t="str">
        <f t="shared" si="1558"/>
        <v/>
      </c>
      <c r="AZ4624" s="11" t="str">
        <f t="shared" si="1559"/>
        <v/>
      </c>
      <c r="BA4624" s="11" t="str">
        <f t="shared" si="1560"/>
        <v xml:space="preserve"> </v>
      </c>
      <c r="BB4624" s="11" t="str">
        <f>IFERROR(IF(AW4624="","",VLOOKUP(AW4624,SUSS!R:S,2,FALSE)),AY4624*SUSS!$M$2)</f>
        <v/>
      </c>
      <c r="BC4624" s="11" t="str">
        <f t="shared" si="1561"/>
        <v/>
      </c>
    </row>
    <row r="4625" spans="29:55">
      <c r="AC4625" s="11" t="str">
        <f t="shared" si="1541"/>
        <v/>
      </c>
      <c r="AD4625" s="11" t="str">
        <f t="shared" si="1542"/>
        <v/>
      </c>
      <c r="AE4625" s="11" t="str">
        <f t="shared" si="1543"/>
        <v/>
      </c>
      <c r="AF4625" s="11" t="str">
        <f t="shared" si="1544"/>
        <v/>
      </c>
      <c r="AG4625" s="11" t="str">
        <f t="shared" si="1545"/>
        <v/>
      </c>
      <c r="AH4625" s="11" t="str">
        <f t="shared" si="1546"/>
        <v/>
      </c>
      <c r="AI4625" s="11" t="str">
        <f t="shared" si="1547"/>
        <v/>
      </c>
      <c r="AJ4625" s="11" t="str">
        <f t="shared" si="1548"/>
        <v/>
      </c>
      <c r="AK4625" s="11" t="str">
        <f t="shared" si="1549"/>
        <v/>
      </c>
      <c r="AN4625" s="11" t="str">
        <f t="shared" si="1550"/>
        <v/>
      </c>
      <c r="AO4625" s="11" t="str">
        <f t="shared" si="1551"/>
        <v/>
      </c>
      <c r="AP4625" s="11" t="str">
        <f t="shared" si="1552"/>
        <v/>
      </c>
      <c r="AT4625" s="11" t="str">
        <f t="shared" si="1553"/>
        <v/>
      </c>
      <c r="AU4625" s="11" t="str">
        <f t="shared" si="1554"/>
        <v/>
      </c>
      <c r="AV4625" s="11" t="str">
        <f t="shared" si="1555"/>
        <v/>
      </c>
      <c r="AW4625" s="11" t="str">
        <f t="shared" si="1556"/>
        <v/>
      </c>
      <c r="AX4625" s="11" t="str">
        <f t="shared" si="1557"/>
        <v/>
      </c>
      <c r="AY4625" s="11" t="str">
        <f t="shared" si="1558"/>
        <v/>
      </c>
      <c r="AZ4625" s="11" t="str">
        <f t="shared" si="1559"/>
        <v/>
      </c>
      <c r="BA4625" s="11" t="str">
        <f t="shared" si="1560"/>
        <v xml:space="preserve"> </v>
      </c>
      <c r="BB4625" s="11" t="str">
        <f>IFERROR(IF(AW4625="","",VLOOKUP(AW4625,SUSS!R:S,2,FALSE)),AY4625*SUSS!$M$2)</f>
        <v/>
      </c>
      <c r="BC4625" s="11" t="str">
        <f t="shared" si="1561"/>
        <v/>
      </c>
    </row>
    <row r="4626" spans="29:55">
      <c r="AC4626" s="11" t="str">
        <f t="shared" si="1541"/>
        <v/>
      </c>
      <c r="AD4626" s="11" t="str">
        <f t="shared" si="1542"/>
        <v/>
      </c>
      <c r="AE4626" s="11" t="str">
        <f t="shared" si="1543"/>
        <v/>
      </c>
      <c r="AF4626" s="11" t="str">
        <f t="shared" si="1544"/>
        <v/>
      </c>
      <c r="AG4626" s="11" t="str">
        <f t="shared" si="1545"/>
        <v/>
      </c>
      <c r="AH4626" s="11" t="str">
        <f t="shared" si="1546"/>
        <v/>
      </c>
      <c r="AI4626" s="11" t="str">
        <f t="shared" si="1547"/>
        <v/>
      </c>
      <c r="AJ4626" s="11" t="str">
        <f t="shared" si="1548"/>
        <v/>
      </c>
      <c r="AK4626" s="11" t="str">
        <f t="shared" si="1549"/>
        <v/>
      </c>
      <c r="AN4626" s="11" t="str">
        <f t="shared" si="1550"/>
        <v/>
      </c>
      <c r="AO4626" s="11" t="str">
        <f t="shared" si="1551"/>
        <v/>
      </c>
      <c r="AP4626" s="11" t="str">
        <f t="shared" si="1552"/>
        <v/>
      </c>
      <c r="AT4626" s="11" t="str">
        <f t="shared" si="1553"/>
        <v/>
      </c>
      <c r="AU4626" s="11" t="str">
        <f t="shared" si="1554"/>
        <v/>
      </c>
      <c r="AV4626" s="11" t="str">
        <f t="shared" si="1555"/>
        <v/>
      </c>
      <c r="AW4626" s="11" t="str">
        <f t="shared" si="1556"/>
        <v/>
      </c>
      <c r="AX4626" s="11" t="str">
        <f t="shared" si="1557"/>
        <v/>
      </c>
      <c r="AY4626" s="11" t="str">
        <f t="shared" si="1558"/>
        <v/>
      </c>
      <c r="AZ4626" s="11" t="str">
        <f t="shared" si="1559"/>
        <v/>
      </c>
      <c r="BA4626" s="11" t="str">
        <f t="shared" si="1560"/>
        <v xml:space="preserve"> </v>
      </c>
      <c r="BB4626" s="11" t="str">
        <f>IFERROR(IF(AW4626="","",VLOOKUP(AW4626,SUSS!R:S,2,FALSE)),AY4626*SUSS!$M$2)</f>
        <v/>
      </c>
      <c r="BC4626" s="11" t="str">
        <f t="shared" si="1561"/>
        <v/>
      </c>
    </row>
    <row r="4627" spans="29:55">
      <c r="AC4627" s="11" t="str">
        <f t="shared" si="1541"/>
        <v/>
      </c>
      <c r="AD4627" s="11" t="str">
        <f t="shared" si="1542"/>
        <v/>
      </c>
      <c r="AE4627" s="11" t="str">
        <f t="shared" si="1543"/>
        <v/>
      </c>
      <c r="AF4627" s="11" t="str">
        <f t="shared" si="1544"/>
        <v/>
      </c>
      <c r="AG4627" s="11" t="str">
        <f t="shared" si="1545"/>
        <v/>
      </c>
      <c r="AH4627" s="11" t="str">
        <f t="shared" si="1546"/>
        <v/>
      </c>
      <c r="AI4627" s="11" t="str">
        <f t="shared" si="1547"/>
        <v/>
      </c>
      <c r="AJ4627" s="11" t="str">
        <f t="shared" si="1548"/>
        <v/>
      </c>
      <c r="AK4627" s="11" t="str">
        <f t="shared" si="1549"/>
        <v/>
      </c>
      <c r="AN4627" s="11" t="str">
        <f t="shared" si="1550"/>
        <v/>
      </c>
      <c r="AO4627" s="11" t="str">
        <f t="shared" si="1551"/>
        <v/>
      </c>
      <c r="AP4627" s="11" t="str">
        <f t="shared" si="1552"/>
        <v/>
      </c>
      <c r="AT4627" s="11" t="str">
        <f t="shared" si="1553"/>
        <v/>
      </c>
      <c r="AU4627" s="11" t="str">
        <f t="shared" si="1554"/>
        <v/>
      </c>
      <c r="AV4627" s="11" t="str">
        <f t="shared" si="1555"/>
        <v/>
      </c>
      <c r="AW4627" s="11" t="str">
        <f t="shared" si="1556"/>
        <v/>
      </c>
      <c r="AX4627" s="11" t="str">
        <f t="shared" si="1557"/>
        <v/>
      </c>
      <c r="AY4627" s="11" t="str">
        <f t="shared" si="1558"/>
        <v/>
      </c>
      <c r="AZ4627" s="11" t="str">
        <f t="shared" si="1559"/>
        <v/>
      </c>
      <c r="BA4627" s="11" t="str">
        <f t="shared" si="1560"/>
        <v xml:space="preserve"> </v>
      </c>
      <c r="BB4627" s="11" t="str">
        <f>IFERROR(IF(AW4627="","",VLOOKUP(AW4627,SUSS!R:S,2,FALSE)),AY4627*SUSS!$M$2)</f>
        <v/>
      </c>
      <c r="BC4627" s="11" t="str">
        <f t="shared" si="1561"/>
        <v/>
      </c>
    </row>
    <row r="4628" spans="29:55">
      <c r="AC4628" s="11" t="str">
        <f t="shared" si="1541"/>
        <v/>
      </c>
      <c r="AD4628" s="11" t="str">
        <f t="shared" si="1542"/>
        <v/>
      </c>
      <c r="AE4628" s="11" t="str">
        <f t="shared" si="1543"/>
        <v/>
      </c>
      <c r="AF4628" s="11" t="str">
        <f t="shared" si="1544"/>
        <v/>
      </c>
      <c r="AG4628" s="11" t="str">
        <f t="shared" si="1545"/>
        <v/>
      </c>
      <c r="AH4628" s="11" t="str">
        <f t="shared" si="1546"/>
        <v/>
      </c>
      <c r="AI4628" s="11" t="str">
        <f t="shared" si="1547"/>
        <v/>
      </c>
      <c r="AJ4628" s="11" t="str">
        <f t="shared" si="1548"/>
        <v/>
      </c>
      <c r="AK4628" s="11" t="str">
        <f t="shared" si="1549"/>
        <v/>
      </c>
      <c r="AN4628" s="11" t="str">
        <f t="shared" si="1550"/>
        <v/>
      </c>
      <c r="AO4628" s="11" t="str">
        <f t="shared" si="1551"/>
        <v/>
      </c>
      <c r="AP4628" s="11" t="str">
        <f t="shared" si="1552"/>
        <v/>
      </c>
      <c r="AT4628" s="11" t="str">
        <f t="shared" si="1553"/>
        <v/>
      </c>
      <c r="AU4628" s="11" t="str">
        <f t="shared" si="1554"/>
        <v/>
      </c>
      <c r="AV4628" s="11" t="str">
        <f t="shared" si="1555"/>
        <v/>
      </c>
      <c r="AW4628" s="11" t="str">
        <f t="shared" si="1556"/>
        <v/>
      </c>
      <c r="AX4628" s="11" t="str">
        <f t="shared" si="1557"/>
        <v/>
      </c>
      <c r="AY4628" s="11" t="str">
        <f t="shared" si="1558"/>
        <v/>
      </c>
      <c r="AZ4628" s="11" t="str">
        <f t="shared" si="1559"/>
        <v/>
      </c>
      <c r="BA4628" s="11" t="str">
        <f t="shared" si="1560"/>
        <v xml:space="preserve"> </v>
      </c>
      <c r="BB4628" s="11" t="str">
        <f>IFERROR(IF(AW4628="","",VLOOKUP(AW4628,SUSS!R:S,2,FALSE)),AY4628*SUSS!$M$2)</f>
        <v/>
      </c>
      <c r="BC4628" s="11" t="str">
        <f t="shared" si="1561"/>
        <v/>
      </c>
    </row>
    <row r="4629" spans="29:55">
      <c r="AC4629" s="11" t="str">
        <f t="shared" si="1541"/>
        <v/>
      </c>
      <c r="AD4629" s="11" t="str">
        <f t="shared" si="1542"/>
        <v/>
      </c>
      <c r="AE4629" s="11" t="str">
        <f t="shared" si="1543"/>
        <v/>
      </c>
      <c r="AF4629" s="11" t="str">
        <f t="shared" si="1544"/>
        <v/>
      </c>
      <c r="AG4629" s="11" t="str">
        <f t="shared" si="1545"/>
        <v/>
      </c>
      <c r="AH4629" s="11" t="str">
        <f t="shared" si="1546"/>
        <v/>
      </c>
      <c r="AI4629" s="11" t="str">
        <f t="shared" si="1547"/>
        <v/>
      </c>
      <c r="AJ4629" s="11" t="str">
        <f t="shared" si="1548"/>
        <v/>
      </c>
      <c r="AK4629" s="11" t="str">
        <f t="shared" si="1549"/>
        <v/>
      </c>
      <c r="AN4629" s="11" t="str">
        <f t="shared" si="1550"/>
        <v/>
      </c>
      <c r="AO4629" s="11" t="str">
        <f t="shared" si="1551"/>
        <v/>
      </c>
      <c r="AP4629" s="11" t="str">
        <f t="shared" si="1552"/>
        <v/>
      </c>
      <c r="AT4629" s="11" t="str">
        <f t="shared" si="1553"/>
        <v/>
      </c>
      <c r="AU4629" s="11" t="str">
        <f t="shared" si="1554"/>
        <v/>
      </c>
      <c r="AV4629" s="11" t="str">
        <f t="shared" si="1555"/>
        <v/>
      </c>
      <c r="AW4629" s="11" t="str">
        <f t="shared" si="1556"/>
        <v/>
      </c>
      <c r="AX4629" s="11" t="str">
        <f t="shared" si="1557"/>
        <v/>
      </c>
      <c r="AY4629" s="11" t="str">
        <f t="shared" si="1558"/>
        <v/>
      </c>
      <c r="AZ4629" s="11" t="str">
        <f t="shared" si="1559"/>
        <v/>
      </c>
      <c r="BA4629" s="11" t="str">
        <f t="shared" si="1560"/>
        <v xml:space="preserve"> </v>
      </c>
      <c r="BB4629" s="11" t="str">
        <f>IFERROR(IF(AW4629="","",VLOOKUP(AW4629,SUSS!R:S,2,FALSE)),AY4629*SUSS!$M$2)</f>
        <v/>
      </c>
      <c r="BC4629" s="11" t="str">
        <f t="shared" si="1561"/>
        <v/>
      </c>
    </row>
    <row r="4630" spans="29:55">
      <c r="AC4630" s="11" t="str">
        <f t="shared" si="1541"/>
        <v/>
      </c>
      <c r="AD4630" s="11" t="str">
        <f t="shared" si="1542"/>
        <v/>
      </c>
      <c r="AE4630" s="11" t="str">
        <f t="shared" si="1543"/>
        <v/>
      </c>
      <c r="AF4630" s="11" t="str">
        <f t="shared" si="1544"/>
        <v/>
      </c>
      <c r="AG4630" s="11" t="str">
        <f t="shared" si="1545"/>
        <v/>
      </c>
      <c r="AH4630" s="11" t="str">
        <f t="shared" si="1546"/>
        <v/>
      </c>
      <c r="AI4630" s="11" t="str">
        <f t="shared" si="1547"/>
        <v/>
      </c>
      <c r="AJ4630" s="11" t="str">
        <f t="shared" si="1548"/>
        <v/>
      </c>
      <c r="AK4630" s="11" t="str">
        <f t="shared" si="1549"/>
        <v/>
      </c>
      <c r="AN4630" s="11" t="str">
        <f t="shared" si="1550"/>
        <v/>
      </c>
      <c r="AO4630" s="11" t="str">
        <f t="shared" si="1551"/>
        <v/>
      </c>
      <c r="AP4630" s="11" t="str">
        <f t="shared" si="1552"/>
        <v/>
      </c>
      <c r="AT4630" s="11" t="str">
        <f t="shared" si="1553"/>
        <v/>
      </c>
      <c r="AU4630" s="11" t="str">
        <f t="shared" si="1554"/>
        <v/>
      </c>
      <c r="AV4630" s="11" t="str">
        <f t="shared" si="1555"/>
        <v/>
      </c>
      <c r="AW4630" s="11" t="str">
        <f t="shared" si="1556"/>
        <v/>
      </c>
      <c r="AX4630" s="11" t="str">
        <f t="shared" si="1557"/>
        <v/>
      </c>
      <c r="AY4630" s="11" t="str">
        <f t="shared" si="1558"/>
        <v/>
      </c>
      <c r="AZ4630" s="11" t="str">
        <f t="shared" si="1559"/>
        <v/>
      </c>
      <c r="BA4630" s="11" t="str">
        <f t="shared" si="1560"/>
        <v xml:space="preserve"> </v>
      </c>
      <c r="BB4630" s="11" t="str">
        <f>IFERROR(IF(AW4630="","",VLOOKUP(AW4630,SUSS!R:S,2,FALSE)),AY4630*SUSS!$M$2)</f>
        <v/>
      </c>
      <c r="BC4630" s="11" t="str">
        <f t="shared" si="1561"/>
        <v/>
      </c>
    </row>
    <row r="4631" spans="29:55">
      <c r="AC4631" s="11" t="str">
        <f t="shared" si="1541"/>
        <v/>
      </c>
      <c r="AD4631" s="11" t="str">
        <f t="shared" si="1542"/>
        <v/>
      </c>
      <c r="AE4631" s="11" t="str">
        <f t="shared" si="1543"/>
        <v/>
      </c>
      <c r="AF4631" s="11" t="str">
        <f t="shared" si="1544"/>
        <v/>
      </c>
      <c r="AG4631" s="11" t="str">
        <f t="shared" si="1545"/>
        <v/>
      </c>
      <c r="AH4631" s="11" t="str">
        <f t="shared" si="1546"/>
        <v/>
      </c>
      <c r="AI4631" s="11" t="str">
        <f t="shared" si="1547"/>
        <v/>
      </c>
      <c r="AJ4631" s="11" t="str">
        <f t="shared" si="1548"/>
        <v/>
      </c>
      <c r="AK4631" s="11" t="str">
        <f t="shared" si="1549"/>
        <v/>
      </c>
      <c r="AN4631" s="11" t="str">
        <f t="shared" si="1550"/>
        <v/>
      </c>
      <c r="AO4631" s="11" t="str">
        <f t="shared" si="1551"/>
        <v/>
      </c>
      <c r="AP4631" s="11" t="str">
        <f t="shared" si="1552"/>
        <v/>
      </c>
      <c r="AT4631" s="11" t="str">
        <f t="shared" si="1553"/>
        <v/>
      </c>
      <c r="AU4631" s="11" t="str">
        <f t="shared" si="1554"/>
        <v/>
      </c>
      <c r="AV4631" s="11" t="str">
        <f t="shared" si="1555"/>
        <v/>
      </c>
      <c r="AW4631" s="11" t="str">
        <f t="shared" si="1556"/>
        <v/>
      </c>
      <c r="AX4631" s="11" t="str">
        <f t="shared" si="1557"/>
        <v/>
      </c>
      <c r="AY4631" s="11" t="str">
        <f t="shared" si="1558"/>
        <v/>
      </c>
      <c r="AZ4631" s="11" t="str">
        <f t="shared" si="1559"/>
        <v/>
      </c>
      <c r="BA4631" s="11" t="str">
        <f t="shared" si="1560"/>
        <v xml:space="preserve"> </v>
      </c>
      <c r="BB4631" s="11" t="str">
        <f>IFERROR(IF(AW4631="","",VLOOKUP(AW4631,SUSS!R:S,2,FALSE)),AY4631*SUSS!$M$2)</f>
        <v/>
      </c>
      <c r="BC4631" s="11" t="str">
        <f t="shared" si="1561"/>
        <v/>
      </c>
    </row>
    <row r="4632" spans="29:55">
      <c r="AC4632" s="11" t="str">
        <f t="shared" si="1541"/>
        <v/>
      </c>
      <c r="AD4632" s="11" t="str">
        <f t="shared" si="1542"/>
        <v/>
      </c>
      <c r="AE4632" s="11" t="str">
        <f t="shared" si="1543"/>
        <v/>
      </c>
      <c r="AF4632" s="11" t="str">
        <f t="shared" si="1544"/>
        <v/>
      </c>
      <c r="AG4632" s="11" t="str">
        <f t="shared" si="1545"/>
        <v/>
      </c>
      <c r="AH4632" s="11" t="str">
        <f t="shared" si="1546"/>
        <v/>
      </c>
      <c r="AI4632" s="11" t="str">
        <f t="shared" si="1547"/>
        <v/>
      </c>
      <c r="AJ4632" s="11" t="str">
        <f t="shared" si="1548"/>
        <v/>
      </c>
      <c r="AK4632" s="11" t="str">
        <f t="shared" si="1549"/>
        <v/>
      </c>
      <c r="AN4632" s="11" t="str">
        <f t="shared" si="1550"/>
        <v/>
      </c>
      <c r="AO4632" s="11" t="str">
        <f t="shared" si="1551"/>
        <v/>
      </c>
      <c r="AP4632" s="11" t="str">
        <f t="shared" si="1552"/>
        <v/>
      </c>
      <c r="AT4632" s="11" t="str">
        <f t="shared" si="1553"/>
        <v/>
      </c>
      <c r="AU4632" s="11" t="str">
        <f t="shared" si="1554"/>
        <v/>
      </c>
      <c r="AV4632" s="11" t="str">
        <f t="shared" si="1555"/>
        <v/>
      </c>
      <c r="AW4632" s="11" t="str">
        <f t="shared" si="1556"/>
        <v/>
      </c>
      <c r="AX4632" s="11" t="str">
        <f t="shared" si="1557"/>
        <v/>
      </c>
      <c r="AY4632" s="11" t="str">
        <f t="shared" si="1558"/>
        <v/>
      </c>
      <c r="AZ4632" s="11" t="str">
        <f t="shared" si="1559"/>
        <v/>
      </c>
      <c r="BA4632" s="11" t="str">
        <f t="shared" si="1560"/>
        <v xml:space="preserve"> </v>
      </c>
      <c r="BB4632" s="11" t="str">
        <f>IFERROR(IF(AW4632="","",VLOOKUP(AW4632,SUSS!R:S,2,FALSE)),AY4632*SUSS!$M$2)</f>
        <v/>
      </c>
      <c r="BC4632" s="11" t="str">
        <f t="shared" si="1561"/>
        <v/>
      </c>
    </row>
    <row r="4633" spans="29:55">
      <c r="AC4633" s="11" t="str">
        <f t="shared" si="1541"/>
        <v/>
      </c>
      <c r="AD4633" s="11" t="str">
        <f t="shared" si="1542"/>
        <v/>
      </c>
      <c r="AE4633" s="11" t="str">
        <f t="shared" si="1543"/>
        <v/>
      </c>
      <c r="AF4633" s="11" t="str">
        <f t="shared" si="1544"/>
        <v/>
      </c>
      <c r="AG4633" s="11" t="str">
        <f t="shared" si="1545"/>
        <v/>
      </c>
      <c r="AH4633" s="11" t="str">
        <f t="shared" si="1546"/>
        <v/>
      </c>
      <c r="AI4633" s="11" t="str">
        <f t="shared" si="1547"/>
        <v/>
      </c>
      <c r="AJ4633" s="11" t="str">
        <f t="shared" si="1548"/>
        <v/>
      </c>
      <c r="AK4633" s="11" t="str">
        <f t="shared" si="1549"/>
        <v/>
      </c>
      <c r="AN4633" s="11" t="str">
        <f t="shared" si="1550"/>
        <v/>
      </c>
      <c r="AO4633" s="11" t="str">
        <f t="shared" si="1551"/>
        <v/>
      </c>
      <c r="AP4633" s="11" t="str">
        <f t="shared" si="1552"/>
        <v/>
      </c>
      <c r="AT4633" s="11" t="str">
        <f t="shared" si="1553"/>
        <v/>
      </c>
      <c r="AU4633" s="11" t="str">
        <f t="shared" si="1554"/>
        <v/>
      </c>
      <c r="AV4633" s="11" t="str">
        <f t="shared" si="1555"/>
        <v/>
      </c>
      <c r="AW4633" s="11" t="str">
        <f t="shared" si="1556"/>
        <v/>
      </c>
      <c r="AX4633" s="11" t="str">
        <f t="shared" si="1557"/>
        <v/>
      </c>
      <c r="AY4633" s="11" t="str">
        <f t="shared" si="1558"/>
        <v/>
      </c>
      <c r="AZ4633" s="11" t="str">
        <f t="shared" si="1559"/>
        <v/>
      </c>
      <c r="BA4633" s="11" t="str">
        <f t="shared" si="1560"/>
        <v xml:space="preserve"> </v>
      </c>
      <c r="BB4633" s="11" t="str">
        <f>IFERROR(IF(AW4633="","",VLOOKUP(AW4633,SUSS!R:S,2,FALSE)),AY4633*SUSS!$M$2)</f>
        <v/>
      </c>
      <c r="BC4633" s="11" t="str">
        <f t="shared" si="1561"/>
        <v/>
      </c>
    </row>
    <row r="4634" spans="29:55">
      <c r="AC4634" s="11" t="str">
        <f t="shared" si="1541"/>
        <v/>
      </c>
      <c r="AD4634" s="11" t="str">
        <f t="shared" si="1542"/>
        <v/>
      </c>
      <c r="AE4634" s="11" t="str">
        <f t="shared" si="1543"/>
        <v/>
      </c>
      <c r="AF4634" s="11" t="str">
        <f t="shared" si="1544"/>
        <v/>
      </c>
      <c r="AG4634" s="11" t="str">
        <f t="shared" si="1545"/>
        <v/>
      </c>
      <c r="AH4634" s="11" t="str">
        <f t="shared" si="1546"/>
        <v/>
      </c>
      <c r="AI4634" s="11" t="str">
        <f t="shared" si="1547"/>
        <v/>
      </c>
      <c r="AJ4634" s="11" t="str">
        <f t="shared" si="1548"/>
        <v/>
      </c>
      <c r="AK4634" s="11" t="str">
        <f t="shared" si="1549"/>
        <v/>
      </c>
      <c r="AN4634" s="11" t="str">
        <f t="shared" si="1550"/>
        <v/>
      </c>
      <c r="AO4634" s="11" t="str">
        <f t="shared" si="1551"/>
        <v/>
      </c>
      <c r="AP4634" s="11" t="str">
        <f t="shared" si="1552"/>
        <v/>
      </c>
      <c r="AT4634" s="11" t="str">
        <f t="shared" si="1553"/>
        <v/>
      </c>
      <c r="AU4634" s="11" t="str">
        <f t="shared" si="1554"/>
        <v/>
      </c>
      <c r="AV4634" s="11" t="str">
        <f t="shared" si="1555"/>
        <v/>
      </c>
      <c r="AW4634" s="11" t="str">
        <f t="shared" si="1556"/>
        <v/>
      </c>
      <c r="AX4634" s="11" t="str">
        <f t="shared" si="1557"/>
        <v/>
      </c>
      <c r="AY4634" s="11" t="str">
        <f t="shared" si="1558"/>
        <v/>
      </c>
      <c r="AZ4634" s="11" t="str">
        <f t="shared" si="1559"/>
        <v/>
      </c>
      <c r="BA4634" s="11" t="str">
        <f t="shared" si="1560"/>
        <v xml:space="preserve"> </v>
      </c>
      <c r="BB4634" s="11" t="str">
        <f>IFERROR(IF(AW4634="","",VLOOKUP(AW4634,SUSS!R:S,2,FALSE)),AY4634*SUSS!$M$2)</f>
        <v/>
      </c>
      <c r="BC4634" s="11" t="str">
        <f t="shared" si="1561"/>
        <v/>
      </c>
    </row>
    <row r="4635" spans="29:55">
      <c r="AC4635" s="11" t="str">
        <f t="shared" si="1541"/>
        <v/>
      </c>
      <c r="AD4635" s="11" t="str">
        <f t="shared" si="1542"/>
        <v/>
      </c>
      <c r="AE4635" s="11" t="str">
        <f t="shared" si="1543"/>
        <v/>
      </c>
      <c r="AF4635" s="11" t="str">
        <f t="shared" si="1544"/>
        <v/>
      </c>
      <c r="AG4635" s="11" t="str">
        <f t="shared" si="1545"/>
        <v/>
      </c>
      <c r="AH4635" s="11" t="str">
        <f t="shared" si="1546"/>
        <v/>
      </c>
      <c r="AI4635" s="11" t="str">
        <f t="shared" si="1547"/>
        <v/>
      </c>
      <c r="AJ4635" s="11" t="str">
        <f t="shared" si="1548"/>
        <v/>
      </c>
      <c r="AK4635" s="11" t="str">
        <f t="shared" si="1549"/>
        <v/>
      </c>
      <c r="AN4635" s="11" t="str">
        <f t="shared" si="1550"/>
        <v/>
      </c>
      <c r="AO4635" s="11" t="str">
        <f t="shared" si="1551"/>
        <v/>
      </c>
      <c r="AP4635" s="11" t="str">
        <f t="shared" si="1552"/>
        <v/>
      </c>
      <c r="AT4635" s="11" t="str">
        <f t="shared" si="1553"/>
        <v/>
      </c>
      <c r="AU4635" s="11" t="str">
        <f t="shared" si="1554"/>
        <v/>
      </c>
      <c r="AV4635" s="11" t="str">
        <f t="shared" si="1555"/>
        <v/>
      </c>
      <c r="AW4635" s="11" t="str">
        <f t="shared" si="1556"/>
        <v/>
      </c>
      <c r="AX4635" s="11" t="str">
        <f t="shared" si="1557"/>
        <v/>
      </c>
      <c r="AY4635" s="11" t="str">
        <f t="shared" si="1558"/>
        <v/>
      </c>
      <c r="AZ4635" s="11" t="str">
        <f t="shared" si="1559"/>
        <v/>
      </c>
      <c r="BA4635" s="11" t="str">
        <f t="shared" si="1560"/>
        <v xml:space="preserve"> </v>
      </c>
      <c r="BB4635" s="11" t="str">
        <f>IFERROR(IF(AW4635="","",VLOOKUP(AW4635,SUSS!R:S,2,FALSE)),AY4635*SUSS!$M$2)</f>
        <v/>
      </c>
      <c r="BC4635" s="11" t="str">
        <f t="shared" si="1561"/>
        <v/>
      </c>
    </row>
    <row r="4636" spans="29:55">
      <c r="AC4636" s="11" t="str">
        <f t="shared" si="1541"/>
        <v/>
      </c>
      <c r="AD4636" s="11" t="str">
        <f t="shared" si="1542"/>
        <v/>
      </c>
      <c r="AE4636" s="11" t="str">
        <f t="shared" si="1543"/>
        <v/>
      </c>
      <c r="AF4636" s="11" t="str">
        <f t="shared" si="1544"/>
        <v/>
      </c>
      <c r="AG4636" s="11" t="str">
        <f t="shared" si="1545"/>
        <v/>
      </c>
      <c r="AH4636" s="11" t="str">
        <f t="shared" si="1546"/>
        <v/>
      </c>
      <c r="AI4636" s="11" t="str">
        <f t="shared" si="1547"/>
        <v/>
      </c>
      <c r="AJ4636" s="11" t="str">
        <f t="shared" si="1548"/>
        <v/>
      </c>
      <c r="AK4636" s="11" t="str">
        <f t="shared" si="1549"/>
        <v/>
      </c>
      <c r="AN4636" s="11" t="str">
        <f t="shared" si="1550"/>
        <v/>
      </c>
      <c r="AO4636" s="11" t="str">
        <f t="shared" si="1551"/>
        <v/>
      </c>
      <c r="AP4636" s="11" t="str">
        <f t="shared" si="1552"/>
        <v/>
      </c>
      <c r="AT4636" s="11" t="str">
        <f t="shared" si="1553"/>
        <v/>
      </c>
      <c r="AU4636" s="11" t="str">
        <f t="shared" si="1554"/>
        <v/>
      </c>
      <c r="AV4636" s="11" t="str">
        <f t="shared" si="1555"/>
        <v/>
      </c>
      <c r="AW4636" s="11" t="str">
        <f t="shared" si="1556"/>
        <v/>
      </c>
      <c r="AX4636" s="11" t="str">
        <f t="shared" si="1557"/>
        <v/>
      </c>
      <c r="AY4636" s="11" t="str">
        <f t="shared" si="1558"/>
        <v/>
      </c>
      <c r="AZ4636" s="11" t="str">
        <f t="shared" si="1559"/>
        <v/>
      </c>
      <c r="BA4636" s="11" t="str">
        <f t="shared" si="1560"/>
        <v xml:space="preserve"> </v>
      </c>
      <c r="BB4636" s="11" t="str">
        <f>IFERROR(IF(AW4636="","",VLOOKUP(AW4636,SUSS!R:S,2,FALSE)),AY4636*SUSS!$M$2)</f>
        <v/>
      </c>
      <c r="BC4636" s="11" t="str">
        <f t="shared" si="1561"/>
        <v/>
      </c>
    </row>
    <row r="4637" spans="29:55">
      <c r="AC4637" s="11" t="str">
        <f t="shared" si="1541"/>
        <v/>
      </c>
      <c r="AD4637" s="11" t="str">
        <f t="shared" si="1542"/>
        <v/>
      </c>
      <c r="AE4637" s="11" t="str">
        <f t="shared" si="1543"/>
        <v/>
      </c>
      <c r="AF4637" s="11" t="str">
        <f t="shared" si="1544"/>
        <v/>
      </c>
      <c r="AG4637" s="11" t="str">
        <f t="shared" si="1545"/>
        <v/>
      </c>
      <c r="AH4637" s="11" t="str">
        <f t="shared" si="1546"/>
        <v/>
      </c>
      <c r="AI4637" s="11" t="str">
        <f t="shared" si="1547"/>
        <v/>
      </c>
      <c r="AJ4637" s="11" t="str">
        <f t="shared" si="1548"/>
        <v/>
      </c>
      <c r="AK4637" s="11" t="str">
        <f t="shared" si="1549"/>
        <v/>
      </c>
      <c r="AN4637" s="11" t="str">
        <f t="shared" si="1550"/>
        <v/>
      </c>
      <c r="AO4637" s="11" t="str">
        <f t="shared" si="1551"/>
        <v/>
      </c>
      <c r="AP4637" s="11" t="str">
        <f t="shared" si="1552"/>
        <v/>
      </c>
      <c r="AT4637" s="11" t="str">
        <f t="shared" si="1553"/>
        <v/>
      </c>
      <c r="AU4637" s="11" t="str">
        <f t="shared" si="1554"/>
        <v/>
      </c>
      <c r="AV4637" s="11" t="str">
        <f t="shared" si="1555"/>
        <v/>
      </c>
      <c r="AW4637" s="11" t="str">
        <f t="shared" si="1556"/>
        <v/>
      </c>
      <c r="AX4637" s="11" t="str">
        <f t="shared" si="1557"/>
        <v/>
      </c>
      <c r="AY4637" s="11" t="str">
        <f t="shared" si="1558"/>
        <v/>
      </c>
      <c r="AZ4637" s="11" t="str">
        <f t="shared" si="1559"/>
        <v/>
      </c>
      <c r="BA4637" s="11" t="str">
        <f t="shared" si="1560"/>
        <v xml:space="preserve"> </v>
      </c>
      <c r="BB4637" s="11" t="str">
        <f>IFERROR(IF(AW4637="","",VLOOKUP(AW4637,SUSS!R:S,2,FALSE)),AY4637*SUSS!$M$2)</f>
        <v/>
      </c>
      <c r="BC4637" s="11" t="str">
        <f t="shared" si="1561"/>
        <v/>
      </c>
    </row>
    <row r="4638" spans="29:55">
      <c r="AC4638" s="11" t="str">
        <f t="shared" si="1541"/>
        <v/>
      </c>
      <c r="AD4638" s="11" t="str">
        <f t="shared" si="1542"/>
        <v/>
      </c>
      <c r="AE4638" s="11" t="str">
        <f t="shared" si="1543"/>
        <v/>
      </c>
      <c r="AF4638" s="11" t="str">
        <f t="shared" si="1544"/>
        <v/>
      </c>
      <c r="AG4638" s="11" t="str">
        <f t="shared" si="1545"/>
        <v/>
      </c>
      <c r="AH4638" s="11" t="str">
        <f t="shared" si="1546"/>
        <v/>
      </c>
      <c r="AI4638" s="11" t="str">
        <f t="shared" si="1547"/>
        <v/>
      </c>
      <c r="AJ4638" s="11" t="str">
        <f t="shared" si="1548"/>
        <v/>
      </c>
      <c r="AK4638" s="11" t="str">
        <f t="shared" si="1549"/>
        <v/>
      </c>
      <c r="AN4638" s="11" t="str">
        <f t="shared" si="1550"/>
        <v/>
      </c>
      <c r="AO4638" s="11" t="str">
        <f t="shared" si="1551"/>
        <v/>
      </c>
      <c r="AP4638" s="11" t="str">
        <f t="shared" si="1552"/>
        <v/>
      </c>
      <c r="AT4638" s="11" t="str">
        <f t="shared" si="1553"/>
        <v/>
      </c>
      <c r="AU4638" s="11" t="str">
        <f t="shared" si="1554"/>
        <v/>
      </c>
      <c r="AV4638" s="11" t="str">
        <f t="shared" si="1555"/>
        <v/>
      </c>
      <c r="AW4638" s="11" t="str">
        <f t="shared" si="1556"/>
        <v/>
      </c>
      <c r="AX4638" s="11" t="str">
        <f t="shared" si="1557"/>
        <v/>
      </c>
      <c r="AY4638" s="11" t="str">
        <f t="shared" si="1558"/>
        <v/>
      </c>
      <c r="AZ4638" s="11" t="str">
        <f t="shared" si="1559"/>
        <v/>
      </c>
      <c r="BA4638" s="11" t="str">
        <f t="shared" si="1560"/>
        <v xml:space="preserve"> </v>
      </c>
      <c r="BB4638" s="11" t="str">
        <f>IFERROR(IF(AW4638="","",VLOOKUP(AW4638,SUSS!R:S,2,FALSE)),AY4638*SUSS!$M$2)</f>
        <v/>
      </c>
      <c r="BC4638" s="11" t="str">
        <f t="shared" si="1561"/>
        <v/>
      </c>
    </row>
    <row r="4639" spans="29:55">
      <c r="AC4639" s="11" t="str">
        <f t="shared" si="1541"/>
        <v/>
      </c>
      <c r="AD4639" s="11" t="str">
        <f t="shared" si="1542"/>
        <v/>
      </c>
      <c r="AE4639" s="11" t="str">
        <f t="shared" si="1543"/>
        <v/>
      </c>
      <c r="AF4639" s="11" t="str">
        <f t="shared" si="1544"/>
        <v/>
      </c>
      <c r="AG4639" s="11" t="str">
        <f t="shared" si="1545"/>
        <v/>
      </c>
      <c r="AH4639" s="11" t="str">
        <f t="shared" si="1546"/>
        <v/>
      </c>
      <c r="AI4639" s="11" t="str">
        <f t="shared" si="1547"/>
        <v/>
      </c>
      <c r="AJ4639" s="11" t="str">
        <f t="shared" si="1548"/>
        <v/>
      </c>
      <c r="AK4639" s="11" t="str">
        <f t="shared" si="1549"/>
        <v/>
      </c>
      <c r="AN4639" s="11" t="str">
        <f t="shared" si="1550"/>
        <v/>
      </c>
      <c r="AO4639" s="11" t="str">
        <f t="shared" si="1551"/>
        <v/>
      </c>
      <c r="AP4639" s="11" t="str">
        <f t="shared" si="1552"/>
        <v/>
      </c>
      <c r="AT4639" s="11" t="str">
        <f t="shared" si="1553"/>
        <v/>
      </c>
      <c r="AU4639" s="11" t="str">
        <f t="shared" si="1554"/>
        <v/>
      </c>
      <c r="AV4639" s="11" t="str">
        <f t="shared" si="1555"/>
        <v/>
      </c>
      <c r="AW4639" s="11" t="str">
        <f t="shared" si="1556"/>
        <v/>
      </c>
      <c r="AX4639" s="11" t="str">
        <f t="shared" si="1557"/>
        <v/>
      </c>
      <c r="AY4639" s="11" t="str">
        <f t="shared" si="1558"/>
        <v/>
      </c>
      <c r="AZ4639" s="11" t="str">
        <f t="shared" si="1559"/>
        <v/>
      </c>
      <c r="BA4639" s="11" t="str">
        <f t="shared" si="1560"/>
        <v xml:space="preserve"> </v>
      </c>
      <c r="BB4639" s="11" t="str">
        <f>IFERROR(IF(AW4639="","",VLOOKUP(AW4639,SUSS!R:S,2,FALSE)),AY4639*SUSS!$M$2)</f>
        <v/>
      </c>
      <c r="BC4639" s="11" t="str">
        <f t="shared" si="1561"/>
        <v/>
      </c>
    </row>
    <row r="4640" spans="29:55">
      <c r="AC4640" s="11" t="str">
        <f t="shared" si="1541"/>
        <v/>
      </c>
      <c r="AD4640" s="11" t="str">
        <f t="shared" si="1542"/>
        <v/>
      </c>
      <c r="AE4640" s="11" t="str">
        <f t="shared" si="1543"/>
        <v/>
      </c>
      <c r="AF4640" s="11" t="str">
        <f t="shared" si="1544"/>
        <v/>
      </c>
      <c r="AG4640" s="11" t="str">
        <f t="shared" si="1545"/>
        <v/>
      </c>
      <c r="AH4640" s="11" t="str">
        <f t="shared" si="1546"/>
        <v/>
      </c>
      <c r="AI4640" s="11" t="str">
        <f t="shared" si="1547"/>
        <v/>
      </c>
      <c r="AJ4640" s="11" t="str">
        <f t="shared" si="1548"/>
        <v/>
      </c>
      <c r="AK4640" s="11" t="str">
        <f t="shared" si="1549"/>
        <v/>
      </c>
      <c r="AN4640" s="11" t="str">
        <f t="shared" si="1550"/>
        <v/>
      </c>
      <c r="AO4640" s="11" t="str">
        <f t="shared" si="1551"/>
        <v/>
      </c>
      <c r="AP4640" s="11" t="str">
        <f t="shared" si="1552"/>
        <v/>
      </c>
      <c r="AT4640" s="11" t="str">
        <f t="shared" si="1553"/>
        <v/>
      </c>
      <c r="AU4640" s="11" t="str">
        <f t="shared" si="1554"/>
        <v/>
      </c>
      <c r="AV4640" s="11" t="str">
        <f t="shared" si="1555"/>
        <v/>
      </c>
      <c r="AW4640" s="11" t="str">
        <f t="shared" si="1556"/>
        <v/>
      </c>
      <c r="AX4640" s="11" t="str">
        <f t="shared" si="1557"/>
        <v/>
      </c>
      <c r="AY4640" s="11" t="str">
        <f t="shared" si="1558"/>
        <v/>
      </c>
      <c r="AZ4640" s="11" t="str">
        <f t="shared" si="1559"/>
        <v/>
      </c>
      <c r="BA4640" s="11" t="str">
        <f t="shared" si="1560"/>
        <v xml:space="preserve"> </v>
      </c>
      <c r="BB4640" s="11" t="str">
        <f>IFERROR(IF(AW4640="","",VLOOKUP(AW4640,SUSS!R:S,2,FALSE)),AY4640*SUSS!$M$2)</f>
        <v/>
      </c>
      <c r="BC4640" s="11" t="str">
        <f t="shared" si="1561"/>
        <v/>
      </c>
    </row>
    <row r="4641" spans="29:55">
      <c r="AC4641" s="11" t="str">
        <f t="shared" ref="AC4641:AC4704" si="1562">IF($E4641=$AD$1,IF($G4641=$AE$1,A4641,""),"")</f>
        <v/>
      </c>
      <c r="AD4641" s="11" t="str">
        <f t="shared" ref="AD4641:AD4704" si="1563">IF($E4641=$AD$1,IF($G4641=$AE$1,E4641,""),"")</f>
        <v/>
      </c>
      <c r="AE4641" s="11" t="str">
        <f t="shared" ref="AE4641:AE4704" si="1564">IF($E4641=$AD$1,IF($G4641=$AE$1,F4641,""),"")</f>
        <v/>
      </c>
      <c r="AF4641" s="11" t="str">
        <f t="shared" ref="AF4641:AF4704" si="1565">IF($E4641=$AD$1,IF($G4641=$AE$1,G4641,""),"")</f>
        <v/>
      </c>
      <c r="AG4641" s="11" t="str">
        <f t="shared" ref="AG4641:AG4704" si="1566">IF($E4641=$AD$1,IF($G4641=$AE$1,I4641,""),"")</f>
        <v/>
      </c>
      <c r="AH4641" s="11" t="str">
        <f t="shared" ref="AH4641:AH4704" si="1567">IF($E4641=$AD$1,IF($G4641=$AE$1,J4641,""),"")</f>
        <v/>
      </c>
      <c r="AI4641" s="11" t="str">
        <f t="shared" ref="AI4641:AI4704" si="1568">IF($E4641=$AD$1,IF($G4641=$AE$1,K4641,""),"")</f>
        <v/>
      </c>
      <c r="AJ4641" s="11" t="str">
        <f t="shared" ref="AJ4641:AJ4704" si="1569">IF($E4641=$AD$1,IF($G4641=$AE$1,B4641,""),"")</f>
        <v/>
      </c>
      <c r="AK4641" s="11" t="str">
        <f t="shared" ref="AK4641:AK4704" si="1570">IF($E4641=$AD$1,IF($G4641=$AE$1,C4641,""),"")</f>
        <v/>
      </c>
      <c r="AN4641" s="11" t="str">
        <f t="shared" ref="AN4641:AN4704" si="1571">LEFT(AO4641,7)</f>
        <v/>
      </c>
      <c r="AO4641" s="11" t="str">
        <f t="shared" ref="AO4641:AO4704" si="1572">IF(AF4641=$AE$1,AJ4641&amp;"/"&amp;AK4641&amp;" "&amp;AD4641,"")</f>
        <v/>
      </c>
      <c r="AP4641" s="11" t="str">
        <f t="shared" ref="AP4641:AP4704" si="1573">IF(AO4641&lt;&gt;"",AI4641,"")</f>
        <v/>
      </c>
      <c r="AT4641" s="11" t="str">
        <f t="shared" ref="AT4641:AT4704" si="1574">IF($Q4641=$AD$1,N4641,"")</f>
        <v/>
      </c>
      <c r="AU4641" s="11" t="str">
        <f t="shared" ref="AU4641:AU4704" si="1575">IF($Q4641=$AD$1,O4641,"")</f>
        <v/>
      </c>
      <c r="AV4641" s="11" t="str">
        <f t="shared" ref="AV4641:AV4704" si="1576">IF($Q4641=$AD$1,P4641,"")</f>
        <v/>
      </c>
      <c r="AW4641" s="11" t="str">
        <f t="shared" ref="AW4641:AW4704" si="1577">IF($Q4641=$AD$1,T4641,"")</f>
        <v/>
      </c>
      <c r="AX4641" s="11" t="str">
        <f t="shared" ref="AX4641:AX4704" si="1578">IF(AW4641&lt;&gt;"",AW4641&amp;" "&amp;$AD$1,"")</f>
        <v/>
      </c>
      <c r="AY4641" s="11" t="str">
        <f t="shared" ref="AY4641:AY4704" si="1579">VLOOKUP(AX4641,AO:AP,2,FALSE)</f>
        <v/>
      </c>
      <c r="AZ4641" s="11" t="str">
        <f t="shared" ref="AZ4641:AZ4704" si="1580">IF(AY4641="","",AV4641/AY4641)</f>
        <v/>
      </c>
      <c r="BA4641" s="11" t="str">
        <f t="shared" ref="BA4641:BA4704" si="1581">AT4641&amp;" "&amp;AU4641</f>
        <v xml:space="preserve"> </v>
      </c>
      <c r="BB4641" s="11" t="str">
        <f>IFERROR(IF(AW4641="","",VLOOKUP(AW4641,SUSS!R:S,2,FALSE)),AY4641*SUSS!$M$2)</f>
        <v/>
      </c>
      <c r="BC4641" s="11" t="str">
        <f t="shared" ref="BC4641:BC4704" si="1582">IFERROR(IF(BB4641&lt;&gt;"",AZ4641*BB4641,""),"VER")</f>
        <v/>
      </c>
    </row>
    <row r="4642" spans="29:55">
      <c r="AC4642" s="11" t="str">
        <f t="shared" si="1562"/>
        <v/>
      </c>
      <c r="AD4642" s="11" t="str">
        <f t="shared" si="1563"/>
        <v/>
      </c>
      <c r="AE4642" s="11" t="str">
        <f t="shared" si="1564"/>
        <v/>
      </c>
      <c r="AF4642" s="11" t="str">
        <f t="shared" si="1565"/>
        <v/>
      </c>
      <c r="AG4642" s="11" t="str">
        <f t="shared" si="1566"/>
        <v/>
      </c>
      <c r="AH4642" s="11" t="str">
        <f t="shared" si="1567"/>
        <v/>
      </c>
      <c r="AI4642" s="11" t="str">
        <f t="shared" si="1568"/>
        <v/>
      </c>
      <c r="AJ4642" s="11" t="str">
        <f t="shared" si="1569"/>
        <v/>
      </c>
      <c r="AK4642" s="11" t="str">
        <f t="shared" si="1570"/>
        <v/>
      </c>
      <c r="AN4642" s="11" t="str">
        <f t="shared" si="1571"/>
        <v/>
      </c>
      <c r="AO4642" s="11" t="str">
        <f t="shared" si="1572"/>
        <v/>
      </c>
      <c r="AP4642" s="11" t="str">
        <f t="shared" si="1573"/>
        <v/>
      </c>
      <c r="AT4642" s="11" t="str">
        <f t="shared" si="1574"/>
        <v/>
      </c>
      <c r="AU4642" s="11" t="str">
        <f t="shared" si="1575"/>
        <v/>
      </c>
      <c r="AV4642" s="11" t="str">
        <f t="shared" si="1576"/>
        <v/>
      </c>
      <c r="AW4642" s="11" t="str">
        <f t="shared" si="1577"/>
        <v/>
      </c>
      <c r="AX4642" s="11" t="str">
        <f t="shared" si="1578"/>
        <v/>
      </c>
      <c r="AY4642" s="11" t="str">
        <f t="shared" si="1579"/>
        <v/>
      </c>
      <c r="AZ4642" s="11" t="str">
        <f t="shared" si="1580"/>
        <v/>
      </c>
      <c r="BA4642" s="11" t="str">
        <f t="shared" si="1581"/>
        <v xml:space="preserve"> </v>
      </c>
      <c r="BB4642" s="11" t="str">
        <f>IFERROR(IF(AW4642="","",VLOOKUP(AW4642,SUSS!R:S,2,FALSE)),AY4642*SUSS!$M$2)</f>
        <v/>
      </c>
      <c r="BC4642" s="11" t="str">
        <f t="shared" si="1582"/>
        <v/>
      </c>
    </row>
    <row r="4643" spans="29:55">
      <c r="AC4643" s="11" t="str">
        <f t="shared" si="1562"/>
        <v/>
      </c>
      <c r="AD4643" s="11" t="str">
        <f t="shared" si="1563"/>
        <v/>
      </c>
      <c r="AE4643" s="11" t="str">
        <f t="shared" si="1564"/>
        <v/>
      </c>
      <c r="AF4643" s="11" t="str">
        <f t="shared" si="1565"/>
        <v/>
      </c>
      <c r="AG4643" s="11" t="str">
        <f t="shared" si="1566"/>
        <v/>
      </c>
      <c r="AH4643" s="11" t="str">
        <f t="shared" si="1567"/>
        <v/>
      </c>
      <c r="AI4643" s="11" t="str">
        <f t="shared" si="1568"/>
        <v/>
      </c>
      <c r="AJ4643" s="11" t="str">
        <f t="shared" si="1569"/>
        <v/>
      </c>
      <c r="AK4643" s="11" t="str">
        <f t="shared" si="1570"/>
        <v/>
      </c>
      <c r="AN4643" s="11" t="str">
        <f t="shared" si="1571"/>
        <v/>
      </c>
      <c r="AO4643" s="11" t="str">
        <f t="shared" si="1572"/>
        <v/>
      </c>
      <c r="AP4643" s="11" t="str">
        <f t="shared" si="1573"/>
        <v/>
      </c>
      <c r="AT4643" s="11" t="str">
        <f t="shared" si="1574"/>
        <v/>
      </c>
      <c r="AU4643" s="11" t="str">
        <f t="shared" si="1575"/>
        <v/>
      </c>
      <c r="AV4643" s="11" t="str">
        <f t="shared" si="1576"/>
        <v/>
      </c>
      <c r="AW4643" s="11" t="str">
        <f t="shared" si="1577"/>
        <v/>
      </c>
      <c r="AX4643" s="11" t="str">
        <f t="shared" si="1578"/>
        <v/>
      </c>
      <c r="AY4643" s="11" t="str">
        <f t="shared" si="1579"/>
        <v/>
      </c>
      <c r="AZ4643" s="11" t="str">
        <f t="shared" si="1580"/>
        <v/>
      </c>
      <c r="BA4643" s="11" t="str">
        <f t="shared" si="1581"/>
        <v xml:space="preserve"> </v>
      </c>
      <c r="BB4643" s="11" t="str">
        <f>IFERROR(IF(AW4643="","",VLOOKUP(AW4643,SUSS!R:S,2,FALSE)),AY4643*SUSS!$M$2)</f>
        <v/>
      </c>
      <c r="BC4643" s="11" t="str">
        <f t="shared" si="1582"/>
        <v/>
      </c>
    </row>
    <row r="4644" spans="29:55">
      <c r="AC4644" s="11" t="str">
        <f t="shared" si="1562"/>
        <v/>
      </c>
      <c r="AD4644" s="11" t="str">
        <f t="shared" si="1563"/>
        <v/>
      </c>
      <c r="AE4644" s="11" t="str">
        <f t="shared" si="1564"/>
        <v/>
      </c>
      <c r="AF4644" s="11" t="str">
        <f t="shared" si="1565"/>
        <v/>
      </c>
      <c r="AG4644" s="11" t="str">
        <f t="shared" si="1566"/>
        <v/>
      </c>
      <c r="AH4644" s="11" t="str">
        <f t="shared" si="1567"/>
        <v/>
      </c>
      <c r="AI4644" s="11" t="str">
        <f t="shared" si="1568"/>
        <v/>
      </c>
      <c r="AJ4644" s="11" t="str">
        <f t="shared" si="1569"/>
        <v/>
      </c>
      <c r="AK4644" s="11" t="str">
        <f t="shared" si="1570"/>
        <v/>
      </c>
      <c r="AN4644" s="11" t="str">
        <f t="shared" si="1571"/>
        <v/>
      </c>
      <c r="AO4644" s="11" t="str">
        <f t="shared" si="1572"/>
        <v/>
      </c>
      <c r="AP4644" s="11" t="str">
        <f t="shared" si="1573"/>
        <v/>
      </c>
      <c r="AT4644" s="11" t="str">
        <f t="shared" si="1574"/>
        <v/>
      </c>
      <c r="AU4644" s="11" t="str">
        <f t="shared" si="1575"/>
        <v/>
      </c>
      <c r="AV4644" s="11" t="str">
        <f t="shared" si="1576"/>
        <v/>
      </c>
      <c r="AW4644" s="11" t="str">
        <f t="shared" si="1577"/>
        <v/>
      </c>
      <c r="AX4644" s="11" t="str">
        <f t="shared" si="1578"/>
        <v/>
      </c>
      <c r="AY4644" s="11" t="str">
        <f t="shared" si="1579"/>
        <v/>
      </c>
      <c r="AZ4644" s="11" t="str">
        <f t="shared" si="1580"/>
        <v/>
      </c>
      <c r="BA4644" s="11" t="str">
        <f t="shared" si="1581"/>
        <v xml:space="preserve"> </v>
      </c>
      <c r="BB4644" s="11" t="str">
        <f>IFERROR(IF(AW4644="","",VLOOKUP(AW4644,SUSS!R:S,2,FALSE)),AY4644*SUSS!$M$2)</f>
        <v/>
      </c>
      <c r="BC4644" s="11" t="str">
        <f t="shared" si="1582"/>
        <v/>
      </c>
    </row>
    <row r="4645" spans="29:55">
      <c r="AC4645" s="11" t="str">
        <f t="shared" si="1562"/>
        <v/>
      </c>
      <c r="AD4645" s="11" t="str">
        <f t="shared" si="1563"/>
        <v/>
      </c>
      <c r="AE4645" s="11" t="str">
        <f t="shared" si="1564"/>
        <v/>
      </c>
      <c r="AF4645" s="11" t="str">
        <f t="shared" si="1565"/>
        <v/>
      </c>
      <c r="AG4645" s="11" t="str">
        <f t="shared" si="1566"/>
        <v/>
      </c>
      <c r="AH4645" s="11" t="str">
        <f t="shared" si="1567"/>
        <v/>
      </c>
      <c r="AI4645" s="11" t="str">
        <f t="shared" si="1568"/>
        <v/>
      </c>
      <c r="AJ4645" s="11" t="str">
        <f t="shared" si="1569"/>
        <v/>
      </c>
      <c r="AK4645" s="11" t="str">
        <f t="shared" si="1570"/>
        <v/>
      </c>
      <c r="AN4645" s="11" t="str">
        <f t="shared" si="1571"/>
        <v/>
      </c>
      <c r="AO4645" s="11" t="str">
        <f t="shared" si="1572"/>
        <v/>
      </c>
      <c r="AP4645" s="11" t="str">
        <f t="shared" si="1573"/>
        <v/>
      </c>
      <c r="AT4645" s="11" t="str">
        <f t="shared" si="1574"/>
        <v/>
      </c>
      <c r="AU4645" s="11" t="str">
        <f t="shared" si="1575"/>
        <v/>
      </c>
      <c r="AV4645" s="11" t="str">
        <f t="shared" si="1576"/>
        <v/>
      </c>
      <c r="AW4645" s="11" t="str">
        <f t="shared" si="1577"/>
        <v/>
      </c>
      <c r="AX4645" s="11" t="str">
        <f t="shared" si="1578"/>
        <v/>
      </c>
      <c r="AY4645" s="11" t="str">
        <f t="shared" si="1579"/>
        <v/>
      </c>
      <c r="AZ4645" s="11" t="str">
        <f t="shared" si="1580"/>
        <v/>
      </c>
      <c r="BA4645" s="11" t="str">
        <f t="shared" si="1581"/>
        <v xml:space="preserve"> </v>
      </c>
      <c r="BB4645" s="11" t="str">
        <f>IFERROR(IF(AW4645="","",VLOOKUP(AW4645,SUSS!R:S,2,FALSE)),AY4645*SUSS!$M$2)</f>
        <v/>
      </c>
      <c r="BC4645" s="11" t="str">
        <f t="shared" si="1582"/>
        <v/>
      </c>
    </row>
    <row r="4646" spans="29:55">
      <c r="AC4646" s="11" t="str">
        <f t="shared" si="1562"/>
        <v/>
      </c>
      <c r="AD4646" s="11" t="str">
        <f t="shared" si="1563"/>
        <v/>
      </c>
      <c r="AE4646" s="11" t="str">
        <f t="shared" si="1564"/>
        <v/>
      </c>
      <c r="AF4646" s="11" t="str">
        <f t="shared" si="1565"/>
        <v/>
      </c>
      <c r="AG4646" s="11" t="str">
        <f t="shared" si="1566"/>
        <v/>
      </c>
      <c r="AH4646" s="11" t="str">
        <f t="shared" si="1567"/>
        <v/>
      </c>
      <c r="AI4646" s="11" t="str">
        <f t="shared" si="1568"/>
        <v/>
      </c>
      <c r="AJ4646" s="11" t="str">
        <f t="shared" si="1569"/>
        <v/>
      </c>
      <c r="AK4646" s="11" t="str">
        <f t="shared" si="1570"/>
        <v/>
      </c>
      <c r="AN4646" s="11" t="str">
        <f t="shared" si="1571"/>
        <v/>
      </c>
      <c r="AO4646" s="11" t="str">
        <f t="shared" si="1572"/>
        <v/>
      </c>
      <c r="AP4646" s="11" t="str">
        <f t="shared" si="1573"/>
        <v/>
      </c>
      <c r="AT4646" s="11" t="str">
        <f t="shared" si="1574"/>
        <v/>
      </c>
      <c r="AU4646" s="11" t="str">
        <f t="shared" si="1575"/>
        <v/>
      </c>
      <c r="AV4646" s="11" t="str">
        <f t="shared" si="1576"/>
        <v/>
      </c>
      <c r="AW4646" s="11" t="str">
        <f t="shared" si="1577"/>
        <v/>
      </c>
      <c r="AX4646" s="11" t="str">
        <f t="shared" si="1578"/>
        <v/>
      </c>
      <c r="AY4646" s="11" t="str">
        <f t="shared" si="1579"/>
        <v/>
      </c>
      <c r="AZ4646" s="11" t="str">
        <f t="shared" si="1580"/>
        <v/>
      </c>
      <c r="BA4646" s="11" t="str">
        <f t="shared" si="1581"/>
        <v xml:space="preserve"> </v>
      </c>
      <c r="BB4646" s="11" t="str">
        <f>IFERROR(IF(AW4646="","",VLOOKUP(AW4646,SUSS!R:S,2,FALSE)),AY4646*SUSS!$M$2)</f>
        <v/>
      </c>
      <c r="BC4646" s="11" t="str">
        <f t="shared" si="1582"/>
        <v/>
      </c>
    </row>
    <row r="4647" spans="29:55">
      <c r="AC4647" s="11" t="str">
        <f t="shared" si="1562"/>
        <v/>
      </c>
      <c r="AD4647" s="11" t="str">
        <f t="shared" si="1563"/>
        <v/>
      </c>
      <c r="AE4647" s="11" t="str">
        <f t="shared" si="1564"/>
        <v/>
      </c>
      <c r="AF4647" s="11" t="str">
        <f t="shared" si="1565"/>
        <v/>
      </c>
      <c r="AG4647" s="11" t="str">
        <f t="shared" si="1566"/>
        <v/>
      </c>
      <c r="AH4647" s="11" t="str">
        <f t="shared" si="1567"/>
        <v/>
      </c>
      <c r="AI4647" s="11" t="str">
        <f t="shared" si="1568"/>
        <v/>
      </c>
      <c r="AJ4647" s="11" t="str">
        <f t="shared" si="1569"/>
        <v/>
      </c>
      <c r="AK4647" s="11" t="str">
        <f t="shared" si="1570"/>
        <v/>
      </c>
      <c r="AN4647" s="11" t="str">
        <f t="shared" si="1571"/>
        <v/>
      </c>
      <c r="AO4647" s="11" t="str">
        <f t="shared" si="1572"/>
        <v/>
      </c>
      <c r="AP4647" s="11" t="str">
        <f t="shared" si="1573"/>
        <v/>
      </c>
      <c r="AT4647" s="11" t="str">
        <f t="shared" si="1574"/>
        <v/>
      </c>
      <c r="AU4647" s="11" t="str">
        <f t="shared" si="1575"/>
        <v/>
      </c>
      <c r="AV4647" s="11" t="str">
        <f t="shared" si="1576"/>
        <v/>
      </c>
      <c r="AW4647" s="11" t="str">
        <f t="shared" si="1577"/>
        <v/>
      </c>
      <c r="AX4647" s="11" t="str">
        <f t="shared" si="1578"/>
        <v/>
      </c>
      <c r="AY4647" s="11" t="str">
        <f t="shared" si="1579"/>
        <v/>
      </c>
      <c r="AZ4647" s="11" t="str">
        <f t="shared" si="1580"/>
        <v/>
      </c>
      <c r="BA4647" s="11" t="str">
        <f t="shared" si="1581"/>
        <v xml:space="preserve"> </v>
      </c>
      <c r="BB4647" s="11" t="str">
        <f>IFERROR(IF(AW4647="","",VLOOKUP(AW4647,SUSS!R:S,2,FALSE)),AY4647*SUSS!$M$2)</f>
        <v/>
      </c>
      <c r="BC4647" s="11" t="str">
        <f t="shared" si="1582"/>
        <v/>
      </c>
    </row>
    <row r="4648" spans="29:55">
      <c r="AC4648" s="11" t="str">
        <f t="shared" si="1562"/>
        <v/>
      </c>
      <c r="AD4648" s="11" t="str">
        <f t="shared" si="1563"/>
        <v/>
      </c>
      <c r="AE4648" s="11" t="str">
        <f t="shared" si="1564"/>
        <v/>
      </c>
      <c r="AF4648" s="11" t="str">
        <f t="shared" si="1565"/>
        <v/>
      </c>
      <c r="AG4648" s="11" t="str">
        <f t="shared" si="1566"/>
        <v/>
      </c>
      <c r="AH4648" s="11" t="str">
        <f t="shared" si="1567"/>
        <v/>
      </c>
      <c r="AI4648" s="11" t="str">
        <f t="shared" si="1568"/>
        <v/>
      </c>
      <c r="AJ4648" s="11" t="str">
        <f t="shared" si="1569"/>
        <v/>
      </c>
      <c r="AK4648" s="11" t="str">
        <f t="shared" si="1570"/>
        <v/>
      </c>
      <c r="AN4648" s="11" t="str">
        <f t="shared" si="1571"/>
        <v/>
      </c>
      <c r="AO4648" s="11" t="str">
        <f t="shared" si="1572"/>
        <v/>
      </c>
      <c r="AP4648" s="11" t="str">
        <f t="shared" si="1573"/>
        <v/>
      </c>
      <c r="AT4648" s="11" t="str">
        <f t="shared" si="1574"/>
        <v/>
      </c>
      <c r="AU4648" s="11" t="str">
        <f t="shared" si="1575"/>
        <v/>
      </c>
      <c r="AV4648" s="11" t="str">
        <f t="shared" si="1576"/>
        <v/>
      </c>
      <c r="AW4648" s="11" t="str">
        <f t="shared" si="1577"/>
        <v/>
      </c>
      <c r="AX4648" s="11" t="str">
        <f t="shared" si="1578"/>
        <v/>
      </c>
      <c r="AY4648" s="11" t="str">
        <f t="shared" si="1579"/>
        <v/>
      </c>
      <c r="AZ4648" s="11" t="str">
        <f t="shared" si="1580"/>
        <v/>
      </c>
      <c r="BA4648" s="11" t="str">
        <f t="shared" si="1581"/>
        <v xml:space="preserve"> </v>
      </c>
      <c r="BB4648" s="11" t="str">
        <f>IFERROR(IF(AW4648="","",VLOOKUP(AW4648,SUSS!R:S,2,FALSE)),AY4648*SUSS!$M$2)</f>
        <v/>
      </c>
      <c r="BC4648" s="11" t="str">
        <f t="shared" si="1582"/>
        <v/>
      </c>
    </row>
    <row r="4649" spans="29:55">
      <c r="AC4649" s="11" t="str">
        <f t="shared" si="1562"/>
        <v/>
      </c>
      <c r="AD4649" s="11" t="str">
        <f t="shared" si="1563"/>
        <v/>
      </c>
      <c r="AE4649" s="11" t="str">
        <f t="shared" si="1564"/>
        <v/>
      </c>
      <c r="AF4649" s="11" t="str">
        <f t="shared" si="1565"/>
        <v/>
      </c>
      <c r="AG4649" s="11" t="str">
        <f t="shared" si="1566"/>
        <v/>
      </c>
      <c r="AH4649" s="11" t="str">
        <f t="shared" si="1567"/>
        <v/>
      </c>
      <c r="AI4649" s="11" t="str">
        <f t="shared" si="1568"/>
        <v/>
      </c>
      <c r="AJ4649" s="11" t="str">
        <f t="shared" si="1569"/>
        <v/>
      </c>
      <c r="AK4649" s="11" t="str">
        <f t="shared" si="1570"/>
        <v/>
      </c>
      <c r="AN4649" s="11" t="str">
        <f t="shared" si="1571"/>
        <v/>
      </c>
      <c r="AO4649" s="11" t="str">
        <f t="shared" si="1572"/>
        <v/>
      </c>
      <c r="AP4649" s="11" t="str">
        <f t="shared" si="1573"/>
        <v/>
      </c>
      <c r="AT4649" s="11" t="str">
        <f t="shared" si="1574"/>
        <v/>
      </c>
      <c r="AU4649" s="11" t="str">
        <f t="shared" si="1575"/>
        <v/>
      </c>
      <c r="AV4649" s="11" t="str">
        <f t="shared" si="1576"/>
        <v/>
      </c>
      <c r="AW4649" s="11" t="str">
        <f t="shared" si="1577"/>
        <v/>
      </c>
      <c r="AX4649" s="11" t="str">
        <f t="shared" si="1578"/>
        <v/>
      </c>
      <c r="AY4649" s="11" t="str">
        <f t="shared" si="1579"/>
        <v/>
      </c>
      <c r="AZ4649" s="11" t="str">
        <f t="shared" si="1580"/>
        <v/>
      </c>
      <c r="BA4649" s="11" t="str">
        <f t="shared" si="1581"/>
        <v xml:space="preserve"> </v>
      </c>
      <c r="BB4649" s="11" t="str">
        <f>IFERROR(IF(AW4649="","",VLOOKUP(AW4649,SUSS!R:S,2,FALSE)),AY4649*SUSS!$M$2)</f>
        <v/>
      </c>
      <c r="BC4649" s="11" t="str">
        <f t="shared" si="1582"/>
        <v/>
      </c>
    </row>
    <row r="4650" spans="29:55">
      <c r="AC4650" s="11" t="str">
        <f t="shared" si="1562"/>
        <v/>
      </c>
      <c r="AD4650" s="11" t="str">
        <f t="shared" si="1563"/>
        <v/>
      </c>
      <c r="AE4650" s="11" t="str">
        <f t="shared" si="1564"/>
        <v/>
      </c>
      <c r="AF4650" s="11" t="str">
        <f t="shared" si="1565"/>
        <v/>
      </c>
      <c r="AG4650" s="11" t="str">
        <f t="shared" si="1566"/>
        <v/>
      </c>
      <c r="AH4650" s="11" t="str">
        <f t="shared" si="1567"/>
        <v/>
      </c>
      <c r="AI4650" s="11" t="str">
        <f t="shared" si="1568"/>
        <v/>
      </c>
      <c r="AJ4650" s="11" t="str">
        <f t="shared" si="1569"/>
        <v/>
      </c>
      <c r="AK4650" s="11" t="str">
        <f t="shared" si="1570"/>
        <v/>
      </c>
      <c r="AN4650" s="11" t="str">
        <f t="shared" si="1571"/>
        <v/>
      </c>
      <c r="AO4650" s="11" t="str">
        <f t="shared" si="1572"/>
        <v/>
      </c>
      <c r="AP4650" s="11" t="str">
        <f t="shared" si="1573"/>
        <v/>
      </c>
      <c r="AT4650" s="11" t="str">
        <f t="shared" si="1574"/>
        <v/>
      </c>
      <c r="AU4650" s="11" t="str">
        <f t="shared" si="1575"/>
        <v/>
      </c>
      <c r="AV4650" s="11" t="str">
        <f t="shared" si="1576"/>
        <v/>
      </c>
      <c r="AW4650" s="11" t="str">
        <f t="shared" si="1577"/>
        <v/>
      </c>
      <c r="AX4650" s="11" t="str">
        <f t="shared" si="1578"/>
        <v/>
      </c>
      <c r="AY4650" s="11" t="str">
        <f t="shared" si="1579"/>
        <v/>
      </c>
      <c r="AZ4650" s="11" t="str">
        <f t="shared" si="1580"/>
        <v/>
      </c>
      <c r="BA4650" s="11" t="str">
        <f t="shared" si="1581"/>
        <v xml:space="preserve"> </v>
      </c>
      <c r="BB4650" s="11" t="str">
        <f>IFERROR(IF(AW4650="","",VLOOKUP(AW4650,SUSS!R:S,2,FALSE)),AY4650*SUSS!$M$2)</f>
        <v/>
      </c>
      <c r="BC4650" s="11" t="str">
        <f t="shared" si="1582"/>
        <v/>
      </c>
    </row>
    <row r="4651" spans="29:55">
      <c r="AC4651" s="11" t="str">
        <f t="shared" si="1562"/>
        <v/>
      </c>
      <c r="AD4651" s="11" t="str">
        <f t="shared" si="1563"/>
        <v/>
      </c>
      <c r="AE4651" s="11" t="str">
        <f t="shared" si="1564"/>
        <v/>
      </c>
      <c r="AF4651" s="11" t="str">
        <f t="shared" si="1565"/>
        <v/>
      </c>
      <c r="AG4651" s="11" t="str">
        <f t="shared" si="1566"/>
        <v/>
      </c>
      <c r="AH4651" s="11" t="str">
        <f t="shared" si="1567"/>
        <v/>
      </c>
      <c r="AI4651" s="11" t="str">
        <f t="shared" si="1568"/>
        <v/>
      </c>
      <c r="AJ4651" s="11" t="str">
        <f t="shared" si="1569"/>
        <v/>
      </c>
      <c r="AK4651" s="11" t="str">
        <f t="shared" si="1570"/>
        <v/>
      </c>
      <c r="AN4651" s="11" t="str">
        <f t="shared" si="1571"/>
        <v/>
      </c>
      <c r="AO4651" s="11" t="str">
        <f t="shared" si="1572"/>
        <v/>
      </c>
      <c r="AP4651" s="11" t="str">
        <f t="shared" si="1573"/>
        <v/>
      </c>
      <c r="AT4651" s="11" t="str">
        <f t="shared" si="1574"/>
        <v/>
      </c>
      <c r="AU4651" s="11" t="str">
        <f t="shared" si="1575"/>
        <v/>
      </c>
      <c r="AV4651" s="11" t="str">
        <f t="shared" si="1576"/>
        <v/>
      </c>
      <c r="AW4651" s="11" t="str">
        <f t="shared" si="1577"/>
        <v/>
      </c>
      <c r="AX4651" s="11" t="str">
        <f t="shared" si="1578"/>
        <v/>
      </c>
      <c r="AY4651" s="11" t="str">
        <f t="shared" si="1579"/>
        <v/>
      </c>
      <c r="AZ4651" s="11" t="str">
        <f t="shared" si="1580"/>
        <v/>
      </c>
      <c r="BA4651" s="11" t="str">
        <f t="shared" si="1581"/>
        <v xml:space="preserve"> </v>
      </c>
      <c r="BB4651" s="11" t="str">
        <f>IFERROR(IF(AW4651="","",VLOOKUP(AW4651,SUSS!R:S,2,FALSE)),AY4651*SUSS!$M$2)</f>
        <v/>
      </c>
      <c r="BC4651" s="11" t="str">
        <f t="shared" si="1582"/>
        <v/>
      </c>
    </row>
    <row r="4652" spans="29:55">
      <c r="AC4652" s="11" t="str">
        <f t="shared" si="1562"/>
        <v/>
      </c>
      <c r="AD4652" s="11" t="str">
        <f t="shared" si="1563"/>
        <v/>
      </c>
      <c r="AE4652" s="11" t="str">
        <f t="shared" si="1564"/>
        <v/>
      </c>
      <c r="AF4652" s="11" t="str">
        <f t="shared" si="1565"/>
        <v/>
      </c>
      <c r="AG4652" s="11" t="str">
        <f t="shared" si="1566"/>
        <v/>
      </c>
      <c r="AH4652" s="11" t="str">
        <f t="shared" si="1567"/>
        <v/>
      </c>
      <c r="AI4652" s="11" t="str">
        <f t="shared" si="1568"/>
        <v/>
      </c>
      <c r="AJ4652" s="11" t="str">
        <f t="shared" si="1569"/>
        <v/>
      </c>
      <c r="AK4652" s="11" t="str">
        <f t="shared" si="1570"/>
        <v/>
      </c>
      <c r="AN4652" s="11" t="str">
        <f t="shared" si="1571"/>
        <v/>
      </c>
      <c r="AO4652" s="11" t="str">
        <f t="shared" si="1572"/>
        <v/>
      </c>
      <c r="AP4652" s="11" t="str">
        <f t="shared" si="1573"/>
        <v/>
      </c>
      <c r="AT4652" s="11" t="str">
        <f t="shared" si="1574"/>
        <v/>
      </c>
      <c r="AU4652" s="11" t="str">
        <f t="shared" si="1575"/>
        <v/>
      </c>
      <c r="AV4652" s="11" t="str">
        <f t="shared" si="1576"/>
        <v/>
      </c>
      <c r="AW4652" s="11" t="str">
        <f t="shared" si="1577"/>
        <v/>
      </c>
      <c r="AX4652" s="11" t="str">
        <f t="shared" si="1578"/>
        <v/>
      </c>
      <c r="AY4652" s="11" t="str">
        <f t="shared" si="1579"/>
        <v/>
      </c>
      <c r="AZ4652" s="11" t="str">
        <f t="shared" si="1580"/>
        <v/>
      </c>
      <c r="BA4652" s="11" t="str">
        <f t="shared" si="1581"/>
        <v xml:space="preserve"> </v>
      </c>
      <c r="BB4652" s="11" t="str">
        <f>IFERROR(IF(AW4652="","",VLOOKUP(AW4652,SUSS!R:S,2,FALSE)),AY4652*SUSS!$M$2)</f>
        <v/>
      </c>
      <c r="BC4652" s="11" t="str">
        <f t="shared" si="1582"/>
        <v/>
      </c>
    </row>
    <row r="4653" spans="29:55">
      <c r="AC4653" s="11" t="str">
        <f t="shared" si="1562"/>
        <v/>
      </c>
      <c r="AD4653" s="11" t="str">
        <f t="shared" si="1563"/>
        <v/>
      </c>
      <c r="AE4653" s="11" t="str">
        <f t="shared" si="1564"/>
        <v/>
      </c>
      <c r="AF4653" s="11" t="str">
        <f t="shared" si="1565"/>
        <v/>
      </c>
      <c r="AG4653" s="11" t="str">
        <f t="shared" si="1566"/>
        <v/>
      </c>
      <c r="AH4653" s="11" t="str">
        <f t="shared" si="1567"/>
        <v/>
      </c>
      <c r="AI4653" s="11" t="str">
        <f t="shared" si="1568"/>
        <v/>
      </c>
      <c r="AJ4653" s="11" t="str">
        <f t="shared" si="1569"/>
        <v/>
      </c>
      <c r="AK4653" s="11" t="str">
        <f t="shared" si="1570"/>
        <v/>
      </c>
      <c r="AN4653" s="11" t="str">
        <f t="shared" si="1571"/>
        <v/>
      </c>
      <c r="AO4653" s="11" t="str">
        <f t="shared" si="1572"/>
        <v/>
      </c>
      <c r="AP4653" s="11" t="str">
        <f t="shared" si="1573"/>
        <v/>
      </c>
      <c r="AT4653" s="11" t="str">
        <f t="shared" si="1574"/>
        <v/>
      </c>
      <c r="AU4653" s="11" t="str">
        <f t="shared" si="1575"/>
        <v/>
      </c>
      <c r="AV4653" s="11" t="str">
        <f t="shared" si="1576"/>
        <v/>
      </c>
      <c r="AW4653" s="11" t="str">
        <f t="shared" si="1577"/>
        <v/>
      </c>
      <c r="AX4653" s="11" t="str">
        <f t="shared" si="1578"/>
        <v/>
      </c>
      <c r="AY4653" s="11" t="str">
        <f t="shared" si="1579"/>
        <v/>
      </c>
      <c r="AZ4653" s="11" t="str">
        <f t="shared" si="1580"/>
        <v/>
      </c>
      <c r="BA4653" s="11" t="str">
        <f t="shared" si="1581"/>
        <v xml:space="preserve"> </v>
      </c>
      <c r="BB4653" s="11" t="str">
        <f>IFERROR(IF(AW4653="","",VLOOKUP(AW4653,SUSS!R:S,2,FALSE)),AY4653*SUSS!$M$2)</f>
        <v/>
      </c>
      <c r="BC4653" s="11" t="str">
        <f t="shared" si="1582"/>
        <v/>
      </c>
    </row>
    <row r="4654" spans="29:55">
      <c r="AC4654" s="11" t="str">
        <f t="shared" si="1562"/>
        <v/>
      </c>
      <c r="AD4654" s="11" t="str">
        <f t="shared" si="1563"/>
        <v/>
      </c>
      <c r="AE4654" s="11" t="str">
        <f t="shared" si="1564"/>
        <v/>
      </c>
      <c r="AF4654" s="11" t="str">
        <f t="shared" si="1565"/>
        <v/>
      </c>
      <c r="AG4654" s="11" t="str">
        <f t="shared" si="1566"/>
        <v/>
      </c>
      <c r="AH4654" s="11" t="str">
        <f t="shared" si="1567"/>
        <v/>
      </c>
      <c r="AI4654" s="11" t="str">
        <f t="shared" si="1568"/>
        <v/>
      </c>
      <c r="AJ4654" s="11" t="str">
        <f t="shared" si="1569"/>
        <v/>
      </c>
      <c r="AK4654" s="11" t="str">
        <f t="shared" si="1570"/>
        <v/>
      </c>
      <c r="AN4654" s="11" t="str">
        <f t="shared" si="1571"/>
        <v/>
      </c>
      <c r="AO4654" s="11" t="str">
        <f t="shared" si="1572"/>
        <v/>
      </c>
      <c r="AP4654" s="11" t="str">
        <f t="shared" si="1573"/>
        <v/>
      </c>
      <c r="AT4654" s="11" t="str">
        <f t="shared" si="1574"/>
        <v/>
      </c>
      <c r="AU4654" s="11" t="str">
        <f t="shared" si="1575"/>
        <v/>
      </c>
      <c r="AV4654" s="11" t="str">
        <f t="shared" si="1576"/>
        <v/>
      </c>
      <c r="AW4654" s="11" t="str">
        <f t="shared" si="1577"/>
        <v/>
      </c>
      <c r="AX4654" s="11" t="str">
        <f t="shared" si="1578"/>
        <v/>
      </c>
      <c r="AY4654" s="11" t="str">
        <f t="shared" si="1579"/>
        <v/>
      </c>
      <c r="AZ4654" s="11" t="str">
        <f t="shared" si="1580"/>
        <v/>
      </c>
      <c r="BA4654" s="11" t="str">
        <f t="shared" si="1581"/>
        <v xml:space="preserve"> </v>
      </c>
      <c r="BB4654" s="11" t="str">
        <f>IFERROR(IF(AW4654="","",VLOOKUP(AW4654,SUSS!R:S,2,FALSE)),AY4654*SUSS!$M$2)</f>
        <v/>
      </c>
      <c r="BC4654" s="11" t="str">
        <f t="shared" si="1582"/>
        <v/>
      </c>
    </row>
    <row r="4655" spans="29:55">
      <c r="AC4655" s="11" t="str">
        <f t="shared" si="1562"/>
        <v/>
      </c>
      <c r="AD4655" s="11" t="str">
        <f t="shared" si="1563"/>
        <v/>
      </c>
      <c r="AE4655" s="11" t="str">
        <f t="shared" si="1564"/>
        <v/>
      </c>
      <c r="AF4655" s="11" t="str">
        <f t="shared" si="1565"/>
        <v/>
      </c>
      <c r="AG4655" s="11" t="str">
        <f t="shared" si="1566"/>
        <v/>
      </c>
      <c r="AH4655" s="11" t="str">
        <f t="shared" si="1567"/>
        <v/>
      </c>
      <c r="AI4655" s="11" t="str">
        <f t="shared" si="1568"/>
        <v/>
      </c>
      <c r="AJ4655" s="11" t="str">
        <f t="shared" si="1569"/>
        <v/>
      </c>
      <c r="AK4655" s="11" t="str">
        <f t="shared" si="1570"/>
        <v/>
      </c>
      <c r="AN4655" s="11" t="str">
        <f t="shared" si="1571"/>
        <v/>
      </c>
      <c r="AO4655" s="11" t="str">
        <f t="shared" si="1572"/>
        <v/>
      </c>
      <c r="AP4655" s="11" t="str">
        <f t="shared" si="1573"/>
        <v/>
      </c>
      <c r="AT4655" s="11" t="str">
        <f t="shared" si="1574"/>
        <v/>
      </c>
      <c r="AU4655" s="11" t="str">
        <f t="shared" si="1575"/>
        <v/>
      </c>
      <c r="AV4655" s="11" t="str">
        <f t="shared" si="1576"/>
        <v/>
      </c>
      <c r="AW4655" s="11" t="str">
        <f t="shared" si="1577"/>
        <v/>
      </c>
      <c r="AX4655" s="11" t="str">
        <f t="shared" si="1578"/>
        <v/>
      </c>
      <c r="AY4655" s="11" t="str">
        <f t="shared" si="1579"/>
        <v/>
      </c>
      <c r="AZ4655" s="11" t="str">
        <f t="shared" si="1580"/>
        <v/>
      </c>
      <c r="BA4655" s="11" t="str">
        <f t="shared" si="1581"/>
        <v xml:space="preserve"> </v>
      </c>
      <c r="BB4655" s="11" t="str">
        <f>IFERROR(IF(AW4655="","",VLOOKUP(AW4655,SUSS!R:S,2,FALSE)),AY4655*SUSS!$M$2)</f>
        <v/>
      </c>
      <c r="BC4655" s="11" t="str">
        <f t="shared" si="1582"/>
        <v/>
      </c>
    </row>
    <row r="4656" spans="29:55">
      <c r="AC4656" s="11" t="str">
        <f t="shared" si="1562"/>
        <v/>
      </c>
      <c r="AD4656" s="11" t="str">
        <f t="shared" si="1563"/>
        <v/>
      </c>
      <c r="AE4656" s="11" t="str">
        <f t="shared" si="1564"/>
        <v/>
      </c>
      <c r="AF4656" s="11" t="str">
        <f t="shared" si="1565"/>
        <v/>
      </c>
      <c r="AG4656" s="11" t="str">
        <f t="shared" si="1566"/>
        <v/>
      </c>
      <c r="AH4656" s="11" t="str">
        <f t="shared" si="1567"/>
        <v/>
      </c>
      <c r="AI4656" s="11" t="str">
        <f t="shared" si="1568"/>
        <v/>
      </c>
      <c r="AJ4656" s="11" t="str">
        <f t="shared" si="1569"/>
        <v/>
      </c>
      <c r="AK4656" s="11" t="str">
        <f t="shared" si="1570"/>
        <v/>
      </c>
      <c r="AN4656" s="11" t="str">
        <f t="shared" si="1571"/>
        <v/>
      </c>
      <c r="AO4656" s="11" t="str">
        <f t="shared" si="1572"/>
        <v/>
      </c>
      <c r="AP4656" s="11" t="str">
        <f t="shared" si="1573"/>
        <v/>
      </c>
      <c r="AT4656" s="11" t="str">
        <f t="shared" si="1574"/>
        <v/>
      </c>
      <c r="AU4656" s="11" t="str">
        <f t="shared" si="1575"/>
        <v/>
      </c>
      <c r="AV4656" s="11" t="str">
        <f t="shared" si="1576"/>
        <v/>
      </c>
      <c r="AW4656" s="11" t="str">
        <f t="shared" si="1577"/>
        <v/>
      </c>
      <c r="AX4656" s="11" t="str">
        <f t="shared" si="1578"/>
        <v/>
      </c>
      <c r="AY4656" s="11" t="str">
        <f t="shared" si="1579"/>
        <v/>
      </c>
      <c r="AZ4656" s="11" t="str">
        <f t="shared" si="1580"/>
        <v/>
      </c>
      <c r="BA4656" s="11" t="str">
        <f t="shared" si="1581"/>
        <v xml:space="preserve"> </v>
      </c>
      <c r="BB4656" s="11" t="str">
        <f>IFERROR(IF(AW4656="","",VLOOKUP(AW4656,SUSS!R:S,2,FALSE)),AY4656*SUSS!$M$2)</f>
        <v/>
      </c>
      <c r="BC4656" s="11" t="str">
        <f t="shared" si="1582"/>
        <v/>
      </c>
    </row>
    <row r="4657" spans="29:55">
      <c r="AC4657" s="11" t="str">
        <f t="shared" si="1562"/>
        <v/>
      </c>
      <c r="AD4657" s="11" t="str">
        <f t="shared" si="1563"/>
        <v/>
      </c>
      <c r="AE4657" s="11" t="str">
        <f t="shared" si="1564"/>
        <v/>
      </c>
      <c r="AF4657" s="11" t="str">
        <f t="shared" si="1565"/>
        <v/>
      </c>
      <c r="AG4657" s="11" t="str">
        <f t="shared" si="1566"/>
        <v/>
      </c>
      <c r="AH4657" s="11" t="str">
        <f t="shared" si="1567"/>
        <v/>
      </c>
      <c r="AI4657" s="11" t="str">
        <f t="shared" si="1568"/>
        <v/>
      </c>
      <c r="AJ4657" s="11" t="str">
        <f t="shared" si="1569"/>
        <v/>
      </c>
      <c r="AK4657" s="11" t="str">
        <f t="shared" si="1570"/>
        <v/>
      </c>
      <c r="AN4657" s="11" t="str">
        <f t="shared" si="1571"/>
        <v/>
      </c>
      <c r="AO4657" s="11" t="str">
        <f t="shared" si="1572"/>
        <v/>
      </c>
      <c r="AP4657" s="11" t="str">
        <f t="shared" si="1573"/>
        <v/>
      </c>
      <c r="AT4657" s="11" t="str">
        <f t="shared" si="1574"/>
        <v/>
      </c>
      <c r="AU4657" s="11" t="str">
        <f t="shared" si="1575"/>
        <v/>
      </c>
      <c r="AV4657" s="11" t="str">
        <f t="shared" si="1576"/>
        <v/>
      </c>
      <c r="AW4657" s="11" t="str">
        <f t="shared" si="1577"/>
        <v/>
      </c>
      <c r="AX4657" s="11" t="str">
        <f t="shared" si="1578"/>
        <v/>
      </c>
      <c r="AY4657" s="11" t="str">
        <f t="shared" si="1579"/>
        <v/>
      </c>
      <c r="AZ4657" s="11" t="str">
        <f t="shared" si="1580"/>
        <v/>
      </c>
      <c r="BA4657" s="11" t="str">
        <f t="shared" si="1581"/>
        <v xml:space="preserve"> </v>
      </c>
      <c r="BB4657" s="11" t="str">
        <f>IFERROR(IF(AW4657="","",VLOOKUP(AW4657,SUSS!R:S,2,FALSE)),AY4657*SUSS!$M$2)</f>
        <v/>
      </c>
      <c r="BC4657" s="11" t="str">
        <f t="shared" si="1582"/>
        <v/>
      </c>
    </row>
    <row r="4658" spans="29:55">
      <c r="AC4658" s="11" t="str">
        <f t="shared" si="1562"/>
        <v/>
      </c>
      <c r="AD4658" s="11" t="str">
        <f t="shared" si="1563"/>
        <v/>
      </c>
      <c r="AE4658" s="11" t="str">
        <f t="shared" si="1564"/>
        <v/>
      </c>
      <c r="AF4658" s="11" t="str">
        <f t="shared" si="1565"/>
        <v/>
      </c>
      <c r="AG4658" s="11" t="str">
        <f t="shared" si="1566"/>
        <v/>
      </c>
      <c r="AH4658" s="11" t="str">
        <f t="shared" si="1567"/>
        <v/>
      </c>
      <c r="AI4658" s="11" t="str">
        <f t="shared" si="1568"/>
        <v/>
      </c>
      <c r="AJ4658" s="11" t="str">
        <f t="shared" si="1569"/>
        <v/>
      </c>
      <c r="AK4658" s="11" t="str">
        <f t="shared" si="1570"/>
        <v/>
      </c>
      <c r="AN4658" s="11" t="str">
        <f t="shared" si="1571"/>
        <v/>
      </c>
      <c r="AO4658" s="11" t="str">
        <f t="shared" si="1572"/>
        <v/>
      </c>
      <c r="AP4658" s="11" t="str">
        <f t="shared" si="1573"/>
        <v/>
      </c>
      <c r="AT4658" s="11" t="str">
        <f t="shared" si="1574"/>
        <v/>
      </c>
      <c r="AU4658" s="11" t="str">
        <f t="shared" si="1575"/>
        <v/>
      </c>
      <c r="AV4658" s="11" t="str">
        <f t="shared" si="1576"/>
        <v/>
      </c>
      <c r="AW4658" s="11" t="str">
        <f t="shared" si="1577"/>
        <v/>
      </c>
      <c r="AX4658" s="11" t="str">
        <f t="shared" si="1578"/>
        <v/>
      </c>
      <c r="AY4658" s="11" t="str">
        <f t="shared" si="1579"/>
        <v/>
      </c>
      <c r="AZ4658" s="11" t="str">
        <f t="shared" si="1580"/>
        <v/>
      </c>
      <c r="BA4658" s="11" t="str">
        <f t="shared" si="1581"/>
        <v xml:space="preserve"> </v>
      </c>
      <c r="BB4658" s="11" t="str">
        <f>IFERROR(IF(AW4658="","",VLOOKUP(AW4658,SUSS!R:S,2,FALSE)),AY4658*SUSS!$M$2)</f>
        <v/>
      </c>
      <c r="BC4658" s="11" t="str">
        <f t="shared" si="1582"/>
        <v/>
      </c>
    </row>
    <row r="4659" spans="29:55">
      <c r="AC4659" s="11" t="str">
        <f t="shared" si="1562"/>
        <v/>
      </c>
      <c r="AD4659" s="11" t="str">
        <f t="shared" si="1563"/>
        <v/>
      </c>
      <c r="AE4659" s="11" t="str">
        <f t="shared" si="1564"/>
        <v/>
      </c>
      <c r="AF4659" s="11" t="str">
        <f t="shared" si="1565"/>
        <v/>
      </c>
      <c r="AG4659" s="11" t="str">
        <f t="shared" si="1566"/>
        <v/>
      </c>
      <c r="AH4659" s="11" t="str">
        <f t="shared" si="1567"/>
        <v/>
      </c>
      <c r="AI4659" s="11" t="str">
        <f t="shared" si="1568"/>
        <v/>
      </c>
      <c r="AJ4659" s="11" t="str">
        <f t="shared" si="1569"/>
        <v/>
      </c>
      <c r="AK4659" s="11" t="str">
        <f t="shared" si="1570"/>
        <v/>
      </c>
      <c r="AN4659" s="11" t="str">
        <f t="shared" si="1571"/>
        <v/>
      </c>
      <c r="AO4659" s="11" t="str">
        <f t="shared" si="1572"/>
        <v/>
      </c>
      <c r="AP4659" s="11" t="str">
        <f t="shared" si="1573"/>
        <v/>
      </c>
      <c r="AT4659" s="11" t="str">
        <f t="shared" si="1574"/>
        <v/>
      </c>
      <c r="AU4659" s="11" t="str">
        <f t="shared" si="1575"/>
        <v/>
      </c>
      <c r="AV4659" s="11" t="str">
        <f t="shared" si="1576"/>
        <v/>
      </c>
      <c r="AW4659" s="11" t="str">
        <f t="shared" si="1577"/>
        <v/>
      </c>
      <c r="AX4659" s="11" t="str">
        <f t="shared" si="1578"/>
        <v/>
      </c>
      <c r="AY4659" s="11" t="str">
        <f t="shared" si="1579"/>
        <v/>
      </c>
      <c r="AZ4659" s="11" t="str">
        <f t="shared" si="1580"/>
        <v/>
      </c>
      <c r="BA4659" s="11" t="str">
        <f t="shared" si="1581"/>
        <v xml:space="preserve"> </v>
      </c>
      <c r="BB4659" s="11" t="str">
        <f>IFERROR(IF(AW4659="","",VLOOKUP(AW4659,SUSS!R:S,2,FALSE)),AY4659*SUSS!$M$2)</f>
        <v/>
      </c>
      <c r="BC4659" s="11" t="str">
        <f t="shared" si="1582"/>
        <v/>
      </c>
    </row>
    <row r="4660" spans="29:55">
      <c r="AC4660" s="11" t="str">
        <f t="shared" si="1562"/>
        <v/>
      </c>
      <c r="AD4660" s="11" t="str">
        <f t="shared" si="1563"/>
        <v/>
      </c>
      <c r="AE4660" s="11" t="str">
        <f t="shared" si="1564"/>
        <v/>
      </c>
      <c r="AF4660" s="11" t="str">
        <f t="shared" si="1565"/>
        <v/>
      </c>
      <c r="AG4660" s="11" t="str">
        <f t="shared" si="1566"/>
        <v/>
      </c>
      <c r="AH4660" s="11" t="str">
        <f t="shared" si="1567"/>
        <v/>
      </c>
      <c r="AI4660" s="11" t="str">
        <f t="shared" si="1568"/>
        <v/>
      </c>
      <c r="AJ4660" s="11" t="str">
        <f t="shared" si="1569"/>
        <v/>
      </c>
      <c r="AK4660" s="11" t="str">
        <f t="shared" si="1570"/>
        <v/>
      </c>
      <c r="AN4660" s="11" t="str">
        <f t="shared" si="1571"/>
        <v/>
      </c>
      <c r="AO4660" s="11" t="str">
        <f t="shared" si="1572"/>
        <v/>
      </c>
      <c r="AP4660" s="11" t="str">
        <f t="shared" si="1573"/>
        <v/>
      </c>
      <c r="AT4660" s="11" t="str">
        <f t="shared" si="1574"/>
        <v/>
      </c>
      <c r="AU4660" s="11" t="str">
        <f t="shared" si="1575"/>
        <v/>
      </c>
      <c r="AV4660" s="11" t="str">
        <f t="shared" si="1576"/>
        <v/>
      </c>
      <c r="AW4660" s="11" t="str">
        <f t="shared" si="1577"/>
        <v/>
      </c>
      <c r="AX4660" s="11" t="str">
        <f t="shared" si="1578"/>
        <v/>
      </c>
      <c r="AY4660" s="11" t="str">
        <f t="shared" si="1579"/>
        <v/>
      </c>
      <c r="AZ4660" s="11" t="str">
        <f t="shared" si="1580"/>
        <v/>
      </c>
      <c r="BA4660" s="11" t="str">
        <f t="shared" si="1581"/>
        <v xml:space="preserve"> </v>
      </c>
      <c r="BB4660" s="11" t="str">
        <f>IFERROR(IF(AW4660="","",VLOOKUP(AW4660,SUSS!R:S,2,FALSE)),AY4660*SUSS!$M$2)</f>
        <v/>
      </c>
      <c r="BC4660" s="11" t="str">
        <f t="shared" si="1582"/>
        <v/>
      </c>
    </row>
    <row r="4661" spans="29:55">
      <c r="AC4661" s="11" t="str">
        <f t="shared" si="1562"/>
        <v/>
      </c>
      <c r="AD4661" s="11" t="str">
        <f t="shared" si="1563"/>
        <v/>
      </c>
      <c r="AE4661" s="11" t="str">
        <f t="shared" si="1564"/>
        <v/>
      </c>
      <c r="AF4661" s="11" t="str">
        <f t="shared" si="1565"/>
        <v/>
      </c>
      <c r="AG4661" s="11" t="str">
        <f t="shared" si="1566"/>
        <v/>
      </c>
      <c r="AH4661" s="11" t="str">
        <f t="shared" si="1567"/>
        <v/>
      </c>
      <c r="AI4661" s="11" t="str">
        <f t="shared" si="1568"/>
        <v/>
      </c>
      <c r="AJ4661" s="11" t="str">
        <f t="shared" si="1569"/>
        <v/>
      </c>
      <c r="AK4661" s="11" t="str">
        <f t="shared" si="1570"/>
        <v/>
      </c>
      <c r="AN4661" s="11" t="str">
        <f t="shared" si="1571"/>
        <v/>
      </c>
      <c r="AO4661" s="11" t="str">
        <f t="shared" si="1572"/>
        <v/>
      </c>
      <c r="AP4661" s="11" t="str">
        <f t="shared" si="1573"/>
        <v/>
      </c>
      <c r="AT4661" s="11" t="str">
        <f t="shared" si="1574"/>
        <v/>
      </c>
      <c r="AU4661" s="11" t="str">
        <f t="shared" si="1575"/>
        <v/>
      </c>
      <c r="AV4661" s="11" t="str">
        <f t="shared" si="1576"/>
        <v/>
      </c>
      <c r="AW4661" s="11" t="str">
        <f t="shared" si="1577"/>
        <v/>
      </c>
      <c r="AX4661" s="11" t="str">
        <f t="shared" si="1578"/>
        <v/>
      </c>
      <c r="AY4661" s="11" t="str">
        <f t="shared" si="1579"/>
        <v/>
      </c>
      <c r="AZ4661" s="11" t="str">
        <f t="shared" si="1580"/>
        <v/>
      </c>
      <c r="BA4661" s="11" t="str">
        <f t="shared" si="1581"/>
        <v xml:space="preserve"> </v>
      </c>
      <c r="BB4661" s="11" t="str">
        <f>IFERROR(IF(AW4661="","",VLOOKUP(AW4661,SUSS!R:S,2,FALSE)),AY4661*SUSS!$M$2)</f>
        <v/>
      </c>
      <c r="BC4661" s="11" t="str">
        <f t="shared" si="1582"/>
        <v/>
      </c>
    </row>
    <row r="4662" spans="29:55">
      <c r="AC4662" s="11" t="str">
        <f t="shared" si="1562"/>
        <v/>
      </c>
      <c r="AD4662" s="11" t="str">
        <f t="shared" si="1563"/>
        <v/>
      </c>
      <c r="AE4662" s="11" t="str">
        <f t="shared" si="1564"/>
        <v/>
      </c>
      <c r="AF4662" s="11" t="str">
        <f t="shared" si="1565"/>
        <v/>
      </c>
      <c r="AG4662" s="11" t="str">
        <f t="shared" si="1566"/>
        <v/>
      </c>
      <c r="AH4662" s="11" t="str">
        <f t="shared" si="1567"/>
        <v/>
      </c>
      <c r="AI4662" s="11" t="str">
        <f t="shared" si="1568"/>
        <v/>
      </c>
      <c r="AJ4662" s="11" t="str">
        <f t="shared" si="1569"/>
        <v/>
      </c>
      <c r="AK4662" s="11" t="str">
        <f t="shared" si="1570"/>
        <v/>
      </c>
      <c r="AN4662" s="11" t="str">
        <f t="shared" si="1571"/>
        <v/>
      </c>
      <c r="AO4662" s="11" t="str">
        <f t="shared" si="1572"/>
        <v/>
      </c>
      <c r="AP4662" s="11" t="str">
        <f t="shared" si="1573"/>
        <v/>
      </c>
      <c r="AT4662" s="11" t="str">
        <f t="shared" si="1574"/>
        <v/>
      </c>
      <c r="AU4662" s="11" t="str">
        <f t="shared" si="1575"/>
        <v/>
      </c>
      <c r="AV4662" s="11" t="str">
        <f t="shared" si="1576"/>
        <v/>
      </c>
      <c r="AW4662" s="11" t="str">
        <f t="shared" si="1577"/>
        <v/>
      </c>
      <c r="AX4662" s="11" t="str">
        <f t="shared" si="1578"/>
        <v/>
      </c>
      <c r="AY4662" s="11" t="str">
        <f t="shared" si="1579"/>
        <v/>
      </c>
      <c r="AZ4662" s="11" t="str">
        <f t="shared" si="1580"/>
        <v/>
      </c>
      <c r="BA4662" s="11" t="str">
        <f t="shared" si="1581"/>
        <v xml:space="preserve"> </v>
      </c>
      <c r="BB4662" s="11" t="str">
        <f>IFERROR(IF(AW4662="","",VLOOKUP(AW4662,SUSS!R:S,2,FALSE)),AY4662*SUSS!$M$2)</f>
        <v/>
      </c>
      <c r="BC4662" s="11" t="str">
        <f t="shared" si="1582"/>
        <v/>
      </c>
    </row>
    <row r="4663" spans="29:55">
      <c r="AC4663" s="11" t="str">
        <f t="shared" si="1562"/>
        <v/>
      </c>
      <c r="AD4663" s="11" t="str">
        <f t="shared" si="1563"/>
        <v/>
      </c>
      <c r="AE4663" s="11" t="str">
        <f t="shared" si="1564"/>
        <v/>
      </c>
      <c r="AF4663" s="11" t="str">
        <f t="shared" si="1565"/>
        <v/>
      </c>
      <c r="AG4663" s="11" t="str">
        <f t="shared" si="1566"/>
        <v/>
      </c>
      <c r="AH4663" s="11" t="str">
        <f t="shared" si="1567"/>
        <v/>
      </c>
      <c r="AI4663" s="11" t="str">
        <f t="shared" si="1568"/>
        <v/>
      </c>
      <c r="AJ4663" s="11" t="str">
        <f t="shared" si="1569"/>
        <v/>
      </c>
      <c r="AK4663" s="11" t="str">
        <f t="shared" si="1570"/>
        <v/>
      </c>
      <c r="AN4663" s="11" t="str">
        <f t="shared" si="1571"/>
        <v/>
      </c>
      <c r="AO4663" s="11" t="str">
        <f t="shared" si="1572"/>
        <v/>
      </c>
      <c r="AP4663" s="11" t="str">
        <f t="shared" si="1573"/>
        <v/>
      </c>
      <c r="AT4663" s="11" t="str">
        <f t="shared" si="1574"/>
        <v/>
      </c>
      <c r="AU4663" s="11" t="str">
        <f t="shared" si="1575"/>
        <v/>
      </c>
      <c r="AV4663" s="11" t="str">
        <f t="shared" si="1576"/>
        <v/>
      </c>
      <c r="AW4663" s="11" t="str">
        <f t="shared" si="1577"/>
        <v/>
      </c>
      <c r="AX4663" s="11" t="str">
        <f t="shared" si="1578"/>
        <v/>
      </c>
      <c r="AY4663" s="11" t="str">
        <f t="shared" si="1579"/>
        <v/>
      </c>
      <c r="AZ4663" s="11" t="str">
        <f t="shared" si="1580"/>
        <v/>
      </c>
      <c r="BA4663" s="11" t="str">
        <f t="shared" si="1581"/>
        <v xml:space="preserve"> </v>
      </c>
      <c r="BB4663" s="11" t="str">
        <f>IFERROR(IF(AW4663="","",VLOOKUP(AW4663,SUSS!R:S,2,FALSE)),AY4663*SUSS!$M$2)</f>
        <v/>
      </c>
      <c r="BC4663" s="11" t="str">
        <f t="shared" si="1582"/>
        <v/>
      </c>
    </row>
    <row r="4664" spans="29:55">
      <c r="AC4664" s="11" t="str">
        <f t="shared" si="1562"/>
        <v/>
      </c>
      <c r="AD4664" s="11" t="str">
        <f t="shared" si="1563"/>
        <v/>
      </c>
      <c r="AE4664" s="11" t="str">
        <f t="shared" si="1564"/>
        <v/>
      </c>
      <c r="AF4664" s="11" t="str">
        <f t="shared" si="1565"/>
        <v/>
      </c>
      <c r="AG4664" s="11" t="str">
        <f t="shared" si="1566"/>
        <v/>
      </c>
      <c r="AH4664" s="11" t="str">
        <f t="shared" si="1567"/>
        <v/>
      </c>
      <c r="AI4664" s="11" t="str">
        <f t="shared" si="1568"/>
        <v/>
      </c>
      <c r="AJ4664" s="11" t="str">
        <f t="shared" si="1569"/>
        <v/>
      </c>
      <c r="AK4664" s="11" t="str">
        <f t="shared" si="1570"/>
        <v/>
      </c>
      <c r="AN4664" s="11" t="str">
        <f t="shared" si="1571"/>
        <v/>
      </c>
      <c r="AO4664" s="11" t="str">
        <f t="shared" si="1572"/>
        <v/>
      </c>
      <c r="AP4664" s="11" t="str">
        <f t="shared" si="1573"/>
        <v/>
      </c>
      <c r="AT4664" s="11" t="str">
        <f t="shared" si="1574"/>
        <v/>
      </c>
      <c r="AU4664" s="11" t="str">
        <f t="shared" si="1575"/>
        <v/>
      </c>
      <c r="AV4664" s="11" t="str">
        <f t="shared" si="1576"/>
        <v/>
      </c>
      <c r="AW4664" s="11" t="str">
        <f t="shared" si="1577"/>
        <v/>
      </c>
      <c r="AX4664" s="11" t="str">
        <f t="shared" si="1578"/>
        <v/>
      </c>
      <c r="AY4664" s="11" t="str">
        <f t="shared" si="1579"/>
        <v/>
      </c>
      <c r="AZ4664" s="11" t="str">
        <f t="shared" si="1580"/>
        <v/>
      </c>
      <c r="BA4664" s="11" t="str">
        <f t="shared" si="1581"/>
        <v xml:space="preserve"> </v>
      </c>
      <c r="BB4664" s="11" t="str">
        <f>IFERROR(IF(AW4664="","",VLOOKUP(AW4664,SUSS!R:S,2,FALSE)),AY4664*SUSS!$M$2)</f>
        <v/>
      </c>
      <c r="BC4664" s="11" t="str">
        <f t="shared" si="1582"/>
        <v/>
      </c>
    </row>
    <row r="4665" spans="29:55">
      <c r="AC4665" s="11" t="str">
        <f t="shared" si="1562"/>
        <v/>
      </c>
      <c r="AD4665" s="11" t="str">
        <f t="shared" si="1563"/>
        <v/>
      </c>
      <c r="AE4665" s="11" t="str">
        <f t="shared" si="1564"/>
        <v/>
      </c>
      <c r="AF4665" s="11" t="str">
        <f t="shared" si="1565"/>
        <v/>
      </c>
      <c r="AG4665" s="11" t="str">
        <f t="shared" si="1566"/>
        <v/>
      </c>
      <c r="AH4665" s="11" t="str">
        <f t="shared" si="1567"/>
        <v/>
      </c>
      <c r="AI4665" s="11" t="str">
        <f t="shared" si="1568"/>
        <v/>
      </c>
      <c r="AJ4665" s="11" t="str">
        <f t="shared" si="1569"/>
        <v/>
      </c>
      <c r="AK4665" s="11" t="str">
        <f t="shared" si="1570"/>
        <v/>
      </c>
      <c r="AN4665" s="11" t="str">
        <f t="shared" si="1571"/>
        <v/>
      </c>
      <c r="AO4665" s="11" t="str">
        <f t="shared" si="1572"/>
        <v/>
      </c>
      <c r="AP4665" s="11" t="str">
        <f t="shared" si="1573"/>
        <v/>
      </c>
      <c r="AT4665" s="11" t="str">
        <f t="shared" si="1574"/>
        <v/>
      </c>
      <c r="AU4665" s="11" t="str">
        <f t="shared" si="1575"/>
        <v/>
      </c>
      <c r="AV4665" s="11" t="str">
        <f t="shared" si="1576"/>
        <v/>
      </c>
      <c r="AW4665" s="11" t="str">
        <f t="shared" si="1577"/>
        <v/>
      </c>
      <c r="AX4665" s="11" t="str">
        <f t="shared" si="1578"/>
        <v/>
      </c>
      <c r="AY4665" s="11" t="str">
        <f t="shared" si="1579"/>
        <v/>
      </c>
      <c r="AZ4665" s="11" t="str">
        <f t="shared" si="1580"/>
        <v/>
      </c>
      <c r="BA4665" s="11" t="str">
        <f t="shared" si="1581"/>
        <v xml:space="preserve"> </v>
      </c>
      <c r="BB4665" s="11" t="str">
        <f>IFERROR(IF(AW4665="","",VLOOKUP(AW4665,SUSS!R:S,2,FALSE)),AY4665*SUSS!$M$2)</f>
        <v/>
      </c>
      <c r="BC4665" s="11" t="str">
        <f t="shared" si="1582"/>
        <v/>
      </c>
    </row>
    <row r="4666" spans="29:55">
      <c r="AC4666" s="11" t="str">
        <f t="shared" si="1562"/>
        <v/>
      </c>
      <c r="AD4666" s="11" t="str">
        <f t="shared" si="1563"/>
        <v/>
      </c>
      <c r="AE4666" s="11" t="str">
        <f t="shared" si="1564"/>
        <v/>
      </c>
      <c r="AF4666" s="11" t="str">
        <f t="shared" si="1565"/>
        <v/>
      </c>
      <c r="AG4666" s="11" t="str">
        <f t="shared" si="1566"/>
        <v/>
      </c>
      <c r="AH4666" s="11" t="str">
        <f t="shared" si="1567"/>
        <v/>
      </c>
      <c r="AI4666" s="11" t="str">
        <f t="shared" si="1568"/>
        <v/>
      </c>
      <c r="AJ4666" s="11" t="str">
        <f t="shared" si="1569"/>
        <v/>
      </c>
      <c r="AK4666" s="11" t="str">
        <f t="shared" si="1570"/>
        <v/>
      </c>
      <c r="AN4666" s="11" t="str">
        <f t="shared" si="1571"/>
        <v/>
      </c>
      <c r="AO4666" s="11" t="str">
        <f t="shared" si="1572"/>
        <v/>
      </c>
      <c r="AP4666" s="11" t="str">
        <f t="shared" si="1573"/>
        <v/>
      </c>
      <c r="AT4666" s="11" t="str">
        <f t="shared" si="1574"/>
        <v/>
      </c>
      <c r="AU4666" s="11" t="str">
        <f t="shared" si="1575"/>
        <v/>
      </c>
      <c r="AV4666" s="11" t="str">
        <f t="shared" si="1576"/>
        <v/>
      </c>
      <c r="AW4666" s="11" t="str">
        <f t="shared" si="1577"/>
        <v/>
      </c>
      <c r="AX4666" s="11" t="str">
        <f t="shared" si="1578"/>
        <v/>
      </c>
      <c r="AY4666" s="11" t="str">
        <f t="shared" si="1579"/>
        <v/>
      </c>
      <c r="AZ4666" s="11" t="str">
        <f t="shared" si="1580"/>
        <v/>
      </c>
      <c r="BA4666" s="11" t="str">
        <f t="shared" si="1581"/>
        <v xml:space="preserve"> </v>
      </c>
      <c r="BB4666" s="11" t="str">
        <f>IFERROR(IF(AW4666="","",VLOOKUP(AW4666,SUSS!R:S,2,FALSE)),AY4666*SUSS!$M$2)</f>
        <v/>
      </c>
      <c r="BC4666" s="11" t="str">
        <f t="shared" si="1582"/>
        <v/>
      </c>
    </row>
    <row r="4667" spans="29:55">
      <c r="AC4667" s="11" t="str">
        <f t="shared" si="1562"/>
        <v/>
      </c>
      <c r="AD4667" s="11" t="str">
        <f t="shared" si="1563"/>
        <v/>
      </c>
      <c r="AE4667" s="11" t="str">
        <f t="shared" si="1564"/>
        <v/>
      </c>
      <c r="AF4667" s="11" t="str">
        <f t="shared" si="1565"/>
        <v/>
      </c>
      <c r="AG4667" s="11" t="str">
        <f t="shared" si="1566"/>
        <v/>
      </c>
      <c r="AH4667" s="11" t="str">
        <f t="shared" si="1567"/>
        <v/>
      </c>
      <c r="AI4667" s="11" t="str">
        <f t="shared" si="1568"/>
        <v/>
      </c>
      <c r="AJ4667" s="11" t="str">
        <f t="shared" si="1569"/>
        <v/>
      </c>
      <c r="AK4667" s="11" t="str">
        <f t="shared" si="1570"/>
        <v/>
      </c>
      <c r="AN4667" s="11" t="str">
        <f t="shared" si="1571"/>
        <v/>
      </c>
      <c r="AO4667" s="11" t="str">
        <f t="shared" si="1572"/>
        <v/>
      </c>
      <c r="AP4667" s="11" t="str">
        <f t="shared" si="1573"/>
        <v/>
      </c>
      <c r="AT4667" s="11" t="str">
        <f t="shared" si="1574"/>
        <v/>
      </c>
      <c r="AU4667" s="11" t="str">
        <f t="shared" si="1575"/>
        <v/>
      </c>
      <c r="AV4667" s="11" t="str">
        <f t="shared" si="1576"/>
        <v/>
      </c>
      <c r="AW4667" s="11" t="str">
        <f t="shared" si="1577"/>
        <v/>
      </c>
      <c r="AX4667" s="11" t="str">
        <f t="shared" si="1578"/>
        <v/>
      </c>
      <c r="AY4667" s="11" t="str">
        <f t="shared" si="1579"/>
        <v/>
      </c>
      <c r="AZ4667" s="11" t="str">
        <f t="shared" si="1580"/>
        <v/>
      </c>
      <c r="BA4667" s="11" t="str">
        <f t="shared" si="1581"/>
        <v xml:space="preserve"> </v>
      </c>
      <c r="BB4667" s="11" t="str">
        <f>IFERROR(IF(AW4667="","",VLOOKUP(AW4667,SUSS!R:S,2,FALSE)),AY4667*SUSS!$M$2)</f>
        <v/>
      </c>
      <c r="BC4667" s="11" t="str">
        <f t="shared" si="1582"/>
        <v/>
      </c>
    </row>
    <row r="4668" spans="29:55">
      <c r="AC4668" s="11" t="str">
        <f t="shared" si="1562"/>
        <v/>
      </c>
      <c r="AD4668" s="11" t="str">
        <f t="shared" si="1563"/>
        <v/>
      </c>
      <c r="AE4668" s="11" t="str">
        <f t="shared" si="1564"/>
        <v/>
      </c>
      <c r="AF4668" s="11" t="str">
        <f t="shared" si="1565"/>
        <v/>
      </c>
      <c r="AG4668" s="11" t="str">
        <f t="shared" si="1566"/>
        <v/>
      </c>
      <c r="AH4668" s="11" t="str">
        <f t="shared" si="1567"/>
        <v/>
      </c>
      <c r="AI4668" s="11" t="str">
        <f t="shared" si="1568"/>
        <v/>
      </c>
      <c r="AJ4668" s="11" t="str">
        <f t="shared" si="1569"/>
        <v/>
      </c>
      <c r="AK4668" s="11" t="str">
        <f t="shared" si="1570"/>
        <v/>
      </c>
      <c r="AN4668" s="11" t="str">
        <f t="shared" si="1571"/>
        <v/>
      </c>
      <c r="AO4668" s="11" t="str">
        <f t="shared" si="1572"/>
        <v/>
      </c>
      <c r="AP4668" s="11" t="str">
        <f t="shared" si="1573"/>
        <v/>
      </c>
      <c r="AT4668" s="11" t="str">
        <f t="shared" si="1574"/>
        <v/>
      </c>
      <c r="AU4668" s="11" t="str">
        <f t="shared" si="1575"/>
        <v/>
      </c>
      <c r="AV4668" s="11" t="str">
        <f t="shared" si="1576"/>
        <v/>
      </c>
      <c r="AW4668" s="11" t="str">
        <f t="shared" si="1577"/>
        <v/>
      </c>
      <c r="AX4668" s="11" t="str">
        <f t="shared" si="1578"/>
        <v/>
      </c>
      <c r="AY4668" s="11" t="str">
        <f t="shared" si="1579"/>
        <v/>
      </c>
      <c r="AZ4668" s="11" t="str">
        <f t="shared" si="1580"/>
        <v/>
      </c>
      <c r="BA4668" s="11" t="str">
        <f t="shared" si="1581"/>
        <v xml:space="preserve"> </v>
      </c>
      <c r="BB4668" s="11" t="str">
        <f>IFERROR(IF(AW4668="","",VLOOKUP(AW4668,SUSS!R:S,2,FALSE)),AY4668*SUSS!$M$2)</f>
        <v/>
      </c>
      <c r="BC4668" s="11" t="str">
        <f t="shared" si="1582"/>
        <v/>
      </c>
    </row>
    <row r="4669" spans="29:55">
      <c r="AC4669" s="11" t="str">
        <f t="shared" si="1562"/>
        <v/>
      </c>
      <c r="AD4669" s="11" t="str">
        <f t="shared" si="1563"/>
        <v/>
      </c>
      <c r="AE4669" s="11" t="str">
        <f t="shared" si="1564"/>
        <v/>
      </c>
      <c r="AF4669" s="11" t="str">
        <f t="shared" si="1565"/>
        <v/>
      </c>
      <c r="AG4669" s="11" t="str">
        <f t="shared" si="1566"/>
        <v/>
      </c>
      <c r="AH4669" s="11" t="str">
        <f t="shared" si="1567"/>
        <v/>
      </c>
      <c r="AI4669" s="11" t="str">
        <f t="shared" si="1568"/>
        <v/>
      </c>
      <c r="AJ4669" s="11" t="str">
        <f t="shared" si="1569"/>
        <v/>
      </c>
      <c r="AK4669" s="11" t="str">
        <f t="shared" si="1570"/>
        <v/>
      </c>
      <c r="AN4669" s="11" t="str">
        <f t="shared" si="1571"/>
        <v/>
      </c>
      <c r="AO4669" s="11" t="str">
        <f t="shared" si="1572"/>
        <v/>
      </c>
      <c r="AP4669" s="11" t="str">
        <f t="shared" si="1573"/>
        <v/>
      </c>
      <c r="AT4669" s="11" t="str">
        <f t="shared" si="1574"/>
        <v/>
      </c>
      <c r="AU4669" s="11" t="str">
        <f t="shared" si="1575"/>
        <v/>
      </c>
      <c r="AV4669" s="11" t="str">
        <f t="shared" si="1576"/>
        <v/>
      </c>
      <c r="AW4669" s="11" t="str">
        <f t="shared" si="1577"/>
        <v/>
      </c>
      <c r="AX4669" s="11" t="str">
        <f t="shared" si="1578"/>
        <v/>
      </c>
      <c r="AY4669" s="11" t="str">
        <f t="shared" si="1579"/>
        <v/>
      </c>
      <c r="AZ4669" s="11" t="str">
        <f t="shared" si="1580"/>
        <v/>
      </c>
      <c r="BA4669" s="11" t="str">
        <f t="shared" si="1581"/>
        <v xml:space="preserve"> </v>
      </c>
      <c r="BB4669" s="11" t="str">
        <f>IFERROR(IF(AW4669="","",VLOOKUP(AW4669,SUSS!R:S,2,FALSE)),AY4669*SUSS!$M$2)</f>
        <v/>
      </c>
      <c r="BC4669" s="11" t="str">
        <f t="shared" si="1582"/>
        <v/>
      </c>
    </row>
    <row r="4670" spans="29:55">
      <c r="AC4670" s="11" t="str">
        <f t="shared" si="1562"/>
        <v/>
      </c>
      <c r="AD4670" s="11" t="str">
        <f t="shared" si="1563"/>
        <v/>
      </c>
      <c r="AE4670" s="11" t="str">
        <f t="shared" si="1564"/>
        <v/>
      </c>
      <c r="AF4670" s="11" t="str">
        <f t="shared" si="1565"/>
        <v/>
      </c>
      <c r="AG4670" s="11" t="str">
        <f t="shared" si="1566"/>
        <v/>
      </c>
      <c r="AH4670" s="11" t="str">
        <f t="shared" si="1567"/>
        <v/>
      </c>
      <c r="AI4670" s="11" t="str">
        <f t="shared" si="1568"/>
        <v/>
      </c>
      <c r="AJ4670" s="11" t="str">
        <f t="shared" si="1569"/>
        <v/>
      </c>
      <c r="AK4670" s="11" t="str">
        <f t="shared" si="1570"/>
        <v/>
      </c>
      <c r="AN4670" s="11" t="str">
        <f t="shared" si="1571"/>
        <v/>
      </c>
      <c r="AO4670" s="11" t="str">
        <f t="shared" si="1572"/>
        <v/>
      </c>
      <c r="AP4670" s="11" t="str">
        <f t="shared" si="1573"/>
        <v/>
      </c>
      <c r="AT4670" s="11" t="str">
        <f t="shared" si="1574"/>
        <v/>
      </c>
      <c r="AU4670" s="11" t="str">
        <f t="shared" si="1575"/>
        <v/>
      </c>
      <c r="AV4670" s="11" t="str">
        <f t="shared" si="1576"/>
        <v/>
      </c>
      <c r="AW4670" s="11" t="str">
        <f t="shared" si="1577"/>
        <v/>
      </c>
      <c r="AX4670" s="11" t="str">
        <f t="shared" si="1578"/>
        <v/>
      </c>
      <c r="AY4670" s="11" t="str">
        <f t="shared" si="1579"/>
        <v/>
      </c>
      <c r="AZ4670" s="11" t="str">
        <f t="shared" si="1580"/>
        <v/>
      </c>
      <c r="BA4670" s="11" t="str">
        <f t="shared" si="1581"/>
        <v xml:space="preserve"> </v>
      </c>
      <c r="BB4670" s="11" t="str">
        <f>IFERROR(IF(AW4670="","",VLOOKUP(AW4670,SUSS!R:S,2,FALSE)),AY4670*SUSS!$M$2)</f>
        <v/>
      </c>
      <c r="BC4670" s="11" t="str">
        <f t="shared" si="1582"/>
        <v/>
      </c>
    </row>
    <row r="4671" spans="29:55">
      <c r="AC4671" s="11" t="str">
        <f t="shared" si="1562"/>
        <v/>
      </c>
      <c r="AD4671" s="11" t="str">
        <f t="shared" si="1563"/>
        <v/>
      </c>
      <c r="AE4671" s="11" t="str">
        <f t="shared" si="1564"/>
        <v/>
      </c>
      <c r="AF4671" s="11" t="str">
        <f t="shared" si="1565"/>
        <v/>
      </c>
      <c r="AG4671" s="11" t="str">
        <f t="shared" si="1566"/>
        <v/>
      </c>
      <c r="AH4671" s="11" t="str">
        <f t="shared" si="1567"/>
        <v/>
      </c>
      <c r="AI4671" s="11" t="str">
        <f t="shared" si="1568"/>
        <v/>
      </c>
      <c r="AJ4671" s="11" t="str">
        <f t="shared" si="1569"/>
        <v/>
      </c>
      <c r="AK4671" s="11" t="str">
        <f t="shared" si="1570"/>
        <v/>
      </c>
      <c r="AN4671" s="11" t="str">
        <f t="shared" si="1571"/>
        <v/>
      </c>
      <c r="AO4671" s="11" t="str">
        <f t="shared" si="1572"/>
        <v/>
      </c>
      <c r="AP4671" s="11" t="str">
        <f t="shared" si="1573"/>
        <v/>
      </c>
      <c r="AT4671" s="11" t="str">
        <f t="shared" si="1574"/>
        <v/>
      </c>
      <c r="AU4671" s="11" t="str">
        <f t="shared" si="1575"/>
        <v/>
      </c>
      <c r="AV4671" s="11" t="str">
        <f t="shared" si="1576"/>
        <v/>
      </c>
      <c r="AW4671" s="11" t="str">
        <f t="shared" si="1577"/>
        <v/>
      </c>
      <c r="AX4671" s="11" t="str">
        <f t="shared" si="1578"/>
        <v/>
      </c>
      <c r="AY4671" s="11" t="str">
        <f t="shared" si="1579"/>
        <v/>
      </c>
      <c r="AZ4671" s="11" t="str">
        <f t="shared" si="1580"/>
        <v/>
      </c>
      <c r="BA4671" s="11" t="str">
        <f t="shared" si="1581"/>
        <v xml:space="preserve"> </v>
      </c>
      <c r="BB4671" s="11" t="str">
        <f>IFERROR(IF(AW4671="","",VLOOKUP(AW4671,SUSS!R:S,2,FALSE)),AY4671*SUSS!$M$2)</f>
        <v/>
      </c>
      <c r="BC4671" s="11" t="str">
        <f t="shared" si="1582"/>
        <v/>
      </c>
    </row>
    <row r="4672" spans="29:55">
      <c r="AC4672" s="11" t="str">
        <f t="shared" si="1562"/>
        <v/>
      </c>
      <c r="AD4672" s="11" t="str">
        <f t="shared" si="1563"/>
        <v/>
      </c>
      <c r="AE4672" s="11" t="str">
        <f t="shared" si="1564"/>
        <v/>
      </c>
      <c r="AF4672" s="11" t="str">
        <f t="shared" si="1565"/>
        <v/>
      </c>
      <c r="AG4672" s="11" t="str">
        <f t="shared" si="1566"/>
        <v/>
      </c>
      <c r="AH4672" s="11" t="str">
        <f t="shared" si="1567"/>
        <v/>
      </c>
      <c r="AI4672" s="11" t="str">
        <f t="shared" si="1568"/>
        <v/>
      </c>
      <c r="AJ4672" s="11" t="str">
        <f t="shared" si="1569"/>
        <v/>
      </c>
      <c r="AK4672" s="11" t="str">
        <f t="shared" si="1570"/>
        <v/>
      </c>
      <c r="AN4672" s="11" t="str">
        <f t="shared" si="1571"/>
        <v/>
      </c>
      <c r="AO4672" s="11" t="str">
        <f t="shared" si="1572"/>
        <v/>
      </c>
      <c r="AP4672" s="11" t="str">
        <f t="shared" si="1573"/>
        <v/>
      </c>
      <c r="AT4672" s="11" t="str">
        <f t="shared" si="1574"/>
        <v/>
      </c>
      <c r="AU4672" s="11" t="str">
        <f t="shared" si="1575"/>
        <v/>
      </c>
      <c r="AV4672" s="11" t="str">
        <f t="shared" si="1576"/>
        <v/>
      </c>
      <c r="AW4672" s="11" t="str">
        <f t="shared" si="1577"/>
        <v/>
      </c>
      <c r="AX4672" s="11" t="str">
        <f t="shared" si="1578"/>
        <v/>
      </c>
      <c r="AY4672" s="11" t="str">
        <f t="shared" si="1579"/>
        <v/>
      </c>
      <c r="AZ4672" s="11" t="str">
        <f t="shared" si="1580"/>
        <v/>
      </c>
      <c r="BA4672" s="11" t="str">
        <f t="shared" si="1581"/>
        <v xml:space="preserve"> </v>
      </c>
      <c r="BB4672" s="11" t="str">
        <f>IFERROR(IF(AW4672="","",VLOOKUP(AW4672,SUSS!R:S,2,FALSE)),AY4672*SUSS!$M$2)</f>
        <v/>
      </c>
      <c r="BC4672" s="11" t="str">
        <f t="shared" si="1582"/>
        <v/>
      </c>
    </row>
    <row r="4673" spans="29:55">
      <c r="AC4673" s="11" t="str">
        <f t="shared" si="1562"/>
        <v/>
      </c>
      <c r="AD4673" s="11" t="str">
        <f t="shared" si="1563"/>
        <v/>
      </c>
      <c r="AE4673" s="11" t="str">
        <f t="shared" si="1564"/>
        <v/>
      </c>
      <c r="AF4673" s="11" t="str">
        <f t="shared" si="1565"/>
        <v/>
      </c>
      <c r="AG4673" s="11" t="str">
        <f t="shared" si="1566"/>
        <v/>
      </c>
      <c r="AH4673" s="11" t="str">
        <f t="shared" si="1567"/>
        <v/>
      </c>
      <c r="AI4673" s="11" t="str">
        <f t="shared" si="1568"/>
        <v/>
      </c>
      <c r="AJ4673" s="11" t="str">
        <f t="shared" si="1569"/>
        <v/>
      </c>
      <c r="AK4673" s="11" t="str">
        <f t="shared" si="1570"/>
        <v/>
      </c>
      <c r="AN4673" s="11" t="str">
        <f t="shared" si="1571"/>
        <v/>
      </c>
      <c r="AO4673" s="11" t="str">
        <f t="shared" si="1572"/>
        <v/>
      </c>
      <c r="AP4673" s="11" t="str">
        <f t="shared" si="1573"/>
        <v/>
      </c>
      <c r="AT4673" s="11" t="str">
        <f t="shared" si="1574"/>
        <v/>
      </c>
      <c r="AU4673" s="11" t="str">
        <f t="shared" si="1575"/>
        <v/>
      </c>
      <c r="AV4673" s="11" t="str">
        <f t="shared" si="1576"/>
        <v/>
      </c>
      <c r="AW4673" s="11" t="str">
        <f t="shared" si="1577"/>
        <v/>
      </c>
      <c r="AX4673" s="11" t="str">
        <f t="shared" si="1578"/>
        <v/>
      </c>
      <c r="AY4673" s="11" t="str">
        <f t="shared" si="1579"/>
        <v/>
      </c>
      <c r="AZ4673" s="11" t="str">
        <f t="shared" si="1580"/>
        <v/>
      </c>
      <c r="BA4673" s="11" t="str">
        <f t="shared" si="1581"/>
        <v xml:space="preserve"> </v>
      </c>
      <c r="BB4673" s="11" t="str">
        <f>IFERROR(IF(AW4673="","",VLOOKUP(AW4673,SUSS!R:S,2,FALSE)),AY4673*SUSS!$M$2)</f>
        <v/>
      </c>
      <c r="BC4673" s="11" t="str">
        <f t="shared" si="1582"/>
        <v/>
      </c>
    </row>
    <row r="4674" spans="29:55">
      <c r="AC4674" s="11" t="str">
        <f t="shared" si="1562"/>
        <v/>
      </c>
      <c r="AD4674" s="11" t="str">
        <f t="shared" si="1563"/>
        <v/>
      </c>
      <c r="AE4674" s="11" t="str">
        <f t="shared" si="1564"/>
        <v/>
      </c>
      <c r="AF4674" s="11" t="str">
        <f t="shared" si="1565"/>
        <v/>
      </c>
      <c r="AG4674" s="11" t="str">
        <f t="shared" si="1566"/>
        <v/>
      </c>
      <c r="AH4674" s="11" t="str">
        <f t="shared" si="1567"/>
        <v/>
      </c>
      <c r="AI4674" s="11" t="str">
        <f t="shared" si="1568"/>
        <v/>
      </c>
      <c r="AJ4674" s="11" t="str">
        <f t="shared" si="1569"/>
        <v/>
      </c>
      <c r="AK4674" s="11" t="str">
        <f t="shared" si="1570"/>
        <v/>
      </c>
      <c r="AN4674" s="11" t="str">
        <f t="shared" si="1571"/>
        <v/>
      </c>
      <c r="AO4674" s="11" t="str">
        <f t="shared" si="1572"/>
        <v/>
      </c>
      <c r="AP4674" s="11" t="str">
        <f t="shared" si="1573"/>
        <v/>
      </c>
      <c r="AT4674" s="11" t="str">
        <f t="shared" si="1574"/>
        <v/>
      </c>
      <c r="AU4674" s="11" t="str">
        <f t="shared" si="1575"/>
        <v/>
      </c>
      <c r="AV4674" s="11" t="str">
        <f t="shared" si="1576"/>
        <v/>
      </c>
      <c r="AW4674" s="11" t="str">
        <f t="shared" si="1577"/>
        <v/>
      </c>
      <c r="AX4674" s="11" t="str">
        <f t="shared" si="1578"/>
        <v/>
      </c>
      <c r="AY4674" s="11" t="str">
        <f t="shared" si="1579"/>
        <v/>
      </c>
      <c r="AZ4674" s="11" t="str">
        <f t="shared" si="1580"/>
        <v/>
      </c>
      <c r="BA4674" s="11" t="str">
        <f t="shared" si="1581"/>
        <v xml:space="preserve"> </v>
      </c>
      <c r="BB4674" s="11" t="str">
        <f>IFERROR(IF(AW4674="","",VLOOKUP(AW4674,SUSS!R:S,2,FALSE)),AY4674*SUSS!$M$2)</f>
        <v/>
      </c>
      <c r="BC4674" s="11" t="str">
        <f t="shared" si="1582"/>
        <v/>
      </c>
    </row>
    <row r="4675" spans="29:55">
      <c r="AC4675" s="11" t="str">
        <f t="shared" si="1562"/>
        <v/>
      </c>
      <c r="AD4675" s="11" t="str">
        <f t="shared" si="1563"/>
        <v/>
      </c>
      <c r="AE4675" s="11" t="str">
        <f t="shared" si="1564"/>
        <v/>
      </c>
      <c r="AF4675" s="11" t="str">
        <f t="shared" si="1565"/>
        <v/>
      </c>
      <c r="AG4675" s="11" t="str">
        <f t="shared" si="1566"/>
        <v/>
      </c>
      <c r="AH4675" s="11" t="str">
        <f t="shared" si="1567"/>
        <v/>
      </c>
      <c r="AI4675" s="11" t="str">
        <f t="shared" si="1568"/>
        <v/>
      </c>
      <c r="AJ4675" s="11" t="str">
        <f t="shared" si="1569"/>
        <v/>
      </c>
      <c r="AK4675" s="11" t="str">
        <f t="shared" si="1570"/>
        <v/>
      </c>
      <c r="AN4675" s="11" t="str">
        <f t="shared" si="1571"/>
        <v/>
      </c>
      <c r="AO4675" s="11" t="str">
        <f t="shared" si="1572"/>
        <v/>
      </c>
      <c r="AP4675" s="11" t="str">
        <f t="shared" si="1573"/>
        <v/>
      </c>
      <c r="AT4675" s="11" t="str">
        <f t="shared" si="1574"/>
        <v/>
      </c>
      <c r="AU4675" s="11" t="str">
        <f t="shared" si="1575"/>
        <v/>
      </c>
      <c r="AV4675" s="11" t="str">
        <f t="shared" si="1576"/>
        <v/>
      </c>
      <c r="AW4675" s="11" t="str">
        <f t="shared" si="1577"/>
        <v/>
      </c>
      <c r="AX4675" s="11" t="str">
        <f t="shared" si="1578"/>
        <v/>
      </c>
      <c r="AY4675" s="11" t="str">
        <f t="shared" si="1579"/>
        <v/>
      </c>
      <c r="AZ4675" s="11" t="str">
        <f t="shared" si="1580"/>
        <v/>
      </c>
      <c r="BA4675" s="11" t="str">
        <f t="shared" si="1581"/>
        <v xml:space="preserve"> </v>
      </c>
      <c r="BB4675" s="11" t="str">
        <f>IFERROR(IF(AW4675="","",VLOOKUP(AW4675,SUSS!R:S,2,FALSE)),AY4675*SUSS!$M$2)</f>
        <v/>
      </c>
      <c r="BC4675" s="11" t="str">
        <f t="shared" si="1582"/>
        <v/>
      </c>
    </row>
    <row r="4676" spans="29:55">
      <c r="AC4676" s="11" t="str">
        <f t="shared" si="1562"/>
        <v/>
      </c>
      <c r="AD4676" s="11" t="str">
        <f t="shared" si="1563"/>
        <v/>
      </c>
      <c r="AE4676" s="11" t="str">
        <f t="shared" si="1564"/>
        <v/>
      </c>
      <c r="AF4676" s="11" t="str">
        <f t="shared" si="1565"/>
        <v/>
      </c>
      <c r="AG4676" s="11" t="str">
        <f t="shared" si="1566"/>
        <v/>
      </c>
      <c r="AH4676" s="11" t="str">
        <f t="shared" si="1567"/>
        <v/>
      </c>
      <c r="AI4676" s="11" t="str">
        <f t="shared" si="1568"/>
        <v/>
      </c>
      <c r="AJ4676" s="11" t="str">
        <f t="shared" si="1569"/>
        <v/>
      </c>
      <c r="AK4676" s="11" t="str">
        <f t="shared" si="1570"/>
        <v/>
      </c>
      <c r="AN4676" s="11" t="str">
        <f t="shared" si="1571"/>
        <v/>
      </c>
      <c r="AO4676" s="11" t="str">
        <f t="shared" si="1572"/>
        <v/>
      </c>
      <c r="AP4676" s="11" t="str">
        <f t="shared" si="1573"/>
        <v/>
      </c>
      <c r="AT4676" s="11" t="str">
        <f t="shared" si="1574"/>
        <v/>
      </c>
      <c r="AU4676" s="11" t="str">
        <f t="shared" si="1575"/>
        <v/>
      </c>
      <c r="AV4676" s="11" t="str">
        <f t="shared" si="1576"/>
        <v/>
      </c>
      <c r="AW4676" s="11" t="str">
        <f t="shared" si="1577"/>
        <v/>
      </c>
      <c r="AX4676" s="11" t="str">
        <f t="shared" si="1578"/>
        <v/>
      </c>
      <c r="AY4676" s="11" t="str">
        <f t="shared" si="1579"/>
        <v/>
      </c>
      <c r="AZ4676" s="11" t="str">
        <f t="shared" si="1580"/>
        <v/>
      </c>
      <c r="BA4676" s="11" t="str">
        <f t="shared" si="1581"/>
        <v xml:space="preserve"> </v>
      </c>
      <c r="BB4676" s="11" t="str">
        <f>IFERROR(IF(AW4676="","",VLOOKUP(AW4676,SUSS!R:S,2,FALSE)),AY4676*SUSS!$M$2)</f>
        <v/>
      </c>
      <c r="BC4676" s="11" t="str">
        <f t="shared" si="1582"/>
        <v/>
      </c>
    </row>
    <row r="4677" spans="29:55">
      <c r="AC4677" s="11" t="str">
        <f t="shared" si="1562"/>
        <v/>
      </c>
      <c r="AD4677" s="11" t="str">
        <f t="shared" si="1563"/>
        <v/>
      </c>
      <c r="AE4677" s="11" t="str">
        <f t="shared" si="1564"/>
        <v/>
      </c>
      <c r="AF4677" s="11" t="str">
        <f t="shared" si="1565"/>
        <v/>
      </c>
      <c r="AG4677" s="11" t="str">
        <f t="shared" si="1566"/>
        <v/>
      </c>
      <c r="AH4677" s="11" t="str">
        <f t="shared" si="1567"/>
        <v/>
      </c>
      <c r="AI4677" s="11" t="str">
        <f t="shared" si="1568"/>
        <v/>
      </c>
      <c r="AJ4677" s="11" t="str">
        <f t="shared" si="1569"/>
        <v/>
      </c>
      <c r="AK4677" s="11" t="str">
        <f t="shared" si="1570"/>
        <v/>
      </c>
      <c r="AN4677" s="11" t="str">
        <f t="shared" si="1571"/>
        <v/>
      </c>
      <c r="AO4677" s="11" t="str">
        <f t="shared" si="1572"/>
        <v/>
      </c>
      <c r="AP4677" s="11" t="str">
        <f t="shared" si="1573"/>
        <v/>
      </c>
      <c r="AT4677" s="11" t="str">
        <f t="shared" si="1574"/>
        <v/>
      </c>
      <c r="AU4677" s="11" t="str">
        <f t="shared" si="1575"/>
        <v/>
      </c>
      <c r="AV4677" s="11" t="str">
        <f t="shared" si="1576"/>
        <v/>
      </c>
      <c r="AW4677" s="11" t="str">
        <f t="shared" si="1577"/>
        <v/>
      </c>
      <c r="AX4677" s="11" t="str">
        <f t="shared" si="1578"/>
        <v/>
      </c>
      <c r="AY4677" s="11" t="str">
        <f t="shared" si="1579"/>
        <v/>
      </c>
      <c r="AZ4677" s="11" t="str">
        <f t="shared" si="1580"/>
        <v/>
      </c>
      <c r="BA4677" s="11" t="str">
        <f t="shared" si="1581"/>
        <v xml:space="preserve"> </v>
      </c>
      <c r="BB4677" s="11" t="str">
        <f>IFERROR(IF(AW4677="","",VLOOKUP(AW4677,SUSS!R:S,2,FALSE)),AY4677*SUSS!$M$2)</f>
        <v/>
      </c>
      <c r="BC4677" s="11" t="str">
        <f t="shared" si="1582"/>
        <v/>
      </c>
    </row>
    <row r="4678" spans="29:55">
      <c r="AC4678" s="11" t="str">
        <f t="shared" si="1562"/>
        <v/>
      </c>
      <c r="AD4678" s="11" t="str">
        <f t="shared" si="1563"/>
        <v/>
      </c>
      <c r="AE4678" s="11" t="str">
        <f t="shared" si="1564"/>
        <v/>
      </c>
      <c r="AF4678" s="11" t="str">
        <f t="shared" si="1565"/>
        <v/>
      </c>
      <c r="AG4678" s="11" t="str">
        <f t="shared" si="1566"/>
        <v/>
      </c>
      <c r="AH4678" s="11" t="str">
        <f t="shared" si="1567"/>
        <v/>
      </c>
      <c r="AI4678" s="11" t="str">
        <f t="shared" si="1568"/>
        <v/>
      </c>
      <c r="AJ4678" s="11" t="str">
        <f t="shared" si="1569"/>
        <v/>
      </c>
      <c r="AK4678" s="11" t="str">
        <f t="shared" si="1570"/>
        <v/>
      </c>
      <c r="AN4678" s="11" t="str">
        <f t="shared" si="1571"/>
        <v/>
      </c>
      <c r="AO4678" s="11" t="str">
        <f t="shared" si="1572"/>
        <v/>
      </c>
      <c r="AP4678" s="11" t="str">
        <f t="shared" si="1573"/>
        <v/>
      </c>
      <c r="AT4678" s="11" t="str">
        <f t="shared" si="1574"/>
        <v/>
      </c>
      <c r="AU4678" s="11" t="str">
        <f t="shared" si="1575"/>
        <v/>
      </c>
      <c r="AV4678" s="11" t="str">
        <f t="shared" si="1576"/>
        <v/>
      </c>
      <c r="AW4678" s="11" t="str">
        <f t="shared" si="1577"/>
        <v/>
      </c>
      <c r="AX4678" s="11" t="str">
        <f t="shared" si="1578"/>
        <v/>
      </c>
      <c r="AY4678" s="11" t="str">
        <f t="shared" si="1579"/>
        <v/>
      </c>
      <c r="AZ4678" s="11" t="str">
        <f t="shared" si="1580"/>
        <v/>
      </c>
      <c r="BA4678" s="11" t="str">
        <f t="shared" si="1581"/>
        <v xml:space="preserve"> </v>
      </c>
      <c r="BB4678" s="11" t="str">
        <f>IFERROR(IF(AW4678="","",VLOOKUP(AW4678,SUSS!R:S,2,FALSE)),AY4678*SUSS!$M$2)</f>
        <v/>
      </c>
      <c r="BC4678" s="11" t="str">
        <f t="shared" si="1582"/>
        <v/>
      </c>
    </row>
    <row r="4679" spans="29:55">
      <c r="AC4679" s="11" t="str">
        <f t="shared" si="1562"/>
        <v/>
      </c>
      <c r="AD4679" s="11" t="str">
        <f t="shared" si="1563"/>
        <v/>
      </c>
      <c r="AE4679" s="11" t="str">
        <f t="shared" si="1564"/>
        <v/>
      </c>
      <c r="AF4679" s="11" t="str">
        <f t="shared" si="1565"/>
        <v/>
      </c>
      <c r="AG4679" s="11" t="str">
        <f t="shared" si="1566"/>
        <v/>
      </c>
      <c r="AH4679" s="11" t="str">
        <f t="shared" si="1567"/>
        <v/>
      </c>
      <c r="AI4679" s="11" t="str">
        <f t="shared" si="1568"/>
        <v/>
      </c>
      <c r="AJ4679" s="11" t="str">
        <f t="shared" si="1569"/>
        <v/>
      </c>
      <c r="AK4679" s="11" t="str">
        <f t="shared" si="1570"/>
        <v/>
      </c>
      <c r="AN4679" s="11" t="str">
        <f t="shared" si="1571"/>
        <v/>
      </c>
      <c r="AO4679" s="11" t="str">
        <f t="shared" si="1572"/>
        <v/>
      </c>
      <c r="AP4679" s="11" t="str">
        <f t="shared" si="1573"/>
        <v/>
      </c>
      <c r="AT4679" s="11" t="str">
        <f t="shared" si="1574"/>
        <v/>
      </c>
      <c r="AU4679" s="11" t="str">
        <f t="shared" si="1575"/>
        <v/>
      </c>
      <c r="AV4679" s="11" t="str">
        <f t="shared" si="1576"/>
        <v/>
      </c>
      <c r="AW4679" s="11" t="str">
        <f t="shared" si="1577"/>
        <v/>
      </c>
      <c r="AX4679" s="11" t="str">
        <f t="shared" si="1578"/>
        <v/>
      </c>
      <c r="AY4679" s="11" t="str">
        <f t="shared" si="1579"/>
        <v/>
      </c>
      <c r="AZ4679" s="11" t="str">
        <f t="shared" si="1580"/>
        <v/>
      </c>
      <c r="BA4679" s="11" t="str">
        <f t="shared" si="1581"/>
        <v xml:space="preserve"> </v>
      </c>
      <c r="BB4679" s="11" t="str">
        <f>IFERROR(IF(AW4679="","",VLOOKUP(AW4679,SUSS!R:S,2,FALSE)),AY4679*SUSS!$M$2)</f>
        <v/>
      </c>
      <c r="BC4679" s="11" t="str">
        <f t="shared" si="1582"/>
        <v/>
      </c>
    </row>
    <row r="4680" spans="29:55">
      <c r="AC4680" s="11" t="str">
        <f t="shared" si="1562"/>
        <v/>
      </c>
      <c r="AD4680" s="11" t="str">
        <f t="shared" si="1563"/>
        <v/>
      </c>
      <c r="AE4680" s="11" t="str">
        <f t="shared" si="1564"/>
        <v/>
      </c>
      <c r="AF4680" s="11" t="str">
        <f t="shared" si="1565"/>
        <v/>
      </c>
      <c r="AG4680" s="11" t="str">
        <f t="shared" si="1566"/>
        <v/>
      </c>
      <c r="AH4680" s="11" t="str">
        <f t="shared" si="1567"/>
        <v/>
      </c>
      <c r="AI4680" s="11" t="str">
        <f t="shared" si="1568"/>
        <v/>
      </c>
      <c r="AJ4680" s="11" t="str">
        <f t="shared" si="1569"/>
        <v/>
      </c>
      <c r="AK4680" s="11" t="str">
        <f t="shared" si="1570"/>
        <v/>
      </c>
      <c r="AN4680" s="11" t="str">
        <f t="shared" si="1571"/>
        <v/>
      </c>
      <c r="AO4680" s="11" t="str">
        <f t="shared" si="1572"/>
        <v/>
      </c>
      <c r="AP4680" s="11" t="str">
        <f t="shared" si="1573"/>
        <v/>
      </c>
      <c r="AT4680" s="11" t="str">
        <f t="shared" si="1574"/>
        <v/>
      </c>
      <c r="AU4680" s="11" t="str">
        <f t="shared" si="1575"/>
        <v/>
      </c>
      <c r="AV4680" s="11" t="str">
        <f t="shared" si="1576"/>
        <v/>
      </c>
      <c r="AW4680" s="11" t="str">
        <f t="shared" si="1577"/>
        <v/>
      </c>
      <c r="AX4680" s="11" t="str">
        <f t="shared" si="1578"/>
        <v/>
      </c>
      <c r="AY4680" s="11" t="str">
        <f t="shared" si="1579"/>
        <v/>
      </c>
      <c r="AZ4680" s="11" t="str">
        <f t="shared" si="1580"/>
        <v/>
      </c>
      <c r="BA4680" s="11" t="str">
        <f t="shared" si="1581"/>
        <v xml:space="preserve"> </v>
      </c>
      <c r="BB4680" s="11" t="str">
        <f>IFERROR(IF(AW4680="","",VLOOKUP(AW4680,SUSS!R:S,2,FALSE)),AY4680*SUSS!$M$2)</f>
        <v/>
      </c>
      <c r="BC4680" s="11" t="str">
        <f t="shared" si="1582"/>
        <v/>
      </c>
    </row>
    <row r="4681" spans="29:55">
      <c r="AC4681" s="11" t="str">
        <f t="shared" si="1562"/>
        <v/>
      </c>
      <c r="AD4681" s="11" t="str">
        <f t="shared" si="1563"/>
        <v/>
      </c>
      <c r="AE4681" s="11" t="str">
        <f t="shared" si="1564"/>
        <v/>
      </c>
      <c r="AF4681" s="11" t="str">
        <f t="shared" si="1565"/>
        <v/>
      </c>
      <c r="AG4681" s="11" t="str">
        <f t="shared" si="1566"/>
        <v/>
      </c>
      <c r="AH4681" s="11" t="str">
        <f t="shared" si="1567"/>
        <v/>
      </c>
      <c r="AI4681" s="11" t="str">
        <f t="shared" si="1568"/>
        <v/>
      </c>
      <c r="AJ4681" s="11" t="str">
        <f t="shared" si="1569"/>
        <v/>
      </c>
      <c r="AK4681" s="11" t="str">
        <f t="shared" si="1570"/>
        <v/>
      </c>
      <c r="AN4681" s="11" t="str">
        <f t="shared" si="1571"/>
        <v/>
      </c>
      <c r="AO4681" s="11" t="str">
        <f t="shared" si="1572"/>
        <v/>
      </c>
      <c r="AP4681" s="11" t="str">
        <f t="shared" si="1573"/>
        <v/>
      </c>
      <c r="AT4681" s="11" t="str">
        <f t="shared" si="1574"/>
        <v/>
      </c>
      <c r="AU4681" s="11" t="str">
        <f t="shared" si="1575"/>
        <v/>
      </c>
      <c r="AV4681" s="11" t="str">
        <f t="shared" si="1576"/>
        <v/>
      </c>
      <c r="AW4681" s="11" t="str">
        <f t="shared" si="1577"/>
        <v/>
      </c>
      <c r="AX4681" s="11" t="str">
        <f t="shared" si="1578"/>
        <v/>
      </c>
      <c r="AY4681" s="11" t="str">
        <f t="shared" si="1579"/>
        <v/>
      </c>
      <c r="AZ4681" s="11" t="str">
        <f t="shared" si="1580"/>
        <v/>
      </c>
      <c r="BA4681" s="11" t="str">
        <f t="shared" si="1581"/>
        <v xml:space="preserve"> </v>
      </c>
      <c r="BB4681" s="11" t="str">
        <f>IFERROR(IF(AW4681="","",VLOOKUP(AW4681,SUSS!R:S,2,FALSE)),AY4681*SUSS!$M$2)</f>
        <v/>
      </c>
      <c r="BC4681" s="11" t="str">
        <f t="shared" si="1582"/>
        <v/>
      </c>
    </row>
    <row r="4682" spans="29:55">
      <c r="AC4682" s="11" t="str">
        <f t="shared" si="1562"/>
        <v/>
      </c>
      <c r="AD4682" s="11" t="str">
        <f t="shared" si="1563"/>
        <v/>
      </c>
      <c r="AE4682" s="11" t="str">
        <f t="shared" si="1564"/>
        <v/>
      </c>
      <c r="AF4682" s="11" t="str">
        <f t="shared" si="1565"/>
        <v/>
      </c>
      <c r="AG4682" s="11" t="str">
        <f t="shared" si="1566"/>
        <v/>
      </c>
      <c r="AH4682" s="11" t="str">
        <f t="shared" si="1567"/>
        <v/>
      </c>
      <c r="AI4682" s="11" t="str">
        <f t="shared" si="1568"/>
        <v/>
      </c>
      <c r="AJ4682" s="11" t="str">
        <f t="shared" si="1569"/>
        <v/>
      </c>
      <c r="AK4682" s="11" t="str">
        <f t="shared" si="1570"/>
        <v/>
      </c>
      <c r="AN4682" s="11" t="str">
        <f t="shared" si="1571"/>
        <v/>
      </c>
      <c r="AO4682" s="11" t="str">
        <f t="shared" si="1572"/>
        <v/>
      </c>
      <c r="AP4682" s="11" t="str">
        <f t="shared" si="1573"/>
        <v/>
      </c>
      <c r="AT4682" s="11" t="str">
        <f t="shared" si="1574"/>
        <v/>
      </c>
      <c r="AU4682" s="11" t="str">
        <f t="shared" si="1575"/>
        <v/>
      </c>
      <c r="AV4682" s="11" t="str">
        <f t="shared" si="1576"/>
        <v/>
      </c>
      <c r="AW4682" s="11" t="str">
        <f t="shared" si="1577"/>
        <v/>
      </c>
      <c r="AX4682" s="11" t="str">
        <f t="shared" si="1578"/>
        <v/>
      </c>
      <c r="AY4682" s="11" t="str">
        <f t="shared" si="1579"/>
        <v/>
      </c>
      <c r="AZ4682" s="11" t="str">
        <f t="shared" si="1580"/>
        <v/>
      </c>
      <c r="BA4682" s="11" t="str">
        <f t="shared" si="1581"/>
        <v xml:space="preserve"> </v>
      </c>
      <c r="BB4682" s="11" t="str">
        <f>IFERROR(IF(AW4682="","",VLOOKUP(AW4682,SUSS!R:S,2,FALSE)),AY4682*SUSS!$M$2)</f>
        <v/>
      </c>
      <c r="BC4682" s="11" t="str">
        <f t="shared" si="1582"/>
        <v/>
      </c>
    </row>
    <row r="4683" spans="29:55">
      <c r="AC4683" s="11" t="str">
        <f t="shared" si="1562"/>
        <v/>
      </c>
      <c r="AD4683" s="11" t="str">
        <f t="shared" si="1563"/>
        <v/>
      </c>
      <c r="AE4683" s="11" t="str">
        <f t="shared" si="1564"/>
        <v/>
      </c>
      <c r="AF4683" s="11" t="str">
        <f t="shared" si="1565"/>
        <v/>
      </c>
      <c r="AG4683" s="11" t="str">
        <f t="shared" si="1566"/>
        <v/>
      </c>
      <c r="AH4683" s="11" t="str">
        <f t="shared" si="1567"/>
        <v/>
      </c>
      <c r="AI4683" s="11" t="str">
        <f t="shared" si="1568"/>
        <v/>
      </c>
      <c r="AJ4683" s="11" t="str">
        <f t="shared" si="1569"/>
        <v/>
      </c>
      <c r="AK4683" s="11" t="str">
        <f t="shared" si="1570"/>
        <v/>
      </c>
      <c r="AN4683" s="11" t="str">
        <f t="shared" si="1571"/>
        <v/>
      </c>
      <c r="AO4683" s="11" t="str">
        <f t="shared" si="1572"/>
        <v/>
      </c>
      <c r="AP4683" s="11" t="str">
        <f t="shared" si="1573"/>
        <v/>
      </c>
      <c r="AT4683" s="11" t="str">
        <f t="shared" si="1574"/>
        <v/>
      </c>
      <c r="AU4683" s="11" t="str">
        <f t="shared" si="1575"/>
        <v/>
      </c>
      <c r="AV4683" s="11" t="str">
        <f t="shared" si="1576"/>
        <v/>
      </c>
      <c r="AW4683" s="11" t="str">
        <f t="shared" si="1577"/>
        <v/>
      </c>
      <c r="AX4683" s="11" t="str">
        <f t="shared" si="1578"/>
        <v/>
      </c>
      <c r="AY4683" s="11" t="str">
        <f t="shared" si="1579"/>
        <v/>
      </c>
      <c r="AZ4683" s="11" t="str">
        <f t="shared" si="1580"/>
        <v/>
      </c>
      <c r="BA4683" s="11" t="str">
        <f t="shared" si="1581"/>
        <v xml:space="preserve"> </v>
      </c>
      <c r="BB4683" s="11" t="str">
        <f>IFERROR(IF(AW4683="","",VLOOKUP(AW4683,SUSS!R:S,2,FALSE)),AY4683*SUSS!$M$2)</f>
        <v/>
      </c>
      <c r="BC4683" s="11" t="str">
        <f t="shared" si="1582"/>
        <v/>
      </c>
    </row>
    <row r="4684" spans="29:55">
      <c r="AC4684" s="11" t="str">
        <f t="shared" si="1562"/>
        <v/>
      </c>
      <c r="AD4684" s="11" t="str">
        <f t="shared" si="1563"/>
        <v/>
      </c>
      <c r="AE4684" s="11" t="str">
        <f t="shared" si="1564"/>
        <v/>
      </c>
      <c r="AF4684" s="11" t="str">
        <f t="shared" si="1565"/>
        <v/>
      </c>
      <c r="AG4684" s="11" t="str">
        <f t="shared" si="1566"/>
        <v/>
      </c>
      <c r="AH4684" s="11" t="str">
        <f t="shared" si="1567"/>
        <v/>
      </c>
      <c r="AI4684" s="11" t="str">
        <f t="shared" si="1568"/>
        <v/>
      </c>
      <c r="AJ4684" s="11" t="str">
        <f t="shared" si="1569"/>
        <v/>
      </c>
      <c r="AK4684" s="11" t="str">
        <f t="shared" si="1570"/>
        <v/>
      </c>
      <c r="AN4684" s="11" t="str">
        <f t="shared" si="1571"/>
        <v/>
      </c>
      <c r="AO4684" s="11" t="str">
        <f t="shared" si="1572"/>
        <v/>
      </c>
      <c r="AP4684" s="11" t="str">
        <f t="shared" si="1573"/>
        <v/>
      </c>
      <c r="AT4684" s="11" t="str">
        <f t="shared" si="1574"/>
        <v/>
      </c>
      <c r="AU4684" s="11" t="str">
        <f t="shared" si="1575"/>
        <v/>
      </c>
      <c r="AV4684" s="11" t="str">
        <f t="shared" si="1576"/>
        <v/>
      </c>
      <c r="AW4684" s="11" t="str">
        <f t="shared" si="1577"/>
        <v/>
      </c>
      <c r="AX4684" s="11" t="str">
        <f t="shared" si="1578"/>
        <v/>
      </c>
      <c r="AY4684" s="11" t="str">
        <f t="shared" si="1579"/>
        <v/>
      </c>
      <c r="AZ4684" s="11" t="str">
        <f t="shared" si="1580"/>
        <v/>
      </c>
      <c r="BA4684" s="11" t="str">
        <f t="shared" si="1581"/>
        <v xml:space="preserve"> </v>
      </c>
      <c r="BB4684" s="11" t="str">
        <f>IFERROR(IF(AW4684="","",VLOOKUP(AW4684,SUSS!R:S,2,FALSE)),AY4684*SUSS!$M$2)</f>
        <v/>
      </c>
      <c r="BC4684" s="11" t="str">
        <f t="shared" si="1582"/>
        <v/>
      </c>
    </row>
    <row r="4685" spans="29:55">
      <c r="AC4685" s="11" t="str">
        <f t="shared" si="1562"/>
        <v/>
      </c>
      <c r="AD4685" s="11" t="str">
        <f t="shared" si="1563"/>
        <v/>
      </c>
      <c r="AE4685" s="11" t="str">
        <f t="shared" si="1564"/>
        <v/>
      </c>
      <c r="AF4685" s="11" t="str">
        <f t="shared" si="1565"/>
        <v/>
      </c>
      <c r="AG4685" s="11" t="str">
        <f t="shared" si="1566"/>
        <v/>
      </c>
      <c r="AH4685" s="11" t="str">
        <f t="shared" si="1567"/>
        <v/>
      </c>
      <c r="AI4685" s="11" t="str">
        <f t="shared" si="1568"/>
        <v/>
      </c>
      <c r="AJ4685" s="11" t="str">
        <f t="shared" si="1569"/>
        <v/>
      </c>
      <c r="AK4685" s="11" t="str">
        <f t="shared" si="1570"/>
        <v/>
      </c>
      <c r="AN4685" s="11" t="str">
        <f t="shared" si="1571"/>
        <v/>
      </c>
      <c r="AO4685" s="11" t="str">
        <f t="shared" si="1572"/>
        <v/>
      </c>
      <c r="AP4685" s="11" t="str">
        <f t="shared" si="1573"/>
        <v/>
      </c>
      <c r="AT4685" s="11" t="str">
        <f t="shared" si="1574"/>
        <v/>
      </c>
      <c r="AU4685" s="11" t="str">
        <f t="shared" si="1575"/>
        <v/>
      </c>
      <c r="AV4685" s="11" t="str">
        <f t="shared" si="1576"/>
        <v/>
      </c>
      <c r="AW4685" s="11" t="str">
        <f t="shared" si="1577"/>
        <v/>
      </c>
      <c r="AX4685" s="11" t="str">
        <f t="shared" si="1578"/>
        <v/>
      </c>
      <c r="AY4685" s="11" t="str">
        <f t="shared" si="1579"/>
        <v/>
      </c>
      <c r="AZ4685" s="11" t="str">
        <f t="shared" si="1580"/>
        <v/>
      </c>
      <c r="BA4685" s="11" t="str">
        <f t="shared" si="1581"/>
        <v xml:space="preserve"> </v>
      </c>
      <c r="BB4685" s="11" t="str">
        <f>IFERROR(IF(AW4685="","",VLOOKUP(AW4685,SUSS!R:S,2,FALSE)),AY4685*SUSS!$M$2)</f>
        <v/>
      </c>
      <c r="BC4685" s="11" t="str">
        <f t="shared" si="1582"/>
        <v/>
      </c>
    </row>
    <row r="4686" spans="29:55">
      <c r="AC4686" s="11" t="str">
        <f t="shared" si="1562"/>
        <v/>
      </c>
      <c r="AD4686" s="11" t="str">
        <f t="shared" si="1563"/>
        <v/>
      </c>
      <c r="AE4686" s="11" t="str">
        <f t="shared" si="1564"/>
        <v/>
      </c>
      <c r="AF4686" s="11" t="str">
        <f t="shared" si="1565"/>
        <v/>
      </c>
      <c r="AG4686" s="11" t="str">
        <f t="shared" si="1566"/>
        <v/>
      </c>
      <c r="AH4686" s="11" t="str">
        <f t="shared" si="1567"/>
        <v/>
      </c>
      <c r="AI4686" s="11" t="str">
        <f t="shared" si="1568"/>
        <v/>
      </c>
      <c r="AJ4686" s="11" t="str">
        <f t="shared" si="1569"/>
        <v/>
      </c>
      <c r="AK4686" s="11" t="str">
        <f t="shared" si="1570"/>
        <v/>
      </c>
      <c r="AN4686" s="11" t="str">
        <f t="shared" si="1571"/>
        <v/>
      </c>
      <c r="AO4686" s="11" t="str">
        <f t="shared" si="1572"/>
        <v/>
      </c>
      <c r="AP4686" s="11" t="str">
        <f t="shared" si="1573"/>
        <v/>
      </c>
      <c r="AT4686" s="11" t="str">
        <f t="shared" si="1574"/>
        <v/>
      </c>
      <c r="AU4686" s="11" t="str">
        <f t="shared" si="1575"/>
        <v/>
      </c>
      <c r="AV4686" s="11" t="str">
        <f t="shared" si="1576"/>
        <v/>
      </c>
      <c r="AW4686" s="11" t="str">
        <f t="shared" si="1577"/>
        <v/>
      </c>
      <c r="AX4686" s="11" t="str">
        <f t="shared" si="1578"/>
        <v/>
      </c>
      <c r="AY4686" s="11" t="str">
        <f t="shared" si="1579"/>
        <v/>
      </c>
      <c r="AZ4686" s="11" t="str">
        <f t="shared" si="1580"/>
        <v/>
      </c>
      <c r="BA4686" s="11" t="str">
        <f t="shared" si="1581"/>
        <v xml:space="preserve"> </v>
      </c>
      <c r="BB4686" s="11" t="str">
        <f>IFERROR(IF(AW4686="","",VLOOKUP(AW4686,SUSS!R:S,2,FALSE)),AY4686*SUSS!$M$2)</f>
        <v/>
      </c>
      <c r="BC4686" s="11" t="str">
        <f t="shared" si="1582"/>
        <v/>
      </c>
    </row>
    <row r="4687" spans="29:55">
      <c r="AC4687" s="11" t="str">
        <f t="shared" si="1562"/>
        <v/>
      </c>
      <c r="AD4687" s="11" t="str">
        <f t="shared" si="1563"/>
        <v/>
      </c>
      <c r="AE4687" s="11" t="str">
        <f t="shared" si="1564"/>
        <v/>
      </c>
      <c r="AF4687" s="11" t="str">
        <f t="shared" si="1565"/>
        <v/>
      </c>
      <c r="AG4687" s="11" t="str">
        <f t="shared" si="1566"/>
        <v/>
      </c>
      <c r="AH4687" s="11" t="str">
        <f t="shared" si="1567"/>
        <v/>
      </c>
      <c r="AI4687" s="11" t="str">
        <f t="shared" si="1568"/>
        <v/>
      </c>
      <c r="AJ4687" s="11" t="str">
        <f t="shared" si="1569"/>
        <v/>
      </c>
      <c r="AK4687" s="11" t="str">
        <f t="shared" si="1570"/>
        <v/>
      </c>
      <c r="AN4687" s="11" t="str">
        <f t="shared" si="1571"/>
        <v/>
      </c>
      <c r="AO4687" s="11" t="str">
        <f t="shared" si="1572"/>
        <v/>
      </c>
      <c r="AP4687" s="11" t="str">
        <f t="shared" si="1573"/>
        <v/>
      </c>
      <c r="AT4687" s="11" t="str">
        <f t="shared" si="1574"/>
        <v/>
      </c>
      <c r="AU4687" s="11" t="str">
        <f t="shared" si="1575"/>
        <v/>
      </c>
      <c r="AV4687" s="11" t="str">
        <f t="shared" si="1576"/>
        <v/>
      </c>
      <c r="AW4687" s="11" t="str">
        <f t="shared" si="1577"/>
        <v/>
      </c>
      <c r="AX4687" s="11" t="str">
        <f t="shared" si="1578"/>
        <v/>
      </c>
      <c r="AY4687" s="11" t="str">
        <f t="shared" si="1579"/>
        <v/>
      </c>
      <c r="AZ4687" s="11" t="str">
        <f t="shared" si="1580"/>
        <v/>
      </c>
      <c r="BA4687" s="11" t="str">
        <f t="shared" si="1581"/>
        <v xml:space="preserve"> </v>
      </c>
      <c r="BB4687" s="11" t="str">
        <f>IFERROR(IF(AW4687="","",VLOOKUP(AW4687,SUSS!R:S,2,FALSE)),AY4687*SUSS!$M$2)</f>
        <v/>
      </c>
      <c r="BC4687" s="11" t="str">
        <f t="shared" si="1582"/>
        <v/>
      </c>
    </row>
    <row r="4688" spans="29:55">
      <c r="AC4688" s="11" t="str">
        <f t="shared" si="1562"/>
        <v/>
      </c>
      <c r="AD4688" s="11" t="str">
        <f t="shared" si="1563"/>
        <v/>
      </c>
      <c r="AE4688" s="11" t="str">
        <f t="shared" si="1564"/>
        <v/>
      </c>
      <c r="AF4688" s="11" t="str">
        <f t="shared" si="1565"/>
        <v/>
      </c>
      <c r="AG4688" s="11" t="str">
        <f t="shared" si="1566"/>
        <v/>
      </c>
      <c r="AH4688" s="11" t="str">
        <f t="shared" si="1567"/>
        <v/>
      </c>
      <c r="AI4688" s="11" t="str">
        <f t="shared" si="1568"/>
        <v/>
      </c>
      <c r="AJ4688" s="11" t="str">
        <f t="shared" si="1569"/>
        <v/>
      </c>
      <c r="AK4688" s="11" t="str">
        <f t="shared" si="1570"/>
        <v/>
      </c>
      <c r="AN4688" s="11" t="str">
        <f t="shared" si="1571"/>
        <v/>
      </c>
      <c r="AO4688" s="11" t="str">
        <f t="shared" si="1572"/>
        <v/>
      </c>
      <c r="AP4688" s="11" t="str">
        <f t="shared" si="1573"/>
        <v/>
      </c>
      <c r="AT4688" s="11" t="str">
        <f t="shared" si="1574"/>
        <v/>
      </c>
      <c r="AU4688" s="11" t="str">
        <f t="shared" si="1575"/>
        <v/>
      </c>
      <c r="AV4688" s="11" t="str">
        <f t="shared" si="1576"/>
        <v/>
      </c>
      <c r="AW4688" s="11" t="str">
        <f t="shared" si="1577"/>
        <v/>
      </c>
      <c r="AX4688" s="11" t="str">
        <f t="shared" si="1578"/>
        <v/>
      </c>
      <c r="AY4688" s="11" t="str">
        <f t="shared" si="1579"/>
        <v/>
      </c>
      <c r="AZ4688" s="11" t="str">
        <f t="shared" si="1580"/>
        <v/>
      </c>
      <c r="BA4688" s="11" t="str">
        <f t="shared" si="1581"/>
        <v xml:space="preserve"> </v>
      </c>
      <c r="BB4688" s="11" t="str">
        <f>IFERROR(IF(AW4688="","",VLOOKUP(AW4688,SUSS!R:S,2,FALSE)),AY4688*SUSS!$M$2)</f>
        <v/>
      </c>
      <c r="BC4688" s="11" t="str">
        <f t="shared" si="1582"/>
        <v/>
      </c>
    </row>
    <row r="4689" spans="29:55">
      <c r="AC4689" s="11" t="str">
        <f t="shared" si="1562"/>
        <v/>
      </c>
      <c r="AD4689" s="11" t="str">
        <f t="shared" si="1563"/>
        <v/>
      </c>
      <c r="AE4689" s="11" t="str">
        <f t="shared" si="1564"/>
        <v/>
      </c>
      <c r="AF4689" s="11" t="str">
        <f t="shared" si="1565"/>
        <v/>
      </c>
      <c r="AG4689" s="11" t="str">
        <f t="shared" si="1566"/>
        <v/>
      </c>
      <c r="AH4689" s="11" t="str">
        <f t="shared" si="1567"/>
        <v/>
      </c>
      <c r="AI4689" s="11" t="str">
        <f t="shared" si="1568"/>
        <v/>
      </c>
      <c r="AJ4689" s="11" t="str">
        <f t="shared" si="1569"/>
        <v/>
      </c>
      <c r="AK4689" s="11" t="str">
        <f t="shared" si="1570"/>
        <v/>
      </c>
      <c r="AN4689" s="11" t="str">
        <f t="shared" si="1571"/>
        <v/>
      </c>
      <c r="AO4689" s="11" t="str">
        <f t="shared" si="1572"/>
        <v/>
      </c>
      <c r="AP4689" s="11" t="str">
        <f t="shared" si="1573"/>
        <v/>
      </c>
      <c r="AT4689" s="11" t="str">
        <f t="shared" si="1574"/>
        <v/>
      </c>
      <c r="AU4689" s="11" t="str">
        <f t="shared" si="1575"/>
        <v/>
      </c>
      <c r="AV4689" s="11" t="str">
        <f t="shared" si="1576"/>
        <v/>
      </c>
      <c r="AW4689" s="11" t="str">
        <f t="shared" si="1577"/>
        <v/>
      </c>
      <c r="AX4689" s="11" t="str">
        <f t="shared" si="1578"/>
        <v/>
      </c>
      <c r="AY4689" s="11" t="str">
        <f t="shared" si="1579"/>
        <v/>
      </c>
      <c r="AZ4689" s="11" t="str">
        <f t="shared" si="1580"/>
        <v/>
      </c>
      <c r="BA4689" s="11" t="str">
        <f t="shared" si="1581"/>
        <v xml:space="preserve"> </v>
      </c>
      <c r="BB4689" s="11" t="str">
        <f>IFERROR(IF(AW4689="","",VLOOKUP(AW4689,SUSS!R:S,2,FALSE)),AY4689*SUSS!$M$2)</f>
        <v/>
      </c>
      <c r="BC4689" s="11" t="str">
        <f t="shared" si="1582"/>
        <v/>
      </c>
    </row>
    <row r="4690" spans="29:55">
      <c r="AC4690" s="11" t="str">
        <f t="shared" si="1562"/>
        <v/>
      </c>
      <c r="AD4690" s="11" t="str">
        <f t="shared" si="1563"/>
        <v/>
      </c>
      <c r="AE4690" s="11" t="str">
        <f t="shared" si="1564"/>
        <v/>
      </c>
      <c r="AF4690" s="11" t="str">
        <f t="shared" si="1565"/>
        <v/>
      </c>
      <c r="AG4690" s="11" t="str">
        <f t="shared" si="1566"/>
        <v/>
      </c>
      <c r="AH4690" s="11" t="str">
        <f t="shared" si="1567"/>
        <v/>
      </c>
      <c r="AI4690" s="11" t="str">
        <f t="shared" si="1568"/>
        <v/>
      </c>
      <c r="AJ4690" s="11" t="str">
        <f t="shared" si="1569"/>
        <v/>
      </c>
      <c r="AK4690" s="11" t="str">
        <f t="shared" si="1570"/>
        <v/>
      </c>
      <c r="AN4690" s="11" t="str">
        <f t="shared" si="1571"/>
        <v/>
      </c>
      <c r="AO4690" s="11" t="str">
        <f t="shared" si="1572"/>
        <v/>
      </c>
      <c r="AP4690" s="11" t="str">
        <f t="shared" si="1573"/>
        <v/>
      </c>
      <c r="AT4690" s="11" t="str">
        <f t="shared" si="1574"/>
        <v/>
      </c>
      <c r="AU4690" s="11" t="str">
        <f t="shared" si="1575"/>
        <v/>
      </c>
      <c r="AV4690" s="11" t="str">
        <f t="shared" si="1576"/>
        <v/>
      </c>
      <c r="AW4690" s="11" t="str">
        <f t="shared" si="1577"/>
        <v/>
      </c>
      <c r="AX4690" s="11" t="str">
        <f t="shared" si="1578"/>
        <v/>
      </c>
      <c r="AY4690" s="11" t="str">
        <f t="shared" si="1579"/>
        <v/>
      </c>
      <c r="AZ4690" s="11" t="str">
        <f t="shared" si="1580"/>
        <v/>
      </c>
      <c r="BA4690" s="11" t="str">
        <f t="shared" si="1581"/>
        <v xml:space="preserve"> </v>
      </c>
      <c r="BB4690" s="11" t="str">
        <f>IFERROR(IF(AW4690="","",VLOOKUP(AW4690,SUSS!R:S,2,FALSE)),AY4690*SUSS!$M$2)</f>
        <v/>
      </c>
      <c r="BC4690" s="11" t="str">
        <f t="shared" si="1582"/>
        <v/>
      </c>
    </row>
    <row r="4691" spans="29:55">
      <c r="AC4691" s="11" t="str">
        <f t="shared" si="1562"/>
        <v/>
      </c>
      <c r="AD4691" s="11" t="str">
        <f t="shared" si="1563"/>
        <v/>
      </c>
      <c r="AE4691" s="11" t="str">
        <f t="shared" si="1564"/>
        <v/>
      </c>
      <c r="AF4691" s="11" t="str">
        <f t="shared" si="1565"/>
        <v/>
      </c>
      <c r="AG4691" s="11" t="str">
        <f t="shared" si="1566"/>
        <v/>
      </c>
      <c r="AH4691" s="11" t="str">
        <f t="shared" si="1567"/>
        <v/>
      </c>
      <c r="AI4691" s="11" t="str">
        <f t="shared" si="1568"/>
        <v/>
      </c>
      <c r="AJ4691" s="11" t="str">
        <f t="shared" si="1569"/>
        <v/>
      </c>
      <c r="AK4691" s="11" t="str">
        <f t="shared" si="1570"/>
        <v/>
      </c>
      <c r="AN4691" s="11" t="str">
        <f t="shared" si="1571"/>
        <v/>
      </c>
      <c r="AO4691" s="11" t="str">
        <f t="shared" si="1572"/>
        <v/>
      </c>
      <c r="AP4691" s="11" t="str">
        <f t="shared" si="1573"/>
        <v/>
      </c>
      <c r="AT4691" s="11" t="str">
        <f t="shared" si="1574"/>
        <v/>
      </c>
      <c r="AU4691" s="11" t="str">
        <f t="shared" si="1575"/>
        <v/>
      </c>
      <c r="AV4691" s="11" t="str">
        <f t="shared" si="1576"/>
        <v/>
      </c>
      <c r="AW4691" s="11" t="str">
        <f t="shared" si="1577"/>
        <v/>
      </c>
      <c r="AX4691" s="11" t="str">
        <f t="shared" si="1578"/>
        <v/>
      </c>
      <c r="AY4691" s="11" t="str">
        <f t="shared" si="1579"/>
        <v/>
      </c>
      <c r="AZ4691" s="11" t="str">
        <f t="shared" si="1580"/>
        <v/>
      </c>
      <c r="BA4691" s="11" t="str">
        <f t="shared" si="1581"/>
        <v xml:space="preserve"> </v>
      </c>
      <c r="BB4691" s="11" t="str">
        <f>IFERROR(IF(AW4691="","",VLOOKUP(AW4691,SUSS!R:S,2,FALSE)),AY4691*SUSS!$M$2)</f>
        <v/>
      </c>
      <c r="BC4691" s="11" t="str">
        <f t="shared" si="1582"/>
        <v/>
      </c>
    </row>
    <row r="4692" spans="29:55">
      <c r="AC4692" s="11" t="str">
        <f t="shared" si="1562"/>
        <v/>
      </c>
      <c r="AD4692" s="11" t="str">
        <f t="shared" si="1563"/>
        <v/>
      </c>
      <c r="AE4692" s="11" t="str">
        <f t="shared" si="1564"/>
        <v/>
      </c>
      <c r="AF4692" s="11" t="str">
        <f t="shared" si="1565"/>
        <v/>
      </c>
      <c r="AG4692" s="11" t="str">
        <f t="shared" si="1566"/>
        <v/>
      </c>
      <c r="AH4692" s="11" t="str">
        <f t="shared" si="1567"/>
        <v/>
      </c>
      <c r="AI4692" s="11" t="str">
        <f t="shared" si="1568"/>
        <v/>
      </c>
      <c r="AJ4692" s="11" t="str">
        <f t="shared" si="1569"/>
        <v/>
      </c>
      <c r="AK4692" s="11" t="str">
        <f t="shared" si="1570"/>
        <v/>
      </c>
      <c r="AN4692" s="11" t="str">
        <f t="shared" si="1571"/>
        <v/>
      </c>
      <c r="AO4692" s="11" t="str">
        <f t="shared" si="1572"/>
        <v/>
      </c>
      <c r="AP4692" s="11" t="str">
        <f t="shared" si="1573"/>
        <v/>
      </c>
      <c r="AT4692" s="11" t="str">
        <f t="shared" si="1574"/>
        <v/>
      </c>
      <c r="AU4692" s="11" t="str">
        <f t="shared" si="1575"/>
        <v/>
      </c>
      <c r="AV4692" s="11" t="str">
        <f t="shared" si="1576"/>
        <v/>
      </c>
      <c r="AW4692" s="11" t="str">
        <f t="shared" si="1577"/>
        <v/>
      </c>
      <c r="AX4692" s="11" t="str">
        <f t="shared" si="1578"/>
        <v/>
      </c>
      <c r="AY4692" s="11" t="str">
        <f t="shared" si="1579"/>
        <v/>
      </c>
      <c r="AZ4692" s="11" t="str">
        <f t="shared" si="1580"/>
        <v/>
      </c>
      <c r="BA4692" s="11" t="str">
        <f t="shared" si="1581"/>
        <v xml:space="preserve"> </v>
      </c>
      <c r="BB4692" s="11" t="str">
        <f>IFERROR(IF(AW4692="","",VLOOKUP(AW4692,SUSS!R:S,2,FALSE)),AY4692*SUSS!$M$2)</f>
        <v/>
      </c>
      <c r="BC4692" s="11" t="str">
        <f t="shared" si="1582"/>
        <v/>
      </c>
    </row>
    <row r="4693" spans="29:55">
      <c r="AC4693" s="11" t="str">
        <f t="shared" si="1562"/>
        <v/>
      </c>
      <c r="AD4693" s="11" t="str">
        <f t="shared" si="1563"/>
        <v/>
      </c>
      <c r="AE4693" s="11" t="str">
        <f t="shared" si="1564"/>
        <v/>
      </c>
      <c r="AF4693" s="11" t="str">
        <f t="shared" si="1565"/>
        <v/>
      </c>
      <c r="AG4693" s="11" t="str">
        <f t="shared" si="1566"/>
        <v/>
      </c>
      <c r="AH4693" s="11" t="str">
        <f t="shared" si="1567"/>
        <v/>
      </c>
      <c r="AI4693" s="11" t="str">
        <f t="shared" si="1568"/>
        <v/>
      </c>
      <c r="AJ4693" s="11" t="str">
        <f t="shared" si="1569"/>
        <v/>
      </c>
      <c r="AK4693" s="11" t="str">
        <f t="shared" si="1570"/>
        <v/>
      </c>
      <c r="AN4693" s="11" t="str">
        <f t="shared" si="1571"/>
        <v/>
      </c>
      <c r="AO4693" s="11" t="str">
        <f t="shared" si="1572"/>
        <v/>
      </c>
      <c r="AP4693" s="11" t="str">
        <f t="shared" si="1573"/>
        <v/>
      </c>
      <c r="AT4693" s="11" t="str">
        <f t="shared" si="1574"/>
        <v/>
      </c>
      <c r="AU4693" s="11" t="str">
        <f t="shared" si="1575"/>
        <v/>
      </c>
      <c r="AV4693" s="11" t="str">
        <f t="shared" si="1576"/>
        <v/>
      </c>
      <c r="AW4693" s="11" t="str">
        <f t="shared" si="1577"/>
        <v/>
      </c>
      <c r="AX4693" s="11" t="str">
        <f t="shared" si="1578"/>
        <v/>
      </c>
      <c r="AY4693" s="11" t="str">
        <f t="shared" si="1579"/>
        <v/>
      </c>
      <c r="AZ4693" s="11" t="str">
        <f t="shared" si="1580"/>
        <v/>
      </c>
      <c r="BA4693" s="11" t="str">
        <f t="shared" si="1581"/>
        <v xml:space="preserve"> </v>
      </c>
      <c r="BB4693" s="11" t="str">
        <f>IFERROR(IF(AW4693="","",VLOOKUP(AW4693,SUSS!R:S,2,FALSE)),AY4693*SUSS!$M$2)</f>
        <v/>
      </c>
      <c r="BC4693" s="11" t="str">
        <f t="shared" si="1582"/>
        <v/>
      </c>
    </row>
    <row r="4694" spans="29:55">
      <c r="AC4694" s="11" t="str">
        <f t="shared" si="1562"/>
        <v/>
      </c>
      <c r="AD4694" s="11" t="str">
        <f t="shared" si="1563"/>
        <v/>
      </c>
      <c r="AE4694" s="11" t="str">
        <f t="shared" si="1564"/>
        <v/>
      </c>
      <c r="AF4694" s="11" t="str">
        <f t="shared" si="1565"/>
        <v/>
      </c>
      <c r="AG4694" s="11" t="str">
        <f t="shared" si="1566"/>
        <v/>
      </c>
      <c r="AH4694" s="11" t="str">
        <f t="shared" si="1567"/>
        <v/>
      </c>
      <c r="AI4694" s="11" t="str">
        <f t="shared" si="1568"/>
        <v/>
      </c>
      <c r="AJ4694" s="11" t="str">
        <f t="shared" si="1569"/>
        <v/>
      </c>
      <c r="AK4694" s="11" t="str">
        <f t="shared" si="1570"/>
        <v/>
      </c>
      <c r="AN4694" s="11" t="str">
        <f t="shared" si="1571"/>
        <v/>
      </c>
      <c r="AO4694" s="11" t="str">
        <f t="shared" si="1572"/>
        <v/>
      </c>
      <c r="AP4694" s="11" t="str">
        <f t="shared" si="1573"/>
        <v/>
      </c>
      <c r="AT4694" s="11" t="str">
        <f t="shared" si="1574"/>
        <v/>
      </c>
      <c r="AU4694" s="11" t="str">
        <f t="shared" si="1575"/>
        <v/>
      </c>
      <c r="AV4694" s="11" t="str">
        <f t="shared" si="1576"/>
        <v/>
      </c>
      <c r="AW4694" s="11" t="str">
        <f t="shared" si="1577"/>
        <v/>
      </c>
      <c r="AX4694" s="11" t="str">
        <f t="shared" si="1578"/>
        <v/>
      </c>
      <c r="AY4694" s="11" t="str">
        <f t="shared" si="1579"/>
        <v/>
      </c>
      <c r="AZ4694" s="11" t="str">
        <f t="shared" si="1580"/>
        <v/>
      </c>
      <c r="BA4694" s="11" t="str">
        <f t="shared" si="1581"/>
        <v xml:space="preserve"> </v>
      </c>
      <c r="BB4694" s="11" t="str">
        <f>IFERROR(IF(AW4694="","",VLOOKUP(AW4694,SUSS!R:S,2,FALSE)),AY4694*SUSS!$M$2)</f>
        <v/>
      </c>
      <c r="BC4694" s="11" t="str">
        <f t="shared" si="1582"/>
        <v/>
      </c>
    </row>
    <row r="4695" spans="29:55">
      <c r="AC4695" s="11" t="str">
        <f t="shared" si="1562"/>
        <v/>
      </c>
      <c r="AD4695" s="11" t="str">
        <f t="shared" si="1563"/>
        <v/>
      </c>
      <c r="AE4695" s="11" t="str">
        <f t="shared" si="1564"/>
        <v/>
      </c>
      <c r="AF4695" s="11" t="str">
        <f t="shared" si="1565"/>
        <v/>
      </c>
      <c r="AG4695" s="11" t="str">
        <f t="shared" si="1566"/>
        <v/>
      </c>
      <c r="AH4695" s="11" t="str">
        <f t="shared" si="1567"/>
        <v/>
      </c>
      <c r="AI4695" s="11" t="str">
        <f t="shared" si="1568"/>
        <v/>
      </c>
      <c r="AJ4695" s="11" t="str">
        <f t="shared" si="1569"/>
        <v/>
      </c>
      <c r="AK4695" s="11" t="str">
        <f t="shared" si="1570"/>
        <v/>
      </c>
      <c r="AN4695" s="11" t="str">
        <f t="shared" si="1571"/>
        <v/>
      </c>
      <c r="AO4695" s="11" t="str">
        <f t="shared" si="1572"/>
        <v/>
      </c>
      <c r="AP4695" s="11" t="str">
        <f t="shared" si="1573"/>
        <v/>
      </c>
      <c r="AT4695" s="11" t="str">
        <f t="shared" si="1574"/>
        <v/>
      </c>
      <c r="AU4695" s="11" t="str">
        <f t="shared" si="1575"/>
        <v/>
      </c>
      <c r="AV4695" s="11" t="str">
        <f t="shared" si="1576"/>
        <v/>
      </c>
      <c r="AW4695" s="11" t="str">
        <f t="shared" si="1577"/>
        <v/>
      </c>
      <c r="AX4695" s="11" t="str">
        <f t="shared" si="1578"/>
        <v/>
      </c>
      <c r="AY4695" s="11" t="str">
        <f t="shared" si="1579"/>
        <v/>
      </c>
      <c r="AZ4695" s="11" t="str">
        <f t="shared" si="1580"/>
        <v/>
      </c>
      <c r="BA4695" s="11" t="str">
        <f t="shared" si="1581"/>
        <v xml:space="preserve"> </v>
      </c>
      <c r="BB4695" s="11" t="str">
        <f>IFERROR(IF(AW4695="","",VLOOKUP(AW4695,SUSS!R:S,2,FALSE)),AY4695*SUSS!$M$2)</f>
        <v/>
      </c>
      <c r="BC4695" s="11" t="str">
        <f t="shared" si="1582"/>
        <v/>
      </c>
    </row>
    <row r="4696" spans="29:55">
      <c r="AC4696" s="11" t="str">
        <f t="shared" si="1562"/>
        <v/>
      </c>
      <c r="AD4696" s="11" t="str">
        <f t="shared" si="1563"/>
        <v/>
      </c>
      <c r="AE4696" s="11" t="str">
        <f t="shared" si="1564"/>
        <v/>
      </c>
      <c r="AF4696" s="11" t="str">
        <f t="shared" si="1565"/>
        <v/>
      </c>
      <c r="AG4696" s="11" t="str">
        <f t="shared" si="1566"/>
        <v/>
      </c>
      <c r="AH4696" s="11" t="str">
        <f t="shared" si="1567"/>
        <v/>
      </c>
      <c r="AI4696" s="11" t="str">
        <f t="shared" si="1568"/>
        <v/>
      </c>
      <c r="AJ4696" s="11" t="str">
        <f t="shared" si="1569"/>
        <v/>
      </c>
      <c r="AK4696" s="11" t="str">
        <f t="shared" si="1570"/>
        <v/>
      </c>
      <c r="AN4696" s="11" t="str">
        <f t="shared" si="1571"/>
        <v/>
      </c>
      <c r="AO4696" s="11" t="str">
        <f t="shared" si="1572"/>
        <v/>
      </c>
      <c r="AP4696" s="11" t="str">
        <f t="shared" si="1573"/>
        <v/>
      </c>
      <c r="AT4696" s="11" t="str">
        <f t="shared" si="1574"/>
        <v/>
      </c>
      <c r="AU4696" s="11" t="str">
        <f t="shared" si="1575"/>
        <v/>
      </c>
      <c r="AV4696" s="11" t="str">
        <f t="shared" si="1576"/>
        <v/>
      </c>
      <c r="AW4696" s="11" t="str">
        <f t="shared" si="1577"/>
        <v/>
      </c>
      <c r="AX4696" s="11" t="str">
        <f t="shared" si="1578"/>
        <v/>
      </c>
      <c r="AY4696" s="11" t="str">
        <f t="shared" si="1579"/>
        <v/>
      </c>
      <c r="AZ4696" s="11" t="str">
        <f t="shared" si="1580"/>
        <v/>
      </c>
      <c r="BA4696" s="11" t="str">
        <f t="shared" si="1581"/>
        <v xml:space="preserve"> </v>
      </c>
      <c r="BB4696" s="11" t="str">
        <f>IFERROR(IF(AW4696="","",VLOOKUP(AW4696,SUSS!R:S,2,FALSE)),AY4696*SUSS!$M$2)</f>
        <v/>
      </c>
      <c r="BC4696" s="11" t="str">
        <f t="shared" si="1582"/>
        <v/>
      </c>
    </row>
    <row r="4697" spans="29:55">
      <c r="AC4697" s="11" t="str">
        <f t="shared" si="1562"/>
        <v/>
      </c>
      <c r="AD4697" s="11" t="str">
        <f t="shared" si="1563"/>
        <v/>
      </c>
      <c r="AE4697" s="11" t="str">
        <f t="shared" si="1564"/>
        <v/>
      </c>
      <c r="AF4697" s="11" t="str">
        <f t="shared" si="1565"/>
        <v/>
      </c>
      <c r="AG4697" s="11" t="str">
        <f t="shared" si="1566"/>
        <v/>
      </c>
      <c r="AH4697" s="11" t="str">
        <f t="shared" si="1567"/>
        <v/>
      </c>
      <c r="AI4697" s="11" t="str">
        <f t="shared" si="1568"/>
        <v/>
      </c>
      <c r="AJ4697" s="11" t="str">
        <f t="shared" si="1569"/>
        <v/>
      </c>
      <c r="AK4697" s="11" t="str">
        <f t="shared" si="1570"/>
        <v/>
      </c>
      <c r="AN4697" s="11" t="str">
        <f t="shared" si="1571"/>
        <v/>
      </c>
      <c r="AO4697" s="11" t="str">
        <f t="shared" si="1572"/>
        <v/>
      </c>
      <c r="AP4697" s="11" t="str">
        <f t="shared" si="1573"/>
        <v/>
      </c>
      <c r="AT4697" s="11" t="str">
        <f t="shared" si="1574"/>
        <v/>
      </c>
      <c r="AU4697" s="11" t="str">
        <f t="shared" si="1575"/>
        <v/>
      </c>
      <c r="AV4697" s="11" t="str">
        <f t="shared" si="1576"/>
        <v/>
      </c>
      <c r="AW4697" s="11" t="str">
        <f t="shared" si="1577"/>
        <v/>
      </c>
      <c r="AX4697" s="11" t="str">
        <f t="shared" si="1578"/>
        <v/>
      </c>
      <c r="AY4697" s="11" t="str">
        <f t="shared" si="1579"/>
        <v/>
      </c>
      <c r="AZ4697" s="11" t="str">
        <f t="shared" si="1580"/>
        <v/>
      </c>
      <c r="BA4697" s="11" t="str">
        <f t="shared" si="1581"/>
        <v xml:space="preserve"> </v>
      </c>
      <c r="BB4697" s="11" t="str">
        <f>IFERROR(IF(AW4697="","",VLOOKUP(AW4697,SUSS!R:S,2,FALSE)),AY4697*SUSS!$M$2)</f>
        <v/>
      </c>
      <c r="BC4697" s="11" t="str">
        <f t="shared" si="1582"/>
        <v/>
      </c>
    </row>
    <row r="4698" spans="29:55">
      <c r="AC4698" s="11" t="str">
        <f t="shared" si="1562"/>
        <v/>
      </c>
      <c r="AD4698" s="11" t="str">
        <f t="shared" si="1563"/>
        <v/>
      </c>
      <c r="AE4698" s="11" t="str">
        <f t="shared" si="1564"/>
        <v/>
      </c>
      <c r="AF4698" s="11" t="str">
        <f t="shared" si="1565"/>
        <v/>
      </c>
      <c r="AG4698" s="11" t="str">
        <f t="shared" si="1566"/>
        <v/>
      </c>
      <c r="AH4698" s="11" t="str">
        <f t="shared" si="1567"/>
        <v/>
      </c>
      <c r="AI4698" s="11" t="str">
        <f t="shared" si="1568"/>
        <v/>
      </c>
      <c r="AJ4698" s="11" t="str">
        <f t="shared" si="1569"/>
        <v/>
      </c>
      <c r="AK4698" s="11" t="str">
        <f t="shared" si="1570"/>
        <v/>
      </c>
      <c r="AN4698" s="11" t="str">
        <f t="shared" si="1571"/>
        <v/>
      </c>
      <c r="AO4698" s="11" t="str">
        <f t="shared" si="1572"/>
        <v/>
      </c>
      <c r="AP4698" s="11" t="str">
        <f t="shared" si="1573"/>
        <v/>
      </c>
      <c r="AT4698" s="11" t="str">
        <f t="shared" si="1574"/>
        <v/>
      </c>
      <c r="AU4698" s="11" t="str">
        <f t="shared" si="1575"/>
        <v/>
      </c>
      <c r="AV4698" s="11" t="str">
        <f t="shared" si="1576"/>
        <v/>
      </c>
      <c r="AW4698" s="11" t="str">
        <f t="shared" si="1577"/>
        <v/>
      </c>
      <c r="AX4698" s="11" t="str">
        <f t="shared" si="1578"/>
        <v/>
      </c>
      <c r="AY4698" s="11" t="str">
        <f t="shared" si="1579"/>
        <v/>
      </c>
      <c r="AZ4698" s="11" t="str">
        <f t="shared" si="1580"/>
        <v/>
      </c>
      <c r="BA4698" s="11" t="str">
        <f t="shared" si="1581"/>
        <v xml:space="preserve"> </v>
      </c>
      <c r="BB4698" s="11" t="str">
        <f>IFERROR(IF(AW4698="","",VLOOKUP(AW4698,SUSS!R:S,2,FALSE)),AY4698*SUSS!$M$2)</f>
        <v/>
      </c>
      <c r="BC4698" s="11" t="str">
        <f t="shared" si="1582"/>
        <v/>
      </c>
    </row>
    <row r="4699" spans="29:55">
      <c r="AC4699" s="11" t="str">
        <f t="shared" si="1562"/>
        <v/>
      </c>
      <c r="AD4699" s="11" t="str">
        <f t="shared" si="1563"/>
        <v/>
      </c>
      <c r="AE4699" s="11" t="str">
        <f t="shared" si="1564"/>
        <v/>
      </c>
      <c r="AF4699" s="11" t="str">
        <f t="shared" si="1565"/>
        <v/>
      </c>
      <c r="AG4699" s="11" t="str">
        <f t="shared" si="1566"/>
        <v/>
      </c>
      <c r="AH4699" s="11" t="str">
        <f t="shared" si="1567"/>
        <v/>
      </c>
      <c r="AI4699" s="11" t="str">
        <f t="shared" si="1568"/>
        <v/>
      </c>
      <c r="AJ4699" s="11" t="str">
        <f t="shared" si="1569"/>
        <v/>
      </c>
      <c r="AK4699" s="11" t="str">
        <f t="shared" si="1570"/>
        <v/>
      </c>
      <c r="AN4699" s="11" t="str">
        <f t="shared" si="1571"/>
        <v/>
      </c>
      <c r="AO4699" s="11" t="str">
        <f t="shared" si="1572"/>
        <v/>
      </c>
      <c r="AP4699" s="11" t="str">
        <f t="shared" si="1573"/>
        <v/>
      </c>
      <c r="AT4699" s="11" t="str">
        <f t="shared" si="1574"/>
        <v/>
      </c>
      <c r="AU4699" s="11" t="str">
        <f t="shared" si="1575"/>
        <v/>
      </c>
      <c r="AV4699" s="11" t="str">
        <f t="shared" si="1576"/>
        <v/>
      </c>
      <c r="AW4699" s="11" t="str">
        <f t="shared" si="1577"/>
        <v/>
      </c>
      <c r="AX4699" s="11" t="str">
        <f t="shared" si="1578"/>
        <v/>
      </c>
      <c r="AY4699" s="11" t="str">
        <f t="shared" si="1579"/>
        <v/>
      </c>
      <c r="AZ4699" s="11" t="str">
        <f t="shared" si="1580"/>
        <v/>
      </c>
      <c r="BA4699" s="11" t="str">
        <f t="shared" si="1581"/>
        <v xml:space="preserve"> </v>
      </c>
      <c r="BB4699" s="11" t="str">
        <f>IFERROR(IF(AW4699="","",VLOOKUP(AW4699,SUSS!R:S,2,FALSE)),AY4699*SUSS!$M$2)</f>
        <v/>
      </c>
      <c r="BC4699" s="11" t="str">
        <f t="shared" si="1582"/>
        <v/>
      </c>
    </row>
    <row r="4700" spans="29:55">
      <c r="AC4700" s="11" t="str">
        <f t="shared" si="1562"/>
        <v/>
      </c>
      <c r="AD4700" s="11" t="str">
        <f t="shared" si="1563"/>
        <v/>
      </c>
      <c r="AE4700" s="11" t="str">
        <f t="shared" si="1564"/>
        <v/>
      </c>
      <c r="AF4700" s="11" t="str">
        <f t="shared" si="1565"/>
        <v/>
      </c>
      <c r="AG4700" s="11" t="str">
        <f t="shared" si="1566"/>
        <v/>
      </c>
      <c r="AH4700" s="11" t="str">
        <f t="shared" si="1567"/>
        <v/>
      </c>
      <c r="AI4700" s="11" t="str">
        <f t="shared" si="1568"/>
        <v/>
      </c>
      <c r="AJ4700" s="11" t="str">
        <f t="shared" si="1569"/>
        <v/>
      </c>
      <c r="AK4700" s="11" t="str">
        <f t="shared" si="1570"/>
        <v/>
      </c>
      <c r="AN4700" s="11" t="str">
        <f t="shared" si="1571"/>
        <v/>
      </c>
      <c r="AO4700" s="11" t="str">
        <f t="shared" si="1572"/>
        <v/>
      </c>
      <c r="AP4700" s="11" t="str">
        <f t="shared" si="1573"/>
        <v/>
      </c>
      <c r="AT4700" s="11" t="str">
        <f t="shared" si="1574"/>
        <v/>
      </c>
      <c r="AU4700" s="11" t="str">
        <f t="shared" si="1575"/>
        <v/>
      </c>
      <c r="AV4700" s="11" t="str">
        <f t="shared" si="1576"/>
        <v/>
      </c>
      <c r="AW4700" s="11" t="str">
        <f t="shared" si="1577"/>
        <v/>
      </c>
      <c r="AX4700" s="11" t="str">
        <f t="shared" si="1578"/>
        <v/>
      </c>
      <c r="AY4700" s="11" t="str">
        <f t="shared" si="1579"/>
        <v/>
      </c>
      <c r="AZ4700" s="11" t="str">
        <f t="shared" si="1580"/>
        <v/>
      </c>
      <c r="BA4700" s="11" t="str">
        <f t="shared" si="1581"/>
        <v xml:space="preserve"> </v>
      </c>
      <c r="BB4700" s="11" t="str">
        <f>IFERROR(IF(AW4700="","",VLOOKUP(AW4700,SUSS!R:S,2,FALSE)),AY4700*SUSS!$M$2)</f>
        <v/>
      </c>
      <c r="BC4700" s="11" t="str">
        <f t="shared" si="1582"/>
        <v/>
      </c>
    </row>
    <row r="4701" spans="29:55">
      <c r="AC4701" s="11" t="str">
        <f t="shared" si="1562"/>
        <v/>
      </c>
      <c r="AD4701" s="11" t="str">
        <f t="shared" si="1563"/>
        <v/>
      </c>
      <c r="AE4701" s="11" t="str">
        <f t="shared" si="1564"/>
        <v/>
      </c>
      <c r="AF4701" s="11" t="str">
        <f t="shared" si="1565"/>
        <v/>
      </c>
      <c r="AG4701" s="11" t="str">
        <f t="shared" si="1566"/>
        <v/>
      </c>
      <c r="AH4701" s="11" t="str">
        <f t="shared" si="1567"/>
        <v/>
      </c>
      <c r="AI4701" s="11" t="str">
        <f t="shared" si="1568"/>
        <v/>
      </c>
      <c r="AJ4701" s="11" t="str">
        <f t="shared" si="1569"/>
        <v/>
      </c>
      <c r="AK4701" s="11" t="str">
        <f t="shared" si="1570"/>
        <v/>
      </c>
      <c r="AN4701" s="11" t="str">
        <f t="shared" si="1571"/>
        <v/>
      </c>
      <c r="AO4701" s="11" t="str">
        <f t="shared" si="1572"/>
        <v/>
      </c>
      <c r="AP4701" s="11" t="str">
        <f t="shared" si="1573"/>
        <v/>
      </c>
      <c r="AT4701" s="11" t="str">
        <f t="shared" si="1574"/>
        <v/>
      </c>
      <c r="AU4701" s="11" t="str">
        <f t="shared" si="1575"/>
        <v/>
      </c>
      <c r="AV4701" s="11" t="str">
        <f t="shared" si="1576"/>
        <v/>
      </c>
      <c r="AW4701" s="11" t="str">
        <f t="shared" si="1577"/>
        <v/>
      </c>
      <c r="AX4701" s="11" t="str">
        <f t="shared" si="1578"/>
        <v/>
      </c>
      <c r="AY4701" s="11" t="str">
        <f t="shared" si="1579"/>
        <v/>
      </c>
      <c r="AZ4701" s="11" t="str">
        <f t="shared" si="1580"/>
        <v/>
      </c>
      <c r="BA4701" s="11" t="str">
        <f t="shared" si="1581"/>
        <v xml:space="preserve"> </v>
      </c>
      <c r="BB4701" s="11" t="str">
        <f>IFERROR(IF(AW4701="","",VLOOKUP(AW4701,SUSS!R:S,2,FALSE)),AY4701*SUSS!$M$2)</f>
        <v/>
      </c>
      <c r="BC4701" s="11" t="str">
        <f t="shared" si="1582"/>
        <v/>
      </c>
    </row>
    <row r="4702" spans="29:55">
      <c r="AC4702" s="11" t="str">
        <f t="shared" si="1562"/>
        <v/>
      </c>
      <c r="AD4702" s="11" t="str">
        <f t="shared" si="1563"/>
        <v/>
      </c>
      <c r="AE4702" s="11" t="str">
        <f t="shared" si="1564"/>
        <v/>
      </c>
      <c r="AF4702" s="11" t="str">
        <f t="shared" si="1565"/>
        <v/>
      </c>
      <c r="AG4702" s="11" t="str">
        <f t="shared" si="1566"/>
        <v/>
      </c>
      <c r="AH4702" s="11" t="str">
        <f t="shared" si="1567"/>
        <v/>
      </c>
      <c r="AI4702" s="11" t="str">
        <f t="shared" si="1568"/>
        <v/>
      </c>
      <c r="AJ4702" s="11" t="str">
        <f t="shared" si="1569"/>
        <v/>
      </c>
      <c r="AK4702" s="11" t="str">
        <f t="shared" si="1570"/>
        <v/>
      </c>
      <c r="AN4702" s="11" t="str">
        <f t="shared" si="1571"/>
        <v/>
      </c>
      <c r="AO4702" s="11" t="str">
        <f t="shared" si="1572"/>
        <v/>
      </c>
      <c r="AP4702" s="11" t="str">
        <f t="shared" si="1573"/>
        <v/>
      </c>
      <c r="AT4702" s="11" t="str">
        <f t="shared" si="1574"/>
        <v/>
      </c>
      <c r="AU4702" s="11" t="str">
        <f t="shared" si="1575"/>
        <v/>
      </c>
      <c r="AV4702" s="11" t="str">
        <f t="shared" si="1576"/>
        <v/>
      </c>
      <c r="AW4702" s="11" t="str">
        <f t="shared" si="1577"/>
        <v/>
      </c>
      <c r="AX4702" s="11" t="str">
        <f t="shared" si="1578"/>
        <v/>
      </c>
      <c r="AY4702" s="11" t="str">
        <f t="shared" si="1579"/>
        <v/>
      </c>
      <c r="AZ4702" s="11" t="str">
        <f t="shared" si="1580"/>
        <v/>
      </c>
      <c r="BA4702" s="11" t="str">
        <f t="shared" si="1581"/>
        <v xml:space="preserve"> </v>
      </c>
      <c r="BB4702" s="11" t="str">
        <f>IFERROR(IF(AW4702="","",VLOOKUP(AW4702,SUSS!R:S,2,FALSE)),AY4702*SUSS!$M$2)</f>
        <v/>
      </c>
      <c r="BC4702" s="11" t="str">
        <f t="shared" si="1582"/>
        <v/>
      </c>
    </row>
    <row r="4703" spans="29:55">
      <c r="AC4703" s="11" t="str">
        <f t="shared" si="1562"/>
        <v/>
      </c>
      <c r="AD4703" s="11" t="str">
        <f t="shared" si="1563"/>
        <v/>
      </c>
      <c r="AE4703" s="11" t="str">
        <f t="shared" si="1564"/>
        <v/>
      </c>
      <c r="AF4703" s="11" t="str">
        <f t="shared" si="1565"/>
        <v/>
      </c>
      <c r="AG4703" s="11" t="str">
        <f t="shared" si="1566"/>
        <v/>
      </c>
      <c r="AH4703" s="11" t="str">
        <f t="shared" si="1567"/>
        <v/>
      </c>
      <c r="AI4703" s="11" t="str">
        <f t="shared" si="1568"/>
        <v/>
      </c>
      <c r="AJ4703" s="11" t="str">
        <f t="shared" si="1569"/>
        <v/>
      </c>
      <c r="AK4703" s="11" t="str">
        <f t="shared" si="1570"/>
        <v/>
      </c>
      <c r="AN4703" s="11" t="str">
        <f t="shared" si="1571"/>
        <v/>
      </c>
      <c r="AO4703" s="11" t="str">
        <f t="shared" si="1572"/>
        <v/>
      </c>
      <c r="AP4703" s="11" t="str">
        <f t="shared" si="1573"/>
        <v/>
      </c>
      <c r="AT4703" s="11" t="str">
        <f t="shared" si="1574"/>
        <v/>
      </c>
      <c r="AU4703" s="11" t="str">
        <f t="shared" si="1575"/>
        <v/>
      </c>
      <c r="AV4703" s="11" t="str">
        <f t="shared" si="1576"/>
        <v/>
      </c>
      <c r="AW4703" s="11" t="str">
        <f t="shared" si="1577"/>
        <v/>
      </c>
      <c r="AX4703" s="11" t="str">
        <f t="shared" si="1578"/>
        <v/>
      </c>
      <c r="AY4703" s="11" t="str">
        <f t="shared" si="1579"/>
        <v/>
      </c>
      <c r="AZ4703" s="11" t="str">
        <f t="shared" si="1580"/>
        <v/>
      </c>
      <c r="BA4703" s="11" t="str">
        <f t="shared" si="1581"/>
        <v xml:space="preserve"> </v>
      </c>
      <c r="BB4703" s="11" t="str">
        <f>IFERROR(IF(AW4703="","",VLOOKUP(AW4703,SUSS!R:S,2,FALSE)),AY4703*SUSS!$M$2)</f>
        <v/>
      </c>
      <c r="BC4703" s="11" t="str">
        <f t="shared" si="1582"/>
        <v/>
      </c>
    </row>
    <row r="4704" spans="29:55">
      <c r="AC4704" s="11" t="str">
        <f t="shared" si="1562"/>
        <v/>
      </c>
      <c r="AD4704" s="11" t="str">
        <f t="shared" si="1563"/>
        <v/>
      </c>
      <c r="AE4704" s="11" t="str">
        <f t="shared" si="1564"/>
        <v/>
      </c>
      <c r="AF4704" s="11" t="str">
        <f t="shared" si="1565"/>
        <v/>
      </c>
      <c r="AG4704" s="11" t="str">
        <f t="shared" si="1566"/>
        <v/>
      </c>
      <c r="AH4704" s="11" t="str">
        <f t="shared" si="1567"/>
        <v/>
      </c>
      <c r="AI4704" s="11" t="str">
        <f t="shared" si="1568"/>
        <v/>
      </c>
      <c r="AJ4704" s="11" t="str">
        <f t="shared" si="1569"/>
        <v/>
      </c>
      <c r="AK4704" s="11" t="str">
        <f t="shared" si="1570"/>
        <v/>
      </c>
      <c r="AN4704" s="11" t="str">
        <f t="shared" si="1571"/>
        <v/>
      </c>
      <c r="AO4704" s="11" t="str">
        <f t="shared" si="1572"/>
        <v/>
      </c>
      <c r="AP4704" s="11" t="str">
        <f t="shared" si="1573"/>
        <v/>
      </c>
      <c r="AT4704" s="11" t="str">
        <f t="shared" si="1574"/>
        <v/>
      </c>
      <c r="AU4704" s="11" t="str">
        <f t="shared" si="1575"/>
        <v/>
      </c>
      <c r="AV4704" s="11" t="str">
        <f t="shared" si="1576"/>
        <v/>
      </c>
      <c r="AW4704" s="11" t="str">
        <f t="shared" si="1577"/>
        <v/>
      </c>
      <c r="AX4704" s="11" t="str">
        <f t="shared" si="1578"/>
        <v/>
      </c>
      <c r="AY4704" s="11" t="str">
        <f t="shared" si="1579"/>
        <v/>
      </c>
      <c r="AZ4704" s="11" t="str">
        <f t="shared" si="1580"/>
        <v/>
      </c>
      <c r="BA4704" s="11" t="str">
        <f t="shared" si="1581"/>
        <v xml:space="preserve"> </v>
      </c>
      <c r="BB4704" s="11" t="str">
        <f>IFERROR(IF(AW4704="","",VLOOKUP(AW4704,SUSS!R:S,2,FALSE)),AY4704*SUSS!$M$2)</f>
        <v/>
      </c>
      <c r="BC4704" s="11" t="str">
        <f t="shared" si="1582"/>
        <v/>
      </c>
    </row>
    <row r="4705" spans="29:55">
      <c r="AC4705" s="11" t="str">
        <f t="shared" ref="AC4705:AC4768" si="1583">IF($E4705=$AD$1,IF($G4705=$AE$1,A4705,""),"")</f>
        <v/>
      </c>
      <c r="AD4705" s="11" t="str">
        <f t="shared" ref="AD4705:AD4768" si="1584">IF($E4705=$AD$1,IF($G4705=$AE$1,E4705,""),"")</f>
        <v/>
      </c>
      <c r="AE4705" s="11" t="str">
        <f t="shared" ref="AE4705:AE4768" si="1585">IF($E4705=$AD$1,IF($G4705=$AE$1,F4705,""),"")</f>
        <v/>
      </c>
      <c r="AF4705" s="11" t="str">
        <f t="shared" ref="AF4705:AF4768" si="1586">IF($E4705=$AD$1,IF($G4705=$AE$1,G4705,""),"")</f>
        <v/>
      </c>
      <c r="AG4705" s="11" t="str">
        <f t="shared" ref="AG4705:AG4768" si="1587">IF($E4705=$AD$1,IF($G4705=$AE$1,I4705,""),"")</f>
        <v/>
      </c>
      <c r="AH4705" s="11" t="str">
        <f t="shared" ref="AH4705:AH4768" si="1588">IF($E4705=$AD$1,IF($G4705=$AE$1,J4705,""),"")</f>
        <v/>
      </c>
      <c r="AI4705" s="11" t="str">
        <f t="shared" ref="AI4705:AI4768" si="1589">IF($E4705=$AD$1,IF($G4705=$AE$1,K4705,""),"")</f>
        <v/>
      </c>
      <c r="AJ4705" s="11" t="str">
        <f t="shared" ref="AJ4705:AJ4768" si="1590">IF($E4705=$AD$1,IF($G4705=$AE$1,B4705,""),"")</f>
        <v/>
      </c>
      <c r="AK4705" s="11" t="str">
        <f t="shared" ref="AK4705:AK4768" si="1591">IF($E4705=$AD$1,IF($G4705=$AE$1,C4705,""),"")</f>
        <v/>
      </c>
      <c r="AN4705" s="11" t="str">
        <f t="shared" ref="AN4705:AN4768" si="1592">LEFT(AO4705,7)</f>
        <v/>
      </c>
      <c r="AO4705" s="11" t="str">
        <f t="shared" ref="AO4705:AO4768" si="1593">IF(AF4705=$AE$1,AJ4705&amp;"/"&amp;AK4705&amp;" "&amp;AD4705,"")</f>
        <v/>
      </c>
      <c r="AP4705" s="11" t="str">
        <f t="shared" ref="AP4705:AP4768" si="1594">IF(AO4705&lt;&gt;"",AI4705,"")</f>
        <v/>
      </c>
      <c r="AT4705" s="11" t="str">
        <f t="shared" ref="AT4705:AT4768" si="1595">IF($Q4705=$AD$1,N4705,"")</f>
        <v/>
      </c>
      <c r="AU4705" s="11" t="str">
        <f t="shared" ref="AU4705:AU4768" si="1596">IF($Q4705=$AD$1,O4705,"")</f>
        <v/>
      </c>
      <c r="AV4705" s="11" t="str">
        <f t="shared" ref="AV4705:AV4768" si="1597">IF($Q4705=$AD$1,P4705,"")</f>
        <v/>
      </c>
      <c r="AW4705" s="11" t="str">
        <f t="shared" ref="AW4705:AW4768" si="1598">IF($Q4705=$AD$1,T4705,"")</f>
        <v/>
      </c>
      <c r="AX4705" s="11" t="str">
        <f t="shared" ref="AX4705:AX4768" si="1599">IF(AW4705&lt;&gt;"",AW4705&amp;" "&amp;$AD$1,"")</f>
        <v/>
      </c>
      <c r="AY4705" s="11" t="str">
        <f t="shared" ref="AY4705:AY4768" si="1600">VLOOKUP(AX4705,AO:AP,2,FALSE)</f>
        <v/>
      </c>
      <c r="AZ4705" s="11" t="str">
        <f t="shared" ref="AZ4705:AZ4768" si="1601">IF(AY4705="","",AV4705/AY4705)</f>
        <v/>
      </c>
      <c r="BA4705" s="11" t="str">
        <f t="shared" ref="BA4705:BA4768" si="1602">AT4705&amp;" "&amp;AU4705</f>
        <v xml:space="preserve"> </v>
      </c>
      <c r="BB4705" s="11" t="str">
        <f>IFERROR(IF(AW4705="","",VLOOKUP(AW4705,SUSS!R:S,2,FALSE)),AY4705*SUSS!$M$2)</f>
        <v/>
      </c>
      <c r="BC4705" s="11" t="str">
        <f t="shared" ref="BC4705:BC4768" si="1603">IFERROR(IF(BB4705&lt;&gt;"",AZ4705*BB4705,""),"VER")</f>
        <v/>
      </c>
    </row>
    <row r="4706" spans="29:55">
      <c r="AC4706" s="11" t="str">
        <f t="shared" si="1583"/>
        <v/>
      </c>
      <c r="AD4706" s="11" t="str">
        <f t="shared" si="1584"/>
        <v/>
      </c>
      <c r="AE4706" s="11" t="str">
        <f t="shared" si="1585"/>
        <v/>
      </c>
      <c r="AF4706" s="11" t="str">
        <f t="shared" si="1586"/>
        <v/>
      </c>
      <c r="AG4706" s="11" t="str">
        <f t="shared" si="1587"/>
        <v/>
      </c>
      <c r="AH4706" s="11" t="str">
        <f t="shared" si="1588"/>
        <v/>
      </c>
      <c r="AI4706" s="11" t="str">
        <f t="shared" si="1589"/>
        <v/>
      </c>
      <c r="AJ4706" s="11" t="str">
        <f t="shared" si="1590"/>
        <v/>
      </c>
      <c r="AK4706" s="11" t="str">
        <f t="shared" si="1591"/>
        <v/>
      </c>
      <c r="AN4706" s="11" t="str">
        <f t="shared" si="1592"/>
        <v/>
      </c>
      <c r="AO4706" s="11" t="str">
        <f t="shared" si="1593"/>
        <v/>
      </c>
      <c r="AP4706" s="11" t="str">
        <f t="shared" si="1594"/>
        <v/>
      </c>
      <c r="AT4706" s="11" t="str">
        <f t="shared" si="1595"/>
        <v/>
      </c>
      <c r="AU4706" s="11" t="str">
        <f t="shared" si="1596"/>
        <v/>
      </c>
      <c r="AV4706" s="11" t="str">
        <f t="shared" si="1597"/>
        <v/>
      </c>
      <c r="AW4706" s="11" t="str">
        <f t="shared" si="1598"/>
        <v/>
      </c>
      <c r="AX4706" s="11" t="str">
        <f t="shared" si="1599"/>
        <v/>
      </c>
      <c r="AY4706" s="11" t="str">
        <f t="shared" si="1600"/>
        <v/>
      </c>
      <c r="AZ4706" s="11" t="str">
        <f t="shared" si="1601"/>
        <v/>
      </c>
      <c r="BA4706" s="11" t="str">
        <f t="shared" si="1602"/>
        <v xml:space="preserve"> </v>
      </c>
      <c r="BB4706" s="11" t="str">
        <f>IFERROR(IF(AW4706="","",VLOOKUP(AW4706,SUSS!R:S,2,FALSE)),AY4706*SUSS!$M$2)</f>
        <v/>
      </c>
      <c r="BC4706" s="11" t="str">
        <f t="shared" si="1603"/>
        <v/>
      </c>
    </row>
    <row r="4707" spans="29:55">
      <c r="AC4707" s="11" t="str">
        <f t="shared" si="1583"/>
        <v/>
      </c>
      <c r="AD4707" s="11" t="str">
        <f t="shared" si="1584"/>
        <v/>
      </c>
      <c r="AE4707" s="11" t="str">
        <f t="shared" si="1585"/>
        <v/>
      </c>
      <c r="AF4707" s="11" t="str">
        <f t="shared" si="1586"/>
        <v/>
      </c>
      <c r="AG4707" s="11" t="str">
        <f t="shared" si="1587"/>
        <v/>
      </c>
      <c r="AH4707" s="11" t="str">
        <f t="shared" si="1588"/>
        <v/>
      </c>
      <c r="AI4707" s="11" t="str">
        <f t="shared" si="1589"/>
        <v/>
      </c>
      <c r="AJ4707" s="11" t="str">
        <f t="shared" si="1590"/>
        <v/>
      </c>
      <c r="AK4707" s="11" t="str">
        <f t="shared" si="1591"/>
        <v/>
      </c>
      <c r="AN4707" s="11" t="str">
        <f t="shared" si="1592"/>
        <v/>
      </c>
      <c r="AO4707" s="11" t="str">
        <f t="shared" si="1593"/>
        <v/>
      </c>
      <c r="AP4707" s="11" t="str">
        <f t="shared" si="1594"/>
        <v/>
      </c>
      <c r="AT4707" s="11" t="str">
        <f t="shared" si="1595"/>
        <v/>
      </c>
      <c r="AU4707" s="11" t="str">
        <f t="shared" si="1596"/>
        <v/>
      </c>
      <c r="AV4707" s="11" t="str">
        <f t="shared" si="1597"/>
        <v/>
      </c>
      <c r="AW4707" s="11" t="str">
        <f t="shared" si="1598"/>
        <v/>
      </c>
      <c r="AX4707" s="11" t="str">
        <f t="shared" si="1599"/>
        <v/>
      </c>
      <c r="AY4707" s="11" t="str">
        <f t="shared" si="1600"/>
        <v/>
      </c>
      <c r="AZ4707" s="11" t="str">
        <f t="shared" si="1601"/>
        <v/>
      </c>
      <c r="BA4707" s="11" t="str">
        <f t="shared" si="1602"/>
        <v xml:space="preserve"> </v>
      </c>
      <c r="BB4707" s="11" t="str">
        <f>IFERROR(IF(AW4707="","",VLOOKUP(AW4707,SUSS!R:S,2,FALSE)),AY4707*SUSS!$M$2)</f>
        <v/>
      </c>
      <c r="BC4707" s="11" t="str">
        <f t="shared" si="1603"/>
        <v/>
      </c>
    </row>
    <row r="4708" spans="29:55">
      <c r="AC4708" s="11" t="str">
        <f t="shared" si="1583"/>
        <v/>
      </c>
      <c r="AD4708" s="11" t="str">
        <f t="shared" si="1584"/>
        <v/>
      </c>
      <c r="AE4708" s="11" t="str">
        <f t="shared" si="1585"/>
        <v/>
      </c>
      <c r="AF4708" s="11" t="str">
        <f t="shared" si="1586"/>
        <v/>
      </c>
      <c r="AG4708" s="11" t="str">
        <f t="shared" si="1587"/>
        <v/>
      </c>
      <c r="AH4708" s="11" t="str">
        <f t="shared" si="1588"/>
        <v/>
      </c>
      <c r="AI4708" s="11" t="str">
        <f t="shared" si="1589"/>
        <v/>
      </c>
      <c r="AJ4708" s="11" t="str">
        <f t="shared" si="1590"/>
        <v/>
      </c>
      <c r="AK4708" s="11" t="str">
        <f t="shared" si="1591"/>
        <v/>
      </c>
      <c r="AN4708" s="11" t="str">
        <f t="shared" si="1592"/>
        <v/>
      </c>
      <c r="AO4708" s="11" t="str">
        <f t="shared" si="1593"/>
        <v/>
      </c>
      <c r="AP4708" s="11" t="str">
        <f t="shared" si="1594"/>
        <v/>
      </c>
      <c r="AT4708" s="11" t="str">
        <f t="shared" si="1595"/>
        <v/>
      </c>
      <c r="AU4708" s="11" t="str">
        <f t="shared" si="1596"/>
        <v/>
      </c>
      <c r="AV4708" s="11" t="str">
        <f t="shared" si="1597"/>
        <v/>
      </c>
      <c r="AW4708" s="11" t="str">
        <f t="shared" si="1598"/>
        <v/>
      </c>
      <c r="AX4708" s="11" t="str">
        <f t="shared" si="1599"/>
        <v/>
      </c>
      <c r="AY4708" s="11" t="str">
        <f t="shared" si="1600"/>
        <v/>
      </c>
      <c r="AZ4708" s="11" t="str">
        <f t="shared" si="1601"/>
        <v/>
      </c>
      <c r="BA4708" s="11" t="str">
        <f t="shared" si="1602"/>
        <v xml:space="preserve"> </v>
      </c>
      <c r="BB4708" s="11" t="str">
        <f>IFERROR(IF(AW4708="","",VLOOKUP(AW4708,SUSS!R:S,2,FALSE)),AY4708*SUSS!$M$2)</f>
        <v/>
      </c>
      <c r="BC4708" s="11" t="str">
        <f t="shared" si="1603"/>
        <v/>
      </c>
    </row>
    <row r="4709" spans="29:55">
      <c r="AC4709" s="11" t="str">
        <f t="shared" si="1583"/>
        <v/>
      </c>
      <c r="AD4709" s="11" t="str">
        <f t="shared" si="1584"/>
        <v/>
      </c>
      <c r="AE4709" s="11" t="str">
        <f t="shared" si="1585"/>
        <v/>
      </c>
      <c r="AF4709" s="11" t="str">
        <f t="shared" si="1586"/>
        <v/>
      </c>
      <c r="AG4709" s="11" t="str">
        <f t="shared" si="1587"/>
        <v/>
      </c>
      <c r="AH4709" s="11" t="str">
        <f t="shared" si="1588"/>
        <v/>
      </c>
      <c r="AI4709" s="11" t="str">
        <f t="shared" si="1589"/>
        <v/>
      </c>
      <c r="AJ4709" s="11" t="str">
        <f t="shared" si="1590"/>
        <v/>
      </c>
      <c r="AK4709" s="11" t="str">
        <f t="shared" si="1591"/>
        <v/>
      </c>
      <c r="AN4709" s="11" t="str">
        <f t="shared" si="1592"/>
        <v/>
      </c>
      <c r="AO4709" s="11" t="str">
        <f t="shared" si="1593"/>
        <v/>
      </c>
      <c r="AP4709" s="11" t="str">
        <f t="shared" si="1594"/>
        <v/>
      </c>
      <c r="AT4709" s="11" t="str">
        <f t="shared" si="1595"/>
        <v/>
      </c>
      <c r="AU4709" s="11" t="str">
        <f t="shared" si="1596"/>
        <v/>
      </c>
      <c r="AV4709" s="11" t="str">
        <f t="shared" si="1597"/>
        <v/>
      </c>
      <c r="AW4709" s="11" t="str">
        <f t="shared" si="1598"/>
        <v/>
      </c>
      <c r="AX4709" s="11" t="str">
        <f t="shared" si="1599"/>
        <v/>
      </c>
      <c r="AY4709" s="11" t="str">
        <f t="shared" si="1600"/>
        <v/>
      </c>
      <c r="AZ4709" s="11" t="str">
        <f t="shared" si="1601"/>
        <v/>
      </c>
      <c r="BA4709" s="11" t="str">
        <f t="shared" si="1602"/>
        <v xml:space="preserve"> </v>
      </c>
      <c r="BB4709" s="11" t="str">
        <f>IFERROR(IF(AW4709="","",VLOOKUP(AW4709,SUSS!R:S,2,FALSE)),AY4709*SUSS!$M$2)</f>
        <v/>
      </c>
      <c r="BC4709" s="11" t="str">
        <f t="shared" si="1603"/>
        <v/>
      </c>
    </row>
    <row r="4710" spans="29:55">
      <c r="AC4710" s="11" t="str">
        <f t="shared" si="1583"/>
        <v/>
      </c>
      <c r="AD4710" s="11" t="str">
        <f t="shared" si="1584"/>
        <v/>
      </c>
      <c r="AE4710" s="11" t="str">
        <f t="shared" si="1585"/>
        <v/>
      </c>
      <c r="AF4710" s="11" t="str">
        <f t="shared" si="1586"/>
        <v/>
      </c>
      <c r="AG4710" s="11" t="str">
        <f t="shared" si="1587"/>
        <v/>
      </c>
      <c r="AH4710" s="11" t="str">
        <f t="shared" si="1588"/>
        <v/>
      </c>
      <c r="AI4710" s="11" t="str">
        <f t="shared" si="1589"/>
        <v/>
      </c>
      <c r="AJ4710" s="11" t="str">
        <f t="shared" si="1590"/>
        <v/>
      </c>
      <c r="AK4710" s="11" t="str">
        <f t="shared" si="1591"/>
        <v/>
      </c>
      <c r="AN4710" s="11" t="str">
        <f t="shared" si="1592"/>
        <v/>
      </c>
      <c r="AO4710" s="11" t="str">
        <f t="shared" si="1593"/>
        <v/>
      </c>
      <c r="AP4710" s="11" t="str">
        <f t="shared" si="1594"/>
        <v/>
      </c>
      <c r="AT4710" s="11" t="str">
        <f t="shared" si="1595"/>
        <v/>
      </c>
      <c r="AU4710" s="11" t="str">
        <f t="shared" si="1596"/>
        <v/>
      </c>
      <c r="AV4710" s="11" t="str">
        <f t="shared" si="1597"/>
        <v/>
      </c>
      <c r="AW4710" s="11" t="str">
        <f t="shared" si="1598"/>
        <v/>
      </c>
      <c r="AX4710" s="11" t="str">
        <f t="shared" si="1599"/>
        <v/>
      </c>
      <c r="AY4710" s="11" t="str">
        <f t="shared" si="1600"/>
        <v/>
      </c>
      <c r="AZ4710" s="11" t="str">
        <f t="shared" si="1601"/>
        <v/>
      </c>
      <c r="BA4710" s="11" t="str">
        <f t="shared" si="1602"/>
        <v xml:space="preserve"> </v>
      </c>
      <c r="BB4710" s="11" t="str">
        <f>IFERROR(IF(AW4710="","",VLOOKUP(AW4710,SUSS!R:S,2,FALSE)),AY4710*SUSS!$M$2)</f>
        <v/>
      </c>
      <c r="BC4710" s="11" t="str">
        <f t="shared" si="1603"/>
        <v/>
      </c>
    </row>
    <row r="4711" spans="29:55">
      <c r="AC4711" s="11" t="str">
        <f t="shared" si="1583"/>
        <v/>
      </c>
      <c r="AD4711" s="11" t="str">
        <f t="shared" si="1584"/>
        <v/>
      </c>
      <c r="AE4711" s="11" t="str">
        <f t="shared" si="1585"/>
        <v/>
      </c>
      <c r="AF4711" s="11" t="str">
        <f t="shared" si="1586"/>
        <v/>
      </c>
      <c r="AG4711" s="11" t="str">
        <f t="shared" si="1587"/>
        <v/>
      </c>
      <c r="AH4711" s="11" t="str">
        <f t="shared" si="1588"/>
        <v/>
      </c>
      <c r="AI4711" s="11" t="str">
        <f t="shared" si="1589"/>
        <v/>
      </c>
      <c r="AJ4711" s="11" t="str">
        <f t="shared" si="1590"/>
        <v/>
      </c>
      <c r="AK4711" s="11" t="str">
        <f t="shared" si="1591"/>
        <v/>
      </c>
      <c r="AN4711" s="11" t="str">
        <f t="shared" si="1592"/>
        <v/>
      </c>
      <c r="AO4711" s="11" t="str">
        <f t="shared" si="1593"/>
        <v/>
      </c>
      <c r="AP4711" s="11" t="str">
        <f t="shared" si="1594"/>
        <v/>
      </c>
      <c r="AT4711" s="11" t="str">
        <f t="shared" si="1595"/>
        <v/>
      </c>
      <c r="AU4711" s="11" t="str">
        <f t="shared" si="1596"/>
        <v/>
      </c>
      <c r="AV4711" s="11" t="str">
        <f t="shared" si="1597"/>
        <v/>
      </c>
      <c r="AW4711" s="11" t="str">
        <f t="shared" si="1598"/>
        <v/>
      </c>
      <c r="AX4711" s="11" t="str">
        <f t="shared" si="1599"/>
        <v/>
      </c>
      <c r="AY4711" s="11" t="str">
        <f t="shared" si="1600"/>
        <v/>
      </c>
      <c r="AZ4711" s="11" t="str">
        <f t="shared" si="1601"/>
        <v/>
      </c>
      <c r="BA4711" s="11" t="str">
        <f t="shared" si="1602"/>
        <v xml:space="preserve"> </v>
      </c>
      <c r="BB4711" s="11" t="str">
        <f>IFERROR(IF(AW4711="","",VLOOKUP(AW4711,SUSS!R:S,2,FALSE)),AY4711*SUSS!$M$2)</f>
        <v/>
      </c>
      <c r="BC4711" s="11" t="str">
        <f t="shared" si="1603"/>
        <v/>
      </c>
    </row>
    <row r="4712" spans="29:55">
      <c r="AC4712" s="11" t="str">
        <f t="shared" si="1583"/>
        <v/>
      </c>
      <c r="AD4712" s="11" t="str">
        <f t="shared" si="1584"/>
        <v/>
      </c>
      <c r="AE4712" s="11" t="str">
        <f t="shared" si="1585"/>
        <v/>
      </c>
      <c r="AF4712" s="11" t="str">
        <f t="shared" si="1586"/>
        <v/>
      </c>
      <c r="AG4712" s="11" t="str">
        <f t="shared" si="1587"/>
        <v/>
      </c>
      <c r="AH4712" s="11" t="str">
        <f t="shared" si="1588"/>
        <v/>
      </c>
      <c r="AI4712" s="11" t="str">
        <f t="shared" si="1589"/>
        <v/>
      </c>
      <c r="AJ4712" s="11" t="str">
        <f t="shared" si="1590"/>
        <v/>
      </c>
      <c r="AK4712" s="11" t="str">
        <f t="shared" si="1591"/>
        <v/>
      </c>
      <c r="AN4712" s="11" t="str">
        <f t="shared" si="1592"/>
        <v/>
      </c>
      <c r="AO4712" s="11" t="str">
        <f t="shared" si="1593"/>
        <v/>
      </c>
      <c r="AP4712" s="11" t="str">
        <f t="shared" si="1594"/>
        <v/>
      </c>
      <c r="AT4712" s="11" t="str">
        <f t="shared" si="1595"/>
        <v/>
      </c>
      <c r="AU4712" s="11" t="str">
        <f t="shared" si="1596"/>
        <v/>
      </c>
      <c r="AV4712" s="11" t="str">
        <f t="shared" si="1597"/>
        <v/>
      </c>
      <c r="AW4712" s="11" t="str">
        <f t="shared" si="1598"/>
        <v/>
      </c>
      <c r="AX4712" s="11" t="str">
        <f t="shared" si="1599"/>
        <v/>
      </c>
      <c r="AY4712" s="11" t="str">
        <f t="shared" si="1600"/>
        <v/>
      </c>
      <c r="AZ4712" s="11" t="str">
        <f t="shared" si="1601"/>
        <v/>
      </c>
      <c r="BA4712" s="11" t="str">
        <f t="shared" si="1602"/>
        <v xml:space="preserve"> </v>
      </c>
      <c r="BB4712" s="11" t="str">
        <f>IFERROR(IF(AW4712="","",VLOOKUP(AW4712,SUSS!R:S,2,FALSE)),AY4712*SUSS!$M$2)</f>
        <v/>
      </c>
      <c r="BC4712" s="11" t="str">
        <f t="shared" si="1603"/>
        <v/>
      </c>
    </row>
    <row r="4713" spans="29:55">
      <c r="AC4713" s="11" t="str">
        <f t="shared" si="1583"/>
        <v/>
      </c>
      <c r="AD4713" s="11" t="str">
        <f t="shared" si="1584"/>
        <v/>
      </c>
      <c r="AE4713" s="11" t="str">
        <f t="shared" si="1585"/>
        <v/>
      </c>
      <c r="AF4713" s="11" t="str">
        <f t="shared" si="1586"/>
        <v/>
      </c>
      <c r="AG4713" s="11" t="str">
        <f t="shared" si="1587"/>
        <v/>
      </c>
      <c r="AH4713" s="11" t="str">
        <f t="shared" si="1588"/>
        <v/>
      </c>
      <c r="AI4713" s="11" t="str">
        <f t="shared" si="1589"/>
        <v/>
      </c>
      <c r="AJ4713" s="11" t="str">
        <f t="shared" si="1590"/>
        <v/>
      </c>
      <c r="AK4713" s="11" t="str">
        <f t="shared" si="1591"/>
        <v/>
      </c>
      <c r="AN4713" s="11" t="str">
        <f t="shared" si="1592"/>
        <v/>
      </c>
      <c r="AO4713" s="11" t="str">
        <f t="shared" si="1593"/>
        <v/>
      </c>
      <c r="AP4713" s="11" t="str">
        <f t="shared" si="1594"/>
        <v/>
      </c>
      <c r="AT4713" s="11" t="str">
        <f t="shared" si="1595"/>
        <v/>
      </c>
      <c r="AU4713" s="11" t="str">
        <f t="shared" si="1596"/>
        <v/>
      </c>
      <c r="AV4713" s="11" t="str">
        <f t="shared" si="1597"/>
        <v/>
      </c>
      <c r="AW4713" s="11" t="str">
        <f t="shared" si="1598"/>
        <v/>
      </c>
      <c r="AX4713" s="11" t="str">
        <f t="shared" si="1599"/>
        <v/>
      </c>
      <c r="AY4713" s="11" t="str">
        <f t="shared" si="1600"/>
        <v/>
      </c>
      <c r="AZ4713" s="11" t="str">
        <f t="shared" si="1601"/>
        <v/>
      </c>
      <c r="BA4713" s="11" t="str">
        <f t="shared" si="1602"/>
        <v xml:space="preserve"> </v>
      </c>
      <c r="BB4713" s="11" t="str">
        <f>IFERROR(IF(AW4713="","",VLOOKUP(AW4713,SUSS!R:S,2,FALSE)),AY4713*SUSS!$M$2)</f>
        <v/>
      </c>
      <c r="BC4713" s="11" t="str">
        <f t="shared" si="1603"/>
        <v/>
      </c>
    </row>
    <row r="4714" spans="29:55">
      <c r="AC4714" s="11" t="str">
        <f t="shared" si="1583"/>
        <v/>
      </c>
      <c r="AD4714" s="11" t="str">
        <f t="shared" si="1584"/>
        <v/>
      </c>
      <c r="AE4714" s="11" t="str">
        <f t="shared" si="1585"/>
        <v/>
      </c>
      <c r="AF4714" s="11" t="str">
        <f t="shared" si="1586"/>
        <v/>
      </c>
      <c r="AG4714" s="11" t="str">
        <f t="shared" si="1587"/>
        <v/>
      </c>
      <c r="AH4714" s="11" t="str">
        <f t="shared" si="1588"/>
        <v/>
      </c>
      <c r="AI4714" s="11" t="str">
        <f t="shared" si="1589"/>
        <v/>
      </c>
      <c r="AJ4714" s="11" t="str">
        <f t="shared" si="1590"/>
        <v/>
      </c>
      <c r="AK4714" s="11" t="str">
        <f t="shared" si="1591"/>
        <v/>
      </c>
      <c r="AN4714" s="11" t="str">
        <f t="shared" si="1592"/>
        <v/>
      </c>
      <c r="AO4714" s="11" t="str">
        <f t="shared" si="1593"/>
        <v/>
      </c>
      <c r="AP4714" s="11" t="str">
        <f t="shared" si="1594"/>
        <v/>
      </c>
      <c r="AT4714" s="11" t="str">
        <f t="shared" si="1595"/>
        <v/>
      </c>
      <c r="AU4714" s="11" t="str">
        <f t="shared" si="1596"/>
        <v/>
      </c>
      <c r="AV4714" s="11" t="str">
        <f t="shared" si="1597"/>
        <v/>
      </c>
      <c r="AW4714" s="11" t="str">
        <f t="shared" si="1598"/>
        <v/>
      </c>
      <c r="AX4714" s="11" t="str">
        <f t="shared" si="1599"/>
        <v/>
      </c>
      <c r="AY4714" s="11" t="str">
        <f t="shared" si="1600"/>
        <v/>
      </c>
      <c r="AZ4714" s="11" t="str">
        <f t="shared" si="1601"/>
        <v/>
      </c>
      <c r="BA4714" s="11" t="str">
        <f t="shared" si="1602"/>
        <v xml:space="preserve"> </v>
      </c>
      <c r="BB4714" s="11" t="str">
        <f>IFERROR(IF(AW4714="","",VLOOKUP(AW4714,SUSS!R:S,2,FALSE)),AY4714*SUSS!$M$2)</f>
        <v/>
      </c>
      <c r="BC4714" s="11" t="str">
        <f t="shared" si="1603"/>
        <v/>
      </c>
    </row>
    <row r="4715" spans="29:55">
      <c r="AC4715" s="11" t="str">
        <f t="shared" si="1583"/>
        <v/>
      </c>
      <c r="AD4715" s="11" t="str">
        <f t="shared" si="1584"/>
        <v/>
      </c>
      <c r="AE4715" s="11" t="str">
        <f t="shared" si="1585"/>
        <v/>
      </c>
      <c r="AF4715" s="11" t="str">
        <f t="shared" si="1586"/>
        <v/>
      </c>
      <c r="AG4715" s="11" t="str">
        <f t="shared" si="1587"/>
        <v/>
      </c>
      <c r="AH4715" s="11" t="str">
        <f t="shared" si="1588"/>
        <v/>
      </c>
      <c r="AI4715" s="11" t="str">
        <f t="shared" si="1589"/>
        <v/>
      </c>
      <c r="AJ4715" s="11" t="str">
        <f t="shared" si="1590"/>
        <v/>
      </c>
      <c r="AK4715" s="11" t="str">
        <f t="shared" si="1591"/>
        <v/>
      </c>
      <c r="AN4715" s="11" t="str">
        <f t="shared" si="1592"/>
        <v/>
      </c>
      <c r="AO4715" s="11" t="str">
        <f t="shared" si="1593"/>
        <v/>
      </c>
      <c r="AP4715" s="11" t="str">
        <f t="shared" si="1594"/>
        <v/>
      </c>
      <c r="AT4715" s="11" t="str">
        <f t="shared" si="1595"/>
        <v/>
      </c>
      <c r="AU4715" s="11" t="str">
        <f t="shared" si="1596"/>
        <v/>
      </c>
      <c r="AV4715" s="11" t="str">
        <f t="shared" si="1597"/>
        <v/>
      </c>
      <c r="AW4715" s="11" t="str">
        <f t="shared" si="1598"/>
        <v/>
      </c>
      <c r="AX4715" s="11" t="str">
        <f t="shared" si="1599"/>
        <v/>
      </c>
      <c r="AY4715" s="11" t="str">
        <f t="shared" si="1600"/>
        <v/>
      </c>
      <c r="AZ4715" s="11" t="str">
        <f t="shared" si="1601"/>
        <v/>
      </c>
      <c r="BA4715" s="11" t="str">
        <f t="shared" si="1602"/>
        <v xml:space="preserve"> </v>
      </c>
      <c r="BB4715" s="11" t="str">
        <f>IFERROR(IF(AW4715="","",VLOOKUP(AW4715,SUSS!R:S,2,FALSE)),AY4715*SUSS!$M$2)</f>
        <v/>
      </c>
      <c r="BC4715" s="11" t="str">
        <f t="shared" si="1603"/>
        <v/>
      </c>
    </row>
    <row r="4716" spans="29:55">
      <c r="AC4716" s="11" t="str">
        <f t="shared" si="1583"/>
        <v/>
      </c>
      <c r="AD4716" s="11" t="str">
        <f t="shared" si="1584"/>
        <v/>
      </c>
      <c r="AE4716" s="11" t="str">
        <f t="shared" si="1585"/>
        <v/>
      </c>
      <c r="AF4716" s="11" t="str">
        <f t="shared" si="1586"/>
        <v/>
      </c>
      <c r="AG4716" s="11" t="str">
        <f t="shared" si="1587"/>
        <v/>
      </c>
      <c r="AH4716" s="11" t="str">
        <f t="shared" si="1588"/>
        <v/>
      </c>
      <c r="AI4716" s="11" t="str">
        <f t="shared" si="1589"/>
        <v/>
      </c>
      <c r="AJ4716" s="11" t="str">
        <f t="shared" si="1590"/>
        <v/>
      </c>
      <c r="AK4716" s="11" t="str">
        <f t="shared" si="1591"/>
        <v/>
      </c>
      <c r="AN4716" s="11" t="str">
        <f t="shared" si="1592"/>
        <v/>
      </c>
      <c r="AO4716" s="11" t="str">
        <f t="shared" si="1593"/>
        <v/>
      </c>
      <c r="AP4716" s="11" t="str">
        <f t="shared" si="1594"/>
        <v/>
      </c>
      <c r="AT4716" s="11" t="str">
        <f t="shared" si="1595"/>
        <v/>
      </c>
      <c r="AU4716" s="11" t="str">
        <f t="shared" si="1596"/>
        <v/>
      </c>
      <c r="AV4716" s="11" t="str">
        <f t="shared" si="1597"/>
        <v/>
      </c>
      <c r="AW4716" s="11" t="str">
        <f t="shared" si="1598"/>
        <v/>
      </c>
      <c r="AX4716" s="11" t="str">
        <f t="shared" si="1599"/>
        <v/>
      </c>
      <c r="AY4716" s="11" t="str">
        <f t="shared" si="1600"/>
        <v/>
      </c>
      <c r="AZ4716" s="11" t="str">
        <f t="shared" si="1601"/>
        <v/>
      </c>
      <c r="BA4716" s="11" t="str">
        <f t="shared" si="1602"/>
        <v xml:space="preserve"> </v>
      </c>
      <c r="BB4716" s="11" t="str">
        <f>IFERROR(IF(AW4716="","",VLOOKUP(AW4716,SUSS!R:S,2,FALSE)),AY4716*SUSS!$M$2)</f>
        <v/>
      </c>
      <c r="BC4716" s="11" t="str">
        <f t="shared" si="1603"/>
        <v/>
      </c>
    </row>
    <row r="4717" spans="29:55">
      <c r="AC4717" s="11" t="str">
        <f t="shared" si="1583"/>
        <v/>
      </c>
      <c r="AD4717" s="11" t="str">
        <f t="shared" si="1584"/>
        <v/>
      </c>
      <c r="AE4717" s="11" t="str">
        <f t="shared" si="1585"/>
        <v/>
      </c>
      <c r="AF4717" s="11" t="str">
        <f t="shared" si="1586"/>
        <v/>
      </c>
      <c r="AG4717" s="11" t="str">
        <f t="shared" si="1587"/>
        <v/>
      </c>
      <c r="AH4717" s="11" t="str">
        <f t="shared" si="1588"/>
        <v/>
      </c>
      <c r="AI4717" s="11" t="str">
        <f t="shared" si="1589"/>
        <v/>
      </c>
      <c r="AJ4717" s="11" t="str">
        <f t="shared" si="1590"/>
        <v/>
      </c>
      <c r="AK4717" s="11" t="str">
        <f t="shared" si="1591"/>
        <v/>
      </c>
      <c r="AN4717" s="11" t="str">
        <f t="shared" si="1592"/>
        <v/>
      </c>
      <c r="AO4717" s="11" t="str">
        <f t="shared" si="1593"/>
        <v/>
      </c>
      <c r="AP4717" s="11" t="str">
        <f t="shared" si="1594"/>
        <v/>
      </c>
      <c r="AT4717" s="11" t="str">
        <f t="shared" si="1595"/>
        <v/>
      </c>
      <c r="AU4717" s="11" t="str">
        <f t="shared" si="1596"/>
        <v/>
      </c>
      <c r="AV4717" s="11" t="str">
        <f t="shared" si="1597"/>
        <v/>
      </c>
      <c r="AW4717" s="11" t="str">
        <f t="shared" si="1598"/>
        <v/>
      </c>
      <c r="AX4717" s="11" t="str">
        <f t="shared" si="1599"/>
        <v/>
      </c>
      <c r="AY4717" s="11" t="str">
        <f t="shared" si="1600"/>
        <v/>
      </c>
      <c r="AZ4717" s="11" t="str">
        <f t="shared" si="1601"/>
        <v/>
      </c>
      <c r="BA4717" s="11" t="str">
        <f t="shared" si="1602"/>
        <v xml:space="preserve"> </v>
      </c>
      <c r="BB4717" s="11" t="str">
        <f>IFERROR(IF(AW4717="","",VLOOKUP(AW4717,SUSS!R:S,2,FALSE)),AY4717*SUSS!$M$2)</f>
        <v/>
      </c>
      <c r="BC4717" s="11" t="str">
        <f t="shared" si="1603"/>
        <v/>
      </c>
    </row>
    <row r="4718" spans="29:55">
      <c r="AC4718" s="11" t="str">
        <f t="shared" si="1583"/>
        <v/>
      </c>
      <c r="AD4718" s="11" t="str">
        <f t="shared" si="1584"/>
        <v/>
      </c>
      <c r="AE4718" s="11" t="str">
        <f t="shared" si="1585"/>
        <v/>
      </c>
      <c r="AF4718" s="11" t="str">
        <f t="shared" si="1586"/>
        <v/>
      </c>
      <c r="AG4718" s="11" t="str">
        <f t="shared" si="1587"/>
        <v/>
      </c>
      <c r="AH4718" s="11" t="str">
        <f t="shared" si="1588"/>
        <v/>
      </c>
      <c r="AI4718" s="11" t="str">
        <f t="shared" si="1589"/>
        <v/>
      </c>
      <c r="AJ4718" s="11" t="str">
        <f t="shared" si="1590"/>
        <v/>
      </c>
      <c r="AK4718" s="11" t="str">
        <f t="shared" si="1591"/>
        <v/>
      </c>
      <c r="AN4718" s="11" t="str">
        <f t="shared" si="1592"/>
        <v/>
      </c>
      <c r="AO4718" s="11" t="str">
        <f t="shared" si="1593"/>
        <v/>
      </c>
      <c r="AP4718" s="11" t="str">
        <f t="shared" si="1594"/>
        <v/>
      </c>
      <c r="AT4718" s="11" t="str">
        <f t="shared" si="1595"/>
        <v/>
      </c>
      <c r="AU4718" s="11" t="str">
        <f t="shared" si="1596"/>
        <v/>
      </c>
      <c r="AV4718" s="11" t="str">
        <f t="shared" si="1597"/>
        <v/>
      </c>
      <c r="AW4718" s="11" t="str">
        <f t="shared" si="1598"/>
        <v/>
      </c>
      <c r="AX4718" s="11" t="str">
        <f t="shared" si="1599"/>
        <v/>
      </c>
      <c r="AY4718" s="11" t="str">
        <f t="shared" si="1600"/>
        <v/>
      </c>
      <c r="AZ4718" s="11" t="str">
        <f t="shared" si="1601"/>
        <v/>
      </c>
      <c r="BA4718" s="11" t="str">
        <f t="shared" si="1602"/>
        <v xml:space="preserve"> </v>
      </c>
      <c r="BB4718" s="11" t="str">
        <f>IFERROR(IF(AW4718="","",VLOOKUP(AW4718,SUSS!R:S,2,FALSE)),AY4718*SUSS!$M$2)</f>
        <v/>
      </c>
      <c r="BC4718" s="11" t="str">
        <f t="shared" si="1603"/>
        <v/>
      </c>
    </row>
    <row r="4719" spans="29:55">
      <c r="AC4719" s="11" t="str">
        <f t="shared" si="1583"/>
        <v/>
      </c>
      <c r="AD4719" s="11" t="str">
        <f t="shared" si="1584"/>
        <v/>
      </c>
      <c r="AE4719" s="11" t="str">
        <f t="shared" si="1585"/>
        <v/>
      </c>
      <c r="AF4719" s="11" t="str">
        <f t="shared" si="1586"/>
        <v/>
      </c>
      <c r="AG4719" s="11" t="str">
        <f t="shared" si="1587"/>
        <v/>
      </c>
      <c r="AH4719" s="11" t="str">
        <f t="shared" si="1588"/>
        <v/>
      </c>
      <c r="AI4719" s="11" t="str">
        <f t="shared" si="1589"/>
        <v/>
      </c>
      <c r="AJ4719" s="11" t="str">
        <f t="shared" si="1590"/>
        <v/>
      </c>
      <c r="AK4719" s="11" t="str">
        <f t="shared" si="1591"/>
        <v/>
      </c>
      <c r="AN4719" s="11" t="str">
        <f t="shared" si="1592"/>
        <v/>
      </c>
      <c r="AO4719" s="11" t="str">
        <f t="shared" si="1593"/>
        <v/>
      </c>
      <c r="AP4719" s="11" t="str">
        <f t="shared" si="1594"/>
        <v/>
      </c>
      <c r="AT4719" s="11" t="str">
        <f t="shared" si="1595"/>
        <v/>
      </c>
      <c r="AU4719" s="11" t="str">
        <f t="shared" si="1596"/>
        <v/>
      </c>
      <c r="AV4719" s="11" t="str">
        <f t="shared" si="1597"/>
        <v/>
      </c>
      <c r="AW4719" s="11" t="str">
        <f t="shared" si="1598"/>
        <v/>
      </c>
      <c r="AX4719" s="11" t="str">
        <f t="shared" si="1599"/>
        <v/>
      </c>
      <c r="AY4719" s="11" t="str">
        <f t="shared" si="1600"/>
        <v/>
      </c>
      <c r="AZ4719" s="11" t="str">
        <f t="shared" si="1601"/>
        <v/>
      </c>
      <c r="BA4719" s="11" t="str">
        <f t="shared" si="1602"/>
        <v xml:space="preserve"> </v>
      </c>
      <c r="BB4719" s="11" t="str">
        <f>IFERROR(IF(AW4719="","",VLOOKUP(AW4719,SUSS!R:S,2,FALSE)),AY4719*SUSS!$M$2)</f>
        <v/>
      </c>
      <c r="BC4719" s="11" t="str">
        <f t="shared" si="1603"/>
        <v/>
      </c>
    </row>
    <row r="4720" spans="29:55">
      <c r="AC4720" s="11" t="str">
        <f t="shared" si="1583"/>
        <v/>
      </c>
      <c r="AD4720" s="11" t="str">
        <f t="shared" si="1584"/>
        <v/>
      </c>
      <c r="AE4720" s="11" t="str">
        <f t="shared" si="1585"/>
        <v/>
      </c>
      <c r="AF4720" s="11" t="str">
        <f t="shared" si="1586"/>
        <v/>
      </c>
      <c r="AG4720" s="11" t="str">
        <f t="shared" si="1587"/>
        <v/>
      </c>
      <c r="AH4720" s="11" t="str">
        <f t="shared" si="1588"/>
        <v/>
      </c>
      <c r="AI4720" s="11" t="str">
        <f t="shared" si="1589"/>
        <v/>
      </c>
      <c r="AJ4720" s="11" t="str">
        <f t="shared" si="1590"/>
        <v/>
      </c>
      <c r="AK4720" s="11" t="str">
        <f t="shared" si="1591"/>
        <v/>
      </c>
      <c r="AN4720" s="11" t="str">
        <f t="shared" si="1592"/>
        <v/>
      </c>
      <c r="AO4720" s="11" t="str">
        <f t="shared" si="1593"/>
        <v/>
      </c>
      <c r="AP4720" s="11" t="str">
        <f t="shared" si="1594"/>
        <v/>
      </c>
      <c r="AT4720" s="11" t="str">
        <f t="shared" si="1595"/>
        <v/>
      </c>
      <c r="AU4720" s="11" t="str">
        <f t="shared" si="1596"/>
        <v/>
      </c>
      <c r="AV4720" s="11" t="str">
        <f t="shared" si="1597"/>
        <v/>
      </c>
      <c r="AW4720" s="11" t="str">
        <f t="shared" si="1598"/>
        <v/>
      </c>
      <c r="AX4720" s="11" t="str">
        <f t="shared" si="1599"/>
        <v/>
      </c>
      <c r="AY4720" s="11" t="str">
        <f t="shared" si="1600"/>
        <v/>
      </c>
      <c r="AZ4720" s="11" t="str">
        <f t="shared" si="1601"/>
        <v/>
      </c>
      <c r="BA4720" s="11" t="str">
        <f t="shared" si="1602"/>
        <v xml:space="preserve"> </v>
      </c>
      <c r="BB4720" s="11" t="str">
        <f>IFERROR(IF(AW4720="","",VLOOKUP(AW4720,SUSS!R:S,2,FALSE)),AY4720*SUSS!$M$2)</f>
        <v/>
      </c>
      <c r="BC4720" s="11" t="str">
        <f t="shared" si="1603"/>
        <v/>
      </c>
    </row>
    <row r="4721" spans="29:55">
      <c r="AC4721" s="11" t="str">
        <f t="shared" si="1583"/>
        <v/>
      </c>
      <c r="AD4721" s="11" t="str">
        <f t="shared" si="1584"/>
        <v/>
      </c>
      <c r="AE4721" s="11" t="str">
        <f t="shared" si="1585"/>
        <v/>
      </c>
      <c r="AF4721" s="11" t="str">
        <f t="shared" si="1586"/>
        <v/>
      </c>
      <c r="AG4721" s="11" t="str">
        <f t="shared" si="1587"/>
        <v/>
      </c>
      <c r="AH4721" s="11" t="str">
        <f t="shared" si="1588"/>
        <v/>
      </c>
      <c r="AI4721" s="11" t="str">
        <f t="shared" si="1589"/>
        <v/>
      </c>
      <c r="AJ4721" s="11" t="str">
        <f t="shared" si="1590"/>
        <v/>
      </c>
      <c r="AK4721" s="11" t="str">
        <f t="shared" si="1591"/>
        <v/>
      </c>
      <c r="AN4721" s="11" t="str">
        <f t="shared" si="1592"/>
        <v/>
      </c>
      <c r="AO4721" s="11" t="str">
        <f t="shared" si="1593"/>
        <v/>
      </c>
      <c r="AP4721" s="11" t="str">
        <f t="shared" si="1594"/>
        <v/>
      </c>
      <c r="AT4721" s="11" t="str">
        <f t="shared" si="1595"/>
        <v/>
      </c>
      <c r="AU4721" s="11" t="str">
        <f t="shared" si="1596"/>
        <v/>
      </c>
      <c r="AV4721" s="11" t="str">
        <f t="shared" si="1597"/>
        <v/>
      </c>
      <c r="AW4721" s="11" t="str">
        <f t="shared" si="1598"/>
        <v/>
      </c>
      <c r="AX4721" s="11" t="str">
        <f t="shared" si="1599"/>
        <v/>
      </c>
      <c r="AY4721" s="11" t="str">
        <f t="shared" si="1600"/>
        <v/>
      </c>
      <c r="AZ4721" s="11" t="str">
        <f t="shared" si="1601"/>
        <v/>
      </c>
      <c r="BA4721" s="11" t="str">
        <f t="shared" si="1602"/>
        <v xml:space="preserve"> </v>
      </c>
      <c r="BB4721" s="11" t="str">
        <f>IFERROR(IF(AW4721="","",VLOOKUP(AW4721,SUSS!R:S,2,FALSE)),AY4721*SUSS!$M$2)</f>
        <v/>
      </c>
      <c r="BC4721" s="11" t="str">
        <f t="shared" si="1603"/>
        <v/>
      </c>
    </row>
    <row r="4722" spans="29:55">
      <c r="AC4722" s="11" t="str">
        <f t="shared" si="1583"/>
        <v/>
      </c>
      <c r="AD4722" s="11" t="str">
        <f t="shared" si="1584"/>
        <v/>
      </c>
      <c r="AE4722" s="11" t="str">
        <f t="shared" si="1585"/>
        <v/>
      </c>
      <c r="AF4722" s="11" t="str">
        <f t="shared" si="1586"/>
        <v/>
      </c>
      <c r="AG4722" s="11" t="str">
        <f t="shared" si="1587"/>
        <v/>
      </c>
      <c r="AH4722" s="11" t="str">
        <f t="shared" si="1588"/>
        <v/>
      </c>
      <c r="AI4722" s="11" t="str">
        <f t="shared" si="1589"/>
        <v/>
      </c>
      <c r="AJ4722" s="11" t="str">
        <f t="shared" si="1590"/>
        <v/>
      </c>
      <c r="AK4722" s="11" t="str">
        <f t="shared" si="1591"/>
        <v/>
      </c>
      <c r="AN4722" s="11" t="str">
        <f t="shared" si="1592"/>
        <v/>
      </c>
      <c r="AO4722" s="11" t="str">
        <f t="shared" si="1593"/>
        <v/>
      </c>
      <c r="AP4722" s="11" t="str">
        <f t="shared" si="1594"/>
        <v/>
      </c>
      <c r="AT4722" s="11" t="str">
        <f t="shared" si="1595"/>
        <v/>
      </c>
      <c r="AU4722" s="11" t="str">
        <f t="shared" si="1596"/>
        <v/>
      </c>
      <c r="AV4722" s="11" t="str">
        <f t="shared" si="1597"/>
        <v/>
      </c>
      <c r="AW4722" s="11" t="str">
        <f t="shared" si="1598"/>
        <v/>
      </c>
      <c r="AX4722" s="11" t="str">
        <f t="shared" si="1599"/>
        <v/>
      </c>
      <c r="AY4722" s="11" t="str">
        <f t="shared" si="1600"/>
        <v/>
      </c>
      <c r="AZ4722" s="11" t="str">
        <f t="shared" si="1601"/>
        <v/>
      </c>
      <c r="BA4722" s="11" t="str">
        <f t="shared" si="1602"/>
        <v xml:space="preserve"> </v>
      </c>
      <c r="BB4722" s="11" t="str">
        <f>IFERROR(IF(AW4722="","",VLOOKUP(AW4722,SUSS!R:S,2,FALSE)),AY4722*SUSS!$M$2)</f>
        <v/>
      </c>
      <c r="BC4722" s="11" t="str">
        <f t="shared" si="1603"/>
        <v/>
      </c>
    </row>
    <row r="4723" spans="29:55">
      <c r="AC4723" s="11" t="str">
        <f t="shared" si="1583"/>
        <v/>
      </c>
      <c r="AD4723" s="11" t="str">
        <f t="shared" si="1584"/>
        <v/>
      </c>
      <c r="AE4723" s="11" t="str">
        <f t="shared" si="1585"/>
        <v/>
      </c>
      <c r="AF4723" s="11" t="str">
        <f t="shared" si="1586"/>
        <v/>
      </c>
      <c r="AG4723" s="11" t="str">
        <f t="shared" si="1587"/>
        <v/>
      </c>
      <c r="AH4723" s="11" t="str">
        <f t="shared" si="1588"/>
        <v/>
      </c>
      <c r="AI4723" s="11" t="str">
        <f t="shared" si="1589"/>
        <v/>
      </c>
      <c r="AJ4723" s="11" t="str">
        <f t="shared" si="1590"/>
        <v/>
      </c>
      <c r="AK4723" s="11" t="str">
        <f t="shared" si="1591"/>
        <v/>
      </c>
      <c r="AN4723" s="11" t="str">
        <f t="shared" si="1592"/>
        <v/>
      </c>
      <c r="AO4723" s="11" t="str">
        <f t="shared" si="1593"/>
        <v/>
      </c>
      <c r="AP4723" s="11" t="str">
        <f t="shared" si="1594"/>
        <v/>
      </c>
      <c r="AT4723" s="11" t="str">
        <f t="shared" si="1595"/>
        <v/>
      </c>
      <c r="AU4723" s="11" t="str">
        <f t="shared" si="1596"/>
        <v/>
      </c>
      <c r="AV4723" s="11" t="str">
        <f t="shared" si="1597"/>
        <v/>
      </c>
      <c r="AW4723" s="11" t="str">
        <f t="shared" si="1598"/>
        <v/>
      </c>
      <c r="AX4723" s="11" t="str">
        <f t="shared" si="1599"/>
        <v/>
      </c>
      <c r="AY4723" s="11" t="str">
        <f t="shared" si="1600"/>
        <v/>
      </c>
      <c r="AZ4723" s="11" t="str">
        <f t="shared" si="1601"/>
        <v/>
      </c>
      <c r="BA4723" s="11" t="str">
        <f t="shared" si="1602"/>
        <v xml:space="preserve"> </v>
      </c>
      <c r="BB4723" s="11" t="str">
        <f>IFERROR(IF(AW4723="","",VLOOKUP(AW4723,SUSS!R:S,2,FALSE)),AY4723*SUSS!$M$2)</f>
        <v/>
      </c>
      <c r="BC4723" s="11" t="str">
        <f t="shared" si="1603"/>
        <v/>
      </c>
    </row>
    <row r="4724" spans="29:55">
      <c r="AC4724" s="11" t="str">
        <f t="shared" si="1583"/>
        <v/>
      </c>
      <c r="AD4724" s="11" t="str">
        <f t="shared" si="1584"/>
        <v/>
      </c>
      <c r="AE4724" s="11" t="str">
        <f t="shared" si="1585"/>
        <v/>
      </c>
      <c r="AF4724" s="11" t="str">
        <f t="shared" si="1586"/>
        <v/>
      </c>
      <c r="AG4724" s="11" t="str">
        <f t="shared" si="1587"/>
        <v/>
      </c>
      <c r="AH4724" s="11" t="str">
        <f t="shared" si="1588"/>
        <v/>
      </c>
      <c r="AI4724" s="11" t="str">
        <f t="shared" si="1589"/>
        <v/>
      </c>
      <c r="AJ4724" s="11" t="str">
        <f t="shared" si="1590"/>
        <v/>
      </c>
      <c r="AK4724" s="11" t="str">
        <f t="shared" si="1591"/>
        <v/>
      </c>
      <c r="AN4724" s="11" t="str">
        <f t="shared" si="1592"/>
        <v/>
      </c>
      <c r="AO4724" s="11" t="str">
        <f t="shared" si="1593"/>
        <v/>
      </c>
      <c r="AP4724" s="11" t="str">
        <f t="shared" si="1594"/>
        <v/>
      </c>
      <c r="AT4724" s="11" t="str">
        <f t="shared" si="1595"/>
        <v/>
      </c>
      <c r="AU4724" s="11" t="str">
        <f t="shared" si="1596"/>
        <v/>
      </c>
      <c r="AV4724" s="11" t="str">
        <f t="shared" si="1597"/>
        <v/>
      </c>
      <c r="AW4724" s="11" t="str">
        <f t="shared" si="1598"/>
        <v/>
      </c>
      <c r="AX4724" s="11" t="str">
        <f t="shared" si="1599"/>
        <v/>
      </c>
      <c r="AY4724" s="11" t="str">
        <f t="shared" si="1600"/>
        <v/>
      </c>
      <c r="AZ4724" s="11" t="str">
        <f t="shared" si="1601"/>
        <v/>
      </c>
      <c r="BA4724" s="11" t="str">
        <f t="shared" si="1602"/>
        <v xml:space="preserve"> </v>
      </c>
      <c r="BB4724" s="11" t="str">
        <f>IFERROR(IF(AW4724="","",VLOOKUP(AW4724,SUSS!R:S,2,FALSE)),AY4724*SUSS!$M$2)</f>
        <v/>
      </c>
      <c r="BC4724" s="11" t="str">
        <f t="shared" si="1603"/>
        <v/>
      </c>
    </row>
    <row r="4725" spans="29:55">
      <c r="AC4725" s="11" t="str">
        <f t="shared" si="1583"/>
        <v/>
      </c>
      <c r="AD4725" s="11" t="str">
        <f t="shared" si="1584"/>
        <v/>
      </c>
      <c r="AE4725" s="11" t="str">
        <f t="shared" si="1585"/>
        <v/>
      </c>
      <c r="AF4725" s="11" t="str">
        <f t="shared" si="1586"/>
        <v/>
      </c>
      <c r="AG4725" s="11" t="str">
        <f t="shared" si="1587"/>
        <v/>
      </c>
      <c r="AH4725" s="11" t="str">
        <f t="shared" si="1588"/>
        <v/>
      </c>
      <c r="AI4725" s="11" t="str">
        <f t="shared" si="1589"/>
        <v/>
      </c>
      <c r="AJ4725" s="11" t="str">
        <f t="shared" si="1590"/>
        <v/>
      </c>
      <c r="AK4725" s="11" t="str">
        <f t="shared" si="1591"/>
        <v/>
      </c>
      <c r="AN4725" s="11" t="str">
        <f t="shared" si="1592"/>
        <v/>
      </c>
      <c r="AO4725" s="11" t="str">
        <f t="shared" si="1593"/>
        <v/>
      </c>
      <c r="AP4725" s="11" t="str">
        <f t="shared" si="1594"/>
        <v/>
      </c>
      <c r="AT4725" s="11" t="str">
        <f t="shared" si="1595"/>
        <v/>
      </c>
      <c r="AU4725" s="11" t="str">
        <f t="shared" si="1596"/>
        <v/>
      </c>
      <c r="AV4725" s="11" t="str">
        <f t="shared" si="1597"/>
        <v/>
      </c>
      <c r="AW4725" s="11" t="str">
        <f t="shared" si="1598"/>
        <v/>
      </c>
      <c r="AX4725" s="11" t="str">
        <f t="shared" si="1599"/>
        <v/>
      </c>
      <c r="AY4725" s="11" t="str">
        <f t="shared" si="1600"/>
        <v/>
      </c>
      <c r="AZ4725" s="11" t="str">
        <f t="shared" si="1601"/>
        <v/>
      </c>
      <c r="BA4725" s="11" t="str">
        <f t="shared" si="1602"/>
        <v xml:space="preserve"> </v>
      </c>
      <c r="BB4725" s="11" t="str">
        <f>IFERROR(IF(AW4725="","",VLOOKUP(AW4725,SUSS!R:S,2,FALSE)),AY4725*SUSS!$M$2)</f>
        <v/>
      </c>
      <c r="BC4725" s="11" t="str">
        <f t="shared" si="1603"/>
        <v/>
      </c>
    </row>
    <row r="4726" spans="29:55">
      <c r="AC4726" s="11" t="str">
        <f t="shared" si="1583"/>
        <v/>
      </c>
      <c r="AD4726" s="11" t="str">
        <f t="shared" si="1584"/>
        <v/>
      </c>
      <c r="AE4726" s="11" t="str">
        <f t="shared" si="1585"/>
        <v/>
      </c>
      <c r="AF4726" s="11" t="str">
        <f t="shared" si="1586"/>
        <v/>
      </c>
      <c r="AG4726" s="11" t="str">
        <f t="shared" si="1587"/>
        <v/>
      </c>
      <c r="AH4726" s="11" t="str">
        <f t="shared" si="1588"/>
        <v/>
      </c>
      <c r="AI4726" s="11" t="str">
        <f t="shared" si="1589"/>
        <v/>
      </c>
      <c r="AJ4726" s="11" t="str">
        <f t="shared" si="1590"/>
        <v/>
      </c>
      <c r="AK4726" s="11" t="str">
        <f t="shared" si="1591"/>
        <v/>
      </c>
      <c r="AN4726" s="11" t="str">
        <f t="shared" si="1592"/>
        <v/>
      </c>
      <c r="AO4726" s="11" t="str">
        <f t="shared" si="1593"/>
        <v/>
      </c>
      <c r="AP4726" s="11" t="str">
        <f t="shared" si="1594"/>
        <v/>
      </c>
      <c r="AT4726" s="11" t="str">
        <f t="shared" si="1595"/>
        <v/>
      </c>
      <c r="AU4726" s="11" t="str">
        <f t="shared" si="1596"/>
        <v/>
      </c>
      <c r="AV4726" s="11" t="str">
        <f t="shared" si="1597"/>
        <v/>
      </c>
      <c r="AW4726" s="11" t="str">
        <f t="shared" si="1598"/>
        <v/>
      </c>
      <c r="AX4726" s="11" t="str">
        <f t="shared" si="1599"/>
        <v/>
      </c>
      <c r="AY4726" s="11" t="str">
        <f t="shared" si="1600"/>
        <v/>
      </c>
      <c r="AZ4726" s="11" t="str">
        <f t="shared" si="1601"/>
        <v/>
      </c>
      <c r="BA4726" s="11" t="str">
        <f t="shared" si="1602"/>
        <v xml:space="preserve"> </v>
      </c>
      <c r="BB4726" s="11" t="str">
        <f>IFERROR(IF(AW4726="","",VLOOKUP(AW4726,SUSS!R:S,2,FALSE)),AY4726*SUSS!$M$2)</f>
        <v/>
      </c>
      <c r="BC4726" s="11" t="str">
        <f t="shared" si="1603"/>
        <v/>
      </c>
    </row>
    <row r="4727" spans="29:55">
      <c r="AC4727" s="11" t="str">
        <f t="shared" si="1583"/>
        <v/>
      </c>
      <c r="AD4727" s="11" t="str">
        <f t="shared" si="1584"/>
        <v/>
      </c>
      <c r="AE4727" s="11" t="str">
        <f t="shared" si="1585"/>
        <v/>
      </c>
      <c r="AF4727" s="11" t="str">
        <f t="shared" si="1586"/>
        <v/>
      </c>
      <c r="AG4727" s="11" t="str">
        <f t="shared" si="1587"/>
        <v/>
      </c>
      <c r="AH4727" s="11" t="str">
        <f t="shared" si="1588"/>
        <v/>
      </c>
      <c r="AI4727" s="11" t="str">
        <f t="shared" si="1589"/>
        <v/>
      </c>
      <c r="AJ4727" s="11" t="str">
        <f t="shared" si="1590"/>
        <v/>
      </c>
      <c r="AK4727" s="11" t="str">
        <f t="shared" si="1591"/>
        <v/>
      </c>
      <c r="AN4727" s="11" t="str">
        <f t="shared" si="1592"/>
        <v/>
      </c>
      <c r="AO4727" s="11" t="str">
        <f t="shared" si="1593"/>
        <v/>
      </c>
      <c r="AP4727" s="11" t="str">
        <f t="shared" si="1594"/>
        <v/>
      </c>
      <c r="AT4727" s="11" t="str">
        <f t="shared" si="1595"/>
        <v/>
      </c>
      <c r="AU4727" s="11" t="str">
        <f t="shared" si="1596"/>
        <v/>
      </c>
      <c r="AV4727" s="11" t="str">
        <f t="shared" si="1597"/>
        <v/>
      </c>
      <c r="AW4727" s="11" t="str">
        <f t="shared" si="1598"/>
        <v/>
      </c>
      <c r="AX4727" s="11" t="str">
        <f t="shared" si="1599"/>
        <v/>
      </c>
      <c r="AY4727" s="11" t="str">
        <f t="shared" si="1600"/>
        <v/>
      </c>
      <c r="AZ4727" s="11" t="str">
        <f t="shared" si="1601"/>
        <v/>
      </c>
      <c r="BA4727" s="11" t="str">
        <f t="shared" si="1602"/>
        <v xml:space="preserve"> </v>
      </c>
      <c r="BB4727" s="11" t="str">
        <f>IFERROR(IF(AW4727="","",VLOOKUP(AW4727,SUSS!R:S,2,FALSE)),AY4727*SUSS!$M$2)</f>
        <v/>
      </c>
      <c r="BC4727" s="11" t="str">
        <f t="shared" si="1603"/>
        <v/>
      </c>
    </row>
    <row r="4728" spans="29:55">
      <c r="AC4728" s="11" t="str">
        <f t="shared" si="1583"/>
        <v/>
      </c>
      <c r="AD4728" s="11" t="str">
        <f t="shared" si="1584"/>
        <v/>
      </c>
      <c r="AE4728" s="11" t="str">
        <f t="shared" si="1585"/>
        <v/>
      </c>
      <c r="AF4728" s="11" t="str">
        <f t="shared" si="1586"/>
        <v/>
      </c>
      <c r="AG4728" s="11" t="str">
        <f t="shared" si="1587"/>
        <v/>
      </c>
      <c r="AH4728" s="11" t="str">
        <f t="shared" si="1588"/>
        <v/>
      </c>
      <c r="AI4728" s="11" t="str">
        <f t="shared" si="1589"/>
        <v/>
      </c>
      <c r="AJ4728" s="11" t="str">
        <f t="shared" si="1590"/>
        <v/>
      </c>
      <c r="AK4728" s="11" t="str">
        <f t="shared" si="1591"/>
        <v/>
      </c>
      <c r="AN4728" s="11" t="str">
        <f t="shared" si="1592"/>
        <v/>
      </c>
      <c r="AO4728" s="11" t="str">
        <f t="shared" si="1593"/>
        <v/>
      </c>
      <c r="AP4728" s="11" t="str">
        <f t="shared" si="1594"/>
        <v/>
      </c>
      <c r="AT4728" s="11" t="str">
        <f t="shared" si="1595"/>
        <v/>
      </c>
      <c r="AU4728" s="11" t="str">
        <f t="shared" si="1596"/>
        <v/>
      </c>
      <c r="AV4728" s="11" t="str">
        <f t="shared" si="1597"/>
        <v/>
      </c>
      <c r="AW4728" s="11" t="str">
        <f t="shared" si="1598"/>
        <v/>
      </c>
      <c r="AX4728" s="11" t="str">
        <f t="shared" si="1599"/>
        <v/>
      </c>
      <c r="AY4728" s="11" t="str">
        <f t="shared" si="1600"/>
        <v/>
      </c>
      <c r="AZ4728" s="11" t="str">
        <f t="shared" si="1601"/>
        <v/>
      </c>
      <c r="BA4728" s="11" t="str">
        <f t="shared" si="1602"/>
        <v xml:space="preserve"> </v>
      </c>
      <c r="BB4728" s="11" t="str">
        <f>IFERROR(IF(AW4728="","",VLOOKUP(AW4728,SUSS!R:S,2,FALSE)),AY4728*SUSS!$M$2)</f>
        <v/>
      </c>
      <c r="BC4728" s="11" t="str">
        <f t="shared" si="1603"/>
        <v/>
      </c>
    </row>
    <row r="4729" spans="29:55">
      <c r="AC4729" s="11" t="str">
        <f t="shared" si="1583"/>
        <v/>
      </c>
      <c r="AD4729" s="11" t="str">
        <f t="shared" si="1584"/>
        <v/>
      </c>
      <c r="AE4729" s="11" t="str">
        <f t="shared" si="1585"/>
        <v/>
      </c>
      <c r="AF4729" s="11" t="str">
        <f t="shared" si="1586"/>
        <v/>
      </c>
      <c r="AG4729" s="11" t="str">
        <f t="shared" si="1587"/>
        <v/>
      </c>
      <c r="AH4729" s="11" t="str">
        <f t="shared" si="1588"/>
        <v/>
      </c>
      <c r="AI4729" s="11" t="str">
        <f t="shared" si="1589"/>
        <v/>
      </c>
      <c r="AJ4729" s="11" t="str">
        <f t="shared" si="1590"/>
        <v/>
      </c>
      <c r="AK4729" s="11" t="str">
        <f t="shared" si="1591"/>
        <v/>
      </c>
      <c r="AN4729" s="11" t="str">
        <f t="shared" si="1592"/>
        <v/>
      </c>
      <c r="AO4729" s="11" t="str">
        <f t="shared" si="1593"/>
        <v/>
      </c>
      <c r="AP4729" s="11" t="str">
        <f t="shared" si="1594"/>
        <v/>
      </c>
      <c r="AT4729" s="11" t="str">
        <f t="shared" si="1595"/>
        <v/>
      </c>
      <c r="AU4729" s="11" t="str">
        <f t="shared" si="1596"/>
        <v/>
      </c>
      <c r="AV4729" s="11" t="str">
        <f t="shared" si="1597"/>
        <v/>
      </c>
      <c r="AW4729" s="11" t="str">
        <f t="shared" si="1598"/>
        <v/>
      </c>
      <c r="AX4729" s="11" t="str">
        <f t="shared" si="1599"/>
        <v/>
      </c>
      <c r="AY4729" s="11" t="str">
        <f t="shared" si="1600"/>
        <v/>
      </c>
      <c r="AZ4729" s="11" t="str">
        <f t="shared" si="1601"/>
        <v/>
      </c>
      <c r="BA4729" s="11" t="str">
        <f t="shared" si="1602"/>
        <v xml:space="preserve"> </v>
      </c>
      <c r="BB4729" s="11" t="str">
        <f>IFERROR(IF(AW4729="","",VLOOKUP(AW4729,SUSS!R:S,2,FALSE)),AY4729*SUSS!$M$2)</f>
        <v/>
      </c>
      <c r="BC4729" s="11" t="str">
        <f t="shared" si="1603"/>
        <v/>
      </c>
    </row>
    <row r="4730" spans="29:55">
      <c r="AC4730" s="11" t="str">
        <f t="shared" si="1583"/>
        <v/>
      </c>
      <c r="AD4730" s="11" t="str">
        <f t="shared" si="1584"/>
        <v/>
      </c>
      <c r="AE4730" s="11" t="str">
        <f t="shared" si="1585"/>
        <v/>
      </c>
      <c r="AF4730" s="11" t="str">
        <f t="shared" si="1586"/>
        <v/>
      </c>
      <c r="AG4730" s="11" t="str">
        <f t="shared" si="1587"/>
        <v/>
      </c>
      <c r="AH4730" s="11" t="str">
        <f t="shared" si="1588"/>
        <v/>
      </c>
      <c r="AI4730" s="11" t="str">
        <f t="shared" si="1589"/>
        <v/>
      </c>
      <c r="AJ4730" s="11" t="str">
        <f t="shared" si="1590"/>
        <v/>
      </c>
      <c r="AK4730" s="11" t="str">
        <f t="shared" si="1591"/>
        <v/>
      </c>
      <c r="AN4730" s="11" t="str">
        <f t="shared" si="1592"/>
        <v/>
      </c>
      <c r="AO4730" s="11" t="str">
        <f t="shared" si="1593"/>
        <v/>
      </c>
      <c r="AP4730" s="11" t="str">
        <f t="shared" si="1594"/>
        <v/>
      </c>
      <c r="AT4730" s="11" t="str">
        <f t="shared" si="1595"/>
        <v/>
      </c>
      <c r="AU4730" s="11" t="str">
        <f t="shared" si="1596"/>
        <v/>
      </c>
      <c r="AV4730" s="11" t="str">
        <f t="shared" si="1597"/>
        <v/>
      </c>
      <c r="AW4730" s="11" t="str">
        <f t="shared" si="1598"/>
        <v/>
      </c>
      <c r="AX4730" s="11" t="str">
        <f t="shared" si="1599"/>
        <v/>
      </c>
      <c r="AY4730" s="11" t="str">
        <f t="shared" si="1600"/>
        <v/>
      </c>
      <c r="AZ4730" s="11" t="str">
        <f t="shared" si="1601"/>
        <v/>
      </c>
      <c r="BA4730" s="11" t="str">
        <f t="shared" si="1602"/>
        <v xml:space="preserve"> </v>
      </c>
      <c r="BB4730" s="11" t="str">
        <f>IFERROR(IF(AW4730="","",VLOOKUP(AW4730,SUSS!R:S,2,FALSE)),AY4730*SUSS!$M$2)</f>
        <v/>
      </c>
      <c r="BC4730" s="11" t="str">
        <f t="shared" si="1603"/>
        <v/>
      </c>
    </row>
    <row r="4731" spans="29:55">
      <c r="AC4731" s="11" t="str">
        <f t="shared" si="1583"/>
        <v/>
      </c>
      <c r="AD4731" s="11" t="str">
        <f t="shared" si="1584"/>
        <v/>
      </c>
      <c r="AE4731" s="11" t="str">
        <f t="shared" si="1585"/>
        <v/>
      </c>
      <c r="AF4731" s="11" t="str">
        <f t="shared" si="1586"/>
        <v/>
      </c>
      <c r="AG4731" s="11" t="str">
        <f t="shared" si="1587"/>
        <v/>
      </c>
      <c r="AH4731" s="11" t="str">
        <f t="shared" si="1588"/>
        <v/>
      </c>
      <c r="AI4731" s="11" t="str">
        <f t="shared" si="1589"/>
        <v/>
      </c>
      <c r="AJ4731" s="11" t="str">
        <f t="shared" si="1590"/>
        <v/>
      </c>
      <c r="AK4731" s="11" t="str">
        <f t="shared" si="1591"/>
        <v/>
      </c>
      <c r="AN4731" s="11" t="str">
        <f t="shared" si="1592"/>
        <v/>
      </c>
      <c r="AO4731" s="11" t="str">
        <f t="shared" si="1593"/>
        <v/>
      </c>
      <c r="AP4731" s="11" t="str">
        <f t="shared" si="1594"/>
        <v/>
      </c>
      <c r="AT4731" s="11" t="str">
        <f t="shared" si="1595"/>
        <v/>
      </c>
      <c r="AU4731" s="11" t="str">
        <f t="shared" si="1596"/>
        <v/>
      </c>
      <c r="AV4731" s="11" t="str">
        <f t="shared" si="1597"/>
        <v/>
      </c>
      <c r="AW4731" s="11" t="str">
        <f t="shared" si="1598"/>
        <v/>
      </c>
      <c r="AX4731" s="11" t="str">
        <f t="shared" si="1599"/>
        <v/>
      </c>
      <c r="AY4731" s="11" t="str">
        <f t="shared" si="1600"/>
        <v/>
      </c>
      <c r="AZ4731" s="11" t="str">
        <f t="shared" si="1601"/>
        <v/>
      </c>
      <c r="BA4731" s="11" t="str">
        <f t="shared" si="1602"/>
        <v xml:space="preserve"> </v>
      </c>
      <c r="BB4731" s="11" t="str">
        <f>IFERROR(IF(AW4731="","",VLOOKUP(AW4731,SUSS!R:S,2,FALSE)),AY4731*SUSS!$M$2)</f>
        <v/>
      </c>
      <c r="BC4731" s="11" t="str">
        <f t="shared" si="1603"/>
        <v/>
      </c>
    </row>
    <row r="4732" spans="29:55">
      <c r="AC4732" s="11" t="str">
        <f t="shared" si="1583"/>
        <v/>
      </c>
      <c r="AD4732" s="11" t="str">
        <f t="shared" si="1584"/>
        <v/>
      </c>
      <c r="AE4732" s="11" t="str">
        <f t="shared" si="1585"/>
        <v/>
      </c>
      <c r="AF4732" s="11" t="str">
        <f t="shared" si="1586"/>
        <v/>
      </c>
      <c r="AG4732" s="11" t="str">
        <f t="shared" si="1587"/>
        <v/>
      </c>
      <c r="AH4732" s="11" t="str">
        <f t="shared" si="1588"/>
        <v/>
      </c>
      <c r="AI4732" s="11" t="str">
        <f t="shared" si="1589"/>
        <v/>
      </c>
      <c r="AJ4732" s="11" t="str">
        <f t="shared" si="1590"/>
        <v/>
      </c>
      <c r="AK4732" s="11" t="str">
        <f t="shared" si="1591"/>
        <v/>
      </c>
      <c r="AN4732" s="11" t="str">
        <f t="shared" si="1592"/>
        <v/>
      </c>
      <c r="AO4732" s="11" t="str">
        <f t="shared" si="1593"/>
        <v/>
      </c>
      <c r="AP4732" s="11" t="str">
        <f t="shared" si="1594"/>
        <v/>
      </c>
      <c r="AT4732" s="11" t="str">
        <f t="shared" si="1595"/>
        <v/>
      </c>
      <c r="AU4732" s="11" t="str">
        <f t="shared" si="1596"/>
        <v/>
      </c>
      <c r="AV4732" s="11" t="str">
        <f t="shared" si="1597"/>
        <v/>
      </c>
      <c r="AW4732" s="11" t="str">
        <f t="shared" si="1598"/>
        <v/>
      </c>
      <c r="AX4732" s="11" t="str">
        <f t="shared" si="1599"/>
        <v/>
      </c>
      <c r="AY4732" s="11" t="str">
        <f t="shared" si="1600"/>
        <v/>
      </c>
      <c r="AZ4732" s="11" t="str">
        <f t="shared" si="1601"/>
        <v/>
      </c>
      <c r="BA4732" s="11" t="str">
        <f t="shared" si="1602"/>
        <v xml:space="preserve"> </v>
      </c>
      <c r="BB4732" s="11" t="str">
        <f>IFERROR(IF(AW4732="","",VLOOKUP(AW4732,SUSS!R:S,2,FALSE)),AY4732*SUSS!$M$2)</f>
        <v/>
      </c>
      <c r="BC4732" s="11" t="str">
        <f t="shared" si="1603"/>
        <v/>
      </c>
    </row>
    <row r="4733" spans="29:55">
      <c r="AC4733" s="11" t="str">
        <f t="shared" si="1583"/>
        <v/>
      </c>
      <c r="AD4733" s="11" t="str">
        <f t="shared" si="1584"/>
        <v/>
      </c>
      <c r="AE4733" s="11" t="str">
        <f t="shared" si="1585"/>
        <v/>
      </c>
      <c r="AF4733" s="11" t="str">
        <f t="shared" si="1586"/>
        <v/>
      </c>
      <c r="AG4733" s="11" t="str">
        <f t="shared" si="1587"/>
        <v/>
      </c>
      <c r="AH4733" s="11" t="str">
        <f t="shared" si="1588"/>
        <v/>
      </c>
      <c r="AI4733" s="11" t="str">
        <f t="shared" si="1589"/>
        <v/>
      </c>
      <c r="AJ4733" s="11" t="str">
        <f t="shared" si="1590"/>
        <v/>
      </c>
      <c r="AK4733" s="11" t="str">
        <f t="shared" si="1591"/>
        <v/>
      </c>
      <c r="AN4733" s="11" t="str">
        <f t="shared" si="1592"/>
        <v/>
      </c>
      <c r="AO4733" s="11" t="str">
        <f t="shared" si="1593"/>
        <v/>
      </c>
      <c r="AP4733" s="11" t="str">
        <f t="shared" si="1594"/>
        <v/>
      </c>
      <c r="AT4733" s="11" t="str">
        <f t="shared" si="1595"/>
        <v/>
      </c>
      <c r="AU4733" s="11" t="str">
        <f t="shared" si="1596"/>
        <v/>
      </c>
      <c r="AV4733" s="11" t="str">
        <f t="shared" si="1597"/>
        <v/>
      </c>
      <c r="AW4733" s="11" t="str">
        <f t="shared" si="1598"/>
        <v/>
      </c>
      <c r="AX4733" s="11" t="str">
        <f t="shared" si="1599"/>
        <v/>
      </c>
      <c r="AY4733" s="11" t="str">
        <f t="shared" si="1600"/>
        <v/>
      </c>
      <c r="AZ4733" s="11" t="str">
        <f t="shared" si="1601"/>
        <v/>
      </c>
      <c r="BA4733" s="11" t="str">
        <f t="shared" si="1602"/>
        <v xml:space="preserve"> </v>
      </c>
      <c r="BB4733" s="11" t="str">
        <f>IFERROR(IF(AW4733="","",VLOOKUP(AW4733,SUSS!R:S,2,FALSE)),AY4733*SUSS!$M$2)</f>
        <v/>
      </c>
      <c r="BC4733" s="11" t="str">
        <f t="shared" si="1603"/>
        <v/>
      </c>
    </row>
    <row r="4734" spans="29:55">
      <c r="AC4734" s="11" t="str">
        <f t="shared" si="1583"/>
        <v/>
      </c>
      <c r="AD4734" s="11" t="str">
        <f t="shared" si="1584"/>
        <v/>
      </c>
      <c r="AE4734" s="11" t="str">
        <f t="shared" si="1585"/>
        <v/>
      </c>
      <c r="AF4734" s="11" t="str">
        <f t="shared" si="1586"/>
        <v/>
      </c>
      <c r="AG4734" s="11" t="str">
        <f t="shared" si="1587"/>
        <v/>
      </c>
      <c r="AH4734" s="11" t="str">
        <f t="shared" si="1588"/>
        <v/>
      </c>
      <c r="AI4734" s="11" t="str">
        <f t="shared" si="1589"/>
        <v/>
      </c>
      <c r="AJ4734" s="11" t="str">
        <f t="shared" si="1590"/>
        <v/>
      </c>
      <c r="AK4734" s="11" t="str">
        <f t="shared" si="1591"/>
        <v/>
      </c>
      <c r="AN4734" s="11" t="str">
        <f t="shared" si="1592"/>
        <v/>
      </c>
      <c r="AO4734" s="11" t="str">
        <f t="shared" si="1593"/>
        <v/>
      </c>
      <c r="AP4734" s="11" t="str">
        <f t="shared" si="1594"/>
        <v/>
      </c>
      <c r="AT4734" s="11" t="str">
        <f t="shared" si="1595"/>
        <v/>
      </c>
      <c r="AU4734" s="11" t="str">
        <f t="shared" si="1596"/>
        <v/>
      </c>
      <c r="AV4734" s="11" t="str">
        <f t="shared" si="1597"/>
        <v/>
      </c>
      <c r="AW4734" s="11" t="str">
        <f t="shared" si="1598"/>
        <v/>
      </c>
      <c r="AX4734" s="11" t="str">
        <f t="shared" si="1599"/>
        <v/>
      </c>
      <c r="AY4734" s="11" t="str">
        <f t="shared" si="1600"/>
        <v/>
      </c>
      <c r="AZ4734" s="11" t="str">
        <f t="shared" si="1601"/>
        <v/>
      </c>
      <c r="BA4734" s="11" t="str">
        <f t="shared" si="1602"/>
        <v xml:space="preserve"> </v>
      </c>
      <c r="BB4734" s="11" t="str">
        <f>IFERROR(IF(AW4734="","",VLOOKUP(AW4734,SUSS!R:S,2,FALSE)),AY4734*SUSS!$M$2)</f>
        <v/>
      </c>
      <c r="BC4734" s="11" t="str">
        <f t="shared" si="1603"/>
        <v/>
      </c>
    </row>
    <row r="4735" spans="29:55">
      <c r="AC4735" s="11" t="str">
        <f t="shared" si="1583"/>
        <v/>
      </c>
      <c r="AD4735" s="11" t="str">
        <f t="shared" si="1584"/>
        <v/>
      </c>
      <c r="AE4735" s="11" t="str">
        <f t="shared" si="1585"/>
        <v/>
      </c>
      <c r="AF4735" s="11" t="str">
        <f t="shared" si="1586"/>
        <v/>
      </c>
      <c r="AG4735" s="11" t="str">
        <f t="shared" si="1587"/>
        <v/>
      </c>
      <c r="AH4735" s="11" t="str">
        <f t="shared" si="1588"/>
        <v/>
      </c>
      <c r="AI4735" s="11" t="str">
        <f t="shared" si="1589"/>
        <v/>
      </c>
      <c r="AJ4735" s="11" t="str">
        <f t="shared" si="1590"/>
        <v/>
      </c>
      <c r="AK4735" s="11" t="str">
        <f t="shared" si="1591"/>
        <v/>
      </c>
      <c r="AN4735" s="11" t="str">
        <f t="shared" si="1592"/>
        <v/>
      </c>
      <c r="AO4735" s="11" t="str">
        <f t="shared" si="1593"/>
        <v/>
      </c>
      <c r="AP4735" s="11" t="str">
        <f t="shared" si="1594"/>
        <v/>
      </c>
      <c r="AT4735" s="11" t="str">
        <f t="shared" si="1595"/>
        <v/>
      </c>
      <c r="AU4735" s="11" t="str">
        <f t="shared" si="1596"/>
        <v/>
      </c>
      <c r="AV4735" s="11" t="str">
        <f t="shared" si="1597"/>
        <v/>
      </c>
      <c r="AW4735" s="11" t="str">
        <f t="shared" si="1598"/>
        <v/>
      </c>
      <c r="AX4735" s="11" t="str">
        <f t="shared" si="1599"/>
        <v/>
      </c>
      <c r="AY4735" s="11" t="str">
        <f t="shared" si="1600"/>
        <v/>
      </c>
      <c r="AZ4735" s="11" t="str">
        <f t="shared" si="1601"/>
        <v/>
      </c>
      <c r="BA4735" s="11" t="str">
        <f t="shared" si="1602"/>
        <v xml:space="preserve"> </v>
      </c>
      <c r="BB4735" s="11" t="str">
        <f>IFERROR(IF(AW4735="","",VLOOKUP(AW4735,SUSS!R:S,2,FALSE)),AY4735*SUSS!$M$2)</f>
        <v/>
      </c>
      <c r="BC4735" s="11" t="str">
        <f t="shared" si="1603"/>
        <v/>
      </c>
    </row>
    <row r="4736" spans="29:55">
      <c r="AC4736" s="11" t="str">
        <f t="shared" si="1583"/>
        <v/>
      </c>
      <c r="AD4736" s="11" t="str">
        <f t="shared" si="1584"/>
        <v/>
      </c>
      <c r="AE4736" s="11" t="str">
        <f t="shared" si="1585"/>
        <v/>
      </c>
      <c r="AF4736" s="11" t="str">
        <f t="shared" si="1586"/>
        <v/>
      </c>
      <c r="AG4736" s="11" t="str">
        <f t="shared" si="1587"/>
        <v/>
      </c>
      <c r="AH4736" s="11" t="str">
        <f t="shared" si="1588"/>
        <v/>
      </c>
      <c r="AI4736" s="11" t="str">
        <f t="shared" si="1589"/>
        <v/>
      </c>
      <c r="AJ4736" s="11" t="str">
        <f t="shared" si="1590"/>
        <v/>
      </c>
      <c r="AK4736" s="11" t="str">
        <f t="shared" si="1591"/>
        <v/>
      </c>
      <c r="AN4736" s="11" t="str">
        <f t="shared" si="1592"/>
        <v/>
      </c>
      <c r="AO4736" s="11" t="str">
        <f t="shared" si="1593"/>
        <v/>
      </c>
      <c r="AP4736" s="11" t="str">
        <f t="shared" si="1594"/>
        <v/>
      </c>
      <c r="AT4736" s="11" t="str">
        <f t="shared" si="1595"/>
        <v/>
      </c>
      <c r="AU4736" s="11" t="str">
        <f t="shared" si="1596"/>
        <v/>
      </c>
      <c r="AV4736" s="11" t="str">
        <f t="shared" si="1597"/>
        <v/>
      </c>
      <c r="AW4736" s="11" t="str">
        <f t="shared" si="1598"/>
        <v/>
      </c>
      <c r="AX4736" s="11" t="str">
        <f t="shared" si="1599"/>
        <v/>
      </c>
      <c r="AY4736" s="11" t="str">
        <f t="shared" si="1600"/>
        <v/>
      </c>
      <c r="AZ4736" s="11" t="str">
        <f t="shared" si="1601"/>
        <v/>
      </c>
      <c r="BA4736" s="11" t="str">
        <f t="shared" si="1602"/>
        <v xml:space="preserve"> </v>
      </c>
      <c r="BB4736" s="11" t="str">
        <f>IFERROR(IF(AW4736="","",VLOOKUP(AW4736,SUSS!R:S,2,FALSE)),AY4736*SUSS!$M$2)</f>
        <v/>
      </c>
      <c r="BC4736" s="11" t="str">
        <f t="shared" si="1603"/>
        <v/>
      </c>
    </row>
    <row r="4737" spans="29:55">
      <c r="AC4737" s="11" t="str">
        <f t="shared" si="1583"/>
        <v/>
      </c>
      <c r="AD4737" s="11" t="str">
        <f t="shared" si="1584"/>
        <v/>
      </c>
      <c r="AE4737" s="11" t="str">
        <f t="shared" si="1585"/>
        <v/>
      </c>
      <c r="AF4737" s="11" t="str">
        <f t="shared" si="1586"/>
        <v/>
      </c>
      <c r="AG4737" s="11" t="str">
        <f t="shared" si="1587"/>
        <v/>
      </c>
      <c r="AH4737" s="11" t="str">
        <f t="shared" si="1588"/>
        <v/>
      </c>
      <c r="AI4737" s="11" t="str">
        <f t="shared" si="1589"/>
        <v/>
      </c>
      <c r="AJ4737" s="11" t="str">
        <f t="shared" si="1590"/>
        <v/>
      </c>
      <c r="AK4737" s="11" t="str">
        <f t="shared" si="1591"/>
        <v/>
      </c>
      <c r="AN4737" s="11" t="str">
        <f t="shared" si="1592"/>
        <v/>
      </c>
      <c r="AO4737" s="11" t="str">
        <f t="shared" si="1593"/>
        <v/>
      </c>
      <c r="AP4737" s="11" t="str">
        <f t="shared" si="1594"/>
        <v/>
      </c>
      <c r="AT4737" s="11" t="str">
        <f t="shared" si="1595"/>
        <v/>
      </c>
      <c r="AU4737" s="11" t="str">
        <f t="shared" si="1596"/>
        <v/>
      </c>
      <c r="AV4737" s="11" t="str">
        <f t="shared" si="1597"/>
        <v/>
      </c>
      <c r="AW4737" s="11" t="str">
        <f t="shared" si="1598"/>
        <v/>
      </c>
      <c r="AX4737" s="11" t="str">
        <f t="shared" si="1599"/>
        <v/>
      </c>
      <c r="AY4737" s="11" t="str">
        <f t="shared" si="1600"/>
        <v/>
      </c>
      <c r="AZ4737" s="11" t="str">
        <f t="shared" si="1601"/>
        <v/>
      </c>
      <c r="BA4737" s="11" t="str">
        <f t="shared" si="1602"/>
        <v xml:space="preserve"> </v>
      </c>
      <c r="BB4737" s="11" t="str">
        <f>IFERROR(IF(AW4737="","",VLOOKUP(AW4737,SUSS!R:S,2,FALSE)),AY4737*SUSS!$M$2)</f>
        <v/>
      </c>
      <c r="BC4737" s="11" t="str">
        <f t="shared" si="1603"/>
        <v/>
      </c>
    </row>
    <row r="4738" spans="29:55">
      <c r="AC4738" s="11" t="str">
        <f t="shared" si="1583"/>
        <v/>
      </c>
      <c r="AD4738" s="11" t="str">
        <f t="shared" si="1584"/>
        <v/>
      </c>
      <c r="AE4738" s="11" t="str">
        <f t="shared" si="1585"/>
        <v/>
      </c>
      <c r="AF4738" s="11" t="str">
        <f t="shared" si="1586"/>
        <v/>
      </c>
      <c r="AG4738" s="11" t="str">
        <f t="shared" si="1587"/>
        <v/>
      </c>
      <c r="AH4738" s="11" t="str">
        <f t="shared" si="1588"/>
        <v/>
      </c>
      <c r="AI4738" s="11" t="str">
        <f t="shared" si="1589"/>
        <v/>
      </c>
      <c r="AJ4738" s="11" t="str">
        <f t="shared" si="1590"/>
        <v/>
      </c>
      <c r="AK4738" s="11" t="str">
        <f t="shared" si="1591"/>
        <v/>
      </c>
      <c r="AN4738" s="11" t="str">
        <f t="shared" si="1592"/>
        <v/>
      </c>
      <c r="AO4738" s="11" t="str">
        <f t="shared" si="1593"/>
        <v/>
      </c>
      <c r="AP4738" s="11" t="str">
        <f t="shared" si="1594"/>
        <v/>
      </c>
      <c r="AT4738" s="11" t="str">
        <f t="shared" si="1595"/>
        <v/>
      </c>
      <c r="AU4738" s="11" t="str">
        <f t="shared" si="1596"/>
        <v/>
      </c>
      <c r="AV4738" s="11" t="str">
        <f t="shared" si="1597"/>
        <v/>
      </c>
      <c r="AW4738" s="11" t="str">
        <f t="shared" si="1598"/>
        <v/>
      </c>
      <c r="AX4738" s="11" t="str">
        <f t="shared" si="1599"/>
        <v/>
      </c>
      <c r="AY4738" s="11" t="str">
        <f t="shared" si="1600"/>
        <v/>
      </c>
      <c r="AZ4738" s="11" t="str">
        <f t="shared" si="1601"/>
        <v/>
      </c>
      <c r="BA4738" s="11" t="str">
        <f t="shared" si="1602"/>
        <v xml:space="preserve"> </v>
      </c>
      <c r="BB4738" s="11" t="str">
        <f>IFERROR(IF(AW4738="","",VLOOKUP(AW4738,SUSS!R:S,2,FALSE)),AY4738*SUSS!$M$2)</f>
        <v/>
      </c>
      <c r="BC4738" s="11" t="str">
        <f t="shared" si="1603"/>
        <v/>
      </c>
    </row>
    <row r="4739" spans="29:55">
      <c r="AC4739" s="11" t="str">
        <f t="shared" si="1583"/>
        <v/>
      </c>
      <c r="AD4739" s="11" t="str">
        <f t="shared" si="1584"/>
        <v/>
      </c>
      <c r="AE4739" s="11" t="str">
        <f t="shared" si="1585"/>
        <v/>
      </c>
      <c r="AF4739" s="11" t="str">
        <f t="shared" si="1586"/>
        <v/>
      </c>
      <c r="AG4739" s="11" t="str">
        <f t="shared" si="1587"/>
        <v/>
      </c>
      <c r="AH4739" s="11" t="str">
        <f t="shared" si="1588"/>
        <v/>
      </c>
      <c r="AI4739" s="11" t="str">
        <f t="shared" si="1589"/>
        <v/>
      </c>
      <c r="AJ4739" s="11" t="str">
        <f t="shared" si="1590"/>
        <v/>
      </c>
      <c r="AK4739" s="11" t="str">
        <f t="shared" si="1591"/>
        <v/>
      </c>
      <c r="AN4739" s="11" t="str">
        <f t="shared" si="1592"/>
        <v/>
      </c>
      <c r="AO4739" s="11" t="str">
        <f t="shared" si="1593"/>
        <v/>
      </c>
      <c r="AP4739" s="11" t="str">
        <f t="shared" si="1594"/>
        <v/>
      </c>
      <c r="AT4739" s="11" t="str">
        <f t="shared" si="1595"/>
        <v/>
      </c>
      <c r="AU4739" s="11" t="str">
        <f t="shared" si="1596"/>
        <v/>
      </c>
      <c r="AV4739" s="11" t="str">
        <f t="shared" si="1597"/>
        <v/>
      </c>
      <c r="AW4739" s="11" t="str">
        <f t="shared" si="1598"/>
        <v/>
      </c>
      <c r="AX4739" s="11" t="str">
        <f t="shared" si="1599"/>
        <v/>
      </c>
      <c r="AY4739" s="11" t="str">
        <f t="shared" si="1600"/>
        <v/>
      </c>
      <c r="AZ4739" s="11" t="str">
        <f t="shared" si="1601"/>
        <v/>
      </c>
      <c r="BA4739" s="11" t="str">
        <f t="shared" si="1602"/>
        <v xml:space="preserve"> </v>
      </c>
      <c r="BB4739" s="11" t="str">
        <f>IFERROR(IF(AW4739="","",VLOOKUP(AW4739,SUSS!R:S,2,FALSE)),AY4739*SUSS!$M$2)</f>
        <v/>
      </c>
      <c r="BC4739" s="11" t="str">
        <f t="shared" si="1603"/>
        <v/>
      </c>
    </row>
    <row r="4740" spans="29:55">
      <c r="AC4740" s="11" t="str">
        <f t="shared" si="1583"/>
        <v/>
      </c>
      <c r="AD4740" s="11" t="str">
        <f t="shared" si="1584"/>
        <v/>
      </c>
      <c r="AE4740" s="11" t="str">
        <f t="shared" si="1585"/>
        <v/>
      </c>
      <c r="AF4740" s="11" t="str">
        <f t="shared" si="1586"/>
        <v/>
      </c>
      <c r="AG4740" s="11" t="str">
        <f t="shared" si="1587"/>
        <v/>
      </c>
      <c r="AH4740" s="11" t="str">
        <f t="shared" si="1588"/>
        <v/>
      </c>
      <c r="AI4740" s="11" t="str">
        <f t="shared" si="1589"/>
        <v/>
      </c>
      <c r="AJ4740" s="11" t="str">
        <f t="shared" si="1590"/>
        <v/>
      </c>
      <c r="AK4740" s="11" t="str">
        <f t="shared" si="1591"/>
        <v/>
      </c>
      <c r="AN4740" s="11" t="str">
        <f t="shared" si="1592"/>
        <v/>
      </c>
      <c r="AO4740" s="11" t="str">
        <f t="shared" si="1593"/>
        <v/>
      </c>
      <c r="AP4740" s="11" t="str">
        <f t="shared" si="1594"/>
        <v/>
      </c>
      <c r="AT4740" s="11" t="str">
        <f t="shared" si="1595"/>
        <v/>
      </c>
      <c r="AU4740" s="11" t="str">
        <f t="shared" si="1596"/>
        <v/>
      </c>
      <c r="AV4740" s="11" t="str">
        <f t="shared" si="1597"/>
        <v/>
      </c>
      <c r="AW4740" s="11" t="str">
        <f t="shared" si="1598"/>
        <v/>
      </c>
      <c r="AX4740" s="11" t="str">
        <f t="shared" si="1599"/>
        <v/>
      </c>
      <c r="AY4740" s="11" t="str">
        <f t="shared" si="1600"/>
        <v/>
      </c>
      <c r="AZ4740" s="11" t="str">
        <f t="shared" si="1601"/>
        <v/>
      </c>
      <c r="BA4740" s="11" t="str">
        <f t="shared" si="1602"/>
        <v xml:space="preserve"> </v>
      </c>
      <c r="BB4740" s="11" t="str">
        <f>IFERROR(IF(AW4740="","",VLOOKUP(AW4740,SUSS!R:S,2,FALSE)),AY4740*SUSS!$M$2)</f>
        <v/>
      </c>
      <c r="BC4740" s="11" t="str">
        <f t="shared" si="1603"/>
        <v/>
      </c>
    </row>
    <row r="4741" spans="29:55">
      <c r="AC4741" s="11" t="str">
        <f t="shared" si="1583"/>
        <v/>
      </c>
      <c r="AD4741" s="11" t="str">
        <f t="shared" si="1584"/>
        <v/>
      </c>
      <c r="AE4741" s="11" t="str">
        <f t="shared" si="1585"/>
        <v/>
      </c>
      <c r="AF4741" s="11" t="str">
        <f t="shared" si="1586"/>
        <v/>
      </c>
      <c r="AG4741" s="11" t="str">
        <f t="shared" si="1587"/>
        <v/>
      </c>
      <c r="AH4741" s="11" t="str">
        <f t="shared" si="1588"/>
        <v/>
      </c>
      <c r="AI4741" s="11" t="str">
        <f t="shared" si="1589"/>
        <v/>
      </c>
      <c r="AJ4741" s="11" t="str">
        <f t="shared" si="1590"/>
        <v/>
      </c>
      <c r="AK4741" s="11" t="str">
        <f t="shared" si="1591"/>
        <v/>
      </c>
      <c r="AN4741" s="11" t="str">
        <f t="shared" si="1592"/>
        <v/>
      </c>
      <c r="AO4741" s="11" t="str">
        <f t="shared" si="1593"/>
        <v/>
      </c>
      <c r="AP4741" s="11" t="str">
        <f t="shared" si="1594"/>
        <v/>
      </c>
      <c r="AT4741" s="11" t="str">
        <f t="shared" si="1595"/>
        <v/>
      </c>
      <c r="AU4741" s="11" t="str">
        <f t="shared" si="1596"/>
        <v/>
      </c>
      <c r="AV4741" s="11" t="str">
        <f t="shared" si="1597"/>
        <v/>
      </c>
      <c r="AW4741" s="11" t="str">
        <f t="shared" si="1598"/>
        <v/>
      </c>
      <c r="AX4741" s="11" t="str">
        <f t="shared" si="1599"/>
        <v/>
      </c>
      <c r="AY4741" s="11" t="str">
        <f t="shared" si="1600"/>
        <v/>
      </c>
      <c r="AZ4741" s="11" t="str">
        <f t="shared" si="1601"/>
        <v/>
      </c>
      <c r="BA4741" s="11" t="str">
        <f t="shared" si="1602"/>
        <v xml:space="preserve"> </v>
      </c>
      <c r="BB4741" s="11" t="str">
        <f>IFERROR(IF(AW4741="","",VLOOKUP(AW4741,SUSS!R:S,2,FALSE)),AY4741*SUSS!$M$2)</f>
        <v/>
      </c>
      <c r="BC4741" s="11" t="str">
        <f t="shared" si="1603"/>
        <v/>
      </c>
    </row>
    <row r="4742" spans="29:55">
      <c r="AC4742" s="11" t="str">
        <f t="shared" si="1583"/>
        <v/>
      </c>
      <c r="AD4742" s="11" t="str">
        <f t="shared" si="1584"/>
        <v/>
      </c>
      <c r="AE4742" s="11" t="str">
        <f t="shared" si="1585"/>
        <v/>
      </c>
      <c r="AF4742" s="11" t="str">
        <f t="shared" si="1586"/>
        <v/>
      </c>
      <c r="AG4742" s="11" t="str">
        <f t="shared" si="1587"/>
        <v/>
      </c>
      <c r="AH4742" s="11" t="str">
        <f t="shared" si="1588"/>
        <v/>
      </c>
      <c r="AI4742" s="11" t="str">
        <f t="shared" si="1589"/>
        <v/>
      </c>
      <c r="AJ4742" s="11" t="str">
        <f t="shared" si="1590"/>
        <v/>
      </c>
      <c r="AK4742" s="11" t="str">
        <f t="shared" si="1591"/>
        <v/>
      </c>
      <c r="AN4742" s="11" t="str">
        <f t="shared" si="1592"/>
        <v/>
      </c>
      <c r="AO4742" s="11" t="str">
        <f t="shared" si="1593"/>
        <v/>
      </c>
      <c r="AP4742" s="11" t="str">
        <f t="shared" si="1594"/>
        <v/>
      </c>
      <c r="AT4742" s="11" t="str">
        <f t="shared" si="1595"/>
        <v/>
      </c>
      <c r="AU4742" s="11" t="str">
        <f t="shared" si="1596"/>
        <v/>
      </c>
      <c r="AV4742" s="11" t="str">
        <f t="shared" si="1597"/>
        <v/>
      </c>
      <c r="AW4742" s="11" t="str">
        <f t="shared" si="1598"/>
        <v/>
      </c>
      <c r="AX4742" s="11" t="str">
        <f t="shared" si="1599"/>
        <v/>
      </c>
      <c r="AY4742" s="11" t="str">
        <f t="shared" si="1600"/>
        <v/>
      </c>
      <c r="AZ4742" s="11" t="str">
        <f t="shared" si="1601"/>
        <v/>
      </c>
      <c r="BA4742" s="11" t="str">
        <f t="shared" si="1602"/>
        <v xml:space="preserve"> </v>
      </c>
      <c r="BB4742" s="11" t="str">
        <f>IFERROR(IF(AW4742="","",VLOOKUP(AW4742,SUSS!R:S,2,FALSE)),AY4742*SUSS!$M$2)</f>
        <v/>
      </c>
      <c r="BC4742" s="11" t="str">
        <f t="shared" si="1603"/>
        <v/>
      </c>
    </row>
    <row r="4743" spans="29:55">
      <c r="AC4743" s="11" t="str">
        <f t="shared" si="1583"/>
        <v/>
      </c>
      <c r="AD4743" s="11" t="str">
        <f t="shared" si="1584"/>
        <v/>
      </c>
      <c r="AE4743" s="11" t="str">
        <f t="shared" si="1585"/>
        <v/>
      </c>
      <c r="AF4743" s="11" t="str">
        <f t="shared" si="1586"/>
        <v/>
      </c>
      <c r="AG4743" s="11" t="str">
        <f t="shared" si="1587"/>
        <v/>
      </c>
      <c r="AH4743" s="11" t="str">
        <f t="shared" si="1588"/>
        <v/>
      </c>
      <c r="AI4743" s="11" t="str">
        <f t="shared" si="1589"/>
        <v/>
      </c>
      <c r="AJ4743" s="11" t="str">
        <f t="shared" si="1590"/>
        <v/>
      </c>
      <c r="AK4743" s="11" t="str">
        <f t="shared" si="1591"/>
        <v/>
      </c>
      <c r="AN4743" s="11" t="str">
        <f t="shared" si="1592"/>
        <v/>
      </c>
      <c r="AO4743" s="11" t="str">
        <f t="shared" si="1593"/>
        <v/>
      </c>
      <c r="AP4743" s="11" t="str">
        <f t="shared" si="1594"/>
        <v/>
      </c>
      <c r="AT4743" s="11" t="str">
        <f t="shared" si="1595"/>
        <v/>
      </c>
      <c r="AU4743" s="11" t="str">
        <f t="shared" si="1596"/>
        <v/>
      </c>
      <c r="AV4743" s="11" t="str">
        <f t="shared" si="1597"/>
        <v/>
      </c>
      <c r="AW4743" s="11" t="str">
        <f t="shared" si="1598"/>
        <v/>
      </c>
      <c r="AX4743" s="11" t="str">
        <f t="shared" si="1599"/>
        <v/>
      </c>
      <c r="AY4743" s="11" t="str">
        <f t="shared" si="1600"/>
        <v/>
      </c>
      <c r="AZ4743" s="11" t="str">
        <f t="shared" si="1601"/>
        <v/>
      </c>
      <c r="BA4743" s="11" t="str">
        <f t="shared" si="1602"/>
        <v xml:space="preserve"> </v>
      </c>
      <c r="BB4743" s="11" t="str">
        <f>IFERROR(IF(AW4743="","",VLOOKUP(AW4743,SUSS!R:S,2,FALSE)),AY4743*SUSS!$M$2)</f>
        <v/>
      </c>
      <c r="BC4743" s="11" t="str">
        <f t="shared" si="1603"/>
        <v/>
      </c>
    </row>
    <row r="4744" spans="29:55">
      <c r="AC4744" s="11" t="str">
        <f t="shared" si="1583"/>
        <v/>
      </c>
      <c r="AD4744" s="11" t="str">
        <f t="shared" si="1584"/>
        <v/>
      </c>
      <c r="AE4744" s="11" t="str">
        <f t="shared" si="1585"/>
        <v/>
      </c>
      <c r="AF4744" s="11" t="str">
        <f t="shared" si="1586"/>
        <v/>
      </c>
      <c r="AG4744" s="11" t="str">
        <f t="shared" si="1587"/>
        <v/>
      </c>
      <c r="AH4744" s="11" t="str">
        <f t="shared" si="1588"/>
        <v/>
      </c>
      <c r="AI4744" s="11" t="str">
        <f t="shared" si="1589"/>
        <v/>
      </c>
      <c r="AJ4744" s="11" t="str">
        <f t="shared" si="1590"/>
        <v/>
      </c>
      <c r="AK4744" s="11" t="str">
        <f t="shared" si="1591"/>
        <v/>
      </c>
      <c r="AN4744" s="11" t="str">
        <f t="shared" si="1592"/>
        <v/>
      </c>
      <c r="AO4744" s="11" t="str">
        <f t="shared" si="1593"/>
        <v/>
      </c>
      <c r="AP4744" s="11" t="str">
        <f t="shared" si="1594"/>
        <v/>
      </c>
      <c r="AT4744" s="11" t="str">
        <f t="shared" si="1595"/>
        <v/>
      </c>
      <c r="AU4744" s="11" t="str">
        <f t="shared" si="1596"/>
        <v/>
      </c>
      <c r="AV4744" s="11" t="str">
        <f t="shared" si="1597"/>
        <v/>
      </c>
      <c r="AW4744" s="11" t="str">
        <f t="shared" si="1598"/>
        <v/>
      </c>
      <c r="AX4744" s="11" t="str">
        <f t="shared" si="1599"/>
        <v/>
      </c>
      <c r="AY4744" s="11" t="str">
        <f t="shared" si="1600"/>
        <v/>
      </c>
      <c r="AZ4744" s="11" t="str">
        <f t="shared" si="1601"/>
        <v/>
      </c>
      <c r="BA4744" s="11" t="str">
        <f t="shared" si="1602"/>
        <v xml:space="preserve"> </v>
      </c>
      <c r="BB4744" s="11" t="str">
        <f>IFERROR(IF(AW4744="","",VLOOKUP(AW4744,SUSS!R:S,2,FALSE)),AY4744*SUSS!$M$2)</f>
        <v/>
      </c>
      <c r="BC4744" s="11" t="str">
        <f t="shared" si="1603"/>
        <v/>
      </c>
    </row>
    <row r="4745" spans="29:55">
      <c r="AC4745" s="11" t="str">
        <f t="shared" si="1583"/>
        <v/>
      </c>
      <c r="AD4745" s="11" t="str">
        <f t="shared" si="1584"/>
        <v/>
      </c>
      <c r="AE4745" s="11" t="str">
        <f t="shared" si="1585"/>
        <v/>
      </c>
      <c r="AF4745" s="11" t="str">
        <f t="shared" si="1586"/>
        <v/>
      </c>
      <c r="AG4745" s="11" t="str">
        <f t="shared" si="1587"/>
        <v/>
      </c>
      <c r="AH4745" s="11" t="str">
        <f t="shared" si="1588"/>
        <v/>
      </c>
      <c r="AI4745" s="11" t="str">
        <f t="shared" si="1589"/>
        <v/>
      </c>
      <c r="AJ4745" s="11" t="str">
        <f t="shared" si="1590"/>
        <v/>
      </c>
      <c r="AK4745" s="11" t="str">
        <f t="shared" si="1591"/>
        <v/>
      </c>
      <c r="AN4745" s="11" t="str">
        <f t="shared" si="1592"/>
        <v/>
      </c>
      <c r="AO4745" s="11" t="str">
        <f t="shared" si="1593"/>
        <v/>
      </c>
      <c r="AP4745" s="11" t="str">
        <f t="shared" si="1594"/>
        <v/>
      </c>
      <c r="AT4745" s="11" t="str">
        <f t="shared" si="1595"/>
        <v/>
      </c>
      <c r="AU4745" s="11" t="str">
        <f t="shared" si="1596"/>
        <v/>
      </c>
      <c r="AV4745" s="11" t="str">
        <f t="shared" si="1597"/>
        <v/>
      </c>
      <c r="AW4745" s="11" t="str">
        <f t="shared" si="1598"/>
        <v/>
      </c>
      <c r="AX4745" s="11" t="str">
        <f t="shared" si="1599"/>
        <v/>
      </c>
      <c r="AY4745" s="11" t="str">
        <f t="shared" si="1600"/>
        <v/>
      </c>
      <c r="AZ4745" s="11" t="str">
        <f t="shared" si="1601"/>
        <v/>
      </c>
      <c r="BA4745" s="11" t="str">
        <f t="shared" si="1602"/>
        <v xml:space="preserve"> </v>
      </c>
      <c r="BB4745" s="11" t="str">
        <f>IFERROR(IF(AW4745="","",VLOOKUP(AW4745,SUSS!R:S,2,FALSE)),AY4745*SUSS!$M$2)</f>
        <v/>
      </c>
      <c r="BC4745" s="11" t="str">
        <f t="shared" si="1603"/>
        <v/>
      </c>
    </row>
    <row r="4746" spans="29:55">
      <c r="AC4746" s="11" t="str">
        <f t="shared" si="1583"/>
        <v/>
      </c>
      <c r="AD4746" s="11" t="str">
        <f t="shared" si="1584"/>
        <v/>
      </c>
      <c r="AE4746" s="11" t="str">
        <f t="shared" si="1585"/>
        <v/>
      </c>
      <c r="AF4746" s="11" t="str">
        <f t="shared" si="1586"/>
        <v/>
      </c>
      <c r="AG4746" s="11" t="str">
        <f t="shared" si="1587"/>
        <v/>
      </c>
      <c r="AH4746" s="11" t="str">
        <f t="shared" si="1588"/>
        <v/>
      </c>
      <c r="AI4746" s="11" t="str">
        <f t="shared" si="1589"/>
        <v/>
      </c>
      <c r="AJ4746" s="11" t="str">
        <f t="shared" si="1590"/>
        <v/>
      </c>
      <c r="AK4746" s="11" t="str">
        <f t="shared" si="1591"/>
        <v/>
      </c>
      <c r="AN4746" s="11" t="str">
        <f t="shared" si="1592"/>
        <v/>
      </c>
      <c r="AO4746" s="11" t="str">
        <f t="shared" si="1593"/>
        <v/>
      </c>
      <c r="AP4746" s="11" t="str">
        <f t="shared" si="1594"/>
        <v/>
      </c>
      <c r="AT4746" s="11" t="str">
        <f t="shared" si="1595"/>
        <v/>
      </c>
      <c r="AU4746" s="11" t="str">
        <f t="shared" si="1596"/>
        <v/>
      </c>
      <c r="AV4746" s="11" t="str">
        <f t="shared" si="1597"/>
        <v/>
      </c>
      <c r="AW4746" s="11" t="str">
        <f t="shared" si="1598"/>
        <v/>
      </c>
      <c r="AX4746" s="11" t="str">
        <f t="shared" si="1599"/>
        <v/>
      </c>
      <c r="AY4746" s="11" t="str">
        <f t="shared" si="1600"/>
        <v/>
      </c>
      <c r="AZ4746" s="11" t="str">
        <f t="shared" si="1601"/>
        <v/>
      </c>
      <c r="BA4746" s="11" t="str">
        <f t="shared" si="1602"/>
        <v xml:space="preserve"> </v>
      </c>
      <c r="BB4746" s="11" t="str">
        <f>IFERROR(IF(AW4746="","",VLOOKUP(AW4746,SUSS!R:S,2,FALSE)),AY4746*SUSS!$M$2)</f>
        <v/>
      </c>
      <c r="BC4746" s="11" t="str">
        <f t="shared" si="1603"/>
        <v/>
      </c>
    </row>
    <row r="4747" spans="29:55">
      <c r="AC4747" s="11" t="str">
        <f t="shared" si="1583"/>
        <v/>
      </c>
      <c r="AD4747" s="11" t="str">
        <f t="shared" si="1584"/>
        <v/>
      </c>
      <c r="AE4747" s="11" t="str">
        <f t="shared" si="1585"/>
        <v/>
      </c>
      <c r="AF4747" s="11" t="str">
        <f t="shared" si="1586"/>
        <v/>
      </c>
      <c r="AG4747" s="11" t="str">
        <f t="shared" si="1587"/>
        <v/>
      </c>
      <c r="AH4747" s="11" t="str">
        <f t="shared" si="1588"/>
        <v/>
      </c>
      <c r="AI4747" s="11" t="str">
        <f t="shared" si="1589"/>
        <v/>
      </c>
      <c r="AJ4747" s="11" t="str">
        <f t="shared" si="1590"/>
        <v/>
      </c>
      <c r="AK4747" s="11" t="str">
        <f t="shared" si="1591"/>
        <v/>
      </c>
      <c r="AN4747" s="11" t="str">
        <f t="shared" si="1592"/>
        <v/>
      </c>
      <c r="AO4747" s="11" t="str">
        <f t="shared" si="1593"/>
        <v/>
      </c>
      <c r="AP4747" s="11" t="str">
        <f t="shared" si="1594"/>
        <v/>
      </c>
      <c r="AT4747" s="11" t="str">
        <f t="shared" si="1595"/>
        <v/>
      </c>
      <c r="AU4747" s="11" t="str">
        <f t="shared" si="1596"/>
        <v/>
      </c>
      <c r="AV4747" s="11" t="str">
        <f t="shared" si="1597"/>
        <v/>
      </c>
      <c r="AW4747" s="11" t="str">
        <f t="shared" si="1598"/>
        <v/>
      </c>
      <c r="AX4747" s="11" t="str">
        <f t="shared" si="1599"/>
        <v/>
      </c>
      <c r="AY4747" s="11" t="str">
        <f t="shared" si="1600"/>
        <v/>
      </c>
      <c r="AZ4747" s="11" t="str">
        <f t="shared" si="1601"/>
        <v/>
      </c>
      <c r="BA4747" s="11" t="str">
        <f t="shared" si="1602"/>
        <v xml:space="preserve"> </v>
      </c>
      <c r="BB4747" s="11" t="str">
        <f>IFERROR(IF(AW4747="","",VLOOKUP(AW4747,SUSS!R:S,2,FALSE)),AY4747*SUSS!$M$2)</f>
        <v/>
      </c>
      <c r="BC4747" s="11" t="str">
        <f t="shared" si="1603"/>
        <v/>
      </c>
    </row>
    <row r="4748" spans="29:55">
      <c r="AC4748" s="11" t="str">
        <f t="shared" si="1583"/>
        <v/>
      </c>
      <c r="AD4748" s="11" t="str">
        <f t="shared" si="1584"/>
        <v/>
      </c>
      <c r="AE4748" s="11" t="str">
        <f t="shared" si="1585"/>
        <v/>
      </c>
      <c r="AF4748" s="11" t="str">
        <f t="shared" si="1586"/>
        <v/>
      </c>
      <c r="AG4748" s="11" t="str">
        <f t="shared" si="1587"/>
        <v/>
      </c>
      <c r="AH4748" s="11" t="str">
        <f t="shared" si="1588"/>
        <v/>
      </c>
      <c r="AI4748" s="11" t="str">
        <f t="shared" si="1589"/>
        <v/>
      </c>
      <c r="AJ4748" s="11" t="str">
        <f t="shared" si="1590"/>
        <v/>
      </c>
      <c r="AK4748" s="11" t="str">
        <f t="shared" si="1591"/>
        <v/>
      </c>
      <c r="AN4748" s="11" t="str">
        <f t="shared" si="1592"/>
        <v/>
      </c>
      <c r="AO4748" s="11" t="str">
        <f t="shared" si="1593"/>
        <v/>
      </c>
      <c r="AP4748" s="11" t="str">
        <f t="shared" si="1594"/>
        <v/>
      </c>
      <c r="AT4748" s="11" t="str">
        <f t="shared" si="1595"/>
        <v/>
      </c>
      <c r="AU4748" s="11" t="str">
        <f t="shared" si="1596"/>
        <v/>
      </c>
      <c r="AV4748" s="11" t="str">
        <f t="shared" si="1597"/>
        <v/>
      </c>
      <c r="AW4748" s="11" t="str">
        <f t="shared" si="1598"/>
        <v/>
      </c>
      <c r="AX4748" s="11" t="str">
        <f t="shared" si="1599"/>
        <v/>
      </c>
      <c r="AY4748" s="11" t="str">
        <f t="shared" si="1600"/>
        <v/>
      </c>
      <c r="AZ4748" s="11" t="str">
        <f t="shared" si="1601"/>
        <v/>
      </c>
      <c r="BA4748" s="11" t="str">
        <f t="shared" si="1602"/>
        <v xml:space="preserve"> </v>
      </c>
      <c r="BB4748" s="11" t="str">
        <f>IFERROR(IF(AW4748="","",VLOOKUP(AW4748,SUSS!R:S,2,FALSE)),AY4748*SUSS!$M$2)</f>
        <v/>
      </c>
      <c r="BC4748" s="11" t="str">
        <f t="shared" si="1603"/>
        <v/>
      </c>
    </row>
    <row r="4749" spans="29:55">
      <c r="AC4749" s="11" t="str">
        <f t="shared" si="1583"/>
        <v/>
      </c>
      <c r="AD4749" s="11" t="str">
        <f t="shared" si="1584"/>
        <v/>
      </c>
      <c r="AE4749" s="11" t="str">
        <f t="shared" si="1585"/>
        <v/>
      </c>
      <c r="AF4749" s="11" t="str">
        <f t="shared" si="1586"/>
        <v/>
      </c>
      <c r="AG4749" s="11" t="str">
        <f t="shared" si="1587"/>
        <v/>
      </c>
      <c r="AH4749" s="11" t="str">
        <f t="shared" si="1588"/>
        <v/>
      </c>
      <c r="AI4749" s="11" t="str">
        <f t="shared" si="1589"/>
        <v/>
      </c>
      <c r="AJ4749" s="11" t="str">
        <f t="shared" si="1590"/>
        <v/>
      </c>
      <c r="AK4749" s="11" t="str">
        <f t="shared" si="1591"/>
        <v/>
      </c>
      <c r="AN4749" s="11" t="str">
        <f t="shared" si="1592"/>
        <v/>
      </c>
      <c r="AO4749" s="11" t="str">
        <f t="shared" si="1593"/>
        <v/>
      </c>
      <c r="AP4749" s="11" t="str">
        <f t="shared" si="1594"/>
        <v/>
      </c>
      <c r="AT4749" s="11" t="str">
        <f t="shared" si="1595"/>
        <v/>
      </c>
      <c r="AU4749" s="11" t="str">
        <f t="shared" si="1596"/>
        <v/>
      </c>
      <c r="AV4749" s="11" t="str">
        <f t="shared" si="1597"/>
        <v/>
      </c>
      <c r="AW4749" s="11" t="str">
        <f t="shared" si="1598"/>
        <v/>
      </c>
      <c r="AX4749" s="11" t="str">
        <f t="shared" si="1599"/>
        <v/>
      </c>
      <c r="AY4749" s="11" t="str">
        <f t="shared" si="1600"/>
        <v/>
      </c>
      <c r="AZ4749" s="11" t="str">
        <f t="shared" si="1601"/>
        <v/>
      </c>
      <c r="BA4749" s="11" t="str">
        <f t="shared" si="1602"/>
        <v xml:space="preserve"> </v>
      </c>
      <c r="BB4749" s="11" t="str">
        <f>IFERROR(IF(AW4749="","",VLOOKUP(AW4749,SUSS!R:S,2,FALSE)),AY4749*SUSS!$M$2)</f>
        <v/>
      </c>
      <c r="BC4749" s="11" t="str">
        <f t="shared" si="1603"/>
        <v/>
      </c>
    </row>
    <row r="4750" spans="29:55">
      <c r="AC4750" s="11" t="str">
        <f t="shared" si="1583"/>
        <v/>
      </c>
      <c r="AD4750" s="11" t="str">
        <f t="shared" si="1584"/>
        <v/>
      </c>
      <c r="AE4750" s="11" t="str">
        <f t="shared" si="1585"/>
        <v/>
      </c>
      <c r="AF4750" s="11" t="str">
        <f t="shared" si="1586"/>
        <v/>
      </c>
      <c r="AG4750" s="11" t="str">
        <f t="shared" si="1587"/>
        <v/>
      </c>
      <c r="AH4750" s="11" t="str">
        <f t="shared" si="1588"/>
        <v/>
      </c>
      <c r="AI4750" s="11" t="str">
        <f t="shared" si="1589"/>
        <v/>
      </c>
      <c r="AJ4750" s="11" t="str">
        <f t="shared" si="1590"/>
        <v/>
      </c>
      <c r="AK4750" s="11" t="str">
        <f t="shared" si="1591"/>
        <v/>
      </c>
      <c r="AN4750" s="11" t="str">
        <f t="shared" si="1592"/>
        <v/>
      </c>
      <c r="AO4750" s="11" t="str">
        <f t="shared" si="1593"/>
        <v/>
      </c>
      <c r="AP4750" s="11" t="str">
        <f t="shared" si="1594"/>
        <v/>
      </c>
      <c r="AT4750" s="11" t="str">
        <f t="shared" si="1595"/>
        <v/>
      </c>
      <c r="AU4750" s="11" t="str">
        <f t="shared" si="1596"/>
        <v/>
      </c>
      <c r="AV4750" s="11" t="str">
        <f t="shared" si="1597"/>
        <v/>
      </c>
      <c r="AW4750" s="11" t="str">
        <f t="shared" si="1598"/>
        <v/>
      </c>
      <c r="AX4750" s="11" t="str">
        <f t="shared" si="1599"/>
        <v/>
      </c>
      <c r="AY4750" s="11" t="str">
        <f t="shared" si="1600"/>
        <v/>
      </c>
      <c r="AZ4750" s="11" t="str">
        <f t="shared" si="1601"/>
        <v/>
      </c>
      <c r="BA4750" s="11" t="str">
        <f t="shared" si="1602"/>
        <v xml:space="preserve"> </v>
      </c>
      <c r="BB4750" s="11" t="str">
        <f>IFERROR(IF(AW4750="","",VLOOKUP(AW4750,SUSS!R:S,2,FALSE)),AY4750*SUSS!$M$2)</f>
        <v/>
      </c>
      <c r="BC4750" s="11" t="str">
        <f t="shared" si="1603"/>
        <v/>
      </c>
    </row>
    <row r="4751" spans="29:55">
      <c r="AC4751" s="11" t="str">
        <f t="shared" si="1583"/>
        <v/>
      </c>
      <c r="AD4751" s="11" t="str">
        <f t="shared" si="1584"/>
        <v/>
      </c>
      <c r="AE4751" s="11" t="str">
        <f t="shared" si="1585"/>
        <v/>
      </c>
      <c r="AF4751" s="11" t="str">
        <f t="shared" si="1586"/>
        <v/>
      </c>
      <c r="AG4751" s="11" t="str">
        <f t="shared" si="1587"/>
        <v/>
      </c>
      <c r="AH4751" s="11" t="str">
        <f t="shared" si="1588"/>
        <v/>
      </c>
      <c r="AI4751" s="11" t="str">
        <f t="shared" si="1589"/>
        <v/>
      </c>
      <c r="AJ4751" s="11" t="str">
        <f t="shared" si="1590"/>
        <v/>
      </c>
      <c r="AK4751" s="11" t="str">
        <f t="shared" si="1591"/>
        <v/>
      </c>
      <c r="AN4751" s="11" t="str">
        <f t="shared" si="1592"/>
        <v/>
      </c>
      <c r="AO4751" s="11" t="str">
        <f t="shared" si="1593"/>
        <v/>
      </c>
      <c r="AP4751" s="11" t="str">
        <f t="shared" si="1594"/>
        <v/>
      </c>
      <c r="AT4751" s="11" t="str">
        <f t="shared" si="1595"/>
        <v/>
      </c>
      <c r="AU4751" s="11" t="str">
        <f t="shared" si="1596"/>
        <v/>
      </c>
      <c r="AV4751" s="11" t="str">
        <f t="shared" si="1597"/>
        <v/>
      </c>
      <c r="AW4751" s="11" t="str">
        <f t="shared" si="1598"/>
        <v/>
      </c>
      <c r="AX4751" s="11" t="str">
        <f t="shared" si="1599"/>
        <v/>
      </c>
      <c r="AY4751" s="11" t="str">
        <f t="shared" si="1600"/>
        <v/>
      </c>
      <c r="AZ4751" s="11" t="str">
        <f t="shared" si="1601"/>
        <v/>
      </c>
      <c r="BA4751" s="11" t="str">
        <f t="shared" si="1602"/>
        <v xml:space="preserve"> </v>
      </c>
      <c r="BB4751" s="11" t="str">
        <f>IFERROR(IF(AW4751="","",VLOOKUP(AW4751,SUSS!R:S,2,FALSE)),AY4751*SUSS!$M$2)</f>
        <v/>
      </c>
      <c r="BC4751" s="11" t="str">
        <f t="shared" si="1603"/>
        <v/>
      </c>
    </row>
    <row r="4752" spans="29:55">
      <c r="AC4752" s="11" t="str">
        <f t="shared" si="1583"/>
        <v/>
      </c>
      <c r="AD4752" s="11" t="str">
        <f t="shared" si="1584"/>
        <v/>
      </c>
      <c r="AE4752" s="11" t="str">
        <f t="shared" si="1585"/>
        <v/>
      </c>
      <c r="AF4752" s="11" t="str">
        <f t="shared" si="1586"/>
        <v/>
      </c>
      <c r="AG4752" s="11" t="str">
        <f t="shared" si="1587"/>
        <v/>
      </c>
      <c r="AH4752" s="11" t="str">
        <f t="shared" si="1588"/>
        <v/>
      </c>
      <c r="AI4752" s="11" t="str">
        <f t="shared" si="1589"/>
        <v/>
      </c>
      <c r="AJ4752" s="11" t="str">
        <f t="shared" si="1590"/>
        <v/>
      </c>
      <c r="AK4752" s="11" t="str">
        <f t="shared" si="1591"/>
        <v/>
      </c>
      <c r="AN4752" s="11" t="str">
        <f t="shared" si="1592"/>
        <v/>
      </c>
      <c r="AO4752" s="11" t="str">
        <f t="shared" si="1593"/>
        <v/>
      </c>
      <c r="AP4752" s="11" t="str">
        <f t="shared" si="1594"/>
        <v/>
      </c>
      <c r="AT4752" s="11" t="str">
        <f t="shared" si="1595"/>
        <v/>
      </c>
      <c r="AU4752" s="11" t="str">
        <f t="shared" si="1596"/>
        <v/>
      </c>
      <c r="AV4752" s="11" t="str">
        <f t="shared" si="1597"/>
        <v/>
      </c>
      <c r="AW4752" s="11" t="str">
        <f t="shared" si="1598"/>
        <v/>
      </c>
      <c r="AX4752" s="11" t="str">
        <f t="shared" si="1599"/>
        <v/>
      </c>
      <c r="AY4752" s="11" t="str">
        <f t="shared" si="1600"/>
        <v/>
      </c>
      <c r="AZ4752" s="11" t="str">
        <f t="shared" si="1601"/>
        <v/>
      </c>
      <c r="BA4752" s="11" t="str">
        <f t="shared" si="1602"/>
        <v xml:space="preserve"> </v>
      </c>
      <c r="BB4752" s="11" t="str">
        <f>IFERROR(IF(AW4752="","",VLOOKUP(AW4752,SUSS!R:S,2,FALSE)),AY4752*SUSS!$M$2)</f>
        <v/>
      </c>
      <c r="BC4752" s="11" t="str">
        <f t="shared" si="1603"/>
        <v/>
      </c>
    </row>
    <row r="4753" spans="29:55">
      <c r="AC4753" s="11" t="str">
        <f t="shared" si="1583"/>
        <v/>
      </c>
      <c r="AD4753" s="11" t="str">
        <f t="shared" si="1584"/>
        <v/>
      </c>
      <c r="AE4753" s="11" t="str">
        <f t="shared" si="1585"/>
        <v/>
      </c>
      <c r="AF4753" s="11" t="str">
        <f t="shared" si="1586"/>
        <v/>
      </c>
      <c r="AG4753" s="11" t="str">
        <f t="shared" si="1587"/>
        <v/>
      </c>
      <c r="AH4753" s="11" t="str">
        <f t="shared" si="1588"/>
        <v/>
      </c>
      <c r="AI4753" s="11" t="str">
        <f t="shared" si="1589"/>
        <v/>
      </c>
      <c r="AJ4753" s="11" t="str">
        <f t="shared" si="1590"/>
        <v/>
      </c>
      <c r="AK4753" s="11" t="str">
        <f t="shared" si="1591"/>
        <v/>
      </c>
      <c r="AN4753" s="11" t="str">
        <f t="shared" si="1592"/>
        <v/>
      </c>
      <c r="AO4753" s="11" t="str">
        <f t="shared" si="1593"/>
        <v/>
      </c>
      <c r="AP4753" s="11" t="str">
        <f t="shared" si="1594"/>
        <v/>
      </c>
      <c r="AT4753" s="11" t="str">
        <f t="shared" si="1595"/>
        <v/>
      </c>
      <c r="AU4753" s="11" t="str">
        <f t="shared" si="1596"/>
        <v/>
      </c>
      <c r="AV4753" s="11" t="str">
        <f t="shared" si="1597"/>
        <v/>
      </c>
      <c r="AW4753" s="11" t="str">
        <f t="shared" si="1598"/>
        <v/>
      </c>
      <c r="AX4753" s="11" t="str">
        <f t="shared" si="1599"/>
        <v/>
      </c>
      <c r="AY4753" s="11" t="str">
        <f t="shared" si="1600"/>
        <v/>
      </c>
      <c r="AZ4753" s="11" t="str">
        <f t="shared" si="1601"/>
        <v/>
      </c>
      <c r="BA4753" s="11" t="str">
        <f t="shared" si="1602"/>
        <v xml:space="preserve"> </v>
      </c>
      <c r="BB4753" s="11" t="str">
        <f>IFERROR(IF(AW4753="","",VLOOKUP(AW4753,SUSS!R:S,2,FALSE)),AY4753*SUSS!$M$2)</f>
        <v/>
      </c>
      <c r="BC4753" s="11" t="str">
        <f t="shared" si="1603"/>
        <v/>
      </c>
    </row>
    <row r="4754" spans="29:55">
      <c r="AC4754" s="11" t="str">
        <f t="shared" si="1583"/>
        <v/>
      </c>
      <c r="AD4754" s="11" t="str">
        <f t="shared" si="1584"/>
        <v/>
      </c>
      <c r="AE4754" s="11" t="str">
        <f t="shared" si="1585"/>
        <v/>
      </c>
      <c r="AF4754" s="11" t="str">
        <f t="shared" si="1586"/>
        <v/>
      </c>
      <c r="AG4754" s="11" t="str">
        <f t="shared" si="1587"/>
        <v/>
      </c>
      <c r="AH4754" s="11" t="str">
        <f t="shared" si="1588"/>
        <v/>
      </c>
      <c r="AI4754" s="11" t="str">
        <f t="shared" si="1589"/>
        <v/>
      </c>
      <c r="AJ4754" s="11" t="str">
        <f t="shared" si="1590"/>
        <v/>
      </c>
      <c r="AK4754" s="11" t="str">
        <f t="shared" si="1591"/>
        <v/>
      </c>
      <c r="AN4754" s="11" t="str">
        <f t="shared" si="1592"/>
        <v/>
      </c>
      <c r="AO4754" s="11" t="str">
        <f t="shared" si="1593"/>
        <v/>
      </c>
      <c r="AP4754" s="11" t="str">
        <f t="shared" si="1594"/>
        <v/>
      </c>
      <c r="AT4754" s="11" t="str">
        <f t="shared" si="1595"/>
        <v/>
      </c>
      <c r="AU4754" s="11" t="str">
        <f t="shared" si="1596"/>
        <v/>
      </c>
      <c r="AV4754" s="11" t="str">
        <f t="shared" si="1597"/>
        <v/>
      </c>
      <c r="AW4754" s="11" t="str">
        <f t="shared" si="1598"/>
        <v/>
      </c>
      <c r="AX4754" s="11" t="str">
        <f t="shared" si="1599"/>
        <v/>
      </c>
      <c r="AY4754" s="11" t="str">
        <f t="shared" si="1600"/>
        <v/>
      </c>
      <c r="AZ4754" s="11" t="str">
        <f t="shared" si="1601"/>
        <v/>
      </c>
      <c r="BA4754" s="11" t="str">
        <f t="shared" si="1602"/>
        <v xml:space="preserve"> </v>
      </c>
      <c r="BB4754" s="11" t="str">
        <f>IFERROR(IF(AW4754="","",VLOOKUP(AW4754,SUSS!R:S,2,FALSE)),AY4754*SUSS!$M$2)</f>
        <v/>
      </c>
      <c r="BC4754" s="11" t="str">
        <f t="shared" si="1603"/>
        <v/>
      </c>
    </row>
    <row r="4755" spans="29:55">
      <c r="AC4755" s="11" t="str">
        <f t="shared" si="1583"/>
        <v/>
      </c>
      <c r="AD4755" s="11" t="str">
        <f t="shared" si="1584"/>
        <v/>
      </c>
      <c r="AE4755" s="11" t="str">
        <f t="shared" si="1585"/>
        <v/>
      </c>
      <c r="AF4755" s="11" t="str">
        <f t="shared" si="1586"/>
        <v/>
      </c>
      <c r="AG4755" s="11" t="str">
        <f t="shared" si="1587"/>
        <v/>
      </c>
      <c r="AH4755" s="11" t="str">
        <f t="shared" si="1588"/>
        <v/>
      </c>
      <c r="AI4755" s="11" t="str">
        <f t="shared" si="1589"/>
        <v/>
      </c>
      <c r="AJ4755" s="11" t="str">
        <f t="shared" si="1590"/>
        <v/>
      </c>
      <c r="AK4755" s="11" t="str">
        <f t="shared" si="1591"/>
        <v/>
      </c>
      <c r="AN4755" s="11" t="str">
        <f t="shared" si="1592"/>
        <v/>
      </c>
      <c r="AO4755" s="11" t="str">
        <f t="shared" si="1593"/>
        <v/>
      </c>
      <c r="AP4755" s="11" t="str">
        <f t="shared" si="1594"/>
        <v/>
      </c>
      <c r="AT4755" s="11" t="str">
        <f t="shared" si="1595"/>
        <v/>
      </c>
      <c r="AU4755" s="11" t="str">
        <f t="shared" si="1596"/>
        <v/>
      </c>
      <c r="AV4755" s="11" t="str">
        <f t="shared" si="1597"/>
        <v/>
      </c>
      <c r="AW4755" s="11" t="str">
        <f t="shared" si="1598"/>
        <v/>
      </c>
      <c r="AX4755" s="11" t="str">
        <f t="shared" si="1599"/>
        <v/>
      </c>
      <c r="AY4755" s="11" t="str">
        <f t="shared" si="1600"/>
        <v/>
      </c>
      <c r="AZ4755" s="11" t="str">
        <f t="shared" si="1601"/>
        <v/>
      </c>
      <c r="BA4755" s="11" t="str">
        <f t="shared" si="1602"/>
        <v xml:space="preserve"> </v>
      </c>
      <c r="BB4755" s="11" t="str">
        <f>IFERROR(IF(AW4755="","",VLOOKUP(AW4755,SUSS!R:S,2,FALSE)),AY4755*SUSS!$M$2)</f>
        <v/>
      </c>
      <c r="BC4755" s="11" t="str">
        <f t="shared" si="1603"/>
        <v/>
      </c>
    </row>
    <row r="4756" spans="29:55">
      <c r="AC4756" s="11" t="str">
        <f t="shared" si="1583"/>
        <v/>
      </c>
      <c r="AD4756" s="11" t="str">
        <f t="shared" si="1584"/>
        <v/>
      </c>
      <c r="AE4756" s="11" t="str">
        <f t="shared" si="1585"/>
        <v/>
      </c>
      <c r="AF4756" s="11" t="str">
        <f t="shared" si="1586"/>
        <v/>
      </c>
      <c r="AG4756" s="11" t="str">
        <f t="shared" si="1587"/>
        <v/>
      </c>
      <c r="AH4756" s="11" t="str">
        <f t="shared" si="1588"/>
        <v/>
      </c>
      <c r="AI4756" s="11" t="str">
        <f t="shared" si="1589"/>
        <v/>
      </c>
      <c r="AJ4756" s="11" t="str">
        <f t="shared" si="1590"/>
        <v/>
      </c>
      <c r="AK4756" s="11" t="str">
        <f t="shared" si="1591"/>
        <v/>
      </c>
      <c r="AN4756" s="11" t="str">
        <f t="shared" si="1592"/>
        <v/>
      </c>
      <c r="AO4756" s="11" t="str">
        <f t="shared" si="1593"/>
        <v/>
      </c>
      <c r="AP4756" s="11" t="str">
        <f t="shared" si="1594"/>
        <v/>
      </c>
      <c r="AT4756" s="11" t="str">
        <f t="shared" si="1595"/>
        <v/>
      </c>
      <c r="AU4756" s="11" t="str">
        <f t="shared" si="1596"/>
        <v/>
      </c>
      <c r="AV4756" s="11" t="str">
        <f t="shared" si="1597"/>
        <v/>
      </c>
      <c r="AW4756" s="11" t="str">
        <f t="shared" si="1598"/>
        <v/>
      </c>
      <c r="AX4756" s="11" t="str">
        <f t="shared" si="1599"/>
        <v/>
      </c>
      <c r="AY4756" s="11" t="str">
        <f t="shared" si="1600"/>
        <v/>
      </c>
      <c r="AZ4756" s="11" t="str">
        <f t="shared" si="1601"/>
        <v/>
      </c>
      <c r="BA4756" s="11" t="str">
        <f t="shared" si="1602"/>
        <v xml:space="preserve"> </v>
      </c>
      <c r="BB4756" s="11" t="str">
        <f>IFERROR(IF(AW4756="","",VLOOKUP(AW4756,SUSS!R:S,2,FALSE)),AY4756*SUSS!$M$2)</f>
        <v/>
      </c>
      <c r="BC4756" s="11" t="str">
        <f t="shared" si="1603"/>
        <v/>
      </c>
    </row>
    <row r="4757" spans="29:55">
      <c r="AC4757" s="11" t="str">
        <f t="shared" si="1583"/>
        <v/>
      </c>
      <c r="AD4757" s="11" t="str">
        <f t="shared" si="1584"/>
        <v/>
      </c>
      <c r="AE4757" s="11" t="str">
        <f t="shared" si="1585"/>
        <v/>
      </c>
      <c r="AF4757" s="11" t="str">
        <f t="shared" si="1586"/>
        <v/>
      </c>
      <c r="AG4757" s="11" t="str">
        <f t="shared" si="1587"/>
        <v/>
      </c>
      <c r="AH4757" s="11" t="str">
        <f t="shared" si="1588"/>
        <v/>
      </c>
      <c r="AI4757" s="11" t="str">
        <f t="shared" si="1589"/>
        <v/>
      </c>
      <c r="AJ4757" s="11" t="str">
        <f t="shared" si="1590"/>
        <v/>
      </c>
      <c r="AK4757" s="11" t="str">
        <f t="shared" si="1591"/>
        <v/>
      </c>
      <c r="AN4757" s="11" t="str">
        <f t="shared" si="1592"/>
        <v/>
      </c>
      <c r="AO4757" s="11" t="str">
        <f t="shared" si="1593"/>
        <v/>
      </c>
      <c r="AP4757" s="11" t="str">
        <f t="shared" si="1594"/>
        <v/>
      </c>
      <c r="AT4757" s="11" t="str">
        <f t="shared" si="1595"/>
        <v/>
      </c>
      <c r="AU4757" s="11" t="str">
        <f t="shared" si="1596"/>
        <v/>
      </c>
      <c r="AV4757" s="11" t="str">
        <f t="shared" si="1597"/>
        <v/>
      </c>
      <c r="AW4757" s="11" t="str">
        <f t="shared" si="1598"/>
        <v/>
      </c>
      <c r="AX4757" s="11" t="str">
        <f t="shared" si="1599"/>
        <v/>
      </c>
      <c r="AY4757" s="11" t="str">
        <f t="shared" si="1600"/>
        <v/>
      </c>
      <c r="AZ4757" s="11" t="str">
        <f t="shared" si="1601"/>
        <v/>
      </c>
      <c r="BA4757" s="11" t="str">
        <f t="shared" si="1602"/>
        <v xml:space="preserve"> </v>
      </c>
      <c r="BB4757" s="11" t="str">
        <f>IFERROR(IF(AW4757="","",VLOOKUP(AW4757,SUSS!R:S,2,FALSE)),AY4757*SUSS!$M$2)</f>
        <v/>
      </c>
      <c r="BC4757" s="11" t="str">
        <f t="shared" si="1603"/>
        <v/>
      </c>
    </row>
    <row r="4758" spans="29:55">
      <c r="AC4758" s="11" t="str">
        <f t="shared" si="1583"/>
        <v/>
      </c>
      <c r="AD4758" s="11" t="str">
        <f t="shared" si="1584"/>
        <v/>
      </c>
      <c r="AE4758" s="11" t="str">
        <f t="shared" si="1585"/>
        <v/>
      </c>
      <c r="AF4758" s="11" t="str">
        <f t="shared" si="1586"/>
        <v/>
      </c>
      <c r="AG4758" s="11" t="str">
        <f t="shared" si="1587"/>
        <v/>
      </c>
      <c r="AH4758" s="11" t="str">
        <f t="shared" si="1588"/>
        <v/>
      </c>
      <c r="AI4758" s="11" t="str">
        <f t="shared" si="1589"/>
        <v/>
      </c>
      <c r="AJ4758" s="11" t="str">
        <f t="shared" si="1590"/>
        <v/>
      </c>
      <c r="AK4758" s="11" t="str">
        <f t="shared" si="1591"/>
        <v/>
      </c>
      <c r="AN4758" s="11" t="str">
        <f t="shared" si="1592"/>
        <v/>
      </c>
      <c r="AO4758" s="11" t="str">
        <f t="shared" si="1593"/>
        <v/>
      </c>
      <c r="AP4758" s="11" t="str">
        <f t="shared" si="1594"/>
        <v/>
      </c>
      <c r="AT4758" s="11" t="str">
        <f t="shared" si="1595"/>
        <v/>
      </c>
      <c r="AU4758" s="11" t="str">
        <f t="shared" si="1596"/>
        <v/>
      </c>
      <c r="AV4758" s="11" t="str">
        <f t="shared" si="1597"/>
        <v/>
      </c>
      <c r="AW4758" s="11" t="str">
        <f t="shared" si="1598"/>
        <v/>
      </c>
      <c r="AX4758" s="11" t="str">
        <f t="shared" si="1599"/>
        <v/>
      </c>
      <c r="AY4758" s="11" t="str">
        <f t="shared" si="1600"/>
        <v/>
      </c>
      <c r="AZ4758" s="11" t="str">
        <f t="shared" si="1601"/>
        <v/>
      </c>
      <c r="BA4758" s="11" t="str">
        <f t="shared" si="1602"/>
        <v xml:space="preserve"> </v>
      </c>
      <c r="BB4758" s="11" t="str">
        <f>IFERROR(IF(AW4758="","",VLOOKUP(AW4758,SUSS!R:S,2,FALSE)),AY4758*SUSS!$M$2)</f>
        <v/>
      </c>
      <c r="BC4758" s="11" t="str">
        <f t="shared" si="1603"/>
        <v/>
      </c>
    </row>
    <row r="4759" spans="29:55">
      <c r="AC4759" s="11" t="str">
        <f t="shared" si="1583"/>
        <v/>
      </c>
      <c r="AD4759" s="11" t="str">
        <f t="shared" si="1584"/>
        <v/>
      </c>
      <c r="AE4759" s="11" t="str">
        <f t="shared" si="1585"/>
        <v/>
      </c>
      <c r="AF4759" s="11" t="str">
        <f t="shared" si="1586"/>
        <v/>
      </c>
      <c r="AG4759" s="11" t="str">
        <f t="shared" si="1587"/>
        <v/>
      </c>
      <c r="AH4759" s="11" t="str">
        <f t="shared" si="1588"/>
        <v/>
      </c>
      <c r="AI4759" s="11" t="str">
        <f t="shared" si="1589"/>
        <v/>
      </c>
      <c r="AJ4759" s="11" t="str">
        <f t="shared" si="1590"/>
        <v/>
      </c>
      <c r="AK4759" s="11" t="str">
        <f t="shared" si="1591"/>
        <v/>
      </c>
      <c r="AN4759" s="11" t="str">
        <f t="shared" si="1592"/>
        <v/>
      </c>
      <c r="AO4759" s="11" t="str">
        <f t="shared" si="1593"/>
        <v/>
      </c>
      <c r="AP4759" s="11" t="str">
        <f t="shared" si="1594"/>
        <v/>
      </c>
      <c r="AT4759" s="11" t="str">
        <f t="shared" si="1595"/>
        <v/>
      </c>
      <c r="AU4759" s="11" t="str">
        <f t="shared" si="1596"/>
        <v/>
      </c>
      <c r="AV4759" s="11" t="str">
        <f t="shared" si="1597"/>
        <v/>
      </c>
      <c r="AW4759" s="11" t="str">
        <f t="shared" si="1598"/>
        <v/>
      </c>
      <c r="AX4759" s="11" t="str">
        <f t="shared" si="1599"/>
        <v/>
      </c>
      <c r="AY4759" s="11" t="str">
        <f t="shared" si="1600"/>
        <v/>
      </c>
      <c r="AZ4759" s="11" t="str">
        <f t="shared" si="1601"/>
        <v/>
      </c>
      <c r="BA4759" s="11" t="str">
        <f t="shared" si="1602"/>
        <v xml:space="preserve"> </v>
      </c>
      <c r="BB4759" s="11" t="str">
        <f>IFERROR(IF(AW4759="","",VLOOKUP(AW4759,SUSS!R:S,2,FALSE)),AY4759*SUSS!$M$2)</f>
        <v/>
      </c>
      <c r="BC4759" s="11" t="str">
        <f t="shared" si="1603"/>
        <v/>
      </c>
    </row>
    <row r="4760" spans="29:55">
      <c r="AC4760" s="11" t="str">
        <f t="shared" si="1583"/>
        <v/>
      </c>
      <c r="AD4760" s="11" t="str">
        <f t="shared" si="1584"/>
        <v/>
      </c>
      <c r="AE4760" s="11" t="str">
        <f t="shared" si="1585"/>
        <v/>
      </c>
      <c r="AF4760" s="11" t="str">
        <f t="shared" si="1586"/>
        <v/>
      </c>
      <c r="AG4760" s="11" t="str">
        <f t="shared" si="1587"/>
        <v/>
      </c>
      <c r="AH4760" s="11" t="str">
        <f t="shared" si="1588"/>
        <v/>
      </c>
      <c r="AI4760" s="11" t="str">
        <f t="shared" si="1589"/>
        <v/>
      </c>
      <c r="AJ4760" s="11" t="str">
        <f t="shared" si="1590"/>
        <v/>
      </c>
      <c r="AK4760" s="11" t="str">
        <f t="shared" si="1591"/>
        <v/>
      </c>
      <c r="AN4760" s="11" t="str">
        <f t="shared" si="1592"/>
        <v/>
      </c>
      <c r="AO4760" s="11" t="str">
        <f t="shared" si="1593"/>
        <v/>
      </c>
      <c r="AP4760" s="11" t="str">
        <f t="shared" si="1594"/>
        <v/>
      </c>
      <c r="AT4760" s="11" t="str">
        <f t="shared" si="1595"/>
        <v/>
      </c>
      <c r="AU4760" s="11" t="str">
        <f t="shared" si="1596"/>
        <v/>
      </c>
      <c r="AV4760" s="11" t="str">
        <f t="shared" si="1597"/>
        <v/>
      </c>
      <c r="AW4760" s="11" t="str">
        <f t="shared" si="1598"/>
        <v/>
      </c>
      <c r="AX4760" s="11" t="str">
        <f t="shared" si="1599"/>
        <v/>
      </c>
      <c r="AY4760" s="11" t="str">
        <f t="shared" si="1600"/>
        <v/>
      </c>
      <c r="AZ4760" s="11" t="str">
        <f t="shared" si="1601"/>
        <v/>
      </c>
      <c r="BA4760" s="11" t="str">
        <f t="shared" si="1602"/>
        <v xml:space="preserve"> </v>
      </c>
      <c r="BB4760" s="11" t="str">
        <f>IFERROR(IF(AW4760="","",VLOOKUP(AW4760,SUSS!R:S,2,FALSE)),AY4760*SUSS!$M$2)</f>
        <v/>
      </c>
      <c r="BC4760" s="11" t="str">
        <f t="shared" si="1603"/>
        <v/>
      </c>
    </row>
    <row r="4761" spans="29:55">
      <c r="AC4761" s="11" t="str">
        <f t="shared" si="1583"/>
        <v/>
      </c>
      <c r="AD4761" s="11" t="str">
        <f t="shared" si="1584"/>
        <v/>
      </c>
      <c r="AE4761" s="11" t="str">
        <f t="shared" si="1585"/>
        <v/>
      </c>
      <c r="AF4761" s="11" t="str">
        <f t="shared" si="1586"/>
        <v/>
      </c>
      <c r="AG4761" s="11" t="str">
        <f t="shared" si="1587"/>
        <v/>
      </c>
      <c r="AH4761" s="11" t="str">
        <f t="shared" si="1588"/>
        <v/>
      </c>
      <c r="AI4761" s="11" t="str">
        <f t="shared" si="1589"/>
        <v/>
      </c>
      <c r="AJ4761" s="11" t="str">
        <f t="shared" si="1590"/>
        <v/>
      </c>
      <c r="AK4761" s="11" t="str">
        <f t="shared" si="1591"/>
        <v/>
      </c>
      <c r="AN4761" s="11" t="str">
        <f t="shared" si="1592"/>
        <v/>
      </c>
      <c r="AO4761" s="11" t="str">
        <f t="shared" si="1593"/>
        <v/>
      </c>
      <c r="AP4761" s="11" t="str">
        <f t="shared" si="1594"/>
        <v/>
      </c>
      <c r="AT4761" s="11" t="str">
        <f t="shared" si="1595"/>
        <v/>
      </c>
      <c r="AU4761" s="11" t="str">
        <f t="shared" si="1596"/>
        <v/>
      </c>
      <c r="AV4761" s="11" t="str">
        <f t="shared" si="1597"/>
        <v/>
      </c>
      <c r="AW4761" s="11" t="str">
        <f t="shared" si="1598"/>
        <v/>
      </c>
      <c r="AX4761" s="11" t="str">
        <f t="shared" si="1599"/>
        <v/>
      </c>
      <c r="AY4761" s="11" t="str">
        <f t="shared" si="1600"/>
        <v/>
      </c>
      <c r="AZ4761" s="11" t="str">
        <f t="shared" si="1601"/>
        <v/>
      </c>
      <c r="BA4761" s="11" t="str">
        <f t="shared" si="1602"/>
        <v xml:space="preserve"> </v>
      </c>
      <c r="BB4761" s="11" t="str">
        <f>IFERROR(IF(AW4761="","",VLOOKUP(AW4761,SUSS!R:S,2,FALSE)),AY4761*SUSS!$M$2)</f>
        <v/>
      </c>
      <c r="BC4761" s="11" t="str">
        <f t="shared" si="1603"/>
        <v/>
      </c>
    </row>
    <row r="4762" spans="29:55">
      <c r="AC4762" s="11" t="str">
        <f t="shared" si="1583"/>
        <v/>
      </c>
      <c r="AD4762" s="11" t="str">
        <f t="shared" si="1584"/>
        <v/>
      </c>
      <c r="AE4762" s="11" t="str">
        <f t="shared" si="1585"/>
        <v/>
      </c>
      <c r="AF4762" s="11" t="str">
        <f t="shared" si="1586"/>
        <v/>
      </c>
      <c r="AG4762" s="11" t="str">
        <f t="shared" si="1587"/>
        <v/>
      </c>
      <c r="AH4762" s="11" t="str">
        <f t="shared" si="1588"/>
        <v/>
      </c>
      <c r="AI4762" s="11" t="str">
        <f t="shared" si="1589"/>
        <v/>
      </c>
      <c r="AJ4762" s="11" t="str">
        <f t="shared" si="1590"/>
        <v/>
      </c>
      <c r="AK4762" s="11" t="str">
        <f t="shared" si="1591"/>
        <v/>
      </c>
      <c r="AN4762" s="11" t="str">
        <f t="shared" si="1592"/>
        <v/>
      </c>
      <c r="AO4762" s="11" t="str">
        <f t="shared" si="1593"/>
        <v/>
      </c>
      <c r="AP4762" s="11" t="str">
        <f t="shared" si="1594"/>
        <v/>
      </c>
      <c r="AT4762" s="11" t="str">
        <f t="shared" si="1595"/>
        <v/>
      </c>
      <c r="AU4762" s="11" t="str">
        <f t="shared" si="1596"/>
        <v/>
      </c>
      <c r="AV4762" s="11" t="str">
        <f t="shared" si="1597"/>
        <v/>
      </c>
      <c r="AW4762" s="11" t="str">
        <f t="shared" si="1598"/>
        <v/>
      </c>
      <c r="AX4762" s="11" t="str">
        <f t="shared" si="1599"/>
        <v/>
      </c>
      <c r="AY4762" s="11" t="str">
        <f t="shared" si="1600"/>
        <v/>
      </c>
      <c r="AZ4762" s="11" t="str">
        <f t="shared" si="1601"/>
        <v/>
      </c>
      <c r="BA4762" s="11" t="str">
        <f t="shared" si="1602"/>
        <v xml:space="preserve"> </v>
      </c>
      <c r="BB4762" s="11" t="str">
        <f>IFERROR(IF(AW4762="","",VLOOKUP(AW4762,SUSS!R:S,2,FALSE)),AY4762*SUSS!$M$2)</f>
        <v/>
      </c>
      <c r="BC4762" s="11" t="str">
        <f t="shared" si="1603"/>
        <v/>
      </c>
    </row>
    <row r="4763" spans="29:55">
      <c r="AC4763" s="11" t="str">
        <f t="shared" si="1583"/>
        <v/>
      </c>
      <c r="AD4763" s="11" t="str">
        <f t="shared" si="1584"/>
        <v/>
      </c>
      <c r="AE4763" s="11" t="str">
        <f t="shared" si="1585"/>
        <v/>
      </c>
      <c r="AF4763" s="11" t="str">
        <f t="shared" si="1586"/>
        <v/>
      </c>
      <c r="AG4763" s="11" t="str">
        <f t="shared" si="1587"/>
        <v/>
      </c>
      <c r="AH4763" s="11" t="str">
        <f t="shared" si="1588"/>
        <v/>
      </c>
      <c r="AI4763" s="11" t="str">
        <f t="shared" si="1589"/>
        <v/>
      </c>
      <c r="AJ4763" s="11" t="str">
        <f t="shared" si="1590"/>
        <v/>
      </c>
      <c r="AK4763" s="11" t="str">
        <f t="shared" si="1591"/>
        <v/>
      </c>
      <c r="AN4763" s="11" t="str">
        <f t="shared" si="1592"/>
        <v/>
      </c>
      <c r="AO4763" s="11" t="str">
        <f t="shared" si="1593"/>
        <v/>
      </c>
      <c r="AP4763" s="11" t="str">
        <f t="shared" si="1594"/>
        <v/>
      </c>
      <c r="AT4763" s="11" t="str">
        <f t="shared" si="1595"/>
        <v/>
      </c>
      <c r="AU4763" s="11" t="str">
        <f t="shared" si="1596"/>
        <v/>
      </c>
      <c r="AV4763" s="11" t="str">
        <f t="shared" si="1597"/>
        <v/>
      </c>
      <c r="AW4763" s="11" t="str">
        <f t="shared" si="1598"/>
        <v/>
      </c>
      <c r="AX4763" s="11" t="str">
        <f t="shared" si="1599"/>
        <v/>
      </c>
      <c r="AY4763" s="11" t="str">
        <f t="shared" si="1600"/>
        <v/>
      </c>
      <c r="AZ4763" s="11" t="str">
        <f t="shared" si="1601"/>
        <v/>
      </c>
      <c r="BA4763" s="11" t="str">
        <f t="shared" si="1602"/>
        <v xml:space="preserve"> </v>
      </c>
      <c r="BB4763" s="11" t="str">
        <f>IFERROR(IF(AW4763="","",VLOOKUP(AW4763,SUSS!R:S,2,FALSE)),AY4763*SUSS!$M$2)</f>
        <v/>
      </c>
      <c r="BC4763" s="11" t="str">
        <f t="shared" si="1603"/>
        <v/>
      </c>
    </row>
    <row r="4764" spans="29:55">
      <c r="AC4764" s="11" t="str">
        <f t="shared" si="1583"/>
        <v/>
      </c>
      <c r="AD4764" s="11" t="str">
        <f t="shared" si="1584"/>
        <v/>
      </c>
      <c r="AE4764" s="11" t="str">
        <f t="shared" si="1585"/>
        <v/>
      </c>
      <c r="AF4764" s="11" t="str">
        <f t="shared" si="1586"/>
        <v/>
      </c>
      <c r="AG4764" s="11" t="str">
        <f t="shared" si="1587"/>
        <v/>
      </c>
      <c r="AH4764" s="11" t="str">
        <f t="shared" si="1588"/>
        <v/>
      </c>
      <c r="AI4764" s="11" t="str">
        <f t="shared" si="1589"/>
        <v/>
      </c>
      <c r="AJ4764" s="11" t="str">
        <f t="shared" si="1590"/>
        <v/>
      </c>
      <c r="AK4764" s="11" t="str">
        <f t="shared" si="1591"/>
        <v/>
      </c>
      <c r="AN4764" s="11" t="str">
        <f t="shared" si="1592"/>
        <v/>
      </c>
      <c r="AO4764" s="11" t="str">
        <f t="shared" si="1593"/>
        <v/>
      </c>
      <c r="AP4764" s="11" t="str">
        <f t="shared" si="1594"/>
        <v/>
      </c>
      <c r="AT4764" s="11" t="str">
        <f t="shared" si="1595"/>
        <v/>
      </c>
      <c r="AU4764" s="11" t="str">
        <f t="shared" si="1596"/>
        <v/>
      </c>
      <c r="AV4764" s="11" t="str">
        <f t="shared" si="1597"/>
        <v/>
      </c>
      <c r="AW4764" s="11" t="str">
        <f t="shared" si="1598"/>
        <v/>
      </c>
      <c r="AX4764" s="11" t="str">
        <f t="shared" si="1599"/>
        <v/>
      </c>
      <c r="AY4764" s="11" t="str">
        <f t="shared" si="1600"/>
        <v/>
      </c>
      <c r="AZ4764" s="11" t="str">
        <f t="shared" si="1601"/>
        <v/>
      </c>
      <c r="BA4764" s="11" t="str">
        <f t="shared" si="1602"/>
        <v xml:space="preserve"> </v>
      </c>
      <c r="BB4764" s="11" t="str">
        <f>IFERROR(IF(AW4764="","",VLOOKUP(AW4764,SUSS!R:S,2,FALSE)),AY4764*SUSS!$M$2)</f>
        <v/>
      </c>
      <c r="BC4764" s="11" t="str">
        <f t="shared" si="1603"/>
        <v/>
      </c>
    </row>
    <row r="4765" spans="29:55">
      <c r="AC4765" s="11" t="str">
        <f t="shared" si="1583"/>
        <v/>
      </c>
      <c r="AD4765" s="11" t="str">
        <f t="shared" si="1584"/>
        <v/>
      </c>
      <c r="AE4765" s="11" t="str">
        <f t="shared" si="1585"/>
        <v/>
      </c>
      <c r="AF4765" s="11" t="str">
        <f t="shared" si="1586"/>
        <v/>
      </c>
      <c r="AG4765" s="11" t="str">
        <f t="shared" si="1587"/>
        <v/>
      </c>
      <c r="AH4765" s="11" t="str">
        <f t="shared" si="1588"/>
        <v/>
      </c>
      <c r="AI4765" s="11" t="str">
        <f t="shared" si="1589"/>
        <v/>
      </c>
      <c r="AJ4765" s="11" t="str">
        <f t="shared" si="1590"/>
        <v/>
      </c>
      <c r="AK4765" s="11" t="str">
        <f t="shared" si="1591"/>
        <v/>
      </c>
      <c r="AN4765" s="11" t="str">
        <f t="shared" si="1592"/>
        <v/>
      </c>
      <c r="AO4765" s="11" t="str">
        <f t="shared" si="1593"/>
        <v/>
      </c>
      <c r="AP4765" s="11" t="str">
        <f t="shared" si="1594"/>
        <v/>
      </c>
      <c r="AT4765" s="11" t="str">
        <f t="shared" si="1595"/>
        <v/>
      </c>
      <c r="AU4765" s="11" t="str">
        <f t="shared" si="1596"/>
        <v/>
      </c>
      <c r="AV4765" s="11" t="str">
        <f t="shared" si="1597"/>
        <v/>
      </c>
      <c r="AW4765" s="11" t="str">
        <f t="shared" si="1598"/>
        <v/>
      </c>
      <c r="AX4765" s="11" t="str">
        <f t="shared" si="1599"/>
        <v/>
      </c>
      <c r="AY4765" s="11" t="str">
        <f t="shared" si="1600"/>
        <v/>
      </c>
      <c r="AZ4765" s="11" t="str">
        <f t="shared" si="1601"/>
        <v/>
      </c>
      <c r="BA4765" s="11" t="str">
        <f t="shared" si="1602"/>
        <v xml:space="preserve"> </v>
      </c>
      <c r="BB4765" s="11" t="str">
        <f>IFERROR(IF(AW4765="","",VLOOKUP(AW4765,SUSS!R:S,2,FALSE)),AY4765*SUSS!$M$2)</f>
        <v/>
      </c>
      <c r="BC4765" s="11" t="str">
        <f t="shared" si="1603"/>
        <v/>
      </c>
    </row>
    <row r="4766" spans="29:55">
      <c r="AC4766" s="11" t="str">
        <f t="shared" si="1583"/>
        <v/>
      </c>
      <c r="AD4766" s="11" t="str">
        <f t="shared" si="1584"/>
        <v/>
      </c>
      <c r="AE4766" s="11" t="str">
        <f t="shared" si="1585"/>
        <v/>
      </c>
      <c r="AF4766" s="11" t="str">
        <f t="shared" si="1586"/>
        <v/>
      </c>
      <c r="AG4766" s="11" t="str">
        <f t="shared" si="1587"/>
        <v/>
      </c>
      <c r="AH4766" s="11" t="str">
        <f t="shared" si="1588"/>
        <v/>
      </c>
      <c r="AI4766" s="11" t="str">
        <f t="shared" si="1589"/>
        <v/>
      </c>
      <c r="AJ4766" s="11" t="str">
        <f t="shared" si="1590"/>
        <v/>
      </c>
      <c r="AK4766" s="11" t="str">
        <f t="shared" si="1591"/>
        <v/>
      </c>
      <c r="AN4766" s="11" t="str">
        <f t="shared" si="1592"/>
        <v/>
      </c>
      <c r="AO4766" s="11" t="str">
        <f t="shared" si="1593"/>
        <v/>
      </c>
      <c r="AP4766" s="11" t="str">
        <f t="shared" si="1594"/>
        <v/>
      </c>
      <c r="AT4766" s="11" t="str">
        <f t="shared" si="1595"/>
        <v/>
      </c>
      <c r="AU4766" s="11" t="str">
        <f t="shared" si="1596"/>
        <v/>
      </c>
      <c r="AV4766" s="11" t="str">
        <f t="shared" si="1597"/>
        <v/>
      </c>
      <c r="AW4766" s="11" t="str">
        <f t="shared" si="1598"/>
        <v/>
      </c>
      <c r="AX4766" s="11" t="str">
        <f t="shared" si="1599"/>
        <v/>
      </c>
      <c r="AY4766" s="11" t="str">
        <f t="shared" si="1600"/>
        <v/>
      </c>
      <c r="AZ4766" s="11" t="str">
        <f t="shared" si="1601"/>
        <v/>
      </c>
      <c r="BA4766" s="11" t="str">
        <f t="shared" si="1602"/>
        <v xml:space="preserve"> </v>
      </c>
      <c r="BB4766" s="11" t="str">
        <f>IFERROR(IF(AW4766="","",VLOOKUP(AW4766,SUSS!R:S,2,FALSE)),AY4766*SUSS!$M$2)</f>
        <v/>
      </c>
      <c r="BC4766" s="11" t="str">
        <f t="shared" si="1603"/>
        <v/>
      </c>
    </row>
    <row r="4767" spans="29:55">
      <c r="AC4767" s="11" t="str">
        <f t="shared" si="1583"/>
        <v/>
      </c>
      <c r="AD4767" s="11" t="str">
        <f t="shared" si="1584"/>
        <v/>
      </c>
      <c r="AE4767" s="11" t="str">
        <f t="shared" si="1585"/>
        <v/>
      </c>
      <c r="AF4767" s="11" t="str">
        <f t="shared" si="1586"/>
        <v/>
      </c>
      <c r="AG4767" s="11" t="str">
        <f t="shared" si="1587"/>
        <v/>
      </c>
      <c r="AH4767" s="11" t="str">
        <f t="shared" si="1588"/>
        <v/>
      </c>
      <c r="AI4767" s="11" t="str">
        <f t="shared" si="1589"/>
        <v/>
      </c>
      <c r="AJ4767" s="11" t="str">
        <f t="shared" si="1590"/>
        <v/>
      </c>
      <c r="AK4767" s="11" t="str">
        <f t="shared" si="1591"/>
        <v/>
      </c>
      <c r="AN4767" s="11" t="str">
        <f t="shared" si="1592"/>
        <v/>
      </c>
      <c r="AO4767" s="11" t="str">
        <f t="shared" si="1593"/>
        <v/>
      </c>
      <c r="AP4767" s="11" t="str">
        <f t="shared" si="1594"/>
        <v/>
      </c>
      <c r="AT4767" s="11" t="str">
        <f t="shared" si="1595"/>
        <v/>
      </c>
      <c r="AU4767" s="11" t="str">
        <f t="shared" si="1596"/>
        <v/>
      </c>
      <c r="AV4767" s="11" t="str">
        <f t="shared" si="1597"/>
        <v/>
      </c>
      <c r="AW4767" s="11" t="str">
        <f t="shared" si="1598"/>
        <v/>
      </c>
      <c r="AX4767" s="11" t="str">
        <f t="shared" si="1599"/>
        <v/>
      </c>
      <c r="AY4767" s="11" t="str">
        <f t="shared" si="1600"/>
        <v/>
      </c>
      <c r="AZ4767" s="11" t="str">
        <f t="shared" si="1601"/>
        <v/>
      </c>
      <c r="BA4767" s="11" t="str">
        <f t="shared" si="1602"/>
        <v xml:space="preserve"> </v>
      </c>
      <c r="BB4767" s="11" t="str">
        <f>IFERROR(IF(AW4767="","",VLOOKUP(AW4767,SUSS!R:S,2,FALSE)),AY4767*SUSS!$M$2)</f>
        <v/>
      </c>
      <c r="BC4767" s="11" t="str">
        <f t="shared" si="1603"/>
        <v/>
      </c>
    </row>
    <row r="4768" spans="29:55">
      <c r="AC4768" s="11" t="str">
        <f t="shared" si="1583"/>
        <v/>
      </c>
      <c r="AD4768" s="11" t="str">
        <f t="shared" si="1584"/>
        <v/>
      </c>
      <c r="AE4768" s="11" t="str">
        <f t="shared" si="1585"/>
        <v/>
      </c>
      <c r="AF4768" s="11" t="str">
        <f t="shared" si="1586"/>
        <v/>
      </c>
      <c r="AG4768" s="11" t="str">
        <f t="shared" si="1587"/>
        <v/>
      </c>
      <c r="AH4768" s="11" t="str">
        <f t="shared" si="1588"/>
        <v/>
      </c>
      <c r="AI4768" s="11" t="str">
        <f t="shared" si="1589"/>
        <v/>
      </c>
      <c r="AJ4768" s="11" t="str">
        <f t="shared" si="1590"/>
        <v/>
      </c>
      <c r="AK4768" s="11" t="str">
        <f t="shared" si="1591"/>
        <v/>
      </c>
      <c r="AN4768" s="11" t="str">
        <f t="shared" si="1592"/>
        <v/>
      </c>
      <c r="AO4768" s="11" t="str">
        <f t="shared" si="1593"/>
        <v/>
      </c>
      <c r="AP4768" s="11" t="str">
        <f t="shared" si="1594"/>
        <v/>
      </c>
      <c r="AT4768" s="11" t="str">
        <f t="shared" si="1595"/>
        <v/>
      </c>
      <c r="AU4768" s="11" t="str">
        <f t="shared" si="1596"/>
        <v/>
      </c>
      <c r="AV4768" s="11" t="str">
        <f t="shared" si="1597"/>
        <v/>
      </c>
      <c r="AW4768" s="11" t="str">
        <f t="shared" si="1598"/>
        <v/>
      </c>
      <c r="AX4768" s="11" t="str">
        <f t="shared" si="1599"/>
        <v/>
      </c>
      <c r="AY4768" s="11" t="str">
        <f t="shared" si="1600"/>
        <v/>
      </c>
      <c r="AZ4768" s="11" t="str">
        <f t="shared" si="1601"/>
        <v/>
      </c>
      <c r="BA4768" s="11" t="str">
        <f t="shared" si="1602"/>
        <v xml:space="preserve"> </v>
      </c>
      <c r="BB4768" s="11" t="str">
        <f>IFERROR(IF(AW4768="","",VLOOKUP(AW4768,SUSS!R:S,2,FALSE)),AY4768*SUSS!$M$2)</f>
        <v/>
      </c>
      <c r="BC4768" s="11" t="str">
        <f t="shared" si="1603"/>
        <v/>
      </c>
    </row>
    <row r="4769" spans="29:55">
      <c r="AC4769" s="11" t="str">
        <f t="shared" ref="AC4769:AC4832" si="1604">IF($E4769=$AD$1,IF($G4769=$AE$1,A4769,""),"")</f>
        <v/>
      </c>
      <c r="AD4769" s="11" t="str">
        <f t="shared" ref="AD4769:AD4832" si="1605">IF($E4769=$AD$1,IF($G4769=$AE$1,E4769,""),"")</f>
        <v/>
      </c>
      <c r="AE4769" s="11" t="str">
        <f t="shared" ref="AE4769:AE4832" si="1606">IF($E4769=$AD$1,IF($G4769=$AE$1,F4769,""),"")</f>
        <v/>
      </c>
      <c r="AF4769" s="11" t="str">
        <f t="shared" ref="AF4769:AF4832" si="1607">IF($E4769=$AD$1,IF($G4769=$AE$1,G4769,""),"")</f>
        <v/>
      </c>
      <c r="AG4769" s="11" t="str">
        <f t="shared" ref="AG4769:AG4832" si="1608">IF($E4769=$AD$1,IF($G4769=$AE$1,I4769,""),"")</f>
        <v/>
      </c>
      <c r="AH4769" s="11" t="str">
        <f t="shared" ref="AH4769:AH4832" si="1609">IF($E4769=$AD$1,IF($G4769=$AE$1,J4769,""),"")</f>
        <v/>
      </c>
      <c r="AI4769" s="11" t="str">
        <f t="shared" ref="AI4769:AI4832" si="1610">IF($E4769=$AD$1,IF($G4769=$AE$1,K4769,""),"")</f>
        <v/>
      </c>
      <c r="AJ4769" s="11" t="str">
        <f t="shared" ref="AJ4769:AJ4832" si="1611">IF($E4769=$AD$1,IF($G4769=$AE$1,B4769,""),"")</f>
        <v/>
      </c>
      <c r="AK4769" s="11" t="str">
        <f t="shared" ref="AK4769:AK4832" si="1612">IF($E4769=$AD$1,IF($G4769=$AE$1,C4769,""),"")</f>
        <v/>
      </c>
      <c r="AN4769" s="11" t="str">
        <f t="shared" ref="AN4769:AN4832" si="1613">LEFT(AO4769,7)</f>
        <v/>
      </c>
      <c r="AO4769" s="11" t="str">
        <f t="shared" ref="AO4769:AO4832" si="1614">IF(AF4769=$AE$1,AJ4769&amp;"/"&amp;AK4769&amp;" "&amp;AD4769,"")</f>
        <v/>
      </c>
      <c r="AP4769" s="11" t="str">
        <f t="shared" ref="AP4769:AP4832" si="1615">IF(AO4769&lt;&gt;"",AI4769,"")</f>
        <v/>
      </c>
      <c r="AT4769" s="11" t="str">
        <f t="shared" ref="AT4769:AT4832" si="1616">IF($Q4769=$AD$1,N4769,"")</f>
        <v/>
      </c>
      <c r="AU4769" s="11" t="str">
        <f t="shared" ref="AU4769:AU4832" si="1617">IF($Q4769=$AD$1,O4769,"")</f>
        <v/>
      </c>
      <c r="AV4769" s="11" t="str">
        <f t="shared" ref="AV4769:AV4832" si="1618">IF($Q4769=$AD$1,P4769,"")</f>
        <v/>
      </c>
      <c r="AW4769" s="11" t="str">
        <f t="shared" ref="AW4769:AW4832" si="1619">IF($Q4769=$AD$1,T4769,"")</f>
        <v/>
      </c>
      <c r="AX4769" s="11" t="str">
        <f t="shared" ref="AX4769:AX4832" si="1620">IF(AW4769&lt;&gt;"",AW4769&amp;" "&amp;$AD$1,"")</f>
        <v/>
      </c>
      <c r="AY4769" s="11" t="str">
        <f t="shared" ref="AY4769:AY4832" si="1621">VLOOKUP(AX4769,AO:AP,2,FALSE)</f>
        <v/>
      </c>
      <c r="AZ4769" s="11" t="str">
        <f t="shared" ref="AZ4769:AZ4832" si="1622">IF(AY4769="","",AV4769/AY4769)</f>
        <v/>
      </c>
      <c r="BA4769" s="11" t="str">
        <f t="shared" ref="BA4769:BA4832" si="1623">AT4769&amp;" "&amp;AU4769</f>
        <v xml:space="preserve"> </v>
      </c>
      <c r="BB4769" s="11" t="str">
        <f>IFERROR(IF(AW4769="","",VLOOKUP(AW4769,SUSS!R:S,2,FALSE)),AY4769*SUSS!$M$2)</f>
        <v/>
      </c>
      <c r="BC4769" s="11" t="str">
        <f t="shared" ref="BC4769:BC4832" si="1624">IFERROR(IF(BB4769&lt;&gt;"",AZ4769*BB4769,""),"VER")</f>
        <v/>
      </c>
    </row>
    <row r="4770" spans="29:55">
      <c r="AC4770" s="11" t="str">
        <f t="shared" si="1604"/>
        <v/>
      </c>
      <c r="AD4770" s="11" t="str">
        <f t="shared" si="1605"/>
        <v/>
      </c>
      <c r="AE4770" s="11" t="str">
        <f t="shared" si="1606"/>
        <v/>
      </c>
      <c r="AF4770" s="11" t="str">
        <f t="shared" si="1607"/>
        <v/>
      </c>
      <c r="AG4770" s="11" t="str">
        <f t="shared" si="1608"/>
        <v/>
      </c>
      <c r="AH4770" s="11" t="str">
        <f t="shared" si="1609"/>
        <v/>
      </c>
      <c r="AI4770" s="11" t="str">
        <f t="shared" si="1610"/>
        <v/>
      </c>
      <c r="AJ4770" s="11" t="str">
        <f t="shared" si="1611"/>
        <v/>
      </c>
      <c r="AK4770" s="11" t="str">
        <f t="shared" si="1612"/>
        <v/>
      </c>
      <c r="AN4770" s="11" t="str">
        <f t="shared" si="1613"/>
        <v/>
      </c>
      <c r="AO4770" s="11" t="str">
        <f t="shared" si="1614"/>
        <v/>
      </c>
      <c r="AP4770" s="11" t="str">
        <f t="shared" si="1615"/>
        <v/>
      </c>
      <c r="AT4770" s="11" t="str">
        <f t="shared" si="1616"/>
        <v/>
      </c>
      <c r="AU4770" s="11" t="str">
        <f t="shared" si="1617"/>
        <v/>
      </c>
      <c r="AV4770" s="11" t="str">
        <f t="shared" si="1618"/>
        <v/>
      </c>
      <c r="AW4770" s="11" t="str">
        <f t="shared" si="1619"/>
        <v/>
      </c>
      <c r="AX4770" s="11" t="str">
        <f t="shared" si="1620"/>
        <v/>
      </c>
      <c r="AY4770" s="11" t="str">
        <f t="shared" si="1621"/>
        <v/>
      </c>
      <c r="AZ4770" s="11" t="str">
        <f t="shared" si="1622"/>
        <v/>
      </c>
      <c r="BA4770" s="11" t="str">
        <f t="shared" si="1623"/>
        <v xml:space="preserve"> </v>
      </c>
      <c r="BB4770" s="11" t="str">
        <f>IFERROR(IF(AW4770="","",VLOOKUP(AW4770,SUSS!R:S,2,FALSE)),AY4770*SUSS!$M$2)</f>
        <v/>
      </c>
      <c r="BC4770" s="11" t="str">
        <f t="shared" si="1624"/>
        <v/>
      </c>
    </row>
    <row r="4771" spans="29:55">
      <c r="AC4771" s="11" t="str">
        <f t="shared" si="1604"/>
        <v/>
      </c>
      <c r="AD4771" s="11" t="str">
        <f t="shared" si="1605"/>
        <v/>
      </c>
      <c r="AE4771" s="11" t="str">
        <f t="shared" si="1606"/>
        <v/>
      </c>
      <c r="AF4771" s="11" t="str">
        <f t="shared" si="1607"/>
        <v/>
      </c>
      <c r="AG4771" s="11" t="str">
        <f t="shared" si="1608"/>
        <v/>
      </c>
      <c r="AH4771" s="11" t="str">
        <f t="shared" si="1609"/>
        <v/>
      </c>
      <c r="AI4771" s="11" t="str">
        <f t="shared" si="1610"/>
        <v/>
      </c>
      <c r="AJ4771" s="11" t="str">
        <f t="shared" si="1611"/>
        <v/>
      </c>
      <c r="AK4771" s="11" t="str">
        <f t="shared" si="1612"/>
        <v/>
      </c>
      <c r="AN4771" s="11" t="str">
        <f t="shared" si="1613"/>
        <v/>
      </c>
      <c r="AO4771" s="11" t="str">
        <f t="shared" si="1614"/>
        <v/>
      </c>
      <c r="AP4771" s="11" t="str">
        <f t="shared" si="1615"/>
        <v/>
      </c>
      <c r="AT4771" s="11" t="str">
        <f t="shared" si="1616"/>
        <v/>
      </c>
      <c r="AU4771" s="11" t="str">
        <f t="shared" si="1617"/>
        <v/>
      </c>
      <c r="AV4771" s="11" t="str">
        <f t="shared" si="1618"/>
        <v/>
      </c>
      <c r="AW4771" s="11" t="str">
        <f t="shared" si="1619"/>
        <v/>
      </c>
      <c r="AX4771" s="11" t="str">
        <f t="shared" si="1620"/>
        <v/>
      </c>
      <c r="AY4771" s="11" t="str">
        <f t="shared" si="1621"/>
        <v/>
      </c>
      <c r="AZ4771" s="11" t="str">
        <f t="shared" si="1622"/>
        <v/>
      </c>
      <c r="BA4771" s="11" t="str">
        <f t="shared" si="1623"/>
        <v xml:space="preserve"> </v>
      </c>
      <c r="BB4771" s="11" t="str">
        <f>IFERROR(IF(AW4771="","",VLOOKUP(AW4771,SUSS!R:S,2,FALSE)),AY4771*SUSS!$M$2)</f>
        <v/>
      </c>
      <c r="BC4771" s="11" t="str">
        <f t="shared" si="1624"/>
        <v/>
      </c>
    </row>
    <row r="4772" spans="29:55">
      <c r="AC4772" s="11" t="str">
        <f t="shared" si="1604"/>
        <v/>
      </c>
      <c r="AD4772" s="11" t="str">
        <f t="shared" si="1605"/>
        <v/>
      </c>
      <c r="AE4772" s="11" t="str">
        <f t="shared" si="1606"/>
        <v/>
      </c>
      <c r="AF4772" s="11" t="str">
        <f t="shared" si="1607"/>
        <v/>
      </c>
      <c r="AG4772" s="11" t="str">
        <f t="shared" si="1608"/>
        <v/>
      </c>
      <c r="AH4772" s="11" t="str">
        <f t="shared" si="1609"/>
        <v/>
      </c>
      <c r="AI4772" s="11" t="str">
        <f t="shared" si="1610"/>
        <v/>
      </c>
      <c r="AJ4772" s="11" t="str">
        <f t="shared" si="1611"/>
        <v/>
      </c>
      <c r="AK4772" s="11" t="str">
        <f t="shared" si="1612"/>
        <v/>
      </c>
      <c r="AN4772" s="11" t="str">
        <f t="shared" si="1613"/>
        <v/>
      </c>
      <c r="AO4772" s="11" t="str">
        <f t="shared" si="1614"/>
        <v/>
      </c>
      <c r="AP4772" s="11" t="str">
        <f t="shared" si="1615"/>
        <v/>
      </c>
      <c r="AT4772" s="11" t="str">
        <f t="shared" si="1616"/>
        <v/>
      </c>
      <c r="AU4772" s="11" t="str">
        <f t="shared" si="1617"/>
        <v/>
      </c>
      <c r="AV4772" s="11" t="str">
        <f t="shared" si="1618"/>
        <v/>
      </c>
      <c r="AW4772" s="11" t="str">
        <f t="shared" si="1619"/>
        <v/>
      </c>
      <c r="AX4772" s="11" t="str">
        <f t="shared" si="1620"/>
        <v/>
      </c>
      <c r="AY4772" s="11" t="str">
        <f t="shared" si="1621"/>
        <v/>
      </c>
      <c r="AZ4772" s="11" t="str">
        <f t="shared" si="1622"/>
        <v/>
      </c>
      <c r="BA4772" s="11" t="str">
        <f t="shared" si="1623"/>
        <v xml:space="preserve"> </v>
      </c>
      <c r="BB4772" s="11" t="str">
        <f>IFERROR(IF(AW4772="","",VLOOKUP(AW4772,SUSS!R:S,2,FALSE)),AY4772*SUSS!$M$2)</f>
        <v/>
      </c>
      <c r="BC4772" s="11" t="str">
        <f t="shared" si="1624"/>
        <v/>
      </c>
    </row>
    <row r="4773" spans="29:55">
      <c r="AC4773" s="11" t="str">
        <f t="shared" si="1604"/>
        <v/>
      </c>
      <c r="AD4773" s="11" t="str">
        <f t="shared" si="1605"/>
        <v/>
      </c>
      <c r="AE4773" s="11" t="str">
        <f t="shared" si="1606"/>
        <v/>
      </c>
      <c r="AF4773" s="11" t="str">
        <f t="shared" si="1607"/>
        <v/>
      </c>
      <c r="AG4773" s="11" t="str">
        <f t="shared" si="1608"/>
        <v/>
      </c>
      <c r="AH4773" s="11" t="str">
        <f t="shared" si="1609"/>
        <v/>
      </c>
      <c r="AI4773" s="11" t="str">
        <f t="shared" si="1610"/>
        <v/>
      </c>
      <c r="AJ4773" s="11" t="str">
        <f t="shared" si="1611"/>
        <v/>
      </c>
      <c r="AK4773" s="11" t="str">
        <f t="shared" si="1612"/>
        <v/>
      </c>
      <c r="AN4773" s="11" t="str">
        <f t="shared" si="1613"/>
        <v/>
      </c>
      <c r="AO4773" s="11" t="str">
        <f t="shared" si="1614"/>
        <v/>
      </c>
      <c r="AP4773" s="11" t="str">
        <f t="shared" si="1615"/>
        <v/>
      </c>
      <c r="AT4773" s="11" t="str">
        <f t="shared" si="1616"/>
        <v/>
      </c>
      <c r="AU4773" s="11" t="str">
        <f t="shared" si="1617"/>
        <v/>
      </c>
      <c r="AV4773" s="11" t="str">
        <f t="shared" si="1618"/>
        <v/>
      </c>
      <c r="AW4773" s="11" t="str">
        <f t="shared" si="1619"/>
        <v/>
      </c>
      <c r="AX4773" s="11" t="str">
        <f t="shared" si="1620"/>
        <v/>
      </c>
      <c r="AY4773" s="11" t="str">
        <f t="shared" si="1621"/>
        <v/>
      </c>
      <c r="AZ4773" s="11" t="str">
        <f t="shared" si="1622"/>
        <v/>
      </c>
      <c r="BA4773" s="11" t="str">
        <f t="shared" si="1623"/>
        <v xml:space="preserve"> </v>
      </c>
      <c r="BB4773" s="11" t="str">
        <f>IFERROR(IF(AW4773="","",VLOOKUP(AW4773,SUSS!R:S,2,FALSE)),AY4773*SUSS!$M$2)</f>
        <v/>
      </c>
      <c r="BC4773" s="11" t="str">
        <f t="shared" si="1624"/>
        <v/>
      </c>
    </row>
    <row r="4774" spans="29:55">
      <c r="AC4774" s="11" t="str">
        <f t="shared" si="1604"/>
        <v/>
      </c>
      <c r="AD4774" s="11" t="str">
        <f t="shared" si="1605"/>
        <v/>
      </c>
      <c r="AE4774" s="11" t="str">
        <f t="shared" si="1606"/>
        <v/>
      </c>
      <c r="AF4774" s="11" t="str">
        <f t="shared" si="1607"/>
        <v/>
      </c>
      <c r="AG4774" s="11" t="str">
        <f t="shared" si="1608"/>
        <v/>
      </c>
      <c r="AH4774" s="11" t="str">
        <f t="shared" si="1609"/>
        <v/>
      </c>
      <c r="AI4774" s="11" t="str">
        <f t="shared" si="1610"/>
        <v/>
      </c>
      <c r="AJ4774" s="11" t="str">
        <f t="shared" si="1611"/>
        <v/>
      </c>
      <c r="AK4774" s="11" t="str">
        <f t="shared" si="1612"/>
        <v/>
      </c>
      <c r="AN4774" s="11" t="str">
        <f t="shared" si="1613"/>
        <v/>
      </c>
      <c r="AO4774" s="11" t="str">
        <f t="shared" si="1614"/>
        <v/>
      </c>
      <c r="AP4774" s="11" t="str">
        <f t="shared" si="1615"/>
        <v/>
      </c>
      <c r="AT4774" s="11" t="str">
        <f t="shared" si="1616"/>
        <v/>
      </c>
      <c r="AU4774" s="11" t="str">
        <f t="shared" si="1617"/>
        <v/>
      </c>
      <c r="AV4774" s="11" t="str">
        <f t="shared" si="1618"/>
        <v/>
      </c>
      <c r="AW4774" s="11" t="str">
        <f t="shared" si="1619"/>
        <v/>
      </c>
      <c r="AX4774" s="11" t="str">
        <f t="shared" si="1620"/>
        <v/>
      </c>
      <c r="AY4774" s="11" t="str">
        <f t="shared" si="1621"/>
        <v/>
      </c>
      <c r="AZ4774" s="11" t="str">
        <f t="shared" si="1622"/>
        <v/>
      </c>
      <c r="BA4774" s="11" t="str">
        <f t="shared" si="1623"/>
        <v xml:space="preserve"> </v>
      </c>
      <c r="BB4774" s="11" t="str">
        <f>IFERROR(IF(AW4774="","",VLOOKUP(AW4774,SUSS!R:S,2,FALSE)),AY4774*SUSS!$M$2)</f>
        <v/>
      </c>
      <c r="BC4774" s="11" t="str">
        <f t="shared" si="1624"/>
        <v/>
      </c>
    </row>
    <row r="4775" spans="29:55">
      <c r="AC4775" s="11" t="str">
        <f t="shared" si="1604"/>
        <v/>
      </c>
      <c r="AD4775" s="11" t="str">
        <f t="shared" si="1605"/>
        <v/>
      </c>
      <c r="AE4775" s="11" t="str">
        <f t="shared" si="1606"/>
        <v/>
      </c>
      <c r="AF4775" s="11" t="str">
        <f t="shared" si="1607"/>
        <v/>
      </c>
      <c r="AG4775" s="11" t="str">
        <f t="shared" si="1608"/>
        <v/>
      </c>
      <c r="AH4775" s="11" t="str">
        <f t="shared" si="1609"/>
        <v/>
      </c>
      <c r="AI4775" s="11" t="str">
        <f t="shared" si="1610"/>
        <v/>
      </c>
      <c r="AJ4775" s="11" t="str">
        <f t="shared" si="1611"/>
        <v/>
      </c>
      <c r="AK4775" s="11" t="str">
        <f t="shared" si="1612"/>
        <v/>
      </c>
      <c r="AN4775" s="11" t="str">
        <f t="shared" si="1613"/>
        <v/>
      </c>
      <c r="AO4775" s="11" t="str">
        <f t="shared" si="1614"/>
        <v/>
      </c>
      <c r="AP4775" s="11" t="str">
        <f t="shared" si="1615"/>
        <v/>
      </c>
      <c r="AT4775" s="11" t="str">
        <f t="shared" si="1616"/>
        <v/>
      </c>
      <c r="AU4775" s="11" t="str">
        <f t="shared" si="1617"/>
        <v/>
      </c>
      <c r="AV4775" s="11" t="str">
        <f t="shared" si="1618"/>
        <v/>
      </c>
      <c r="AW4775" s="11" t="str">
        <f t="shared" si="1619"/>
        <v/>
      </c>
      <c r="AX4775" s="11" t="str">
        <f t="shared" si="1620"/>
        <v/>
      </c>
      <c r="AY4775" s="11" t="str">
        <f t="shared" si="1621"/>
        <v/>
      </c>
      <c r="AZ4775" s="11" t="str">
        <f t="shared" si="1622"/>
        <v/>
      </c>
      <c r="BA4775" s="11" t="str">
        <f t="shared" si="1623"/>
        <v xml:space="preserve"> </v>
      </c>
      <c r="BB4775" s="11" t="str">
        <f>IFERROR(IF(AW4775="","",VLOOKUP(AW4775,SUSS!R:S,2,FALSE)),AY4775*SUSS!$M$2)</f>
        <v/>
      </c>
      <c r="BC4775" s="11" t="str">
        <f t="shared" si="1624"/>
        <v/>
      </c>
    </row>
    <row r="4776" spans="29:55">
      <c r="AC4776" s="11" t="str">
        <f t="shared" si="1604"/>
        <v/>
      </c>
      <c r="AD4776" s="11" t="str">
        <f t="shared" si="1605"/>
        <v/>
      </c>
      <c r="AE4776" s="11" t="str">
        <f t="shared" si="1606"/>
        <v/>
      </c>
      <c r="AF4776" s="11" t="str">
        <f t="shared" si="1607"/>
        <v/>
      </c>
      <c r="AG4776" s="11" t="str">
        <f t="shared" si="1608"/>
        <v/>
      </c>
      <c r="AH4776" s="11" t="str">
        <f t="shared" si="1609"/>
        <v/>
      </c>
      <c r="AI4776" s="11" t="str">
        <f t="shared" si="1610"/>
        <v/>
      </c>
      <c r="AJ4776" s="11" t="str">
        <f t="shared" si="1611"/>
        <v/>
      </c>
      <c r="AK4776" s="11" t="str">
        <f t="shared" si="1612"/>
        <v/>
      </c>
      <c r="AN4776" s="11" t="str">
        <f t="shared" si="1613"/>
        <v/>
      </c>
      <c r="AO4776" s="11" t="str">
        <f t="shared" si="1614"/>
        <v/>
      </c>
      <c r="AP4776" s="11" t="str">
        <f t="shared" si="1615"/>
        <v/>
      </c>
      <c r="AT4776" s="11" t="str">
        <f t="shared" si="1616"/>
        <v/>
      </c>
      <c r="AU4776" s="11" t="str">
        <f t="shared" si="1617"/>
        <v/>
      </c>
      <c r="AV4776" s="11" t="str">
        <f t="shared" si="1618"/>
        <v/>
      </c>
      <c r="AW4776" s="11" t="str">
        <f t="shared" si="1619"/>
        <v/>
      </c>
      <c r="AX4776" s="11" t="str">
        <f t="shared" si="1620"/>
        <v/>
      </c>
      <c r="AY4776" s="11" t="str">
        <f t="shared" si="1621"/>
        <v/>
      </c>
      <c r="AZ4776" s="11" t="str">
        <f t="shared" si="1622"/>
        <v/>
      </c>
      <c r="BA4776" s="11" t="str">
        <f t="shared" si="1623"/>
        <v xml:space="preserve"> </v>
      </c>
      <c r="BB4776" s="11" t="str">
        <f>IFERROR(IF(AW4776="","",VLOOKUP(AW4776,SUSS!R:S,2,FALSE)),AY4776*SUSS!$M$2)</f>
        <v/>
      </c>
      <c r="BC4776" s="11" t="str">
        <f t="shared" si="1624"/>
        <v/>
      </c>
    </row>
    <row r="4777" spans="29:55">
      <c r="AC4777" s="11" t="str">
        <f t="shared" si="1604"/>
        <v/>
      </c>
      <c r="AD4777" s="11" t="str">
        <f t="shared" si="1605"/>
        <v/>
      </c>
      <c r="AE4777" s="11" t="str">
        <f t="shared" si="1606"/>
        <v/>
      </c>
      <c r="AF4777" s="11" t="str">
        <f t="shared" si="1607"/>
        <v/>
      </c>
      <c r="AG4777" s="11" t="str">
        <f t="shared" si="1608"/>
        <v/>
      </c>
      <c r="AH4777" s="11" t="str">
        <f t="shared" si="1609"/>
        <v/>
      </c>
      <c r="AI4777" s="11" t="str">
        <f t="shared" si="1610"/>
        <v/>
      </c>
      <c r="AJ4777" s="11" t="str">
        <f t="shared" si="1611"/>
        <v/>
      </c>
      <c r="AK4777" s="11" t="str">
        <f t="shared" si="1612"/>
        <v/>
      </c>
      <c r="AN4777" s="11" t="str">
        <f t="shared" si="1613"/>
        <v/>
      </c>
      <c r="AO4777" s="11" t="str">
        <f t="shared" si="1614"/>
        <v/>
      </c>
      <c r="AP4777" s="11" t="str">
        <f t="shared" si="1615"/>
        <v/>
      </c>
      <c r="AT4777" s="11" t="str">
        <f t="shared" si="1616"/>
        <v/>
      </c>
      <c r="AU4777" s="11" t="str">
        <f t="shared" si="1617"/>
        <v/>
      </c>
      <c r="AV4777" s="11" t="str">
        <f t="shared" si="1618"/>
        <v/>
      </c>
      <c r="AW4777" s="11" t="str">
        <f t="shared" si="1619"/>
        <v/>
      </c>
      <c r="AX4777" s="11" t="str">
        <f t="shared" si="1620"/>
        <v/>
      </c>
      <c r="AY4777" s="11" t="str">
        <f t="shared" si="1621"/>
        <v/>
      </c>
      <c r="AZ4777" s="11" t="str">
        <f t="shared" si="1622"/>
        <v/>
      </c>
      <c r="BA4777" s="11" t="str">
        <f t="shared" si="1623"/>
        <v xml:space="preserve"> </v>
      </c>
      <c r="BB4777" s="11" t="str">
        <f>IFERROR(IF(AW4777="","",VLOOKUP(AW4777,SUSS!R:S,2,FALSE)),AY4777*SUSS!$M$2)</f>
        <v/>
      </c>
      <c r="BC4777" s="11" t="str">
        <f t="shared" si="1624"/>
        <v/>
      </c>
    </row>
    <row r="4778" spans="29:55">
      <c r="AC4778" s="11" t="str">
        <f t="shared" si="1604"/>
        <v/>
      </c>
      <c r="AD4778" s="11" t="str">
        <f t="shared" si="1605"/>
        <v/>
      </c>
      <c r="AE4778" s="11" t="str">
        <f t="shared" si="1606"/>
        <v/>
      </c>
      <c r="AF4778" s="11" t="str">
        <f t="shared" si="1607"/>
        <v/>
      </c>
      <c r="AG4778" s="11" t="str">
        <f t="shared" si="1608"/>
        <v/>
      </c>
      <c r="AH4778" s="11" t="str">
        <f t="shared" si="1609"/>
        <v/>
      </c>
      <c r="AI4778" s="11" t="str">
        <f t="shared" si="1610"/>
        <v/>
      </c>
      <c r="AJ4778" s="11" t="str">
        <f t="shared" si="1611"/>
        <v/>
      </c>
      <c r="AK4778" s="11" t="str">
        <f t="shared" si="1612"/>
        <v/>
      </c>
      <c r="AN4778" s="11" t="str">
        <f t="shared" si="1613"/>
        <v/>
      </c>
      <c r="AO4778" s="11" t="str">
        <f t="shared" si="1614"/>
        <v/>
      </c>
      <c r="AP4778" s="11" t="str">
        <f t="shared" si="1615"/>
        <v/>
      </c>
      <c r="AT4778" s="11" t="str">
        <f t="shared" si="1616"/>
        <v/>
      </c>
      <c r="AU4778" s="11" t="str">
        <f t="shared" si="1617"/>
        <v/>
      </c>
      <c r="AV4778" s="11" t="str">
        <f t="shared" si="1618"/>
        <v/>
      </c>
      <c r="AW4778" s="11" t="str">
        <f t="shared" si="1619"/>
        <v/>
      </c>
      <c r="AX4778" s="11" t="str">
        <f t="shared" si="1620"/>
        <v/>
      </c>
      <c r="AY4778" s="11" t="str">
        <f t="shared" si="1621"/>
        <v/>
      </c>
      <c r="AZ4778" s="11" t="str">
        <f t="shared" si="1622"/>
        <v/>
      </c>
      <c r="BA4778" s="11" t="str">
        <f t="shared" si="1623"/>
        <v xml:space="preserve"> </v>
      </c>
      <c r="BB4778" s="11" t="str">
        <f>IFERROR(IF(AW4778="","",VLOOKUP(AW4778,SUSS!R:S,2,FALSE)),AY4778*SUSS!$M$2)</f>
        <v/>
      </c>
      <c r="BC4778" s="11" t="str">
        <f t="shared" si="1624"/>
        <v/>
      </c>
    </row>
    <row r="4779" spans="29:55">
      <c r="AC4779" s="11" t="str">
        <f t="shared" si="1604"/>
        <v/>
      </c>
      <c r="AD4779" s="11" t="str">
        <f t="shared" si="1605"/>
        <v/>
      </c>
      <c r="AE4779" s="11" t="str">
        <f t="shared" si="1606"/>
        <v/>
      </c>
      <c r="AF4779" s="11" t="str">
        <f t="shared" si="1607"/>
        <v/>
      </c>
      <c r="AG4779" s="11" t="str">
        <f t="shared" si="1608"/>
        <v/>
      </c>
      <c r="AH4779" s="11" t="str">
        <f t="shared" si="1609"/>
        <v/>
      </c>
      <c r="AI4779" s="11" t="str">
        <f t="shared" si="1610"/>
        <v/>
      </c>
      <c r="AJ4779" s="11" t="str">
        <f t="shared" si="1611"/>
        <v/>
      </c>
      <c r="AK4779" s="11" t="str">
        <f t="shared" si="1612"/>
        <v/>
      </c>
      <c r="AN4779" s="11" t="str">
        <f t="shared" si="1613"/>
        <v/>
      </c>
      <c r="AO4779" s="11" t="str">
        <f t="shared" si="1614"/>
        <v/>
      </c>
      <c r="AP4779" s="11" t="str">
        <f t="shared" si="1615"/>
        <v/>
      </c>
      <c r="AT4779" s="11" t="str">
        <f t="shared" si="1616"/>
        <v/>
      </c>
      <c r="AU4779" s="11" t="str">
        <f t="shared" si="1617"/>
        <v/>
      </c>
      <c r="AV4779" s="11" t="str">
        <f t="shared" si="1618"/>
        <v/>
      </c>
      <c r="AW4779" s="11" t="str">
        <f t="shared" si="1619"/>
        <v/>
      </c>
      <c r="AX4779" s="11" t="str">
        <f t="shared" si="1620"/>
        <v/>
      </c>
      <c r="AY4779" s="11" t="str">
        <f t="shared" si="1621"/>
        <v/>
      </c>
      <c r="AZ4779" s="11" t="str">
        <f t="shared" si="1622"/>
        <v/>
      </c>
      <c r="BA4779" s="11" t="str">
        <f t="shared" si="1623"/>
        <v xml:space="preserve"> </v>
      </c>
      <c r="BB4779" s="11" t="str">
        <f>IFERROR(IF(AW4779="","",VLOOKUP(AW4779,SUSS!R:S,2,FALSE)),AY4779*SUSS!$M$2)</f>
        <v/>
      </c>
      <c r="BC4779" s="11" t="str">
        <f t="shared" si="1624"/>
        <v/>
      </c>
    </row>
    <row r="4780" spans="29:55">
      <c r="AC4780" s="11" t="str">
        <f t="shared" si="1604"/>
        <v/>
      </c>
      <c r="AD4780" s="11" t="str">
        <f t="shared" si="1605"/>
        <v/>
      </c>
      <c r="AE4780" s="11" t="str">
        <f t="shared" si="1606"/>
        <v/>
      </c>
      <c r="AF4780" s="11" t="str">
        <f t="shared" si="1607"/>
        <v/>
      </c>
      <c r="AG4780" s="11" t="str">
        <f t="shared" si="1608"/>
        <v/>
      </c>
      <c r="AH4780" s="11" t="str">
        <f t="shared" si="1609"/>
        <v/>
      </c>
      <c r="AI4780" s="11" t="str">
        <f t="shared" si="1610"/>
        <v/>
      </c>
      <c r="AJ4780" s="11" t="str">
        <f t="shared" si="1611"/>
        <v/>
      </c>
      <c r="AK4780" s="11" t="str">
        <f t="shared" si="1612"/>
        <v/>
      </c>
      <c r="AN4780" s="11" t="str">
        <f t="shared" si="1613"/>
        <v/>
      </c>
      <c r="AO4780" s="11" t="str">
        <f t="shared" si="1614"/>
        <v/>
      </c>
      <c r="AP4780" s="11" t="str">
        <f t="shared" si="1615"/>
        <v/>
      </c>
      <c r="AT4780" s="11" t="str">
        <f t="shared" si="1616"/>
        <v/>
      </c>
      <c r="AU4780" s="11" t="str">
        <f t="shared" si="1617"/>
        <v/>
      </c>
      <c r="AV4780" s="11" t="str">
        <f t="shared" si="1618"/>
        <v/>
      </c>
      <c r="AW4780" s="11" t="str">
        <f t="shared" si="1619"/>
        <v/>
      </c>
      <c r="AX4780" s="11" t="str">
        <f t="shared" si="1620"/>
        <v/>
      </c>
      <c r="AY4780" s="11" t="str">
        <f t="shared" si="1621"/>
        <v/>
      </c>
      <c r="AZ4780" s="11" t="str">
        <f t="shared" si="1622"/>
        <v/>
      </c>
      <c r="BA4780" s="11" t="str">
        <f t="shared" si="1623"/>
        <v xml:space="preserve"> </v>
      </c>
      <c r="BB4780" s="11" t="str">
        <f>IFERROR(IF(AW4780="","",VLOOKUP(AW4780,SUSS!R:S,2,FALSE)),AY4780*SUSS!$M$2)</f>
        <v/>
      </c>
      <c r="BC4780" s="11" t="str">
        <f t="shared" si="1624"/>
        <v/>
      </c>
    </row>
    <row r="4781" spans="29:55">
      <c r="AC4781" s="11" t="str">
        <f t="shared" si="1604"/>
        <v/>
      </c>
      <c r="AD4781" s="11" t="str">
        <f t="shared" si="1605"/>
        <v/>
      </c>
      <c r="AE4781" s="11" t="str">
        <f t="shared" si="1606"/>
        <v/>
      </c>
      <c r="AF4781" s="11" t="str">
        <f t="shared" si="1607"/>
        <v/>
      </c>
      <c r="AG4781" s="11" t="str">
        <f t="shared" si="1608"/>
        <v/>
      </c>
      <c r="AH4781" s="11" t="str">
        <f t="shared" si="1609"/>
        <v/>
      </c>
      <c r="AI4781" s="11" t="str">
        <f t="shared" si="1610"/>
        <v/>
      </c>
      <c r="AJ4781" s="11" t="str">
        <f t="shared" si="1611"/>
        <v/>
      </c>
      <c r="AK4781" s="11" t="str">
        <f t="shared" si="1612"/>
        <v/>
      </c>
      <c r="AN4781" s="11" t="str">
        <f t="shared" si="1613"/>
        <v/>
      </c>
      <c r="AO4781" s="11" t="str">
        <f t="shared" si="1614"/>
        <v/>
      </c>
      <c r="AP4781" s="11" t="str">
        <f t="shared" si="1615"/>
        <v/>
      </c>
      <c r="AT4781" s="11" t="str">
        <f t="shared" si="1616"/>
        <v/>
      </c>
      <c r="AU4781" s="11" t="str">
        <f t="shared" si="1617"/>
        <v/>
      </c>
      <c r="AV4781" s="11" t="str">
        <f t="shared" si="1618"/>
        <v/>
      </c>
      <c r="AW4781" s="11" t="str">
        <f t="shared" si="1619"/>
        <v/>
      </c>
      <c r="AX4781" s="11" t="str">
        <f t="shared" si="1620"/>
        <v/>
      </c>
      <c r="AY4781" s="11" t="str">
        <f t="shared" si="1621"/>
        <v/>
      </c>
      <c r="AZ4781" s="11" t="str">
        <f t="shared" si="1622"/>
        <v/>
      </c>
      <c r="BA4781" s="11" t="str">
        <f t="shared" si="1623"/>
        <v xml:space="preserve"> </v>
      </c>
      <c r="BB4781" s="11" t="str">
        <f>IFERROR(IF(AW4781="","",VLOOKUP(AW4781,SUSS!R:S,2,FALSE)),AY4781*SUSS!$M$2)</f>
        <v/>
      </c>
      <c r="BC4781" s="11" t="str">
        <f t="shared" si="1624"/>
        <v/>
      </c>
    </row>
    <row r="4782" spans="29:55">
      <c r="AC4782" s="11" t="str">
        <f t="shared" si="1604"/>
        <v/>
      </c>
      <c r="AD4782" s="11" t="str">
        <f t="shared" si="1605"/>
        <v/>
      </c>
      <c r="AE4782" s="11" t="str">
        <f t="shared" si="1606"/>
        <v/>
      </c>
      <c r="AF4782" s="11" t="str">
        <f t="shared" si="1607"/>
        <v/>
      </c>
      <c r="AG4782" s="11" t="str">
        <f t="shared" si="1608"/>
        <v/>
      </c>
      <c r="AH4782" s="11" t="str">
        <f t="shared" si="1609"/>
        <v/>
      </c>
      <c r="AI4782" s="11" t="str">
        <f t="shared" si="1610"/>
        <v/>
      </c>
      <c r="AJ4782" s="11" t="str">
        <f t="shared" si="1611"/>
        <v/>
      </c>
      <c r="AK4782" s="11" t="str">
        <f t="shared" si="1612"/>
        <v/>
      </c>
      <c r="AN4782" s="11" t="str">
        <f t="shared" si="1613"/>
        <v/>
      </c>
      <c r="AO4782" s="11" t="str">
        <f t="shared" si="1614"/>
        <v/>
      </c>
      <c r="AP4782" s="11" t="str">
        <f t="shared" si="1615"/>
        <v/>
      </c>
      <c r="AT4782" s="11" t="str">
        <f t="shared" si="1616"/>
        <v/>
      </c>
      <c r="AU4782" s="11" t="str">
        <f t="shared" si="1617"/>
        <v/>
      </c>
      <c r="AV4782" s="11" t="str">
        <f t="shared" si="1618"/>
        <v/>
      </c>
      <c r="AW4782" s="11" t="str">
        <f t="shared" si="1619"/>
        <v/>
      </c>
      <c r="AX4782" s="11" t="str">
        <f t="shared" si="1620"/>
        <v/>
      </c>
      <c r="AY4782" s="11" t="str">
        <f t="shared" si="1621"/>
        <v/>
      </c>
      <c r="AZ4782" s="11" t="str">
        <f t="shared" si="1622"/>
        <v/>
      </c>
      <c r="BA4782" s="11" t="str">
        <f t="shared" si="1623"/>
        <v xml:space="preserve"> </v>
      </c>
      <c r="BB4782" s="11" t="str">
        <f>IFERROR(IF(AW4782="","",VLOOKUP(AW4782,SUSS!R:S,2,FALSE)),AY4782*SUSS!$M$2)</f>
        <v/>
      </c>
      <c r="BC4782" s="11" t="str">
        <f t="shared" si="1624"/>
        <v/>
      </c>
    </row>
    <row r="4783" spans="29:55">
      <c r="AC4783" s="11" t="str">
        <f t="shared" si="1604"/>
        <v/>
      </c>
      <c r="AD4783" s="11" t="str">
        <f t="shared" si="1605"/>
        <v/>
      </c>
      <c r="AE4783" s="11" t="str">
        <f t="shared" si="1606"/>
        <v/>
      </c>
      <c r="AF4783" s="11" t="str">
        <f t="shared" si="1607"/>
        <v/>
      </c>
      <c r="AG4783" s="11" t="str">
        <f t="shared" si="1608"/>
        <v/>
      </c>
      <c r="AH4783" s="11" t="str">
        <f t="shared" si="1609"/>
        <v/>
      </c>
      <c r="AI4783" s="11" t="str">
        <f t="shared" si="1610"/>
        <v/>
      </c>
      <c r="AJ4783" s="11" t="str">
        <f t="shared" si="1611"/>
        <v/>
      </c>
      <c r="AK4783" s="11" t="str">
        <f t="shared" si="1612"/>
        <v/>
      </c>
      <c r="AN4783" s="11" t="str">
        <f t="shared" si="1613"/>
        <v/>
      </c>
      <c r="AO4783" s="11" t="str">
        <f t="shared" si="1614"/>
        <v/>
      </c>
      <c r="AP4783" s="11" t="str">
        <f t="shared" si="1615"/>
        <v/>
      </c>
      <c r="AT4783" s="11" t="str">
        <f t="shared" si="1616"/>
        <v/>
      </c>
      <c r="AU4783" s="11" t="str">
        <f t="shared" si="1617"/>
        <v/>
      </c>
      <c r="AV4783" s="11" t="str">
        <f t="shared" si="1618"/>
        <v/>
      </c>
      <c r="AW4783" s="11" t="str">
        <f t="shared" si="1619"/>
        <v/>
      </c>
      <c r="AX4783" s="11" t="str">
        <f t="shared" si="1620"/>
        <v/>
      </c>
      <c r="AY4783" s="11" t="str">
        <f t="shared" si="1621"/>
        <v/>
      </c>
      <c r="AZ4783" s="11" t="str">
        <f t="shared" si="1622"/>
        <v/>
      </c>
      <c r="BA4783" s="11" t="str">
        <f t="shared" si="1623"/>
        <v xml:space="preserve"> </v>
      </c>
      <c r="BB4783" s="11" t="str">
        <f>IFERROR(IF(AW4783="","",VLOOKUP(AW4783,SUSS!R:S,2,FALSE)),AY4783*SUSS!$M$2)</f>
        <v/>
      </c>
      <c r="BC4783" s="11" t="str">
        <f t="shared" si="1624"/>
        <v/>
      </c>
    </row>
    <row r="4784" spans="29:55">
      <c r="AC4784" s="11" t="str">
        <f t="shared" si="1604"/>
        <v/>
      </c>
      <c r="AD4784" s="11" t="str">
        <f t="shared" si="1605"/>
        <v/>
      </c>
      <c r="AE4784" s="11" t="str">
        <f t="shared" si="1606"/>
        <v/>
      </c>
      <c r="AF4784" s="11" t="str">
        <f t="shared" si="1607"/>
        <v/>
      </c>
      <c r="AG4784" s="11" t="str">
        <f t="shared" si="1608"/>
        <v/>
      </c>
      <c r="AH4784" s="11" t="str">
        <f t="shared" si="1609"/>
        <v/>
      </c>
      <c r="AI4784" s="11" t="str">
        <f t="shared" si="1610"/>
        <v/>
      </c>
      <c r="AJ4784" s="11" t="str">
        <f t="shared" si="1611"/>
        <v/>
      </c>
      <c r="AK4784" s="11" t="str">
        <f t="shared" si="1612"/>
        <v/>
      </c>
      <c r="AN4784" s="11" t="str">
        <f t="shared" si="1613"/>
        <v/>
      </c>
      <c r="AO4784" s="11" t="str">
        <f t="shared" si="1614"/>
        <v/>
      </c>
      <c r="AP4784" s="11" t="str">
        <f t="shared" si="1615"/>
        <v/>
      </c>
      <c r="AT4784" s="11" t="str">
        <f t="shared" si="1616"/>
        <v/>
      </c>
      <c r="AU4784" s="11" t="str">
        <f t="shared" si="1617"/>
        <v/>
      </c>
      <c r="AV4784" s="11" t="str">
        <f t="shared" si="1618"/>
        <v/>
      </c>
      <c r="AW4784" s="11" t="str">
        <f t="shared" si="1619"/>
        <v/>
      </c>
      <c r="AX4784" s="11" t="str">
        <f t="shared" si="1620"/>
        <v/>
      </c>
      <c r="AY4784" s="11" t="str">
        <f t="shared" si="1621"/>
        <v/>
      </c>
      <c r="AZ4784" s="11" t="str">
        <f t="shared" si="1622"/>
        <v/>
      </c>
      <c r="BA4784" s="11" t="str">
        <f t="shared" si="1623"/>
        <v xml:space="preserve"> </v>
      </c>
      <c r="BB4784" s="11" t="str">
        <f>IFERROR(IF(AW4784="","",VLOOKUP(AW4784,SUSS!R:S,2,FALSE)),AY4784*SUSS!$M$2)</f>
        <v/>
      </c>
      <c r="BC4784" s="11" t="str">
        <f t="shared" si="1624"/>
        <v/>
      </c>
    </row>
    <row r="4785" spans="29:55">
      <c r="AC4785" s="11" t="str">
        <f t="shared" si="1604"/>
        <v/>
      </c>
      <c r="AD4785" s="11" t="str">
        <f t="shared" si="1605"/>
        <v/>
      </c>
      <c r="AE4785" s="11" t="str">
        <f t="shared" si="1606"/>
        <v/>
      </c>
      <c r="AF4785" s="11" t="str">
        <f t="shared" si="1607"/>
        <v/>
      </c>
      <c r="AG4785" s="11" t="str">
        <f t="shared" si="1608"/>
        <v/>
      </c>
      <c r="AH4785" s="11" t="str">
        <f t="shared" si="1609"/>
        <v/>
      </c>
      <c r="AI4785" s="11" t="str">
        <f t="shared" si="1610"/>
        <v/>
      </c>
      <c r="AJ4785" s="11" t="str">
        <f t="shared" si="1611"/>
        <v/>
      </c>
      <c r="AK4785" s="11" t="str">
        <f t="shared" si="1612"/>
        <v/>
      </c>
      <c r="AN4785" s="11" t="str">
        <f t="shared" si="1613"/>
        <v/>
      </c>
      <c r="AO4785" s="11" t="str">
        <f t="shared" si="1614"/>
        <v/>
      </c>
      <c r="AP4785" s="11" t="str">
        <f t="shared" si="1615"/>
        <v/>
      </c>
      <c r="AT4785" s="11" t="str">
        <f t="shared" si="1616"/>
        <v/>
      </c>
      <c r="AU4785" s="11" t="str">
        <f t="shared" si="1617"/>
        <v/>
      </c>
      <c r="AV4785" s="11" t="str">
        <f t="shared" si="1618"/>
        <v/>
      </c>
      <c r="AW4785" s="11" t="str">
        <f t="shared" si="1619"/>
        <v/>
      </c>
      <c r="AX4785" s="11" t="str">
        <f t="shared" si="1620"/>
        <v/>
      </c>
      <c r="AY4785" s="11" t="str">
        <f t="shared" si="1621"/>
        <v/>
      </c>
      <c r="AZ4785" s="11" t="str">
        <f t="shared" si="1622"/>
        <v/>
      </c>
      <c r="BA4785" s="11" t="str">
        <f t="shared" si="1623"/>
        <v xml:space="preserve"> </v>
      </c>
      <c r="BB4785" s="11" t="str">
        <f>IFERROR(IF(AW4785="","",VLOOKUP(AW4785,SUSS!R:S,2,FALSE)),AY4785*SUSS!$M$2)</f>
        <v/>
      </c>
      <c r="BC4785" s="11" t="str">
        <f t="shared" si="1624"/>
        <v/>
      </c>
    </row>
    <row r="4786" spans="29:55">
      <c r="AC4786" s="11" t="str">
        <f t="shared" si="1604"/>
        <v/>
      </c>
      <c r="AD4786" s="11" t="str">
        <f t="shared" si="1605"/>
        <v/>
      </c>
      <c r="AE4786" s="11" t="str">
        <f t="shared" si="1606"/>
        <v/>
      </c>
      <c r="AF4786" s="11" t="str">
        <f t="shared" si="1607"/>
        <v/>
      </c>
      <c r="AG4786" s="11" t="str">
        <f t="shared" si="1608"/>
        <v/>
      </c>
      <c r="AH4786" s="11" t="str">
        <f t="shared" si="1609"/>
        <v/>
      </c>
      <c r="AI4786" s="11" t="str">
        <f t="shared" si="1610"/>
        <v/>
      </c>
      <c r="AJ4786" s="11" t="str">
        <f t="shared" si="1611"/>
        <v/>
      </c>
      <c r="AK4786" s="11" t="str">
        <f t="shared" si="1612"/>
        <v/>
      </c>
      <c r="AN4786" s="11" t="str">
        <f t="shared" si="1613"/>
        <v/>
      </c>
      <c r="AO4786" s="11" t="str">
        <f t="shared" si="1614"/>
        <v/>
      </c>
      <c r="AP4786" s="11" t="str">
        <f t="shared" si="1615"/>
        <v/>
      </c>
      <c r="AT4786" s="11" t="str">
        <f t="shared" si="1616"/>
        <v/>
      </c>
      <c r="AU4786" s="11" t="str">
        <f t="shared" si="1617"/>
        <v/>
      </c>
      <c r="AV4786" s="11" t="str">
        <f t="shared" si="1618"/>
        <v/>
      </c>
      <c r="AW4786" s="11" t="str">
        <f t="shared" si="1619"/>
        <v/>
      </c>
      <c r="AX4786" s="11" t="str">
        <f t="shared" si="1620"/>
        <v/>
      </c>
      <c r="AY4786" s="11" t="str">
        <f t="shared" si="1621"/>
        <v/>
      </c>
      <c r="AZ4786" s="11" t="str">
        <f t="shared" si="1622"/>
        <v/>
      </c>
      <c r="BA4786" s="11" t="str">
        <f t="shared" si="1623"/>
        <v xml:space="preserve"> </v>
      </c>
      <c r="BB4786" s="11" t="str">
        <f>IFERROR(IF(AW4786="","",VLOOKUP(AW4786,SUSS!R:S,2,FALSE)),AY4786*SUSS!$M$2)</f>
        <v/>
      </c>
      <c r="BC4786" s="11" t="str">
        <f t="shared" si="1624"/>
        <v/>
      </c>
    </row>
    <row r="4787" spans="29:55">
      <c r="AC4787" s="11" t="str">
        <f t="shared" si="1604"/>
        <v/>
      </c>
      <c r="AD4787" s="11" t="str">
        <f t="shared" si="1605"/>
        <v/>
      </c>
      <c r="AE4787" s="11" t="str">
        <f t="shared" si="1606"/>
        <v/>
      </c>
      <c r="AF4787" s="11" t="str">
        <f t="shared" si="1607"/>
        <v/>
      </c>
      <c r="AG4787" s="11" t="str">
        <f t="shared" si="1608"/>
        <v/>
      </c>
      <c r="AH4787" s="11" t="str">
        <f t="shared" si="1609"/>
        <v/>
      </c>
      <c r="AI4787" s="11" t="str">
        <f t="shared" si="1610"/>
        <v/>
      </c>
      <c r="AJ4787" s="11" t="str">
        <f t="shared" si="1611"/>
        <v/>
      </c>
      <c r="AK4787" s="11" t="str">
        <f t="shared" si="1612"/>
        <v/>
      </c>
      <c r="AN4787" s="11" t="str">
        <f t="shared" si="1613"/>
        <v/>
      </c>
      <c r="AO4787" s="11" t="str">
        <f t="shared" si="1614"/>
        <v/>
      </c>
      <c r="AP4787" s="11" t="str">
        <f t="shared" si="1615"/>
        <v/>
      </c>
      <c r="AT4787" s="11" t="str">
        <f t="shared" si="1616"/>
        <v/>
      </c>
      <c r="AU4787" s="11" t="str">
        <f t="shared" si="1617"/>
        <v/>
      </c>
      <c r="AV4787" s="11" t="str">
        <f t="shared" si="1618"/>
        <v/>
      </c>
      <c r="AW4787" s="11" t="str">
        <f t="shared" si="1619"/>
        <v/>
      </c>
      <c r="AX4787" s="11" t="str">
        <f t="shared" si="1620"/>
        <v/>
      </c>
      <c r="AY4787" s="11" t="str">
        <f t="shared" si="1621"/>
        <v/>
      </c>
      <c r="AZ4787" s="11" t="str">
        <f t="shared" si="1622"/>
        <v/>
      </c>
      <c r="BA4787" s="11" t="str">
        <f t="shared" si="1623"/>
        <v xml:space="preserve"> </v>
      </c>
      <c r="BB4787" s="11" t="str">
        <f>IFERROR(IF(AW4787="","",VLOOKUP(AW4787,SUSS!R:S,2,FALSE)),AY4787*SUSS!$M$2)</f>
        <v/>
      </c>
      <c r="BC4787" s="11" t="str">
        <f t="shared" si="1624"/>
        <v/>
      </c>
    </row>
    <row r="4788" spans="29:55">
      <c r="AC4788" s="11" t="str">
        <f t="shared" si="1604"/>
        <v/>
      </c>
      <c r="AD4788" s="11" t="str">
        <f t="shared" si="1605"/>
        <v/>
      </c>
      <c r="AE4788" s="11" t="str">
        <f t="shared" si="1606"/>
        <v/>
      </c>
      <c r="AF4788" s="11" t="str">
        <f t="shared" si="1607"/>
        <v/>
      </c>
      <c r="AG4788" s="11" t="str">
        <f t="shared" si="1608"/>
        <v/>
      </c>
      <c r="AH4788" s="11" t="str">
        <f t="shared" si="1609"/>
        <v/>
      </c>
      <c r="AI4788" s="11" t="str">
        <f t="shared" si="1610"/>
        <v/>
      </c>
      <c r="AJ4788" s="11" t="str">
        <f t="shared" si="1611"/>
        <v/>
      </c>
      <c r="AK4788" s="11" t="str">
        <f t="shared" si="1612"/>
        <v/>
      </c>
      <c r="AN4788" s="11" t="str">
        <f t="shared" si="1613"/>
        <v/>
      </c>
      <c r="AO4788" s="11" t="str">
        <f t="shared" si="1614"/>
        <v/>
      </c>
      <c r="AP4788" s="11" t="str">
        <f t="shared" si="1615"/>
        <v/>
      </c>
      <c r="AT4788" s="11" t="str">
        <f t="shared" si="1616"/>
        <v/>
      </c>
      <c r="AU4788" s="11" t="str">
        <f t="shared" si="1617"/>
        <v/>
      </c>
      <c r="AV4788" s="11" t="str">
        <f t="shared" si="1618"/>
        <v/>
      </c>
      <c r="AW4788" s="11" t="str">
        <f t="shared" si="1619"/>
        <v/>
      </c>
      <c r="AX4788" s="11" t="str">
        <f t="shared" si="1620"/>
        <v/>
      </c>
      <c r="AY4788" s="11" t="str">
        <f t="shared" si="1621"/>
        <v/>
      </c>
      <c r="AZ4788" s="11" t="str">
        <f t="shared" si="1622"/>
        <v/>
      </c>
      <c r="BA4788" s="11" t="str">
        <f t="shared" si="1623"/>
        <v xml:space="preserve"> </v>
      </c>
      <c r="BB4788" s="11" t="str">
        <f>IFERROR(IF(AW4788="","",VLOOKUP(AW4788,SUSS!R:S,2,FALSE)),AY4788*SUSS!$M$2)</f>
        <v/>
      </c>
      <c r="BC4788" s="11" t="str">
        <f t="shared" si="1624"/>
        <v/>
      </c>
    </row>
    <row r="4789" spans="29:55">
      <c r="AC4789" s="11" t="str">
        <f t="shared" si="1604"/>
        <v/>
      </c>
      <c r="AD4789" s="11" t="str">
        <f t="shared" si="1605"/>
        <v/>
      </c>
      <c r="AE4789" s="11" t="str">
        <f t="shared" si="1606"/>
        <v/>
      </c>
      <c r="AF4789" s="11" t="str">
        <f t="shared" si="1607"/>
        <v/>
      </c>
      <c r="AG4789" s="11" t="str">
        <f t="shared" si="1608"/>
        <v/>
      </c>
      <c r="AH4789" s="11" t="str">
        <f t="shared" si="1609"/>
        <v/>
      </c>
      <c r="AI4789" s="11" t="str">
        <f t="shared" si="1610"/>
        <v/>
      </c>
      <c r="AJ4789" s="11" t="str">
        <f t="shared" si="1611"/>
        <v/>
      </c>
      <c r="AK4789" s="11" t="str">
        <f t="shared" si="1612"/>
        <v/>
      </c>
      <c r="AN4789" s="11" t="str">
        <f t="shared" si="1613"/>
        <v/>
      </c>
      <c r="AO4789" s="11" t="str">
        <f t="shared" si="1614"/>
        <v/>
      </c>
      <c r="AP4789" s="11" t="str">
        <f t="shared" si="1615"/>
        <v/>
      </c>
      <c r="AT4789" s="11" t="str">
        <f t="shared" si="1616"/>
        <v/>
      </c>
      <c r="AU4789" s="11" t="str">
        <f t="shared" si="1617"/>
        <v/>
      </c>
      <c r="AV4789" s="11" t="str">
        <f t="shared" si="1618"/>
        <v/>
      </c>
      <c r="AW4789" s="11" t="str">
        <f t="shared" si="1619"/>
        <v/>
      </c>
      <c r="AX4789" s="11" t="str">
        <f t="shared" si="1620"/>
        <v/>
      </c>
      <c r="AY4789" s="11" t="str">
        <f t="shared" si="1621"/>
        <v/>
      </c>
      <c r="AZ4789" s="11" t="str">
        <f t="shared" si="1622"/>
        <v/>
      </c>
      <c r="BA4789" s="11" t="str">
        <f t="shared" si="1623"/>
        <v xml:space="preserve"> </v>
      </c>
      <c r="BB4789" s="11" t="str">
        <f>IFERROR(IF(AW4789="","",VLOOKUP(AW4789,SUSS!R:S,2,FALSE)),AY4789*SUSS!$M$2)</f>
        <v/>
      </c>
      <c r="BC4789" s="11" t="str">
        <f t="shared" si="1624"/>
        <v/>
      </c>
    </row>
    <row r="4790" spans="29:55">
      <c r="AC4790" s="11" t="str">
        <f t="shared" si="1604"/>
        <v/>
      </c>
      <c r="AD4790" s="11" t="str">
        <f t="shared" si="1605"/>
        <v/>
      </c>
      <c r="AE4790" s="11" t="str">
        <f t="shared" si="1606"/>
        <v/>
      </c>
      <c r="AF4790" s="11" t="str">
        <f t="shared" si="1607"/>
        <v/>
      </c>
      <c r="AG4790" s="11" t="str">
        <f t="shared" si="1608"/>
        <v/>
      </c>
      <c r="AH4790" s="11" t="str">
        <f t="shared" si="1609"/>
        <v/>
      </c>
      <c r="AI4790" s="11" t="str">
        <f t="shared" si="1610"/>
        <v/>
      </c>
      <c r="AJ4790" s="11" t="str">
        <f t="shared" si="1611"/>
        <v/>
      </c>
      <c r="AK4790" s="11" t="str">
        <f t="shared" si="1612"/>
        <v/>
      </c>
      <c r="AN4790" s="11" t="str">
        <f t="shared" si="1613"/>
        <v/>
      </c>
      <c r="AO4790" s="11" t="str">
        <f t="shared" si="1614"/>
        <v/>
      </c>
      <c r="AP4790" s="11" t="str">
        <f t="shared" si="1615"/>
        <v/>
      </c>
      <c r="AT4790" s="11" t="str">
        <f t="shared" si="1616"/>
        <v/>
      </c>
      <c r="AU4790" s="11" t="str">
        <f t="shared" si="1617"/>
        <v/>
      </c>
      <c r="AV4790" s="11" t="str">
        <f t="shared" si="1618"/>
        <v/>
      </c>
      <c r="AW4790" s="11" t="str">
        <f t="shared" si="1619"/>
        <v/>
      </c>
      <c r="AX4790" s="11" t="str">
        <f t="shared" si="1620"/>
        <v/>
      </c>
      <c r="AY4790" s="11" t="str">
        <f t="shared" si="1621"/>
        <v/>
      </c>
      <c r="AZ4790" s="11" t="str">
        <f t="shared" si="1622"/>
        <v/>
      </c>
      <c r="BA4790" s="11" t="str">
        <f t="shared" si="1623"/>
        <v xml:space="preserve"> </v>
      </c>
      <c r="BB4790" s="11" t="str">
        <f>IFERROR(IF(AW4790="","",VLOOKUP(AW4790,SUSS!R:S,2,FALSE)),AY4790*SUSS!$M$2)</f>
        <v/>
      </c>
      <c r="BC4790" s="11" t="str">
        <f t="shared" si="1624"/>
        <v/>
      </c>
    </row>
    <row r="4791" spans="29:55">
      <c r="AC4791" s="11" t="str">
        <f t="shared" si="1604"/>
        <v/>
      </c>
      <c r="AD4791" s="11" t="str">
        <f t="shared" si="1605"/>
        <v/>
      </c>
      <c r="AE4791" s="11" t="str">
        <f t="shared" si="1606"/>
        <v/>
      </c>
      <c r="AF4791" s="11" t="str">
        <f t="shared" si="1607"/>
        <v/>
      </c>
      <c r="AG4791" s="11" t="str">
        <f t="shared" si="1608"/>
        <v/>
      </c>
      <c r="AH4791" s="11" t="str">
        <f t="shared" si="1609"/>
        <v/>
      </c>
      <c r="AI4791" s="11" t="str">
        <f t="shared" si="1610"/>
        <v/>
      </c>
      <c r="AJ4791" s="11" t="str">
        <f t="shared" si="1611"/>
        <v/>
      </c>
      <c r="AK4791" s="11" t="str">
        <f t="shared" si="1612"/>
        <v/>
      </c>
      <c r="AN4791" s="11" t="str">
        <f t="shared" si="1613"/>
        <v/>
      </c>
      <c r="AO4791" s="11" t="str">
        <f t="shared" si="1614"/>
        <v/>
      </c>
      <c r="AP4791" s="11" t="str">
        <f t="shared" si="1615"/>
        <v/>
      </c>
      <c r="AT4791" s="11" t="str">
        <f t="shared" si="1616"/>
        <v/>
      </c>
      <c r="AU4791" s="11" t="str">
        <f t="shared" si="1617"/>
        <v/>
      </c>
      <c r="AV4791" s="11" t="str">
        <f t="shared" si="1618"/>
        <v/>
      </c>
      <c r="AW4791" s="11" t="str">
        <f t="shared" si="1619"/>
        <v/>
      </c>
      <c r="AX4791" s="11" t="str">
        <f t="shared" si="1620"/>
        <v/>
      </c>
      <c r="AY4791" s="11" t="str">
        <f t="shared" si="1621"/>
        <v/>
      </c>
      <c r="AZ4791" s="11" t="str">
        <f t="shared" si="1622"/>
        <v/>
      </c>
      <c r="BA4791" s="11" t="str">
        <f t="shared" si="1623"/>
        <v xml:space="preserve"> </v>
      </c>
      <c r="BB4791" s="11" t="str">
        <f>IFERROR(IF(AW4791="","",VLOOKUP(AW4791,SUSS!R:S,2,FALSE)),AY4791*SUSS!$M$2)</f>
        <v/>
      </c>
      <c r="BC4791" s="11" t="str">
        <f t="shared" si="1624"/>
        <v/>
      </c>
    </row>
    <row r="4792" spans="29:55">
      <c r="AC4792" s="11" t="str">
        <f t="shared" si="1604"/>
        <v/>
      </c>
      <c r="AD4792" s="11" t="str">
        <f t="shared" si="1605"/>
        <v/>
      </c>
      <c r="AE4792" s="11" t="str">
        <f t="shared" si="1606"/>
        <v/>
      </c>
      <c r="AF4792" s="11" t="str">
        <f t="shared" si="1607"/>
        <v/>
      </c>
      <c r="AG4792" s="11" t="str">
        <f t="shared" si="1608"/>
        <v/>
      </c>
      <c r="AH4792" s="11" t="str">
        <f t="shared" si="1609"/>
        <v/>
      </c>
      <c r="AI4792" s="11" t="str">
        <f t="shared" si="1610"/>
        <v/>
      </c>
      <c r="AJ4792" s="11" t="str">
        <f t="shared" si="1611"/>
        <v/>
      </c>
      <c r="AK4792" s="11" t="str">
        <f t="shared" si="1612"/>
        <v/>
      </c>
      <c r="AN4792" s="11" t="str">
        <f t="shared" si="1613"/>
        <v/>
      </c>
      <c r="AO4792" s="11" t="str">
        <f t="shared" si="1614"/>
        <v/>
      </c>
      <c r="AP4792" s="11" t="str">
        <f t="shared" si="1615"/>
        <v/>
      </c>
      <c r="AT4792" s="11" t="str">
        <f t="shared" si="1616"/>
        <v/>
      </c>
      <c r="AU4792" s="11" t="str">
        <f t="shared" si="1617"/>
        <v/>
      </c>
      <c r="AV4792" s="11" t="str">
        <f t="shared" si="1618"/>
        <v/>
      </c>
      <c r="AW4792" s="11" t="str">
        <f t="shared" si="1619"/>
        <v/>
      </c>
      <c r="AX4792" s="11" t="str">
        <f t="shared" si="1620"/>
        <v/>
      </c>
      <c r="AY4792" s="11" t="str">
        <f t="shared" si="1621"/>
        <v/>
      </c>
      <c r="AZ4792" s="11" t="str">
        <f t="shared" si="1622"/>
        <v/>
      </c>
      <c r="BA4792" s="11" t="str">
        <f t="shared" si="1623"/>
        <v xml:space="preserve"> </v>
      </c>
      <c r="BB4792" s="11" t="str">
        <f>IFERROR(IF(AW4792="","",VLOOKUP(AW4792,SUSS!R:S,2,FALSE)),AY4792*SUSS!$M$2)</f>
        <v/>
      </c>
      <c r="BC4792" s="11" t="str">
        <f t="shared" si="1624"/>
        <v/>
      </c>
    </row>
    <row r="4793" spans="29:55">
      <c r="AC4793" s="11" t="str">
        <f t="shared" si="1604"/>
        <v/>
      </c>
      <c r="AD4793" s="11" t="str">
        <f t="shared" si="1605"/>
        <v/>
      </c>
      <c r="AE4793" s="11" t="str">
        <f t="shared" si="1606"/>
        <v/>
      </c>
      <c r="AF4793" s="11" t="str">
        <f t="shared" si="1607"/>
        <v/>
      </c>
      <c r="AG4793" s="11" t="str">
        <f t="shared" si="1608"/>
        <v/>
      </c>
      <c r="AH4793" s="11" t="str">
        <f t="shared" si="1609"/>
        <v/>
      </c>
      <c r="AI4793" s="11" t="str">
        <f t="shared" si="1610"/>
        <v/>
      </c>
      <c r="AJ4793" s="11" t="str">
        <f t="shared" si="1611"/>
        <v/>
      </c>
      <c r="AK4793" s="11" t="str">
        <f t="shared" si="1612"/>
        <v/>
      </c>
      <c r="AN4793" s="11" t="str">
        <f t="shared" si="1613"/>
        <v/>
      </c>
      <c r="AO4793" s="11" t="str">
        <f t="shared" si="1614"/>
        <v/>
      </c>
      <c r="AP4793" s="11" t="str">
        <f t="shared" si="1615"/>
        <v/>
      </c>
      <c r="AT4793" s="11" t="str">
        <f t="shared" si="1616"/>
        <v/>
      </c>
      <c r="AU4793" s="11" t="str">
        <f t="shared" si="1617"/>
        <v/>
      </c>
      <c r="AV4793" s="11" t="str">
        <f t="shared" si="1618"/>
        <v/>
      </c>
      <c r="AW4793" s="11" t="str">
        <f t="shared" si="1619"/>
        <v/>
      </c>
      <c r="AX4793" s="11" t="str">
        <f t="shared" si="1620"/>
        <v/>
      </c>
      <c r="AY4793" s="11" t="str">
        <f t="shared" si="1621"/>
        <v/>
      </c>
      <c r="AZ4793" s="11" t="str">
        <f t="shared" si="1622"/>
        <v/>
      </c>
      <c r="BA4793" s="11" t="str">
        <f t="shared" si="1623"/>
        <v xml:space="preserve"> </v>
      </c>
      <c r="BB4793" s="11" t="str">
        <f>IFERROR(IF(AW4793="","",VLOOKUP(AW4793,SUSS!R:S,2,FALSE)),AY4793*SUSS!$M$2)</f>
        <v/>
      </c>
      <c r="BC4793" s="11" t="str">
        <f t="shared" si="1624"/>
        <v/>
      </c>
    </row>
    <row r="4794" spans="29:55">
      <c r="AC4794" s="11" t="str">
        <f t="shared" si="1604"/>
        <v/>
      </c>
      <c r="AD4794" s="11" t="str">
        <f t="shared" si="1605"/>
        <v/>
      </c>
      <c r="AE4794" s="11" t="str">
        <f t="shared" si="1606"/>
        <v/>
      </c>
      <c r="AF4794" s="11" t="str">
        <f t="shared" si="1607"/>
        <v/>
      </c>
      <c r="AG4794" s="11" t="str">
        <f t="shared" si="1608"/>
        <v/>
      </c>
      <c r="AH4794" s="11" t="str">
        <f t="shared" si="1609"/>
        <v/>
      </c>
      <c r="AI4794" s="11" t="str">
        <f t="shared" si="1610"/>
        <v/>
      </c>
      <c r="AJ4794" s="11" t="str">
        <f t="shared" si="1611"/>
        <v/>
      </c>
      <c r="AK4794" s="11" t="str">
        <f t="shared" si="1612"/>
        <v/>
      </c>
      <c r="AN4794" s="11" t="str">
        <f t="shared" si="1613"/>
        <v/>
      </c>
      <c r="AO4794" s="11" t="str">
        <f t="shared" si="1614"/>
        <v/>
      </c>
      <c r="AP4794" s="11" t="str">
        <f t="shared" si="1615"/>
        <v/>
      </c>
      <c r="AT4794" s="11" t="str">
        <f t="shared" si="1616"/>
        <v/>
      </c>
      <c r="AU4794" s="11" t="str">
        <f t="shared" si="1617"/>
        <v/>
      </c>
      <c r="AV4794" s="11" t="str">
        <f t="shared" si="1618"/>
        <v/>
      </c>
      <c r="AW4794" s="11" t="str">
        <f t="shared" si="1619"/>
        <v/>
      </c>
      <c r="AX4794" s="11" t="str">
        <f t="shared" si="1620"/>
        <v/>
      </c>
      <c r="AY4794" s="11" t="str">
        <f t="shared" si="1621"/>
        <v/>
      </c>
      <c r="AZ4794" s="11" t="str">
        <f t="shared" si="1622"/>
        <v/>
      </c>
      <c r="BA4794" s="11" t="str">
        <f t="shared" si="1623"/>
        <v xml:space="preserve"> </v>
      </c>
      <c r="BB4794" s="11" t="str">
        <f>IFERROR(IF(AW4794="","",VLOOKUP(AW4794,SUSS!R:S,2,FALSE)),AY4794*SUSS!$M$2)</f>
        <v/>
      </c>
      <c r="BC4794" s="11" t="str">
        <f t="shared" si="1624"/>
        <v/>
      </c>
    </row>
    <row r="4795" spans="29:55">
      <c r="AC4795" s="11" t="str">
        <f t="shared" si="1604"/>
        <v/>
      </c>
      <c r="AD4795" s="11" t="str">
        <f t="shared" si="1605"/>
        <v/>
      </c>
      <c r="AE4795" s="11" t="str">
        <f t="shared" si="1606"/>
        <v/>
      </c>
      <c r="AF4795" s="11" t="str">
        <f t="shared" si="1607"/>
        <v/>
      </c>
      <c r="AG4795" s="11" t="str">
        <f t="shared" si="1608"/>
        <v/>
      </c>
      <c r="AH4795" s="11" t="str">
        <f t="shared" si="1609"/>
        <v/>
      </c>
      <c r="AI4795" s="11" t="str">
        <f t="shared" si="1610"/>
        <v/>
      </c>
      <c r="AJ4795" s="11" t="str">
        <f t="shared" si="1611"/>
        <v/>
      </c>
      <c r="AK4795" s="11" t="str">
        <f t="shared" si="1612"/>
        <v/>
      </c>
      <c r="AN4795" s="11" t="str">
        <f t="shared" si="1613"/>
        <v/>
      </c>
      <c r="AO4795" s="11" t="str">
        <f t="shared" si="1614"/>
        <v/>
      </c>
      <c r="AP4795" s="11" t="str">
        <f t="shared" si="1615"/>
        <v/>
      </c>
      <c r="AT4795" s="11" t="str">
        <f t="shared" si="1616"/>
        <v/>
      </c>
      <c r="AU4795" s="11" t="str">
        <f t="shared" si="1617"/>
        <v/>
      </c>
      <c r="AV4795" s="11" t="str">
        <f t="shared" si="1618"/>
        <v/>
      </c>
      <c r="AW4795" s="11" t="str">
        <f t="shared" si="1619"/>
        <v/>
      </c>
      <c r="AX4795" s="11" t="str">
        <f t="shared" si="1620"/>
        <v/>
      </c>
      <c r="AY4795" s="11" t="str">
        <f t="shared" si="1621"/>
        <v/>
      </c>
      <c r="AZ4795" s="11" t="str">
        <f t="shared" si="1622"/>
        <v/>
      </c>
      <c r="BA4795" s="11" t="str">
        <f t="shared" si="1623"/>
        <v xml:space="preserve"> </v>
      </c>
      <c r="BB4795" s="11" t="str">
        <f>IFERROR(IF(AW4795="","",VLOOKUP(AW4795,SUSS!R:S,2,FALSE)),AY4795*SUSS!$M$2)</f>
        <v/>
      </c>
      <c r="BC4795" s="11" t="str">
        <f t="shared" si="1624"/>
        <v/>
      </c>
    </row>
    <row r="4796" spans="29:55">
      <c r="AC4796" s="11" t="str">
        <f t="shared" si="1604"/>
        <v/>
      </c>
      <c r="AD4796" s="11" t="str">
        <f t="shared" si="1605"/>
        <v/>
      </c>
      <c r="AE4796" s="11" t="str">
        <f t="shared" si="1606"/>
        <v/>
      </c>
      <c r="AF4796" s="11" t="str">
        <f t="shared" si="1607"/>
        <v/>
      </c>
      <c r="AG4796" s="11" t="str">
        <f t="shared" si="1608"/>
        <v/>
      </c>
      <c r="AH4796" s="11" t="str">
        <f t="shared" si="1609"/>
        <v/>
      </c>
      <c r="AI4796" s="11" t="str">
        <f t="shared" si="1610"/>
        <v/>
      </c>
      <c r="AJ4796" s="11" t="str">
        <f t="shared" si="1611"/>
        <v/>
      </c>
      <c r="AK4796" s="11" t="str">
        <f t="shared" si="1612"/>
        <v/>
      </c>
      <c r="AN4796" s="11" t="str">
        <f t="shared" si="1613"/>
        <v/>
      </c>
      <c r="AO4796" s="11" t="str">
        <f t="shared" si="1614"/>
        <v/>
      </c>
      <c r="AP4796" s="11" t="str">
        <f t="shared" si="1615"/>
        <v/>
      </c>
      <c r="AT4796" s="11" t="str">
        <f t="shared" si="1616"/>
        <v/>
      </c>
      <c r="AU4796" s="11" t="str">
        <f t="shared" si="1617"/>
        <v/>
      </c>
      <c r="AV4796" s="11" t="str">
        <f t="shared" si="1618"/>
        <v/>
      </c>
      <c r="AW4796" s="11" t="str">
        <f t="shared" si="1619"/>
        <v/>
      </c>
      <c r="AX4796" s="11" t="str">
        <f t="shared" si="1620"/>
        <v/>
      </c>
      <c r="AY4796" s="11" t="str">
        <f t="shared" si="1621"/>
        <v/>
      </c>
      <c r="AZ4796" s="11" t="str">
        <f t="shared" si="1622"/>
        <v/>
      </c>
      <c r="BA4796" s="11" t="str">
        <f t="shared" si="1623"/>
        <v xml:space="preserve"> </v>
      </c>
      <c r="BB4796" s="11" t="str">
        <f>IFERROR(IF(AW4796="","",VLOOKUP(AW4796,SUSS!R:S,2,FALSE)),AY4796*SUSS!$M$2)</f>
        <v/>
      </c>
      <c r="BC4796" s="11" t="str">
        <f t="shared" si="1624"/>
        <v/>
      </c>
    </row>
    <row r="4797" spans="29:55">
      <c r="AC4797" s="11" t="str">
        <f t="shared" si="1604"/>
        <v/>
      </c>
      <c r="AD4797" s="11" t="str">
        <f t="shared" si="1605"/>
        <v/>
      </c>
      <c r="AE4797" s="11" t="str">
        <f t="shared" si="1606"/>
        <v/>
      </c>
      <c r="AF4797" s="11" t="str">
        <f t="shared" si="1607"/>
        <v/>
      </c>
      <c r="AG4797" s="11" t="str">
        <f t="shared" si="1608"/>
        <v/>
      </c>
      <c r="AH4797" s="11" t="str">
        <f t="shared" si="1609"/>
        <v/>
      </c>
      <c r="AI4797" s="11" t="str">
        <f t="shared" si="1610"/>
        <v/>
      </c>
      <c r="AJ4797" s="11" t="str">
        <f t="shared" si="1611"/>
        <v/>
      </c>
      <c r="AK4797" s="11" t="str">
        <f t="shared" si="1612"/>
        <v/>
      </c>
      <c r="AN4797" s="11" t="str">
        <f t="shared" si="1613"/>
        <v/>
      </c>
      <c r="AO4797" s="11" t="str">
        <f t="shared" si="1614"/>
        <v/>
      </c>
      <c r="AP4797" s="11" t="str">
        <f t="shared" si="1615"/>
        <v/>
      </c>
      <c r="AT4797" s="11" t="str">
        <f t="shared" si="1616"/>
        <v/>
      </c>
      <c r="AU4797" s="11" t="str">
        <f t="shared" si="1617"/>
        <v/>
      </c>
      <c r="AV4797" s="11" t="str">
        <f t="shared" si="1618"/>
        <v/>
      </c>
      <c r="AW4797" s="11" t="str">
        <f t="shared" si="1619"/>
        <v/>
      </c>
      <c r="AX4797" s="11" t="str">
        <f t="shared" si="1620"/>
        <v/>
      </c>
      <c r="AY4797" s="11" t="str">
        <f t="shared" si="1621"/>
        <v/>
      </c>
      <c r="AZ4797" s="11" t="str">
        <f t="shared" si="1622"/>
        <v/>
      </c>
      <c r="BA4797" s="11" t="str">
        <f t="shared" si="1623"/>
        <v xml:space="preserve"> </v>
      </c>
      <c r="BB4797" s="11" t="str">
        <f>IFERROR(IF(AW4797="","",VLOOKUP(AW4797,SUSS!R:S,2,FALSE)),AY4797*SUSS!$M$2)</f>
        <v/>
      </c>
      <c r="BC4797" s="11" t="str">
        <f t="shared" si="1624"/>
        <v/>
      </c>
    </row>
    <row r="4798" spans="29:55">
      <c r="AC4798" s="11" t="str">
        <f t="shared" si="1604"/>
        <v/>
      </c>
      <c r="AD4798" s="11" t="str">
        <f t="shared" si="1605"/>
        <v/>
      </c>
      <c r="AE4798" s="11" t="str">
        <f t="shared" si="1606"/>
        <v/>
      </c>
      <c r="AF4798" s="11" t="str">
        <f t="shared" si="1607"/>
        <v/>
      </c>
      <c r="AG4798" s="11" t="str">
        <f t="shared" si="1608"/>
        <v/>
      </c>
      <c r="AH4798" s="11" t="str">
        <f t="shared" si="1609"/>
        <v/>
      </c>
      <c r="AI4798" s="11" t="str">
        <f t="shared" si="1610"/>
        <v/>
      </c>
      <c r="AJ4798" s="11" t="str">
        <f t="shared" si="1611"/>
        <v/>
      </c>
      <c r="AK4798" s="11" t="str">
        <f t="shared" si="1612"/>
        <v/>
      </c>
      <c r="AN4798" s="11" t="str">
        <f t="shared" si="1613"/>
        <v/>
      </c>
      <c r="AO4798" s="11" t="str">
        <f t="shared" si="1614"/>
        <v/>
      </c>
      <c r="AP4798" s="11" t="str">
        <f t="shared" si="1615"/>
        <v/>
      </c>
      <c r="AT4798" s="11" t="str">
        <f t="shared" si="1616"/>
        <v/>
      </c>
      <c r="AU4798" s="11" t="str">
        <f t="shared" si="1617"/>
        <v/>
      </c>
      <c r="AV4798" s="11" t="str">
        <f t="shared" si="1618"/>
        <v/>
      </c>
      <c r="AW4798" s="11" t="str">
        <f t="shared" si="1619"/>
        <v/>
      </c>
      <c r="AX4798" s="11" t="str">
        <f t="shared" si="1620"/>
        <v/>
      </c>
      <c r="AY4798" s="11" t="str">
        <f t="shared" si="1621"/>
        <v/>
      </c>
      <c r="AZ4798" s="11" t="str">
        <f t="shared" si="1622"/>
        <v/>
      </c>
      <c r="BA4798" s="11" t="str">
        <f t="shared" si="1623"/>
        <v xml:space="preserve"> </v>
      </c>
      <c r="BB4798" s="11" t="str">
        <f>IFERROR(IF(AW4798="","",VLOOKUP(AW4798,SUSS!R:S,2,FALSE)),AY4798*SUSS!$M$2)</f>
        <v/>
      </c>
      <c r="BC4798" s="11" t="str">
        <f t="shared" si="1624"/>
        <v/>
      </c>
    </row>
    <row r="4799" spans="29:55">
      <c r="AC4799" s="11" t="str">
        <f t="shared" si="1604"/>
        <v/>
      </c>
      <c r="AD4799" s="11" t="str">
        <f t="shared" si="1605"/>
        <v/>
      </c>
      <c r="AE4799" s="11" t="str">
        <f t="shared" si="1606"/>
        <v/>
      </c>
      <c r="AF4799" s="11" t="str">
        <f t="shared" si="1607"/>
        <v/>
      </c>
      <c r="AG4799" s="11" t="str">
        <f t="shared" si="1608"/>
        <v/>
      </c>
      <c r="AH4799" s="11" t="str">
        <f t="shared" si="1609"/>
        <v/>
      </c>
      <c r="AI4799" s="11" t="str">
        <f t="shared" si="1610"/>
        <v/>
      </c>
      <c r="AJ4799" s="11" t="str">
        <f t="shared" si="1611"/>
        <v/>
      </c>
      <c r="AK4799" s="11" t="str">
        <f t="shared" si="1612"/>
        <v/>
      </c>
      <c r="AN4799" s="11" t="str">
        <f t="shared" si="1613"/>
        <v/>
      </c>
      <c r="AO4799" s="11" t="str">
        <f t="shared" si="1614"/>
        <v/>
      </c>
      <c r="AP4799" s="11" t="str">
        <f t="shared" si="1615"/>
        <v/>
      </c>
      <c r="AT4799" s="11" t="str">
        <f t="shared" si="1616"/>
        <v/>
      </c>
      <c r="AU4799" s="11" t="str">
        <f t="shared" si="1617"/>
        <v/>
      </c>
      <c r="AV4799" s="11" t="str">
        <f t="shared" si="1618"/>
        <v/>
      </c>
      <c r="AW4799" s="11" t="str">
        <f t="shared" si="1619"/>
        <v/>
      </c>
      <c r="AX4799" s="11" t="str">
        <f t="shared" si="1620"/>
        <v/>
      </c>
      <c r="AY4799" s="11" t="str">
        <f t="shared" si="1621"/>
        <v/>
      </c>
      <c r="AZ4799" s="11" t="str">
        <f t="shared" si="1622"/>
        <v/>
      </c>
      <c r="BA4799" s="11" t="str">
        <f t="shared" si="1623"/>
        <v xml:space="preserve"> </v>
      </c>
      <c r="BB4799" s="11" t="str">
        <f>IFERROR(IF(AW4799="","",VLOOKUP(AW4799,SUSS!R:S,2,FALSE)),AY4799*SUSS!$M$2)</f>
        <v/>
      </c>
      <c r="BC4799" s="11" t="str">
        <f t="shared" si="1624"/>
        <v/>
      </c>
    </row>
    <row r="4800" spans="29:55">
      <c r="AC4800" s="11" t="str">
        <f t="shared" si="1604"/>
        <v/>
      </c>
      <c r="AD4800" s="11" t="str">
        <f t="shared" si="1605"/>
        <v/>
      </c>
      <c r="AE4800" s="11" t="str">
        <f t="shared" si="1606"/>
        <v/>
      </c>
      <c r="AF4800" s="11" t="str">
        <f t="shared" si="1607"/>
        <v/>
      </c>
      <c r="AG4800" s="11" t="str">
        <f t="shared" si="1608"/>
        <v/>
      </c>
      <c r="AH4800" s="11" t="str">
        <f t="shared" si="1609"/>
        <v/>
      </c>
      <c r="AI4800" s="11" t="str">
        <f t="shared" si="1610"/>
        <v/>
      </c>
      <c r="AJ4800" s="11" t="str">
        <f t="shared" si="1611"/>
        <v/>
      </c>
      <c r="AK4800" s="11" t="str">
        <f t="shared" si="1612"/>
        <v/>
      </c>
      <c r="AN4800" s="11" t="str">
        <f t="shared" si="1613"/>
        <v/>
      </c>
      <c r="AO4800" s="11" t="str">
        <f t="shared" si="1614"/>
        <v/>
      </c>
      <c r="AP4800" s="11" t="str">
        <f t="shared" si="1615"/>
        <v/>
      </c>
      <c r="AT4800" s="11" t="str">
        <f t="shared" si="1616"/>
        <v/>
      </c>
      <c r="AU4800" s="11" t="str">
        <f t="shared" si="1617"/>
        <v/>
      </c>
      <c r="AV4800" s="11" t="str">
        <f t="shared" si="1618"/>
        <v/>
      </c>
      <c r="AW4800" s="11" t="str">
        <f t="shared" si="1619"/>
        <v/>
      </c>
      <c r="AX4800" s="11" t="str">
        <f t="shared" si="1620"/>
        <v/>
      </c>
      <c r="AY4800" s="11" t="str">
        <f t="shared" si="1621"/>
        <v/>
      </c>
      <c r="AZ4800" s="11" t="str">
        <f t="shared" si="1622"/>
        <v/>
      </c>
      <c r="BA4800" s="11" t="str">
        <f t="shared" si="1623"/>
        <v xml:space="preserve"> </v>
      </c>
      <c r="BB4800" s="11" t="str">
        <f>IFERROR(IF(AW4800="","",VLOOKUP(AW4800,SUSS!R:S,2,FALSE)),AY4800*SUSS!$M$2)</f>
        <v/>
      </c>
      <c r="BC4800" s="11" t="str">
        <f t="shared" si="1624"/>
        <v/>
      </c>
    </row>
    <row r="4801" spans="29:55">
      <c r="AC4801" s="11" t="str">
        <f t="shared" si="1604"/>
        <v/>
      </c>
      <c r="AD4801" s="11" t="str">
        <f t="shared" si="1605"/>
        <v/>
      </c>
      <c r="AE4801" s="11" t="str">
        <f t="shared" si="1606"/>
        <v/>
      </c>
      <c r="AF4801" s="11" t="str">
        <f t="shared" si="1607"/>
        <v/>
      </c>
      <c r="AG4801" s="11" t="str">
        <f t="shared" si="1608"/>
        <v/>
      </c>
      <c r="AH4801" s="11" t="str">
        <f t="shared" si="1609"/>
        <v/>
      </c>
      <c r="AI4801" s="11" t="str">
        <f t="shared" si="1610"/>
        <v/>
      </c>
      <c r="AJ4801" s="11" t="str">
        <f t="shared" si="1611"/>
        <v/>
      </c>
      <c r="AK4801" s="11" t="str">
        <f t="shared" si="1612"/>
        <v/>
      </c>
      <c r="AN4801" s="11" t="str">
        <f t="shared" si="1613"/>
        <v/>
      </c>
      <c r="AO4801" s="11" t="str">
        <f t="shared" si="1614"/>
        <v/>
      </c>
      <c r="AP4801" s="11" t="str">
        <f t="shared" si="1615"/>
        <v/>
      </c>
      <c r="AT4801" s="11" t="str">
        <f t="shared" si="1616"/>
        <v/>
      </c>
      <c r="AU4801" s="11" t="str">
        <f t="shared" si="1617"/>
        <v/>
      </c>
      <c r="AV4801" s="11" t="str">
        <f t="shared" si="1618"/>
        <v/>
      </c>
      <c r="AW4801" s="11" t="str">
        <f t="shared" si="1619"/>
        <v/>
      </c>
      <c r="AX4801" s="11" t="str">
        <f t="shared" si="1620"/>
        <v/>
      </c>
      <c r="AY4801" s="11" t="str">
        <f t="shared" si="1621"/>
        <v/>
      </c>
      <c r="AZ4801" s="11" t="str">
        <f t="shared" si="1622"/>
        <v/>
      </c>
      <c r="BA4801" s="11" t="str">
        <f t="shared" si="1623"/>
        <v xml:space="preserve"> </v>
      </c>
      <c r="BB4801" s="11" t="str">
        <f>IFERROR(IF(AW4801="","",VLOOKUP(AW4801,SUSS!R:S,2,FALSE)),AY4801*SUSS!$M$2)</f>
        <v/>
      </c>
      <c r="BC4801" s="11" t="str">
        <f t="shared" si="1624"/>
        <v/>
      </c>
    </row>
    <row r="4802" spans="29:55">
      <c r="AC4802" s="11" t="str">
        <f t="shared" si="1604"/>
        <v/>
      </c>
      <c r="AD4802" s="11" t="str">
        <f t="shared" si="1605"/>
        <v/>
      </c>
      <c r="AE4802" s="11" t="str">
        <f t="shared" si="1606"/>
        <v/>
      </c>
      <c r="AF4802" s="11" t="str">
        <f t="shared" si="1607"/>
        <v/>
      </c>
      <c r="AG4802" s="11" t="str">
        <f t="shared" si="1608"/>
        <v/>
      </c>
      <c r="AH4802" s="11" t="str">
        <f t="shared" si="1609"/>
        <v/>
      </c>
      <c r="AI4802" s="11" t="str">
        <f t="shared" si="1610"/>
        <v/>
      </c>
      <c r="AJ4802" s="11" t="str">
        <f t="shared" si="1611"/>
        <v/>
      </c>
      <c r="AK4802" s="11" t="str">
        <f t="shared" si="1612"/>
        <v/>
      </c>
      <c r="AN4802" s="11" t="str">
        <f t="shared" si="1613"/>
        <v/>
      </c>
      <c r="AO4802" s="11" t="str">
        <f t="shared" si="1614"/>
        <v/>
      </c>
      <c r="AP4802" s="11" t="str">
        <f t="shared" si="1615"/>
        <v/>
      </c>
      <c r="AT4802" s="11" t="str">
        <f t="shared" si="1616"/>
        <v/>
      </c>
      <c r="AU4802" s="11" t="str">
        <f t="shared" si="1617"/>
        <v/>
      </c>
      <c r="AV4802" s="11" t="str">
        <f t="shared" si="1618"/>
        <v/>
      </c>
      <c r="AW4802" s="11" t="str">
        <f t="shared" si="1619"/>
        <v/>
      </c>
      <c r="AX4802" s="11" t="str">
        <f t="shared" si="1620"/>
        <v/>
      </c>
      <c r="AY4802" s="11" t="str">
        <f t="shared" si="1621"/>
        <v/>
      </c>
      <c r="AZ4802" s="11" t="str">
        <f t="shared" si="1622"/>
        <v/>
      </c>
      <c r="BA4802" s="11" t="str">
        <f t="shared" si="1623"/>
        <v xml:space="preserve"> </v>
      </c>
      <c r="BB4802" s="11" t="str">
        <f>IFERROR(IF(AW4802="","",VLOOKUP(AW4802,SUSS!R:S,2,FALSE)),AY4802*SUSS!$M$2)</f>
        <v/>
      </c>
      <c r="BC4802" s="11" t="str">
        <f t="shared" si="1624"/>
        <v/>
      </c>
    </row>
    <row r="4803" spans="29:55">
      <c r="AC4803" s="11" t="str">
        <f t="shared" si="1604"/>
        <v/>
      </c>
      <c r="AD4803" s="11" t="str">
        <f t="shared" si="1605"/>
        <v/>
      </c>
      <c r="AE4803" s="11" t="str">
        <f t="shared" si="1606"/>
        <v/>
      </c>
      <c r="AF4803" s="11" t="str">
        <f t="shared" si="1607"/>
        <v/>
      </c>
      <c r="AG4803" s="11" t="str">
        <f t="shared" si="1608"/>
        <v/>
      </c>
      <c r="AH4803" s="11" t="str">
        <f t="shared" si="1609"/>
        <v/>
      </c>
      <c r="AI4803" s="11" t="str">
        <f t="shared" si="1610"/>
        <v/>
      </c>
      <c r="AJ4803" s="11" t="str">
        <f t="shared" si="1611"/>
        <v/>
      </c>
      <c r="AK4803" s="11" t="str">
        <f t="shared" si="1612"/>
        <v/>
      </c>
      <c r="AN4803" s="11" t="str">
        <f t="shared" si="1613"/>
        <v/>
      </c>
      <c r="AO4803" s="11" t="str">
        <f t="shared" si="1614"/>
        <v/>
      </c>
      <c r="AP4803" s="11" t="str">
        <f t="shared" si="1615"/>
        <v/>
      </c>
      <c r="AT4803" s="11" t="str">
        <f t="shared" si="1616"/>
        <v/>
      </c>
      <c r="AU4803" s="11" t="str">
        <f t="shared" si="1617"/>
        <v/>
      </c>
      <c r="AV4803" s="11" t="str">
        <f t="shared" si="1618"/>
        <v/>
      </c>
      <c r="AW4803" s="11" t="str">
        <f t="shared" si="1619"/>
        <v/>
      </c>
      <c r="AX4803" s="11" t="str">
        <f t="shared" si="1620"/>
        <v/>
      </c>
      <c r="AY4803" s="11" t="str">
        <f t="shared" si="1621"/>
        <v/>
      </c>
      <c r="AZ4803" s="11" t="str">
        <f t="shared" si="1622"/>
        <v/>
      </c>
      <c r="BA4803" s="11" t="str">
        <f t="shared" si="1623"/>
        <v xml:space="preserve"> </v>
      </c>
      <c r="BB4803" s="11" t="str">
        <f>IFERROR(IF(AW4803="","",VLOOKUP(AW4803,SUSS!R:S,2,FALSE)),AY4803*SUSS!$M$2)</f>
        <v/>
      </c>
      <c r="BC4803" s="11" t="str">
        <f t="shared" si="1624"/>
        <v/>
      </c>
    </row>
    <row r="4804" spans="29:55">
      <c r="AC4804" s="11" t="str">
        <f t="shared" si="1604"/>
        <v/>
      </c>
      <c r="AD4804" s="11" t="str">
        <f t="shared" si="1605"/>
        <v/>
      </c>
      <c r="AE4804" s="11" t="str">
        <f t="shared" si="1606"/>
        <v/>
      </c>
      <c r="AF4804" s="11" t="str">
        <f t="shared" si="1607"/>
        <v/>
      </c>
      <c r="AG4804" s="11" t="str">
        <f t="shared" si="1608"/>
        <v/>
      </c>
      <c r="AH4804" s="11" t="str">
        <f t="shared" si="1609"/>
        <v/>
      </c>
      <c r="AI4804" s="11" t="str">
        <f t="shared" si="1610"/>
        <v/>
      </c>
      <c r="AJ4804" s="11" t="str">
        <f t="shared" si="1611"/>
        <v/>
      </c>
      <c r="AK4804" s="11" t="str">
        <f t="shared" si="1612"/>
        <v/>
      </c>
      <c r="AN4804" s="11" t="str">
        <f t="shared" si="1613"/>
        <v/>
      </c>
      <c r="AO4804" s="11" t="str">
        <f t="shared" si="1614"/>
        <v/>
      </c>
      <c r="AP4804" s="11" t="str">
        <f t="shared" si="1615"/>
        <v/>
      </c>
      <c r="AT4804" s="11" t="str">
        <f t="shared" si="1616"/>
        <v/>
      </c>
      <c r="AU4804" s="11" t="str">
        <f t="shared" si="1617"/>
        <v/>
      </c>
      <c r="AV4804" s="11" t="str">
        <f t="shared" si="1618"/>
        <v/>
      </c>
      <c r="AW4804" s="11" t="str">
        <f t="shared" si="1619"/>
        <v/>
      </c>
      <c r="AX4804" s="11" t="str">
        <f t="shared" si="1620"/>
        <v/>
      </c>
      <c r="AY4804" s="11" t="str">
        <f t="shared" si="1621"/>
        <v/>
      </c>
      <c r="AZ4804" s="11" t="str">
        <f t="shared" si="1622"/>
        <v/>
      </c>
      <c r="BA4804" s="11" t="str">
        <f t="shared" si="1623"/>
        <v xml:space="preserve"> </v>
      </c>
      <c r="BB4804" s="11" t="str">
        <f>IFERROR(IF(AW4804="","",VLOOKUP(AW4804,SUSS!R:S,2,FALSE)),AY4804*SUSS!$M$2)</f>
        <v/>
      </c>
      <c r="BC4804" s="11" t="str">
        <f t="shared" si="1624"/>
        <v/>
      </c>
    </row>
    <row r="4805" spans="29:55">
      <c r="AC4805" s="11" t="str">
        <f t="shared" si="1604"/>
        <v/>
      </c>
      <c r="AD4805" s="11" t="str">
        <f t="shared" si="1605"/>
        <v/>
      </c>
      <c r="AE4805" s="11" t="str">
        <f t="shared" si="1606"/>
        <v/>
      </c>
      <c r="AF4805" s="11" t="str">
        <f t="shared" si="1607"/>
        <v/>
      </c>
      <c r="AG4805" s="11" t="str">
        <f t="shared" si="1608"/>
        <v/>
      </c>
      <c r="AH4805" s="11" t="str">
        <f t="shared" si="1609"/>
        <v/>
      </c>
      <c r="AI4805" s="11" t="str">
        <f t="shared" si="1610"/>
        <v/>
      </c>
      <c r="AJ4805" s="11" t="str">
        <f t="shared" si="1611"/>
        <v/>
      </c>
      <c r="AK4805" s="11" t="str">
        <f t="shared" si="1612"/>
        <v/>
      </c>
      <c r="AN4805" s="11" t="str">
        <f t="shared" si="1613"/>
        <v/>
      </c>
      <c r="AO4805" s="11" t="str">
        <f t="shared" si="1614"/>
        <v/>
      </c>
      <c r="AP4805" s="11" t="str">
        <f t="shared" si="1615"/>
        <v/>
      </c>
      <c r="AT4805" s="11" t="str">
        <f t="shared" si="1616"/>
        <v/>
      </c>
      <c r="AU4805" s="11" t="str">
        <f t="shared" si="1617"/>
        <v/>
      </c>
      <c r="AV4805" s="11" t="str">
        <f t="shared" si="1618"/>
        <v/>
      </c>
      <c r="AW4805" s="11" t="str">
        <f t="shared" si="1619"/>
        <v/>
      </c>
      <c r="AX4805" s="11" t="str">
        <f t="shared" si="1620"/>
        <v/>
      </c>
      <c r="AY4805" s="11" t="str">
        <f t="shared" si="1621"/>
        <v/>
      </c>
      <c r="AZ4805" s="11" t="str">
        <f t="shared" si="1622"/>
        <v/>
      </c>
      <c r="BA4805" s="11" t="str">
        <f t="shared" si="1623"/>
        <v xml:space="preserve"> </v>
      </c>
      <c r="BB4805" s="11" t="str">
        <f>IFERROR(IF(AW4805="","",VLOOKUP(AW4805,SUSS!R:S,2,FALSE)),AY4805*SUSS!$M$2)</f>
        <v/>
      </c>
      <c r="BC4805" s="11" t="str">
        <f t="shared" si="1624"/>
        <v/>
      </c>
    </row>
    <row r="4806" spans="29:55">
      <c r="AC4806" s="11" t="str">
        <f t="shared" si="1604"/>
        <v/>
      </c>
      <c r="AD4806" s="11" t="str">
        <f t="shared" si="1605"/>
        <v/>
      </c>
      <c r="AE4806" s="11" t="str">
        <f t="shared" si="1606"/>
        <v/>
      </c>
      <c r="AF4806" s="11" t="str">
        <f t="shared" si="1607"/>
        <v/>
      </c>
      <c r="AG4806" s="11" t="str">
        <f t="shared" si="1608"/>
        <v/>
      </c>
      <c r="AH4806" s="11" t="str">
        <f t="shared" si="1609"/>
        <v/>
      </c>
      <c r="AI4806" s="11" t="str">
        <f t="shared" si="1610"/>
        <v/>
      </c>
      <c r="AJ4806" s="11" t="str">
        <f t="shared" si="1611"/>
        <v/>
      </c>
      <c r="AK4806" s="11" t="str">
        <f t="shared" si="1612"/>
        <v/>
      </c>
      <c r="AN4806" s="11" t="str">
        <f t="shared" si="1613"/>
        <v/>
      </c>
      <c r="AO4806" s="11" t="str">
        <f t="shared" si="1614"/>
        <v/>
      </c>
      <c r="AP4806" s="11" t="str">
        <f t="shared" si="1615"/>
        <v/>
      </c>
      <c r="AT4806" s="11" t="str">
        <f t="shared" si="1616"/>
        <v/>
      </c>
      <c r="AU4806" s="11" t="str">
        <f t="shared" si="1617"/>
        <v/>
      </c>
      <c r="AV4806" s="11" t="str">
        <f t="shared" si="1618"/>
        <v/>
      </c>
      <c r="AW4806" s="11" t="str">
        <f t="shared" si="1619"/>
        <v/>
      </c>
      <c r="AX4806" s="11" t="str">
        <f t="shared" si="1620"/>
        <v/>
      </c>
      <c r="AY4806" s="11" t="str">
        <f t="shared" si="1621"/>
        <v/>
      </c>
      <c r="AZ4806" s="11" t="str">
        <f t="shared" si="1622"/>
        <v/>
      </c>
      <c r="BA4806" s="11" t="str">
        <f t="shared" si="1623"/>
        <v xml:space="preserve"> </v>
      </c>
      <c r="BB4806" s="11" t="str">
        <f>IFERROR(IF(AW4806="","",VLOOKUP(AW4806,SUSS!R:S,2,FALSE)),AY4806*SUSS!$M$2)</f>
        <v/>
      </c>
      <c r="BC4806" s="11" t="str">
        <f t="shared" si="1624"/>
        <v/>
      </c>
    </row>
    <row r="4807" spans="29:55">
      <c r="AC4807" s="11" t="str">
        <f t="shared" si="1604"/>
        <v/>
      </c>
      <c r="AD4807" s="11" t="str">
        <f t="shared" si="1605"/>
        <v/>
      </c>
      <c r="AE4807" s="11" t="str">
        <f t="shared" si="1606"/>
        <v/>
      </c>
      <c r="AF4807" s="11" t="str">
        <f t="shared" si="1607"/>
        <v/>
      </c>
      <c r="AG4807" s="11" t="str">
        <f t="shared" si="1608"/>
        <v/>
      </c>
      <c r="AH4807" s="11" t="str">
        <f t="shared" si="1609"/>
        <v/>
      </c>
      <c r="AI4807" s="11" t="str">
        <f t="shared" si="1610"/>
        <v/>
      </c>
      <c r="AJ4807" s="11" t="str">
        <f t="shared" si="1611"/>
        <v/>
      </c>
      <c r="AK4807" s="11" t="str">
        <f t="shared" si="1612"/>
        <v/>
      </c>
      <c r="AN4807" s="11" t="str">
        <f t="shared" si="1613"/>
        <v/>
      </c>
      <c r="AO4807" s="11" t="str">
        <f t="shared" si="1614"/>
        <v/>
      </c>
      <c r="AP4807" s="11" t="str">
        <f t="shared" si="1615"/>
        <v/>
      </c>
      <c r="AT4807" s="11" t="str">
        <f t="shared" si="1616"/>
        <v/>
      </c>
      <c r="AU4807" s="11" t="str">
        <f t="shared" si="1617"/>
        <v/>
      </c>
      <c r="AV4807" s="11" t="str">
        <f t="shared" si="1618"/>
        <v/>
      </c>
      <c r="AW4807" s="11" t="str">
        <f t="shared" si="1619"/>
        <v/>
      </c>
      <c r="AX4807" s="11" t="str">
        <f t="shared" si="1620"/>
        <v/>
      </c>
      <c r="AY4807" s="11" t="str">
        <f t="shared" si="1621"/>
        <v/>
      </c>
      <c r="AZ4807" s="11" t="str">
        <f t="shared" si="1622"/>
        <v/>
      </c>
      <c r="BA4807" s="11" t="str">
        <f t="shared" si="1623"/>
        <v xml:space="preserve"> </v>
      </c>
      <c r="BB4807" s="11" t="str">
        <f>IFERROR(IF(AW4807="","",VLOOKUP(AW4807,SUSS!R:S,2,FALSE)),AY4807*SUSS!$M$2)</f>
        <v/>
      </c>
      <c r="BC4807" s="11" t="str">
        <f t="shared" si="1624"/>
        <v/>
      </c>
    </row>
    <row r="4808" spans="29:55">
      <c r="AC4808" s="11" t="str">
        <f t="shared" si="1604"/>
        <v/>
      </c>
      <c r="AD4808" s="11" t="str">
        <f t="shared" si="1605"/>
        <v/>
      </c>
      <c r="AE4808" s="11" t="str">
        <f t="shared" si="1606"/>
        <v/>
      </c>
      <c r="AF4808" s="11" t="str">
        <f t="shared" si="1607"/>
        <v/>
      </c>
      <c r="AG4808" s="11" t="str">
        <f t="shared" si="1608"/>
        <v/>
      </c>
      <c r="AH4808" s="11" t="str">
        <f t="shared" si="1609"/>
        <v/>
      </c>
      <c r="AI4808" s="11" t="str">
        <f t="shared" si="1610"/>
        <v/>
      </c>
      <c r="AJ4808" s="11" t="str">
        <f t="shared" si="1611"/>
        <v/>
      </c>
      <c r="AK4808" s="11" t="str">
        <f t="shared" si="1612"/>
        <v/>
      </c>
      <c r="AN4808" s="11" t="str">
        <f t="shared" si="1613"/>
        <v/>
      </c>
      <c r="AO4808" s="11" t="str">
        <f t="shared" si="1614"/>
        <v/>
      </c>
      <c r="AP4808" s="11" t="str">
        <f t="shared" si="1615"/>
        <v/>
      </c>
      <c r="AT4808" s="11" t="str">
        <f t="shared" si="1616"/>
        <v/>
      </c>
      <c r="AU4808" s="11" t="str">
        <f t="shared" si="1617"/>
        <v/>
      </c>
      <c r="AV4808" s="11" t="str">
        <f t="shared" si="1618"/>
        <v/>
      </c>
      <c r="AW4808" s="11" t="str">
        <f t="shared" si="1619"/>
        <v/>
      </c>
      <c r="AX4808" s="11" t="str">
        <f t="shared" si="1620"/>
        <v/>
      </c>
      <c r="AY4808" s="11" t="str">
        <f t="shared" si="1621"/>
        <v/>
      </c>
      <c r="AZ4808" s="11" t="str">
        <f t="shared" si="1622"/>
        <v/>
      </c>
      <c r="BA4808" s="11" t="str">
        <f t="shared" si="1623"/>
        <v xml:space="preserve"> </v>
      </c>
      <c r="BB4808" s="11" t="str">
        <f>IFERROR(IF(AW4808="","",VLOOKUP(AW4808,SUSS!R:S,2,FALSE)),AY4808*SUSS!$M$2)</f>
        <v/>
      </c>
      <c r="BC4808" s="11" t="str">
        <f t="shared" si="1624"/>
        <v/>
      </c>
    </row>
    <row r="4809" spans="29:55">
      <c r="AC4809" s="11" t="str">
        <f t="shared" si="1604"/>
        <v/>
      </c>
      <c r="AD4809" s="11" t="str">
        <f t="shared" si="1605"/>
        <v/>
      </c>
      <c r="AE4809" s="11" t="str">
        <f t="shared" si="1606"/>
        <v/>
      </c>
      <c r="AF4809" s="11" t="str">
        <f t="shared" si="1607"/>
        <v/>
      </c>
      <c r="AG4809" s="11" t="str">
        <f t="shared" si="1608"/>
        <v/>
      </c>
      <c r="AH4809" s="11" t="str">
        <f t="shared" si="1609"/>
        <v/>
      </c>
      <c r="AI4809" s="11" t="str">
        <f t="shared" si="1610"/>
        <v/>
      </c>
      <c r="AJ4809" s="11" t="str">
        <f t="shared" si="1611"/>
        <v/>
      </c>
      <c r="AK4809" s="11" t="str">
        <f t="shared" si="1612"/>
        <v/>
      </c>
      <c r="AN4809" s="11" t="str">
        <f t="shared" si="1613"/>
        <v/>
      </c>
      <c r="AO4809" s="11" t="str">
        <f t="shared" si="1614"/>
        <v/>
      </c>
      <c r="AP4809" s="11" t="str">
        <f t="shared" si="1615"/>
        <v/>
      </c>
      <c r="AT4809" s="11" t="str">
        <f t="shared" si="1616"/>
        <v/>
      </c>
      <c r="AU4809" s="11" t="str">
        <f t="shared" si="1617"/>
        <v/>
      </c>
      <c r="AV4809" s="11" t="str">
        <f t="shared" si="1618"/>
        <v/>
      </c>
      <c r="AW4809" s="11" t="str">
        <f t="shared" si="1619"/>
        <v/>
      </c>
      <c r="AX4809" s="11" t="str">
        <f t="shared" si="1620"/>
        <v/>
      </c>
      <c r="AY4809" s="11" t="str">
        <f t="shared" si="1621"/>
        <v/>
      </c>
      <c r="AZ4809" s="11" t="str">
        <f t="shared" si="1622"/>
        <v/>
      </c>
      <c r="BA4809" s="11" t="str">
        <f t="shared" si="1623"/>
        <v xml:space="preserve"> </v>
      </c>
      <c r="BB4809" s="11" t="str">
        <f>IFERROR(IF(AW4809="","",VLOOKUP(AW4809,SUSS!R:S,2,FALSE)),AY4809*SUSS!$M$2)</f>
        <v/>
      </c>
      <c r="BC4809" s="11" t="str">
        <f t="shared" si="1624"/>
        <v/>
      </c>
    </row>
    <row r="4810" spans="29:55">
      <c r="AC4810" s="11" t="str">
        <f t="shared" si="1604"/>
        <v/>
      </c>
      <c r="AD4810" s="11" t="str">
        <f t="shared" si="1605"/>
        <v/>
      </c>
      <c r="AE4810" s="11" t="str">
        <f t="shared" si="1606"/>
        <v/>
      </c>
      <c r="AF4810" s="11" t="str">
        <f t="shared" si="1607"/>
        <v/>
      </c>
      <c r="AG4810" s="11" t="str">
        <f t="shared" si="1608"/>
        <v/>
      </c>
      <c r="AH4810" s="11" t="str">
        <f t="shared" si="1609"/>
        <v/>
      </c>
      <c r="AI4810" s="11" t="str">
        <f t="shared" si="1610"/>
        <v/>
      </c>
      <c r="AJ4810" s="11" t="str">
        <f t="shared" si="1611"/>
        <v/>
      </c>
      <c r="AK4810" s="11" t="str">
        <f t="shared" si="1612"/>
        <v/>
      </c>
      <c r="AN4810" s="11" t="str">
        <f t="shared" si="1613"/>
        <v/>
      </c>
      <c r="AO4810" s="11" t="str">
        <f t="shared" si="1614"/>
        <v/>
      </c>
      <c r="AP4810" s="11" t="str">
        <f t="shared" si="1615"/>
        <v/>
      </c>
      <c r="AT4810" s="11" t="str">
        <f t="shared" si="1616"/>
        <v/>
      </c>
      <c r="AU4810" s="11" t="str">
        <f t="shared" si="1617"/>
        <v/>
      </c>
      <c r="AV4810" s="11" t="str">
        <f t="shared" si="1618"/>
        <v/>
      </c>
      <c r="AW4810" s="11" t="str">
        <f t="shared" si="1619"/>
        <v/>
      </c>
      <c r="AX4810" s="11" t="str">
        <f t="shared" si="1620"/>
        <v/>
      </c>
      <c r="AY4810" s="11" t="str">
        <f t="shared" si="1621"/>
        <v/>
      </c>
      <c r="AZ4810" s="11" t="str">
        <f t="shared" si="1622"/>
        <v/>
      </c>
      <c r="BA4810" s="11" t="str">
        <f t="shared" si="1623"/>
        <v xml:space="preserve"> </v>
      </c>
      <c r="BB4810" s="11" t="str">
        <f>IFERROR(IF(AW4810="","",VLOOKUP(AW4810,SUSS!R:S,2,FALSE)),AY4810*SUSS!$M$2)</f>
        <v/>
      </c>
      <c r="BC4810" s="11" t="str">
        <f t="shared" si="1624"/>
        <v/>
      </c>
    </row>
    <row r="4811" spans="29:55">
      <c r="AC4811" s="11" t="str">
        <f t="shared" si="1604"/>
        <v/>
      </c>
      <c r="AD4811" s="11" t="str">
        <f t="shared" si="1605"/>
        <v/>
      </c>
      <c r="AE4811" s="11" t="str">
        <f t="shared" si="1606"/>
        <v/>
      </c>
      <c r="AF4811" s="11" t="str">
        <f t="shared" si="1607"/>
        <v/>
      </c>
      <c r="AG4811" s="11" t="str">
        <f t="shared" si="1608"/>
        <v/>
      </c>
      <c r="AH4811" s="11" t="str">
        <f t="shared" si="1609"/>
        <v/>
      </c>
      <c r="AI4811" s="11" t="str">
        <f t="shared" si="1610"/>
        <v/>
      </c>
      <c r="AJ4811" s="11" t="str">
        <f t="shared" si="1611"/>
        <v/>
      </c>
      <c r="AK4811" s="11" t="str">
        <f t="shared" si="1612"/>
        <v/>
      </c>
      <c r="AN4811" s="11" t="str">
        <f t="shared" si="1613"/>
        <v/>
      </c>
      <c r="AO4811" s="11" t="str">
        <f t="shared" si="1614"/>
        <v/>
      </c>
      <c r="AP4811" s="11" t="str">
        <f t="shared" si="1615"/>
        <v/>
      </c>
      <c r="AT4811" s="11" t="str">
        <f t="shared" si="1616"/>
        <v/>
      </c>
      <c r="AU4811" s="11" t="str">
        <f t="shared" si="1617"/>
        <v/>
      </c>
      <c r="AV4811" s="11" t="str">
        <f t="shared" si="1618"/>
        <v/>
      </c>
      <c r="AW4811" s="11" t="str">
        <f t="shared" si="1619"/>
        <v/>
      </c>
      <c r="AX4811" s="11" t="str">
        <f t="shared" si="1620"/>
        <v/>
      </c>
      <c r="AY4811" s="11" t="str">
        <f t="shared" si="1621"/>
        <v/>
      </c>
      <c r="AZ4811" s="11" t="str">
        <f t="shared" si="1622"/>
        <v/>
      </c>
      <c r="BA4811" s="11" t="str">
        <f t="shared" si="1623"/>
        <v xml:space="preserve"> </v>
      </c>
      <c r="BB4811" s="11" t="str">
        <f>IFERROR(IF(AW4811="","",VLOOKUP(AW4811,SUSS!R:S,2,FALSE)),AY4811*SUSS!$M$2)</f>
        <v/>
      </c>
      <c r="BC4811" s="11" t="str">
        <f t="shared" si="1624"/>
        <v/>
      </c>
    </row>
    <row r="4812" spans="29:55">
      <c r="AC4812" s="11" t="str">
        <f t="shared" si="1604"/>
        <v/>
      </c>
      <c r="AD4812" s="11" t="str">
        <f t="shared" si="1605"/>
        <v/>
      </c>
      <c r="AE4812" s="11" t="str">
        <f t="shared" si="1606"/>
        <v/>
      </c>
      <c r="AF4812" s="11" t="str">
        <f t="shared" si="1607"/>
        <v/>
      </c>
      <c r="AG4812" s="11" t="str">
        <f t="shared" si="1608"/>
        <v/>
      </c>
      <c r="AH4812" s="11" t="str">
        <f t="shared" si="1609"/>
        <v/>
      </c>
      <c r="AI4812" s="11" t="str">
        <f t="shared" si="1610"/>
        <v/>
      </c>
      <c r="AJ4812" s="11" t="str">
        <f t="shared" si="1611"/>
        <v/>
      </c>
      <c r="AK4812" s="11" t="str">
        <f t="shared" si="1612"/>
        <v/>
      </c>
      <c r="AN4812" s="11" t="str">
        <f t="shared" si="1613"/>
        <v/>
      </c>
      <c r="AO4812" s="11" t="str">
        <f t="shared" si="1614"/>
        <v/>
      </c>
      <c r="AP4812" s="11" t="str">
        <f t="shared" si="1615"/>
        <v/>
      </c>
      <c r="AT4812" s="11" t="str">
        <f t="shared" si="1616"/>
        <v/>
      </c>
      <c r="AU4812" s="11" t="str">
        <f t="shared" si="1617"/>
        <v/>
      </c>
      <c r="AV4812" s="11" t="str">
        <f t="shared" si="1618"/>
        <v/>
      </c>
      <c r="AW4812" s="11" t="str">
        <f t="shared" si="1619"/>
        <v/>
      </c>
      <c r="AX4812" s="11" t="str">
        <f t="shared" si="1620"/>
        <v/>
      </c>
      <c r="AY4812" s="11" t="str">
        <f t="shared" si="1621"/>
        <v/>
      </c>
      <c r="AZ4812" s="11" t="str">
        <f t="shared" si="1622"/>
        <v/>
      </c>
      <c r="BA4812" s="11" t="str">
        <f t="shared" si="1623"/>
        <v xml:space="preserve"> </v>
      </c>
      <c r="BB4812" s="11" t="str">
        <f>IFERROR(IF(AW4812="","",VLOOKUP(AW4812,SUSS!R:S,2,FALSE)),AY4812*SUSS!$M$2)</f>
        <v/>
      </c>
      <c r="BC4812" s="11" t="str">
        <f t="shared" si="1624"/>
        <v/>
      </c>
    </row>
    <row r="4813" spans="29:55">
      <c r="AC4813" s="11" t="str">
        <f t="shared" si="1604"/>
        <v/>
      </c>
      <c r="AD4813" s="11" t="str">
        <f t="shared" si="1605"/>
        <v/>
      </c>
      <c r="AE4813" s="11" t="str">
        <f t="shared" si="1606"/>
        <v/>
      </c>
      <c r="AF4813" s="11" t="str">
        <f t="shared" si="1607"/>
        <v/>
      </c>
      <c r="AG4813" s="11" t="str">
        <f t="shared" si="1608"/>
        <v/>
      </c>
      <c r="AH4813" s="11" t="str">
        <f t="shared" si="1609"/>
        <v/>
      </c>
      <c r="AI4813" s="11" t="str">
        <f t="shared" si="1610"/>
        <v/>
      </c>
      <c r="AJ4813" s="11" t="str">
        <f t="shared" si="1611"/>
        <v/>
      </c>
      <c r="AK4813" s="11" t="str">
        <f t="shared" si="1612"/>
        <v/>
      </c>
      <c r="AN4813" s="11" t="str">
        <f t="shared" si="1613"/>
        <v/>
      </c>
      <c r="AO4813" s="11" t="str">
        <f t="shared" si="1614"/>
        <v/>
      </c>
      <c r="AP4813" s="11" t="str">
        <f t="shared" si="1615"/>
        <v/>
      </c>
      <c r="AT4813" s="11" t="str">
        <f t="shared" si="1616"/>
        <v/>
      </c>
      <c r="AU4813" s="11" t="str">
        <f t="shared" si="1617"/>
        <v/>
      </c>
      <c r="AV4813" s="11" t="str">
        <f t="shared" si="1618"/>
        <v/>
      </c>
      <c r="AW4813" s="11" t="str">
        <f t="shared" si="1619"/>
        <v/>
      </c>
      <c r="AX4813" s="11" t="str">
        <f t="shared" si="1620"/>
        <v/>
      </c>
      <c r="AY4813" s="11" t="str">
        <f t="shared" si="1621"/>
        <v/>
      </c>
      <c r="AZ4813" s="11" t="str">
        <f t="shared" si="1622"/>
        <v/>
      </c>
      <c r="BA4813" s="11" t="str">
        <f t="shared" si="1623"/>
        <v xml:space="preserve"> </v>
      </c>
      <c r="BB4813" s="11" t="str">
        <f>IFERROR(IF(AW4813="","",VLOOKUP(AW4813,SUSS!R:S,2,FALSE)),AY4813*SUSS!$M$2)</f>
        <v/>
      </c>
      <c r="BC4813" s="11" t="str">
        <f t="shared" si="1624"/>
        <v/>
      </c>
    </row>
    <row r="4814" spans="29:55">
      <c r="AC4814" s="11" t="str">
        <f t="shared" si="1604"/>
        <v/>
      </c>
      <c r="AD4814" s="11" t="str">
        <f t="shared" si="1605"/>
        <v/>
      </c>
      <c r="AE4814" s="11" t="str">
        <f t="shared" si="1606"/>
        <v/>
      </c>
      <c r="AF4814" s="11" t="str">
        <f t="shared" si="1607"/>
        <v/>
      </c>
      <c r="AG4814" s="11" t="str">
        <f t="shared" si="1608"/>
        <v/>
      </c>
      <c r="AH4814" s="11" t="str">
        <f t="shared" si="1609"/>
        <v/>
      </c>
      <c r="AI4814" s="11" t="str">
        <f t="shared" si="1610"/>
        <v/>
      </c>
      <c r="AJ4814" s="11" t="str">
        <f t="shared" si="1611"/>
        <v/>
      </c>
      <c r="AK4814" s="11" t="str">
        <f t="shared" si="1612"/>
        <v/>
      </c>
      <c r="AN4814" s="11" t="str">
        <f t="shared" si="1613"/>
        <v/>
      </c>
      <c r="AO4814" s="11" t="str">
        <f t="shared" si="1614"/>
        <v/>
      </c>
      <c r="AP4814" s="11" t="str">
        <f t="shared" si="1615"/>
        <v/>
      </c>
      <c r="AT4814" s="11" t="str">
        <f t="shared" si="1616"/>
        <v/>
      </c>
      <c r="AU4814" s="11" t="str">
        <f t="shared" si="1617"/>
        <v/>
      </c>
      <c r="AV4814" s="11" t="str">
        <f t="shared" si="1618"/>
        <v/>
      </c>
      <c r="AW4814" s="11" t="str">
        <f t="shared" si="1619"/>
        <v/>
      </c>
      <c r="AX4814" s="11" t="str">
        <f t="shared" si="1620"/>
        <v/>
      </c>
      <c r="AY4814" s="11" t="str">
        <f t="shared" si="1621"/>
        <v/>
      </c>
      <c r="AZ4814" s="11" t="str">
        <f t="shared" si="1622"/>
        <v/>
      </c>
      <c r="BA4814" s="11" t="str">
        <f t="shared" si="1623"/>
        <v xml:space="preserve"> </v>
      </c>
      <c r="BB4814" s="11" t="str">
        <f>IFERROR(IF(AW4814="","",VLOOKUP(AW4814,SUSS!R:S,2,FALSE)),AY4814*SUSS!$M$2)</f>
        <v/>
      </c>
      <c r="BC4814" s="11" t="str">
        <f t="shared" si="1624"/>
        <v/>
      </c>
    </row>
    <row r="4815" spans="29:55">
      <c r="AC4815" s="11" t="str">
        <f t="shared" si="1604"/>
        <v/>
      </c>
      <c r="AD4815" s="11" t="str">
        <f t="shared" si="1605"/>
        <v/>
      </c>
      <c r="AE4815" s="11" t="str">
        <f t="shared" si="1606"/>
        <v/>
      </c>
      <c r="AF4815" s="11" t="str">
        <f t="shared" si="1607"/>
        <v/>
      </c>
      <c r="AG4815" s="11" t="str">
        <f t="shared" si="1608"/>
        <v/>
      </c>
      <c r="AH4815" s="11" t="str">
        <f t="shared" si="1609"/>
        <v/>
      </c>
      <c r="AI4815" s="11" t="str">
        <f t="shared" si="1610"/>
        <v/>
      </c>
      <c r="AJ4815" s="11" t="str">
        <f t="shared" si="1611"/>
        <v/>
      </c>
      <c r="AK4815" s="11" t="str">
        <f t="shared" si="1612"/>
        <v/>
      </c>
      <c r="AN4815" s="11" t="str">
        <f t="shared" si="1613"/>
        <v/>
      </c>
      <c r="AO4815" s="11" t="str">
        <f t="shared" si="1614"/>
        <v/>
      </c>
      <c r="AP4815" s="11" t="str">
        <f t="shared" si="1615"/>
        <v/>
      </c>
      <c r="AT4815" s="11" t="str">
        <f t="shared" si="1616"/>
        <v/>
      </c>
      <c r="AU4815" s="11" t="str">
        <f t="shared" si="1617"/>
        <v/>
      </c>
      <c r="AV4815" s="11" t="str">
        <f t="shared" si="1618"/>
        <v/>
      </c>
      <c r="AW4815" s="11" t="str">
        <f t="shared" si="1619"/>
        <v/>
      </c>
      <c r="AX4815" s="11" t="str">
        <f t="shared" si="1620"/>
        <v/>
      </c>
      <c r="AY4815" s="11" t="str">
        <f t="shared" si="1621"/>
        <v/>
      </c>
      <c r="AZ4815" s="11" t="str">
        <f t="shared" si="1622"/>
        <v/>
      </c>
      <c r="BA4815" s="11" t="str">
        <f t="shared" si="1623"/>
        <v xml:space="preserve"> </v>
      </c>
      <c r="BB4815" s="11" t="str">
        <f>IFERROR(IF(AW4815="","",VLOOKUP(AW4815,SUSS!R:S,2,FALSE)),AY4815*SUSS!$M$2)</f>
        <v/>
      </c>
      <c r="BC4815" s="11" t="str">
        <f t="shared" si="1624"/>
        <v/>
      </c>
    </row>
    <row r="4816" spans="29:55">
      <c r="AC4816" s="11" t="str">
        <f t="shared" si="1604"/>
        <v/>
      </c>
      <c r="AD4816" s="11" t="str">
        <f t="shared" si="1605"/>
        <v/>
      </c>
      <c r="AE4816" s="11" t="str">
        <f t="shared" si="1606"/>
        <v/>
      </c>
      <c r="AF4816" s="11" t="str">
        <f t="shared" si="1607"/>
        <v/>
      </c>
      <c r="AG4816" s="11" t="str">
        <f t="shared" si="1608"/>
        <v/>
      </c>
      <c r="AH4816" s="11" t="str">
        <f t="shared" si="1609"/>
        <v/>
      </c>
      <c r="AI4816" s="11" t="str">
        <f t="shared" si="1610"/>
        <v/>
      </c>
      <c r="AJ4816" s="11" t="str">
        <f t="shared" si="1611"/>
        <v/>
      </c>
      <c r="AK4816" s="11" t="str">
        <f t="shared" si="1612"/>
        <v/>
      </c>
      <c r="AN4816" s="11" t="str">
        <f t="shared" si="1613"/>
        <v/>
      </c>
      <c r="AO4816" s="11" t="str">
        <f t="shared" si="1614"/>
        <v/>
      </c>
      <c r="AP4816" s="11" t="str">
        <f t="shared" si="1615"/>
        <v/>
      </c>
      <c r="AT4816" s="11" t="str">
        <f t="shared" si="1616"/>
        <v/>
      </c>
      <c r="AU4816" s="11" t="str">
        <f t="shared" si="1617"/>
        <v/>
      </c>
      <c r="AV4816" s="11" t="str">
        <f t="shared" si="1618"/>
        <v/>
      </c>
      <c r="AW4816" s="11" t="str">
        <f t="shared" si="1619"/>
        <v/>
      </c>
      <c r="AX4816" s="11" t="str">
        <f t="shared" si="1620"/>
        <v/>
      </c>
      <c r="AY4816" s="11" t="str">
        <f t="shared" si="1621"/>
        <v/>
      </c>
      <c r="AZ4816" s="11" t="str">
        <f t="shared" si="1622"/>
        <v/>
      </c>
      <c r="BA4816" s="11" t="str">
        <f t="shared" si="1623"/>
        <v xml:space="preserve"> </v>
      </c>
      <c r="BB4816" s="11" t="str">
        <f>IFERROR(IF(AW4816="","",VLOOKUP(AW4816,SUSS!R:S,2,FALSE)),AY4816*SUSS!$M$2)</f>
        <v/>
      </c>
      <c r="BC4816" s="11" t="str">
        <f t="shared" si="1624"/>
        <v/>
      </c>
    </row>
    <row r="4817" spans="29:55">
      <c r="AC4817" s="11" t="str">
        <f t="shared" si="1604"/>
        <v/>
      </c>
      <c r="AD4817" s="11" t="str">
        <f t="shared" si="1605"/>
        <v/>
      </c>
      <c r="AE4817" s="11" t="str">
        <f t="shared" si="1606"/>
        <v/>
      </c>
      <c r="AF4817" s="11" t="str">
        <f t="shared" si="1607"/>
        <v/>
      </c>
      <c r="AG4817" s="11" t="str">
        <f t="shared" si="1608"/>
        <v/>
      </c>
      <c r="AH4817" s="11" t="str">
        <f t="shared" si="1609"/>
        <v/>
      </c>
      <c r="AI4817" s="11" t="str">
        <f t="shared" si="1610"/>
        <v/>
      </c>
      <c r="AJ4817" s="11" t="str">
        <f t="shared" si="1611"/>
        <v/>
      </c>
      <c r="AK4817" s="11" t="str">
        <f t="shared" si="1612"/>
        <v/>
      </c>
      <c r="AN4817" s="11" t="str">
        <f t="shared" si="1613"/>
        <v/>
      </c>
      <c r="AO4817" s="11" t="str">
        <f t="shared" si="1614"/>
        <v/>
      </c>
      <c r="AP4817" s="11" t="str">
        <f t="shared" si="1615"/>
        <v/>
      </c>
      <c r="AT4817" s="11" t="str">
        <f t="shared" si="1616"/>
        <v/>
      </c>
      <c r="AU4817" s="11" t="str">
        <f t="shared" si="1617"/>
        <v/>
      </c>
      <c r="AV4817" s="11" t="str">
        <f t="shared" si="1618"/>
        <v/>
      </c>
      <c r="AW4817" s="11" t="str">
        <f t="shared" si="1619"/>
        <v/>
      </c>
      <c r="AX4817" s="11" t="str">
        <f t="shared" si="1620"/>
        <v/>
      </c>
      <c r="AY4817" s="11" t="str">
        <f t="shared" si="1621"/>
        <v/>
      </c>
      <c r="AZ4817" s="11" t="str">
        <f t="shared" si="1622"/>
        <v/>
      </c>
      <c r="BA4817" s="11" t="str">
        <f t="shared" si="1623"/>
        <v xml:space="preserve"> </v>
      </c>
      <c r="BB4817" s="11" t="str">
        <f>IFERROR(IF(AW4817="","",VLOOKUP(AW4817,SUSS!R:S,2,FALSE)),AY4817*SUSS!$M$2)</f>
        <v/>
      </c>
      <c r="BC4817" s="11" t="str">
        <f t="shared" si="1624"/>
        <v/>
      </c>
    </row>
    <row r="4818" spans="29:55">
      <c r="AC4818" s="11" t="str">
        <f t="shared" si="1604"/>
        <v/>
      </c>
      <c r="AD4818" s="11" t="str">
        <f t="shared" si="1605"/>
        <v/>
      </c>
      <c r="AE4818" s="11" t="str">
        <f t="shared" si="1606"/>
        <v/>
      </c>
      <c r="AF4818" s="11" t="str">
        <f t="shared" si="1607"/>
        <v/>
      </c>
      <c r="AG4818" s="11" t="str">
        <f t="shared" si="1608"/>
        <v/>
      </c>
      <c r="AH4818" s="11" t="str">
        <f t="shared" si="1609"/>
        <v/>
      </c>
      <c r="AI4818" s="11" t="str">
        <f t="shared" si="1610"/>
        <v/>
      </c>
      <c r="AJ4818" s="11" t="str">
        <f t="shared" si="1611"/>
        <v/>
      </c>
      <c r="AK4818" s="11" t="str">
        <f t="shared" si="1612"/>
        <v/>
      </c>
      <c r="AN4818" s="11" t="str">
        <f t="shared" si="1613"/>
        <v/>
      </c>
      <c r="AO4818" s="11" t="str">
        <f t="shared" si="1614"/>
        <v/>
      </c>
      <c r="AP4818" s="11" t="str">
        <f t="shared" si="1615"/>
        <v/>
      </c>
      <c r="AT4818" s="11" t="str">
        <f t="shared" si="1616"/>
        <v/>
      </c>
      <c r="AU4818" s="11" t="str">
        <f t="shared" si="1617"/>
        <v/>
      </c>
      <c r="AV4818" s="11" t="str">
        <f t="shared" si="1618"/>
        <v/>
      </c>
      <c r="AW4818" s="11" t="str">
        <f t="shared" si="1619"/>
        <v/>
      </c>
      <c r="AX4818" s="11" t="str">
        <f t="shared" si="1620"/>
        <v/>
      </c>
      <c r="AY4818" s="11" t="str">
        <f t="shared" si="1621"/>
        <v/>
      </c>
      <c r="AZ4818" s="11" t="str">
        <f t="shared" si="1622"/>
        <v/>
      </c>
      <c r="BA4818" s="11" t="str">
        <f t="shared" si="1623"/>
        <v xml:space="preserve"> </v>
      </c>
      <c r="BB4818" s="11" t="str">
        <f>IFERROR(IF(AW4818="","",VLOOKUP(AW4818,SUSS!R:S,2,FALSE)),AY4818*SUSS!$M$2)</f>
        <v/>
      </c>
      <c r="BC4818" s="11" t="str">
        <f t="shared" si="1624"/>
        <v/>
      </c>
    </row>
    <row r="4819" spans="29:55">
      <c r="AC4819" s="11" t="str">
        <f t="shared" si="1604"/>
        <v/>
      </c>
      <c r="AD4819" s="11" t="str">
        <f t="shared" si="1605"/>
        <v/>
      </c>
      <c r="AE4819" s="11" t="str">
        <f t="shared" si="1606"/>
        <v/>
      </c>
      <c r="AF4819" s="11" t="str">
        <f t="shared" si="1607"/>
        <v/>
      </c>
      <c r="AG4819" s="11" t="str">
        <f t="shared" si="1608"/>
        <v/>
      </c>
      <c r="AH4819" s="11" t="str">
        <f t="shared" si="1609"/>
        <v/>
      </c>
      <c r="AI4819" s="11" t="str">
        <f t="shared" si="1610"/>
        <v/>
      </c>
      <c r="AJ4819" s="11" t="str">
        <f t="shared" si="1611"/>
        <v/>
      </c>
      <c r="AK4819" s="11" t="str">
        <f t="shared" si="1612"/>
        <v/>
      </c>
      <c r="AN4819" s="11" t="str">
        <f t="shared" si="1613"/>
        <v/>
      </c>
      <c r="AO4819" s="11" t="str">
        <f t="shared" si="1614"/>
        <v/>
      </c>
      <c r="AP4819" s="11" t="str">
        <f t="shared" si="1615"/>
        <v/>
      </c>
      <c r="AT4819" s="11" t="str">
        <f t="shared" si="1616"/>
        <v/>
      </c>
      <c r="AU4819" s="11" t="str">
        <f t="shared" si="1617"/>
        <v/>
      </c>
      <c r="AV4819" s="11" t="str">
        <f t="shared" si="1618"/>
        <v/>
      </c>
      <c r="AW4819" s="11" t="str">
        <f t="shared" si="1619"/>
        <v/>
      </c>
      <c r="AX4819" s="11" t="str">
        <f t="shared" si="1620"/>
        <v/>
      </c>
      <c r="AY4819" s="11" t="str">
        <f t="shared" si="1621"/>
        <v/>
      </c>
      <c r="AZ4819" s="11" t="str">
        <f t="shared" si="1622"/>
        <v/>
      </c>
      <c r="BA4819" s="11" t="str">
        <f t="shared" si="1623"/>
        <v xml:space="preserve"> </v>
      </c>
      <c r="BB4819" s="11" t="str">
        <f>IFERROR(IF(AW4819="","",VLOOKUP(AW4819,SUSS!R:S,2,FALSE)),AY4819*SUSS!$M$2)</f>
        <v/>
      </c>
      <c r="BC4819" s="11" t="str">
        <f t="shared" si="1624"/>
        <v/>
      </c>
    </row>
    <row r="4820" spans="29:55">
      <c r="AC4820" s="11" t="str">
        <f t="shared" si="1604"/>
        <v/>
      </c>
      <c r="AD4820" s="11" t="str">
        <f t="shared" si="1605"/>
        <v/>
      </c>
      <c r="AE4820" s="11" t="str">
        <f t="shared" si="1606"/>
        <v/>
      </c>
      <c r="AF4820" s="11" t="str">
        <f t="shared" si="1607"/>
        <v/>
      </c>
      <c r="AG4820" s="11" t="str">
        <f t="shared" si="1608"/>
        <v/>
      </c>
      <c r="AH4820" s="11" t="str">
        <f t="shared" si="1609"/>
        <v/>
      </c>
      <c r="AI4820" s="11" t="str">
        <f t="shared" si="1610"/>
        <v/>
      </c>
      <c r="AJ4820" s="11" t="str">
        <f t="shared" si="1611"/>
        <v/>
      </c>
      <c r="AK4820" s="11" t="str">
        <f t="shared" si="1612"/>
        <v/>
      </c>
      <c r="AN4820" s="11" t="str">
        <f t="shared" si="1613"/>
        <v/>
      </c>
      <c r="AO4820" s="11" t="str">
        <f t="shared" si="1614"/>
        <v/>
      </c>
      <c r="AP4820" s="11" t="str">
        <f t="shared" si="1615"/>
        <v/>
      </c>
      <c r="AT4820" s="11" t="str">
        <f t="shared" si="1616"/>
        <v/>
      </c>
      <c r="AU4820" s="11" t="str">
        <f t="shared" si="1617"/>
        <v/>
      </c>
      <c r="AV4820" s="11" t="str">
        <f t="shared" si="1618"/>
        <v/>
      </c>
      <c r="AW4820" s="11" t="str">
        <f t="shared" si="1619"/>
        <v/>
      </c>
      <c r="AX4820" s="11" t="str">
        <f t="shared" si="1620"/>
        <v/>
      </c>
      <c r="AY4820" s="11" t="str">
        <f t="shared" si="1621"/>
        <v/>
      </c>
      <c r="AZ4820" s="11" t="str">
        <f t="shared" si="1622"/>
        <v/>
      </c>
      <c r="BA4820" s="11" t="str">
        <f t="shared" si="1623"/>
        <v xml:space="preserve"> </v>
      </c>
      <c r="BB4820" s="11" t="str">
        <f>IFERROR(IF(AW4820="","",VLOOKUP(AW4820,SUSS!R:S,2,FALSE)),AY4820*SUSS!$M$2)</f>
        <v/>
      </c>
      <c r="BC4820" s="11" t="str">
        <f t="shared" si="1624"/>
        <v/>
      </c>
    </row>
    <row r="4821" spans="29:55">
      <c r="AC4821" s="11" t="str">
        <f t="shared" si="1604"/>
        <v/>
      </c>
      <c r="AD4821" s="11" t="str">
        <f t="shared" si="1605"/>
        <v/>
      </c>
      <c r="AE4821" s="11" t="str">
        <f t="shared" si="1606"/>
        <v/>
      </c>
      <c r="AF4821" s="11" t="str">
        <f t="shared" si="1607"/>
        <v/>
      </c>
      <c r="AG4821" s="11" t="str">
        <f t="shared" si="1608"/>
        <v/>
      </c>
      <c r="AH4821" s="11" t="str">
        <f t="shared" si="1609"/>
        <v/>
      </c>
      <c r="AI4821" s="11" t="str">
        <f t="shared" si="1610"/>
        <v/>
      </c>
      <c r="AJ4821" s="11" t="str">
        <f t="shared" si="1611"/>
        <v/>
      </c>
      <c r="AK4821" s="11" t="str">
        <f t="shared" si="1612"/>
        <v/>
      </c>
      <c r="AN4821" s="11" t="str">
        <f t="shared" si="1613"/>
        <v/>
      </c>
      <c r="AO4821" s="11" t="str">
        <f t="shared" si="1614"/>
        <v/>
      </c>
      <c r="AP4821" s="11" t="str">
        <f t="shared" si="1615"/>
        <v/>
      </c>
      <c r="AT4821" s="11" t="str">
        <f t="shared" si="1616"/>
        <v/>
      </c>
      <c r="AU4821" s="11" t="str">
        <f t="shared" si="1617"/>
        <v/>
      </c>
      <c r="AV4821" s="11" t="str">
        <f t="shared" si="1618"/>
        <v/>
      </c>
      <c r="AW4821" s="11" t="str">
        <f t="shared" si="1619"/>
        <v/>
      </c>
      <c r="AX4821" s="11" t="str">
        <f t="shared" si="1620"/>
        <v/>
      </c>
      <c r="AY4821" s="11" t="str">
        <f t="shared" si="1621"/>
        <v/>
      </c>
      <c r="AZ4821" s="11" t="str">
        <f t="shared" si="1622"/>
        <v/>
      </c>
      <c r="BA4821" s="11" t="str">
        <f t="shared" si="1623"/>
        <v xml:space="preserve"> </v>
      </c>
      <c r="BB4821" s="11" t="str">
        <f>IFERROR(IF(AW4821="","",VLOOKUP(AW4821,SUSS!R:S,2,FALSE)),AY4821*SUSS!$M$2)</f>
        <v/>
      </c>
      <c r="BC4821" s="11" t="str">
        <f t="shared" si="1624"/>
        <v/>
      </c>
    </row>
    <row r="4822" spans="29:55">
      <c r="AC4822" s="11" t="str">
        <f t="shared" si="1604"/>
        <v/>
      </c>
      <c r="AD4822" s="11" t="str">
        <f t="shared" si="1605"/>
        <v/>
      </c>
      <c r="AE4822" s="11" t="str">
        <f t="shared" si="1606"/>
        <v/>
      </c>
      <c r="AF4822" s="11" t="str">
        <f t="shared" si="1607"/>
        <v/>
      </c>
      <c r="AG4822" s="11" t="str">
        <f t="shared" si="1608"/>
        <v/>
      </c>
      <c r="AH4822" s="11" t="str">
        <f t="shared" si="1609"/>
        <v/>
      </c>
      <c r="AI4822" s="11" t="str">
        <f t="shared" si="1610"/>
        <v/>
      </c>
      <c r="AJ4822" s="11" t="str">
        <f t="shared" si="1611"/>
        <v/>
      </c>
      <c r="AK4822" s="11" t="str">
        <f t="shared" si="1612"/>
        <v/>
      </c>
      <c r="AN4822" s="11" t="str">
        <f t="shared" si="1613"/>
        <v/>
      </c>
      <c r="AO4822" s="11" t="str">
        <f t="shared" si="1614"/>
        <v/>
      </c>
      <c r="AP4822" s="11" t="str">
        <f t="shared" si="1615"/>
        <v/>
      </c>
      <c r="AT4822" s="11" t="str">
        <f t="shared" si="1616"/>
        <v/>
      </c>
      <c r="AU4822" s="11" t="str">
        <f t="shared" si="1617"/>
        <v/>
      </c>
      <c r="AV4822" s="11" t="str">
        <f t="shared" si="1618"/>
        <v/>
      </c>
      <c r="AW4822" s="11" t="str">
        <f t="shared" si="1619"/>
        <v/>
      </c>
      <c r="AX4822" s="11" t="str">
        <f t="shared" si="1620"/>
        <v/>
      </c>
      <c r="AY4822" s="11" t="str">
        <f t="shared" si="1621"/>
        <v/>
      </c>
      <c r="AZ4822" s="11" t="str">
        <f t="shared" si="1622"/>
        <v/>
      </c>
      <c r="BA4822" s="11" t="str">
        <f t="shared" si="1623"/>
        <v xml:space="preserve"> </v>
      </c>
      <c r="BB4822" s="11" t="str">
        <f>IFERROR(IF(AW4822="","",VLOOKUP(AW4822,SUSS!R:S,2,FALSE)),AY4822*SUSS!$M$2)</f>
        <v/>
      </c>
      <c r="BC4822" s="11" t="str">
        <f t="shared" si="1624"/>
        <v/>
      </c>
    </row>
    <row r="4823" spans="29:55">
      <c r="AC4823" s="11" t="str">
        <f t="shared" si="1604"/>
        <v/>
      </c>
      <c r="AD4823" s="11" t="str">
        <f t="shared" si="1605"/>
        <v/>
      </c>
      <c r="AE4823" s="11" t="str">
        <f t="shared" si="1606"/>
        <v/>
      </c>
      <c r="AF4823" s="11" t="str">
        <f t="shared" si="1607"/>
        <v/>
      </c>
      <c r="AG4823" s="11" t="str">
        <f t="shared" si="1608"/>
        <v/>
      </c>
      <c r="AH4823" s="11" t="str">
        <f t="shared" si="1609"/>
        <v/>
      </c>
      <c r="AI4823" s="11" t="str">
        <f t="shared" si="1610"/>
        <v/>
      </c>
      <c r="AJ4823" s="11" t="str">
        <f t="shared" si="1611"/>
        <v/>
      </c>
      <c r="AK4823" s="11" t="str">
        <f t="shared" si="1612"/>
        <v/>
      </c>
      <c r="AN4823" s="11" t="str">
        <f t="shared" si="1613"/>
        <v/>
      </c>
      <c r="AO4823" s="11" t="str">
        <f t="shared" si="1614"/>
        <v/>
      </c>
      <c r="AP4823" s="11" t="str">
        <f t="shared" si="1615"/>
        <v/>
      </c>
      <c r="AT4823" s="11" t="str">
        <f t="shared" si="1616"/>
        <v/>
      </c>
      <c r="AU4823" s="11" t="str">
        <f t="shared" si="1617"/>
        <v/>
      </c>
      <c r="AV4823" s="11" t="str">
        <f t="shared" si="1618"/>
        <v/>
      </c>
      <c r="AW4823" s="11" t="str">
        <f t="shared" si="1619"/>
        <v/>
      </c>
      <c r="AX4823" s="11" t="str">
        <f t="shared" si="1620"/>
        <v/>
      </c>
      <c r="AY4823" s="11" t="str">
        <f t="shared" si="1621"/>
        <v/>
      </c>
      <c r="AZ4823" s="11" t="str">
        <f t="shared" si="1622"/>
        <v/>
      </c>
      <c r="BA4823" s="11" t="str">
        <f t="shared" si="1623"/>
        <v xml:space="preserve"> </v>
      </c>
      <c r="BB4823" s="11" t="str">
        <f>IFERROR(IF(AW4823="","",VLOOKUP(AW4823,SUSS!R:S,2,FALSE)),AY4823*SUSS!$M$2)</f>
        <v/>
      </c>
      <c r="BC4823" s="11" t="str">
        <f t="shared" si="1624"/>
        <v/>
      </c>
    </row>
    <row r="4824" spans="29:55">
      <c r="AC4824" s="11" t="str">
        <f t="shared" si="1604"/>
        <v/>
      </c>
      <c r="AD4824" s="11" t="str">
        <f t="shared" si="1605"/>
        <v/>
      </c>
      <c r="AE4824" s="11" t="str">
        <f t="shared" si="1606"/>
        <v/>
      </c>
      <c r="AF4824" s="11" t="str">
        <f t="shared" si="1607"/>
        <v/>
      </c>
      <c r="AG4824" s="11" t="str">
        <f t="shared" si="1608"/>
        <v/>
      </c>
      <c r="AH4824" s="11" t="str">
        <f t="shared" si="1609"/>
        <v/>
      </c>
      <c r="AI4824" s="11" t="str">
        <f t="shared" si="1610"/>
        <v/>
      </c>
      <c r="AJ4824" s="11" t="str">
        <f t="shared" si="1611"/>
        <v/>
      </c>
      <c r="AK4824" s="11" t="str">
        <f t="shared" si="1612"/>
        <v/>
      </c>
      <c r="AN4824" s="11" t="str">
        <f t="shared" si="1613"/>
        <v/>
      </c>
      <c r="AO4824" s="11" t="str">
        <f t="shared" si="1614"/>
        <v/>
      </c>
      <c r="AP4824" s="11" t="str">
        <f t="shared" si="1615"/>
        <v/>
      </c>
      <c r="AT4824" s="11" t="str">
        <f t="shared" si="1616"/>
        <v/>
      </c>
      <c r="AU4824" s="11" t="str">
        <f t="shared" si="1617"/>
        <v/>
      </c>
      <c r="AV4824" s="11" t="str">
        <f t="shared" si="1618"/>
        <v/>
      </c>
      <c r="AW4824" s="11" t="str">
        <f t="shared" si="1619"/>
        <v/>
      </c>
      <c r="AX4824" s="11" t="str">
        <f t="shared" si="1620"/>
        <v/>
      </c>
      <c r="AY4824" s="11" t="str">
        <f t="shared" si="1621"/>
        <v/>
      </c>
      <c r="AZ4824" s="11" t="str">
        <f t="shared" si="1622"/>
        <v/>
      </c>
      <c r="BA4824" s="11" t="str">
        <f t="shared" si="1623"/>
        <v xml:space="preserve"> </v>
      </c>
      <c r="BB4824" s="11" t="str">
        <f>IFERROR(IF(AW4824="","",VLOOKUP(AW4824,SUSS!R:S,2,FALSE)),AY4824*SUSS!$M$2)</f>
        <v/>
      </c>
      <c r="BC4824" s="11" t="str">
        <f t="shared" si="1624"/>
        <v/>
      </c>
    </row>
    <row r="4825" spans="29:55">
      <c r="AC4825" s="11" t="str">
        <f t="shared" si="1604"/>
        <v/>
      </c>
      <c r="AD4825" s="11" t="str">
        <f t="shared" si="1605"/>
        <v/>
      </c>
      <c r="AE4825" s="11" t="str">
        <f t="shared" si="1606"/>
        <v/>
      </c>
      <c r="AF4825" s="11" t="str">
        <f t="shared" si="1607"/>
        <v/>
      </c>
      <c r="AG4825" s="11" t="str">
        <f t="shared" si="1608"/>
        <v/>
      </c>
      <c r="AH4825" s="11" t="str">
        <f t="shared" si="1609"/>
        <v/>
      </c>
      <c r="AI4825" s="11" t="str">
        <f t="shared" si="1610"/>
        <v/>
      </c>
      <c r="AJ4825" s="11" t="str">
        <f t="shared" si="1611"/>
        <v/>
      </c>
      <c r="AK4825" s="11" t="str">
        <f t="shared" si="1612"/>
        <v/>
      </c>
      <c r="AN4825" s="11" t="str">
        <f t="shared" si="1613"/>
        <v/>
      </c>
      <c r="AO4825" s="11" t="str">
        <f t="shared" si="1614"/>
        <v/>
      </c>
      <c r="AP4825" s="11" t="str">
        <f t="shared" si="1615"/>
        <v/>
      </c>
      <c r="AT4825" s="11" t="str">
        <f t="shared" si="1616"/>
        <v/>
      </c>
      <c r="AU4825" s="11" t="str">
        <f t="shared" si="1617"/>
        <v/>
      </c>
      <c r="AV4825" s="11" t="str">
        <f t="shared" si="1618"/>
        <v/>
      </c>
      <c r="AW4825" s="11" t="str">
        <f t="shared" si="1619"/>
        <v/>
      </c>
      <c r="AX4825" s="11" t="str">
        <f t="shared" si="1620"/>
        <v/>
      </c>
      <c r="AY4825" s="11" t="str">
        <f t="shared" si="1621"/>
        <v/>
      </c>
      <c r="AZ4825" s="11" t="str">
        <f t="shared" si="1622"/>
        <v/>
      </c>
      <c r="BA4825" s="11" t="str">
        <f t="shared" si="1623"/>
        <v xml:space="preserve"> </v>
      </c>
      <c r="BB4825" s="11" t="str">
        <f>IFERROR(IF(AW4825="","",VLOOKUP(AW4825,SUSS!R:S,2,FALSE)),AY4825*SUSS!$M$2)</f>
        <v/>
      </c>
      <c r="BC4825" s="11" t="str">
        <f t="shared" si="1624"/>
        <v/>
      </c>
    </row>
    <row r="4826" spans="29:55">
      <c r="AC4826" s="11" t="str">
        <f t="shared" si="1604"/>
        <v/>
      </c>
      <c r="AD4826" s="11" t="str">
        <f t="shared" si="1605"/>
        <v/>
      </c>
      <c r="AE4826" s="11" t="str">
        <f t="shared" si="1606"/>
        <v/>
      </c>
      <c r="AF4826" s="11" t="str">
        <f t="shared" si="1607"/>
        <v/>
      </c>
      <c r="AG4826" s="11" t="str">
        <f t="shared" si="1608"/>
        <v/>
      </c>
      <c r="AH4826" s="11" t="str">
        <f t="shared" si="1609"/>
        <v/>
      </c>
      <c r="AI4826" s="11" t="str">
        <f t="shared" si="1610"/>
        <v/>
      </c>
      <c r="AJ4826" s="11" t="str">
        <f t="shared" si="1611"/>
        <v/>
      </c>
      <c r="AK4826" s="11" t="str">
        <f t="shared" si="1612"/>
        <v/>
      </c>
      <c r="AN4826" s="11" t="str">
        <f t="shared" si="1613"/>
        <v/>
      </c>
      <c r="AO4826" s="11" t="str">
        <f t="shared" si="1614"/>
        <v/>
      </c>
      <c r="AP4826" s="11" t="str">
        <f t="shared" si="1615"/>
        <v/>
      </c>
      <c r="AT4826" s="11" t="str">
        <f t="shared" si="1616"/>
        <v/>
      </c>
      <c r="AU4826" s="11" t="str">
        <f t="shared" si="1617"/>
        <v/>
      </c>
      <c r="AV4826" s="11" t="str">
        <f t="shared" si="1618"/>
        <v/>
      </c>
      <c r="AW4826" s="11" t="str">
        <f t="shared" si="1619"/>
        <v/>
      </c>
      <c r="AX4826" s="11" t="str">
        <f t="shared" si="1620"/>
        <v/>
      </c>
      <c r="AY4826" s="11" t="str">
        <f t="shared" si="1621"/>
        <v/>
      </c>
      <c r="AZ4826" s="11" t="str">
        <f t="shared" si="1622"/>
        <v/>
      </c>
      <c r="BA4826" s="11" t="str">
        <f t="shared" si="1623"/>
        <v xml:space="preserve"> </v>
      </c>
      <c r="BB4826" s="11" t="str">
        <f>IFERROR(IF(AW4826="","",VLOOKUP(AW4826,SUSS!R:S,2,FALSE)),AY4826*SUSS!$M$2)</f>
        <v/>
      </c>
      <c r="BC4826" s="11" t="str">
        <f t="shared" si="1624"/>
        <v/>
      </c>
    </row>
    <row r="4827" spans="29:55">
      <c r="AC4827" s="11" t="str">
        <f t="shared" si="1604"/>
        <v/>
      </c>
      <c r="AD4827" s="11" t="str">
        <f t="shared" si="1605"/>
        <v/>
      </c>
      <c r="AE4827" s="11" t="str">
        <f t="shared" si="1606"/>
        <v/>
      </c>
      <c r="AF4827" s="11" t="str">
        <f t="shared" si="1607"/>
        <v/>
      </c>
      <c r="AG4827" s="11" t="str">
        <f t="shared" si="1608"/>
        <v/>
      </c>
      <c r="AH4827" s="11" t="str">
        <f t="shared" si="1609"/>
        <v/>
      </c>
      <c r="AI4827" s="11" t="str">
        <f t="shared" si="1610"/>
        <v/>
      </c>
      <c r="AJ4827" s="11" t="str">
        <f t="shared" si="1611"/>
        <v/>
      </c>
      <c r="AK4827" s="11" t="str">
        <f t="shared" si="1612"/>
        <v/>
      </c>
      <c r="AN4827" s="11" t="str">
        <f t="shared" si="1613"/>
        <v/>
      </c>
      <c r="AO4827" s="11" t="str">
        <f t="shared" si="1614"/>
        <v/>
      </c>
      <c r="AP4827" s="11" t="str">
        <f t="shared" si="1615"/>
        <v/>
      </c>
      <c r="AT4827" s="11" t="str">
        <f t="shared" si="1616"/>
        <v/>
      </c>
      <c r="AU4827" s="11" t="str">
        <f t="shared" si="1617"/>
        <v/>
      </c>
      <c r="AV4827" s="11" t="str">
        <f t="shared" si="1618"/>
        <v/>
      </c>
      <c r="AW4827" s="11" t="str">
        <f t="shared" si="1619"/>
        <v/>
      </c>
      <c r="AX4827" s="11" t="str">
        <f t="shared" si="1620"/>
        <v/>
      </c>
      <c r="AY4827" s="11" t="str">
        <f t="shared" si="1621"/>
        <v/>
      </c>
      <c r="AZ4827" s="11" t="str">
        <f t="shared" si="1622"/>
        <v/>
      </c>
      <c r="BA4827" s="11" t="str">
        <f t="shared" si="1623"/>
        <v xml:space="preserve"> </v>
      </c>
      <c r="BB4827" s="11" t="str">
        <f>IFERROR(IF(AW4827="","",VLOOKUP(AW4827,SUSS!R:S,2,FALSE)),AY4827*SUSS!$M$2)</f>
        <v/>
      </c>
      <c r="BC4827" s="11" t="str">
        <f t="shared" si="1624"/>
        <v/>
      </c>
    </row>
    <row r="4828" spans="29:55">
      <c r="AC4828" s="11" t="str">
        <f t="shared" si="1604"/>
        <v/>
      </c>
      <c r="AD4828" s="11" t="str">
        <f t="shared" si="1605"/>
        <v/>
      </c>
      <c r="AE4828" s="11" t="str">
        <f t="shared" si="1606"/>
        <v/>
      </c>
      <c r="AF4828" s="11" t="str">
        <f t="shared" si="1607"/>
        <v/>
      </c>
      <c r="AG4828" s="11" t="str">
        <f t="shared" si="1608"/>
        <v/>
      </c>
      <c r="AH4828" s="11" t="str">
        <f t="shared" si="1609"/>
        <v/>
      </c>
      <c r="AI4828" s="11" t="str">
        <f t="shared" si="1610"/>
        <v/>
      </c>
      <c r="AJ4828" s="11" t="str">
        <f t="shared" si="1611"/>
        <v/>
      </c>
      <c r="AK4828" s="11" t="str">
        <f t="shared" si="1612"/>
        <v/>
      </c>
      <c r="AN4828" s="11" t="str">
        <f t="shared" si="1613"/>
        <v/>
      </c>
      <c r="AO4828" s="11" t="str">
        <f t="shared" si="1614"/>
        <v/>
      </c>
      <c r="AP4828" s="11" t="str">
        <f t="shared" si="1615"/>
        <v/>
      </c>
      <c r="AT4828" s="11" t="str">
        <f t="shared" si="1616"/>
        <v/>
      </c>
      <c r="AU4828" s="11" t="str">
        <f t="shared" si="1617"/>
        <v/>
      </c>
      <c r="AV4828" s="11" t="str">
        <f t="shared" si="1618"/>
        <v/>
      </c>
      <c r="AW4828" s="11" t="str">
        <f t="shared" si="1619"/>
        <v/>
      </c>
      <c r="AX4828" s="11" t="str">
        <f t="shared" si="1620"/>
        <v/>
      </c>
      <c r="AY4828" s="11" t="str">
        <f t="shared" si="1621"/>
        <v/>
      </c>
      <c r="AZ4828" s="11" t="str">
        <f t="shared" si="1622"/>
        <v/>
      </c>
      <c r="BA4828" s="11" t="str">
        <f t="shared" si="1623"/>
        <v xml:space="preserve"> </v>
      </c>
      <c r="BB4828" s="11" t="str">
        <f>IFERROR(IF(AW4828="","",VLOOKUP(AW4828,SUSS!R:S,2,FALSE)),AY4828*SUSS!$M$2)</f>
        <v/>
      </c>
      <c r="BC4828" s="11" t="str">
        <f t="shared" si="1624"/>
        <v/>
      </c>
    </row>
    <row r="4829" spans="29:55">
      <c r="AC4829" s="11" t="str">
        <f t="shared" si="1604"/>
        <v/>
      </c>
      <c r="AD4829" s="11" t="str">
        <f t="shared" si="1605"/>
        <v/>
      </c>
      <c r="AE4829" s="11" t="str">
        <f t="shared" si="1606"/>
        <v/>
      </c>
      <c r="AF4829" s="11" t="str">
        <f t="shared" si="1607"/>
        <v/>
      </c>
      <c r="AG4829" s="11" t="str">
        <f t="shared" si="1608"/>
        <v/>
      </c>
      <c r="AH4829" s="11" t="str">
        <f t="shared" si="1609"/>
        <v/>
      </c>
      <c r="AI4829" s="11" t="str">
        <f t="shared" si="1610"/>
        <v/>
      </c>
      <c r="AJ4829" s="11" t="str">
        <f t="shared" si="1611"/>
        <v/>
      </c>
      <c r="AK4829" s="11" t="str">
        <f t="shared" si="1612"/>
        <v/>
      </c>
      <c r="AN4829" s="11" t="str">
        <f t="shared" si="1613"/>
        <v/>
      </c>
      <c r="AO4829" s="11" t="str">
        <f t="shared" si="1614"/>
        <v/>
      </c>
      <c r="AP4829" s="11" t="str">
        <f t="shared" si="1615"/>
        <v/>
      </c>
      <c r="AT4829" s="11" t="str">
        <f t="shared" si="1616"/>
        <v/>
      </c>
      <c r="AU4829" s="11" t="str">
        <f t="shared" si="1617"/>
        <v/>
      </c>
      <c r="AV4829" s="11" t="str">
        <f t="shared" si="1618"/>
        <v/>
      </c>
      <c r="AW4829" s="11" t="str">
        <f t="shared" si="1619"/>
        <v/>
      </c>
      <c r="AX4829" s="11" t="str">
        <f t="shared" si="1620"/>
        <v/>
      </c>
      <c r="AY4829" s="11" t="str">
        <f t="shared" si="1621"/>
        <v/>
      </c>
      <c r="AZ4829" s="11" t="str">
        <f t="shared" si="1622"/>
        <v/>
      </c>
      <c r="BA4829" s="11" t="str">
        <f t="shared" si="1623"/>
        <v xml:space="preserve"> </v>
      </c>
      <c r="BB4829" s="11" t="str">
        <f>IFERROR(IF(AW4829="","",VLOOKUP(AW4829,SUSS!R:S,2,FALSE)),AY4829*SUSS!$M$2)</f>
        <v/>
      </c>
      <c r="BC4829" s="11" t="str">
        <f t="shared" si="1624"/>
        <v/>
      </c>
    </row>
    <row r="4830" spans="29:55">
      <c r="AC4830" s="11" t="str">
        <f t="shared" si="1604"/>
        <v/>
      </c>
      <c r="AD4830" s="11" t="str">
        <f t="shared" si="1605"/>
        <v/>
      </c>
      <c r="AE4830" s="11" t="str">
        <f t="shared" si="1606"/>
        <v/>
      </c>
      <c r="AF4830" s="11" t="str">
        <f t="shared" si="1607"/>
        <v/>
      </c>
      <c r="AG4830" s="11" t="str">
        <f t="shared" si="1608"/>
        <v/>
      </c>
      <c r="AH4830" s="11" t="str">
        <f t="shared" si="1609"/>
        <v/>
      </c>
      <c r="AI4830" s="11" t="str">
        <f t="shared" si="1610"/>
        <v/>
      </c>
      <c r="AJ4830" s="11" t="str">
        <f t="shared" si="1611"/>
        <v/>
      </c>
      <c r="AK4830" s="11" t="str">
        <f t="shared" si="1612"/>
        <v/>
      </c>
      <c r="AN4830" s="11" t="str">
        <f t="shared" si="1613"/>
        <v/>
      </c>
      <c r="AO4830" s="11" t="str">
        <f t="shared" si="1614"/>
        <v/>
      </c>
      <c r="AP4830" s="11" t="str">
        <f t="shared" si="1615"/>
        <v/>
      </c>
      <c r="AT4830" s="11" t="str">
        <f t="shared" si="1616"/>
        <v/>
      </c>
      <c r="AU4830" s="11" t="str">
        <f t="shared" si="1617"/>
        <v/>
      </c>
      <c r="AV4830" s="11" t="str">
        <f t="shared" si="1618"/>
        <v/>
      </c>
      <c r="AW4830" s="11" t="str">
        <f t="shared" si="1619"/>
        <v/>
      </c>
      <c r="AX4830" s="11" t="str">
        <f t="shared" si="1620"/>
        <v/>
      </c>
      <c r="AY4830" s="11" t="str">
        <f t="shared" si="1621"/>
        <v/>
      </c>
      <c r="AZ4830" s="11" t="str">
        <f t="shared" si="1622"/>
        <v/>
      </c>
      <c r="BA4830" s="11" t="str">
        <f t="shared" si="1623"/>
        <v xml:space="preserve"> </v>
      </c>
      <c r="BB4830" s="11" t="str">
        <f>IFERROR(IF(AW4830="","",VLOOKUP(AW4830,SUSS!R:S,2,FALSE)),AY4830*SUSS!$M$2)</f>
        <v/>
      </c>
      <c r="BC4830" s="11" t="str">
        <f t="shared" si="1624"/>
        <v/>
      </c>
    </row>
    <row r="4831" spans="29:55">
      <c r="AC4831" s="11" t="str">
        <f t="shared" si="1604"/>
        <v/>
      </c>
      <c r="AD4831" s="11" t="str">
        <f t="shared" si="1605"/>
        <v/>
      </c>
      <c r="AE4831" s="11" t="str">
        <f t="shared" si="1606"/>
        <v/>
      </c>
      <c r="AF4831" s="11" t="str">
        <f t="shared" si="1607"/>
        <v/>
      </c>
      <c r="AG4831" s="11" t="str">
        <f t="shared" si="1608"/>
        <v/>
      </c>
      <c r="AH4831" s="11" t="str">
        <f t="shared" si="1609"/>
        <v/>
      </c>
      <c r="AI4831" s="11" t="str">
        <f t="shared" si="1610"/>
        <v/>
      </c>
      <c r="AJ4831" s="11" t="str">
        <f t="shared" si="1611"/>
        <v/>
      </c>
      <c r="AK4831" s="11" t="str">
        <f t="shared" si="1612"/>
        <v/>
      </c>
      <c r="AN4831" s="11" t="str">
        <f t="shared" si="1613"/>
        <v/>
      </c>
      <c r="AO4831" s="11" t="str">
        <f t="shared" si="1614"/>
        <v/>
      </c>
      <c r="AP4831" s="11" t="str">
        <f t="shared" si="1615"/>
        <v/>
      </c>
      <c r="AT4831" s="11" t="str">
        <f t="shared" si="1616"/>
        <v/>
      </c>
      <c r="AU4831" s="11" t="str">
        <f t="shared" si="1617"/>
        <v/>
      </c>
      <c r="AV4831" s="11" t="str">
        <f t="shared" si="1618"/>
        <v/>
      </c>
      <c r="AW4831" s="11" t="str">
        <f t="shared" si="1619"/>
        <v/>
      </c>
      <c r="AX4831" s="11" t="str">
        <f t="shared" si="1620"/>
        <v/>
      </c>
      <c r="AY4831" s="11" t="str">
        <f t="shared" si="1621"/>
        <v/>
      </c>
      <c r="AZ4831" s="11" t="str">
        <f t="shared" si="1622"/>
        <v/>
      </c>
      <c r="BA4831" s="11" t="str">
        <f t="shared" si="1623"/>
        <v xml:space="preserve"> </v>
      </c>
      <c r="BB4831" s="11" t="str">
        <f>IFERROR(IF(AW4831="","",VLOOKUP(AW4831,SUSS!R:S,2,FALSE)),AY4831*SUSS!$M$2)</f>
        <v/>
      </c>
      <c r="BC4831" s="11" t="str">
        <f t="shared" si="1624"/>
        <v/>
      </c>
    </row>
    <row r="4832" spans="29:55">
      <c r="AC4832" s="11" t="str">
        <f t="shared" si="1604"/>
        <v/>
      </c>
      <c r="AD4832" s="11" t="str">
        <f t="shared" si="1605"/>
        <v/>
      </c>
      <c r="AE4832" s="11" t="str">
        <f t="shared" si="1606"/>
        <v/>
      </c>
      <c r="AF4832" s="11" t="str">
        <f t="shared" si="1607"/>
        <v/>
      </c>
      <c r="AG4832" s="11" t="str">
        <f t="shared" si="1608"/>
        <v/>
      </c>
      <c r="AH4832" s="11" t="str">
        <f t="shared" si="1609"/>
        <v/>
      </c>
      <c r="AI4832" s="11" t="str">
        <f t="shared" si="1610"/>
        <v/>
      </c>
      <c r="AJ4832" s="11" t="str">
        <f t="shared" si="1611"/>
        <v/>
      </c>
      <c r="AK4832" s="11" t="str">
        <f t="shared" si="1612"/>
        <v/>
      </c>
      <c r="AN4832" s="11" t="str">
        <f t="shared" si="1613"/>
        <v/>
      </c>
      <c r="AO4832" s="11" t="str">
        <f t="shared" si="1614"/>
        <v/>
      </c>
      <c r="AP4832" s="11" t="str">
        <f t="shared" si="1615"/>
        <v/>
      </c>
      <c r="AT4832" s="11" t="str">
        <f t="shared" si="1616"/>
        <v/>
      </c>
      <c r="AU4832" s="11" t="str">
        <f t="shared" si="1617"/>
        <v/>
      </c>
      <c r="AV4832" s="11" t="str">
        <f t="shared" si="1618"/>
        <v/>
      </c>
      <c r="AW4832" s="11" t="str">
        <f t="shared" si="1619"/>
        <v/>
      </c>
      <c r="AX4832" s="11" t="str">
        <f t="shared" si="1620"/>
        <v/>
      </c>
      <c r="AY4832" s="11" t="str">
        <f t="shared" si="1621"/>
        <v/>
      </c>
      <c r="AZ4832" s="11" t="str">
        <f t="shared" si="1622"/>
        <v/>
      </c>
      <c r="BA4832" s="11" t="str">
        <f t="shared" si="1623"/>
        <v xml:space="preserve"> </v>
      </c>
      <c r="BB4832" s="11" t="str">
        <f>IFERROR(IF(AW4832="","",VLOOKUP(AW4832,SUSS!R:S,2,FALSE)),AY4832*SUSS!$M$2)</f>
        <v/>
      </c>
      <c r="BC4832" s="11" t="str">
        <f t="shared" si="1624"/>
        <v/>
      </c>
    </row>
    <row r="4833" spans="29:55">
      <c r="AC4833" s="11" t="str">
        <f t="shared" ref="AC4833:AC4896" si="1625">IF($E4833=$AD$1,IF($G4833=$AE$1,A4833,""),"")</f>
        <v/>
      </c>
      <c r="AD4833" s="11" t="str">
        <f t="shared" ref="AD4833:AD4896" si="1626">IF($E4833=$AD$1,IF($G4833=$AE$1,E4833,""),"")</f>
        <v/>
      </c>
      <c r="AE4833" s="11" t="str">
        <f t="shared" ref="AE4833:AE4896" si="1627">IF($E4833=$AD$1,IF($G4833=$AE$1,F4833,""),"")</f>
        <v/>
      </c>
      <c r="AF4833" s="11" t="str">
        <f t="shared" ref="AF4833:AF4896" si="1628">IF($E4833=$AD$1,IF($G4833=$AE$1,G4833,""),"")</f>
        <v/>
      </c>
      <c r="AG4833" s="11" t="str">
        <f t="shared" ref="AG4833:AG4896" si="1629">IF($E4833=$AD$1,IF($G4833=$AE$1,I4833,""),"")</f>
        <v/>
      </c>
      <c r="AH4833" s="11" t="str">
        <f t="shared" ref="AH4833:AH4896" si="1630">IF($E4833=$AD$1,IF($G4833=$AE$1,J4833,""),"")</f>
        <v/>
      </c>
      <c r="AI4833" s="11" t="str">
        <f t="shared" ref="AI4833:AI4896" si="1631">IF($E4833=$AD$1,IF($G4833=$AE$1,K4833,""),"")</f>
        <v/>
      </c>
      <c r="AJ4833" s="11" t="str">
        <f t="shared" ref="AJ4833:AJ4896" si="1632">IF($E4833=$AD$1,IF($G4833=$AE$1,B4833,""),"")</f>
        <v/>
      </c>
      <c r="AK4833" s="11" t="str">
        <f t="shared" ref="AK4833:AK4896" si="1633">IF($E4833=$AD$1,IF($G4833=$AE$1,C4833,""),"")</f>
        <v/>
      </c>
      <c r="AN4833" s="11" t="str">
        <f t="shared" ref="AN4833:AN4896" si="1634">LEFT(AO4833,7)</f>
        <v/>
      </c>
      <c r="AO4833" s="11" t="str">
        <f t="shared" ref="AO4833:AO4896" si="1635">IF(AF4833=$AE$1,AJ4833&amp;"/"&amp;AK4833&amp;" "&amp;AD4833,"")</f>
        <v/>
      </c>
      <c r="AP4833" s="11" t="str">
        <f t="shared" ref="AP4833:AP4896" si="1636">IF(AO4833&lt;&gt;"",AI4833,"")</f>
        <v/>
      </c>
      <c r="AT4833" s="11" t="str">
        <f t="shared" ref="AT4833:AT4896" si="1637">IF($Q4833=$AD$1,N4833,"")</f>
        <v/>
      </c>
      <c r="AU4833" s="11" t="str">
        <f t="shared" ref="AU4833:AU4896" si="1638">IF($Q4833=$AD$1,O4833,"")</f>
        <v/>
      </c>
      <c r="AV4833" s="11" t="str">
        <f t="shared" ref="AV4833:AV4896" si="1639">IF($Q4833=$AD$1,P4833,"")</f>
        <v/>
      </c>
      <c r="AW4833" s="11" t="str">
        <f t="shared" ref="AW4833:AW4896" si="1640">IF($Q4833=$AD$1,T4833,"")</f>
        <v/>
      </c>
      <c r="AX4833" s="11" t="str">
        <f t="shared" ref="AX4833:AX4896" si="1641">IF(AW4833&lt;&gt;"",AW4833&amp;" "&amp;$AD$1,"")</f>
        <v/>
      </c>
      <c r="AY4833" s="11" t="str">
        <f t="shared" ref="AY4833:AY4896" si="1642">VLOOKUP(AX4833,AO:AP,2,FALSE)</f>
        <v/>
      </c>
      <c r="AZ4833" s="11" t="str">
        <f t="shared" ref="AZ4833:AZ4896" si="1643">IF(AY4833="","",AV4833/AY4833)</f>
        <v/>
      </c>
      <c r="BA4833" s="11" t="str">
        <f t="shared" ref="BA4833:BA4896" si="1644">AT4833&amp;" "&amp;AU4833</f>
        <v xml:space="preserve"> </v>
      </c>
      <c r="BB4833" s="11" t="str">
        <f>IFERROR(IF(AW4833="","",VLOOKUP(AW4833,SUSS!R:S,2,FALSE)),AY4833*SUSS!$M$2)</f>
        <v/>
      </c>
      <c r="BC4833" s="11" t="str">
        <f t="shared" ref="BC4833:BC4896" si="1645">IFERROR(IF(BB4833&lt;&gt;"",AZ4833*BB4833,""),"VER")</f>
        <v/>
      </c>
    </row>
    <row r="4834" spans="29:55">
      <c r="AC4834" s="11" t="str">
        <f t="shared" si="1625"/>
        <v/>
      </c>
      <c r="AD4834" s="11" t="str">
        <f t="shared" si="1626"/>
        <v/>
      </c>
      <c r="AE4834" s="11" t="str">
        <f t="shared" si="1627"/>
        <v/>
      </c>
      <c r="AF4834" s="11" t="str">
        <f t="shared" si="1628"/>
        <v/>
      </c>
      <c r="AG4834" s="11" t="str">
        <f t="shared" si="1629"/>
        <v/>
      </c>
      <c r="AH4834" s="11" t="str">
        <f t="shared" si="1630"/>
        <v/>
      </c>
      <c r="AI4834" s="11" t="str">
        <f t="shared" si="1631"/>
        <v/>
      </c>
      <c r="AJ4834" s="11" t="str">
        <f t="shared" si="1632"/>
        <v/>
      </c>
      <c r="AK4834" s="11" t="str">
        <f t="shared" si="1633"/>
        <v/>
      </c>
      <c r="AN4834" s="11" t="str">
        <f t="shared" si="1634"/>
        <v/>
      </c>
      <c r="AO4834" s="11" t="str">
        <f t="shared" si="1635"/>
        <v/>
      </c>
      <c r="AP4834" s="11" t="str">
        <f t="shared" si="1636"/>
        <v/>
      </c>
      <c r="AT4834" s="11" t="str">
        <f t="shared" si="1637"/>
        <v/>
      </c>
      <c r="AU4834" s="11" t="str">
        <f t="shared" si="1638"/>
        <v/>
      </c>
      <c r="AV4834" s="11" t="str">
        <f t="shared" si="1639"/>
        <v/>
      </c>
      <c r="AW4834" s="11" t="str">
        <f t="shared" si="1640"/>
        <v/>
      </c>
      <c r="AX4834" s="11" t="str">
        <f t="shared" si="1641"/>
        <v/>
      </c>
      <c r="AY4834" s="11" t="str">
        <f t="shared" si="1642"/>
        <v/>
      </c>
      <c r="AZ4834" s="11" t="str">
        <f t="shared" si="1643"/>
        <v/>
      </c>
      <c r="BA4834" s="11" t="str">
        <f t="shared" si="1644"/>
        <v xml:space="preserve"> </v>
      </c>
      <c r="BB4834" s="11" t="str">
        <f>IFERROR(IF(AW4834="","",VLOOKUP(AW4834,SUSS!R:S,2,FALSE)),AY4834*SUSS!$M$2)</f>
        <v/>
      </c>
      <c r="BC4834" s="11" t="str">
        <f t="shared" si="1645"/>
        <v/>
      </c>
    </row>
    <row r="4835" spans="29:55">
      <c r="AC4835" s="11" t="str">
        <f t="shared" si="1625"/>
        <v/>
      </c>
      <c r="AD4835" s="11" t="str">
        <f t="shared" si="1626"/>
        <v/>
      </c>
      <c r="AE4835" s="11" t="str">
        <f t="shared" si="1627"/>
        <v/>
      </c>
      <c r="AF4835" s="11" t="str">
        <f t="shared" si="1628"/>
        <v/>
      </c>
      <c r="AG4835" s="11" t="str">
        <f t="shared" si="1629"/>
        <v/>
      </c>
      <c r="AH4835" s="11" t="str">
        <f t="shared" si="1630"/>
        <v/>
      </c>
      <c r="AI4835" s="11" t="str">
        <f t="shared" si="1631"/>
        <v/>
      </c>
      <c r="AJ4835" s="11" t="str">
        <f t="shared" si="1632"/>
        <v/>
      </c>
      <c r="AK4835" s="11" t="str">
        <f t="shared" si="1633"/>
        <v/>
      </c>
      <c r="AN4835" s="11" t="str">
        <f t="shared" si="1634"/>
        <v/>
      </c>
      <c r="AO4835" s="11" t="str">
        <f t="shared" si="1635"/>
        <v/>
      </c>
      <c r="AP4835" s="11" t="str">
        <f t="shared" si="1636"/>
        <v/>
      </c>
      <c r="AT4835" s="11" t="str">
        <f t="shared" si="1637"/>
        <v/>
      </c>
      <c r="AU4835" s="11" t="str">
        <f t="shared" si="1638"/>
        <v/>
      </c>
      <c r="AV4835" s="11" t="str">
        <f t="shared" si="1639"/>
        <v/>
      </c>
      <c r="AW4835" s="11" t="str">
        <f t="shared" si="1640"/>
        <v/>
      </c>
      <c r="AX4835" s="11" t="str">
        <f t="shared" si="1641"/>
        <v/>
      </c>
      <c r="AY4835" s="11" t="str">
        <f t="shared" si="1642"/>
        <v/>
      </c>
      <c r="AZ4835" s="11" t="str">
        <f t="shared" si="1643"/>
        <v/>
      </c>
      <c r="BA4835" s="11" t="str">
        <f t="shared" si="1644"/>
        <v xml:space="preserve"> </v>
      </c>
      <c r="BB4835" s="11" t="str">
        <f>IFERROR(IF(AW4835="","",VLOOKUP(AW4835,SUSS!R:S,2,FALSE)),AY4835*SUSS!$M$2)</f>
        <v/>
      </c>
      <c r="BC4835" s="11" t="str">
        <f t="shared" si="1645"/>
        <v/>
      </c>
    </row>
    <row r="4836" spans="29:55">
      <c r="AC4836" s="11" t="str">
        <f t="shared" si="1625"/>
        <v/>
      </c>
      <c r="AD4836" s="11" t="str">
        <f t="shared" si="1626"/>
        <v/>
      </c>
      <c r="AE4836" s="11" t="str">
        <f t="shared" si="1627"/>
        <v/>
      </c>
      <c r="AF4836" s="11" t="str">
        <f t="shared" si="1628"/>
        <v/>
      </c>
      <c r="AG4836" s="11" t="str">
        <f t="shared" si="1629"/>
        <v/>
      </c>
      <c r="AH4836" s="11" t="str">
        <f t="shared" si="1630"/>
        <v/>
      </c>
      <c r="AI4836" s="11" t="str">
        <f t="shared" si="1631"/>
        <v/>
      </c>
      <c r="AJ4836" s="11" t="str">
        <f t="shared" si="1632"/>
        <v/>
      </c>
      <c r="AK4836" s="11" t="str">
        <f t="shared" si="1633"/>
        <v/>
      </c>
      <c r="AN4836" s="11" t="str">
        <f t="shared" si="1634"/>
        <v/>
      </c>
      <c r="AO4836" s="11" t="str">
        <f t="shared" si="1635"/>
        <v/>
      </c>
      <c r="AP4836" s="11" t="str">
        <f t="shared" si="1636"/>
        <v/>
      </c>
      <c r="AT4836" s="11" t="str">
        <f t="shared" si="1637"/>
        <v/>
      </c>
      <c r="AU4836" s="11" t="str">
        <f t="shared" si="1638"/>
        <v/>
      </c>
      <c r="AV4836" s="11" t="str">
        <f t="shared" si="1639"/>
        <v/>
      </c>
      <c r="AW4836" s="11" t="str">
        <f t="shared" si="1640"/>
        <v/>
      </c>
      <c r="AX4836" s="11" t="str">
        <f t="shared" si="1641"/>
        <v/>
      </c>
      <c r="AY4836" s="11" t="str">
        <f t="shared" si="1642"/>
        <v/>
      </c>
      <c r="AZ4836" s="11" t="str">
        <f t="shared" si="1643"/>
        <v/>
      </c>
      <c r="BA4836" s="11" t="str">
        <f t="shared" si="1644"/>
        <v xml:space="preserve"> </v>
      </c>
      <c r="BB4836" s="11" t="str">
        <f>IFERROR(IF(AW4836="","",VLOOKUP(AW4836,SUSS!R:S,2,FALSE)),AY4836*SUSS!$M$2)</f>
        <v/>
      </c>
      <c r="BC4836" s="11" t="str">
        <f t="shared" si="1645"/>
        <v/>
      </c>
    </row>
    <row r="4837" spans="29:55">
      <c r="AC4837" s="11" t="str">
        <f t="shared" si="1625"/>
        <v/>
      </c>
      <c r="AD4837" s="11" t="str">
        <f t="shared" si="1626"/>
        <v/>
      </c>
      <c r="AE4837" s="11" t="str">
        <f t="shared" si="1627"/>
        <v/>
      </c>
      <c r="AF4837" s="11" t="str">
        <f t="shared" si="1628"/>
        <v/>
      </c>
      <c r="AG4837" s="11" t="str">
        <f t="shared" si="1629"/>
        <v/>
      </c>
      <c r="AH4837" s="11" t="str">
        <f t="shared" si="1630"/>
        <v/>
      </c>
      <c r="AI4837" s="11" t="str">
        <f t="shared" si="1631"/>
        <v/>
      </c>
      <c r="AJ4837" s="11" t="str">
        <f t="shared" si="1632"/>
        <v/>
      </c>
      <c r="AK4837" s="11" t="str">
        <f t="shared" si="1633"/>
        <v/>
      </c>
      <c r="AN4837" s="11" t="str">
        <f t="shared" si="1634"/>
        <v/>
      </c>
      <c r="AO4837" s="11" t="str">
        <f t="shared" si="1635"/>
        <v/>
      </c>
      <c r="AP4837" s="11" t="str">
        <f t="shared" si="1636"/>
        <v/>
      </c>
      <c r="AT4837" s="11" t="str">
        <f t="shared" si="1637"/>
        <v/>
      </c>
      <c r="AU4837" s="11" t="str">
        <f t="shared" si="1638"/>
        <v/>
      </c>
      <c r="AV4837" s="11" t="str">
        <f t="shared" si="1639"/>
        <v/>
      </c>
      <c r="AW4837" s="11" t="str">
        <f t="shared" si="1640"/>
        <v/>
      </c>
      <c r="AX4837" s="11" t="str">
        <f t="shared" si="1641"/>
        <v/>
      </c>
      <c r="AY4837" s="11" t="str">
        <f t="shared" si="1642"/>
        <v/>
      </c>
      <c r="AZ4837" s="11" t="str">
        <f t="shared" si="1643"/>
        <v/>
      </c>
      <c r="BA4837" s="11" t="str">
        <f t="shared" si="1644"/>
        <v xml:space="preserve"> </v>
      </c>
      <c r="BB4837" s="11" t="str">
        <f>IFERROR(IF(AW4837="","",VLOOKUP(AW4837,SUSS!R:S,2,FALSE)),AY4837*SUSS!$M$2)</f>
        <v/>
      </c>
      <c r="BC4837" s="11" t="str">
        <f t="shared" si="1645"/>
        <v/>
      </c>
    </row>
    <row r="4838" spans="29:55">
      <c r="AC4838" s="11" t="str">
        <f t="shared" si="1625"/>
        <v/>
      </c>
      <c r="AD4838" s="11" t="str">
        <f t="shared" si="1626"/>
        <v/>
      </c>
      <c r="AE4838" s="11" t="str">
        <f t="shared" si="1627"/>
        <v/>
      </c>
      <c r="AF4838" s="11" t="str">
        <f t="shared" si="1628"/>
        <v/>
      </c>
      <c r="AG4838" s="11" t="str">
        <f t="shared" si="1629"/>
        <v/>
      </c>
      <c r="AH4838" s="11" t="str">
        <f t="shared" si="1630"/>
        <v/>
      </c>
      <c r="AI4838" s="11" t="str">
        <f t="shared" si="1631"/>
        <v/>
      </c>
      <c r="AJ4838" s="11" t="str">
        <f t="shared" si="1632"/>
        <v/>
      </c>
      <c r="AK4838" s="11" t="str">
        <f t="shared" si="1633"/>
        <v/>
      </c>
      <c r="AN4838" s="11" t="str">
        <f t="shared" si="1634"/>
        <v/>
      </c>
      <c r="AO4838" s="11" t="str">
        <f t="shared" si="1635"/>
        <v/>
      </c>
      <c r="AP4838" s="11" t="str">
        <f t="shared" si="1636"/>
        <v/>
      </c>
      <c r="AT4838" s="11" t="str">
        <f t="shared" si="1637"/>
        <v/>
      </c>
      <c r="AU4838" s="11" t="str">
        <f t="shared" si="1638"/>
        <v/>
      </c>
      <c r="AV4838" s="11" t="str">
        <f t="shared" si="1639"/>
        <v/>
      </c>
      <c r="AW4838" s="11" t="str">
        <f t="shared" si="1640"/>
        <v/>
      </c>
      <c r="AX4838" s="11" t="str">
        <f t="shared" si="1641"/>
        <v/>
      </c>
      <c r="AY4838" s="11" t="str">
        <f t="shared" si="1642"/>
        <v/>
      </c>
      <c r="AZ4838" s="11" t="str">
        <f t="shared" si="1643"/>
        <v/>
      </c>
      <c r="BA4838" s="11" t="str">
        <f t="shared" si="1644"/>
        <v xml:space="preserve"> </v>
      </c>
      <c r="BB4838" s="11" t="str">
        <f>IFERROR(IF(AW4838="","",VLOOKUP(AW4838,SUSS!R:S,2,FALSE)),AY4838*SUSS!$M$2)</f>
        <v/>
      </c>
      <c r="BC4838" s="11" t="str">
        <f t="shared" si="1645"/>
        <v/>
      </c>
    </row>
    <row r="4839" spans="29:55">
      <c r="AC4839" s="11" t="str">
        <f t="shared" si="1625"/>
        <v/>
      </c>
      <c r="AD4839" s="11" t="str">
        <f t="shared" si="1626"/>
        <v/>
      </c>
      <c r="AE4839" s="11" t="str">
        <f t="shared" si="1627"/>
        <v/>
      </c>
      <c r="AF4839" s="11" t="str">
        <f t="shared" si="1628"/>
        <v/>
      </c>
      <c r="AG4839" s="11" t="str">
        <f t="shared" si="1629"/>
        <v/>
      </c>
      <c r="AH4839" s="11" t="str">
        <f t="shared" si="1630"/>
        <v/>
      </c>
      <c r="AI4839" s="11" t="str">
        <f t="shared" si="1631"/>
        <v/>
      </c>
      <c r="AJ4839" s="11" t="str">
        <f t="shared" si="1632"/>
        <v/>
      </c>
      <c r="AK4839" s="11" t="str">
        <f t="shared" si="1633"/>
        <v/>
      </c>
      <c r="AN4839" s="11" t="str">
        <f t="shared" si="1634"/>
        <v/>
      </c>
      <c r="AO4839" s="11" t="str">
        <f t="shared" si="1635"/>
        <v/>
      </c>
      <c r="AP4839" s="11" t="str">
        <f t="shared" si="1636"/>
        <v/>
      </c>
      <c r="AT4839" s="11" t="str">
        <f t="shared" si="1637"/>
        <v/>
      </c>
      <c r="AU4839" s="11" t="str">
        <f t="shared" si="1638"/>
        <v/>
      </c>
      <c r="AV4839" s="11" t="str">
        <f t="shared" si="1639"/>
        <v/>
      </c>
      <c r="AW4839" s="11" t="str">
        <f t="shared" si="1640"/>
        <v/>
      </c>
      <c r="AX4839" s="11" t="str">
        <f t="shared" si="1641"/>
        <v/>
      </c>
      <c r="AY4839" s="11" t="str">
        <f t="shared" si="1642"/>
        <v/>
      </c>
      <c r="AZ4839" s="11" t="str">
        <f t="shared" si="1643"/>
        <v/>
      </c>
      <c r="BA4839" s="11" t="str">
        <f t="shared" si="1644"/>
        <v xml:space="preserve"> </v>
      </c>
      <c r="BB4839" s="11" t="str">
        <f>IFERROR(IF(AW4839="","",VLOOKUP(AW4839,SUSS!R:S,2,FALSE)),AY4839*SUSS!$M$2)</f>
        <v/>
      </c>
      <c r="BC4839" s="11" t="str">
        <f t="shared" si="1645"/>
        <v/>
      </c>
    </row>
    <row r="4840" spans="29:55">
      <c r="AC4840" s="11" t="str">
        <f t="shared" si="1625"/>
        <v/>
      </c>
      <c r="AD4840" s="11" t="str">
        <f t="shared" si="1626"/>
        <v/>
      </c>
      <c r="AE4840" s="11" t="str">
        <f t="shared" si="1627"/>
        <v/>
      </c>
      <c r="AF4840" s="11" t="str">
        <f t="shared" si="1628"/>
        <v/>
      </c>
      <c r="AG4840" s="11" t="str">
        <f t="shared" si="1629"/>
        <v/>
      </c>
      <c r="AH4840" s="11" t="str">
        <f t="shared" si="1630"/>
        <v/>
      </c>
      <c r="AI4840" s="11" t="str">
        <f t="shared" si="1631"/>
        <v/>
      </c>
      <c r="AJ4840" s="11" t="str">
        <f t="shared" si="1632"/>
        <v/>
      </c>
      <c r="AK4840" s="11" t="str">
        <f t="shared" si="1633"/>
        <v/>
      </c>
      <c r="AN4840" s="11" t="str">
        <f t="shared" si="1634"/>
        <v/>
      </c>
      <c r="AO4840" s="11" t="str">
        <f t="shared" si="1635"/>
        <v/>
      </c>
      <c r="AP4840" s="11" t="str">
        <f t="shared" si="1636"/>
        <v/>
      </c>
      <c r="AT4840" s="11" t="str">
        <f t="shared" si="1637"/>
        <v/>
      </c>
      <c r="AU4840" s="11" t="str">
        <f t="shared" si="1638"/>
        <v/>
      </c>
      <c r="AV4840" s="11" t="str">
        <f t="shared" si="1639"/>
        <v/>
      </c>
      <c r="AW4840" s="11" t="str">
        <f t="shared" si="1640"/>
        <v/>
      </c>
      <c r="AX4840" s="11" t="str">
        <f t="shared" si="1641"/>
        <v/>
      </c>
      <c r="AY4840" s="11" t="str">
        <f t="shared" si="1642"/>
        <v/>
      </c>
      <c r="AZ4840" s="11" t="str">
        <f t="shared" si="1643"/>
        <v/>
      </c>
      <c r="BA4840" s="11" t="str">
        <f t="shared" si="1644"/>
        <v xml:space="preserve"> </v>
      </c>
      <c r="BB4840" s="11" t="str">
        <f>IFERROR(IF(AW4840="","",VLOOKUP(AW4840,SUSS!R:S,2,FALSE)),AY4840*SUSS!$M$2)</f>
        <v/>
      </c>
      <c r="BC4840" s="11" t="str">
        <f t="shared" si="1645"/>
        <v/>
      </c>
    </row>
    <row r="4841" spans="29:55">
      <c r="AC4841" s="11" t="str">
        <f t="shared" si="1625"/>
        <v/>
      </c>
      <c r="AD4841" s="11" t="str">
        <f t="shared" si="1626"/>
        <v/>
      </c>
      <c r="AE4841" s="11" t="str">
        <f t="shared" si="1627"/>
        <v/>
      </c>
      <c r="AF4841" s="11" t="str">
        <f t="shared" si="1628"/>
        <v/>
      </c>
      <c r="AG4841" s="11" t="str">
        <f t="shared" si="1629"/>
        <v/>
      </c>
      <c r="AH4841" s="11" t="str">
        <f t="shared" si="1630"/>
        <v/>
      </c>
      <c r="AI4841" s="11" t="str">
        <f t="shared" si="1631"/>
        <v/>
      </c>
      <c r="AJ4841" s="11" t="str">
        <f t="shared" si="1632"/>
        <v/>
      </c>
      <c r="AK4841" s="11" t="str">
        <f t="shared" si="1633"/>
        <v/>
      </c>
      <c r="AN4841" s="11" t="str">
        <f t="shared" si="1634"/>
        <v/>
      </c>
      <c r="AO4841" s="11" t="str">
        <f t="shared" si="1635"/>
        <v/>
      </c>
      <c r="AP4841" s="11" t="str">
        <f t="shared" si="1636"/>
        <v/>
      </c>
      <c r="AT4841" s="11" t="str">
        <f t="shared" si="1637"/>
        <v/>
      </c>
      <c r="AU4841" s="11" t="str">
        <f t="shared" si="1638"/>
        <v/>
      </c>
      <c r="AV4841" s="11" t="str">
        <f t="shared" si="1639"/>
        <v/>
      </c>
      <c r="AW4841" s="11" t="str">
        <f t="shared" si="1640"/>
        <v/>
      </c>
      <c r="AX4841" s="11" t="str">
        <f t="shared" si="1641"/>
        <v/>
      </c>
      <c r="AY4841" s="11" t="str">
        <f t="shared" si="1642"/>
        <v/>
      </c>
      <c r="AZ4841" s="11" t="str">
        <f t="shared" si="1643"/>
        <v/>
      </c>
      <c r="BA4841" s="11" t="str">
        <f t="shared" si="1644"/>
        <v xml:space="preserve"> </v>
      </c>
      <c r="BB4841" s="11" t="str">
        <f>IFERROR(IF(AW4841="","",VLOOKUP(AW4841,SUSS!R:S,2,FALSE)),AY4841*SUSS!$M$2)</f>
        <v/>
      </c>
      <c r="BC4841" s="11" t="str">
        <f t="shared" si="1645"/>
        <v/>
      </c>
    </row>
    <row r="4842" spans="29:55">
      <c r="AC4842" s="11" t="str">
        <f t="shared" si="1625"/>
        <v/>
      </c>
      <c r="AD4842" s="11" t="str">
        <f t="shared" si="1626"/>
        <v/>
      </c>
      <c r="AE4842" s="11" t="str">
        <f t="shared" si="1627"/>
        <v/>
      </c>
      <c r="AF4842" s="11" t="str">
        <f t="shared" si="1628"/>
        <v/>
      </c>
      <c r="AG4842" s="11" t="str">
        <f t="shared" si="1629"/>
        <v/>
      </c>
      <c r="AH4842" s="11" t="str">
        <f t="shared" si="1630"/>
        <v/>
      </c>
      <c r="AI4842" s="11" t="str">
        <f t="shared" si="1631"/>
        <v/>
      </c>
      <c r="AJ4842" s="11" t="str">
        <f t="shared" si="1632"/>
        <v/>
      </c>
      <c r="AK4842" s="11" t="str">
        <f t="shared" si="1633"/>
        <v/>
      </c>
      <c r="AN4842" s="11" t="str">
        <f t="shared" si="1634"/>
        <v/>
      </c>
      <c r="AO4842" s="11" t="str">
        <f t="shared" si="1635"/>
        <v/>
      </c>
      <c r="AP4842" s="11" t="str">
        <f t="shared" si="1636"/>
        <v/>
      </c>
      <c r="AT4842" s="11" t="str">
        <f t="shared" si="1637"/>
        <v/>
      </c>
      <c r="AU4842" s="11" t="str">
        <f t="shared" si="1638"/>
        <v/>
      </c>
      <c r="AV4842" s="11" t="str">
        <f t="shared" si="1639"/>
        <v/>
      </c>
      <c r="AW4842" s="11" t="str">
        <f t="shared" si="1640"/>
        <v/>
      </c>
      <c r="AX4842" s="11" t="str">
        <f t="shared" si="1641"/>
        <v/>
      </c>
      <c r="AY4842" s="11" t="str">
        <f t="shared" si="1642"/>
        <v/>
      </c>
      <c r="AZ4842" s="11" t="str">
        <f t="shared" si="1643"/>
        <v/>
      </c>
      <c r="BA4842" s="11" t="str">
        <f t="shared" si="1644"/>
        <v xml:space="preserve"> </v>
      </c>
      <c r="BB4842" s="11" t="str">
        <f>IFERROR(IF(AW4842="","",VLOOKUP(AW4842,SUSS!R:S,2,FALSE)),AY4842*SUSS!$M$2)</f>
        <v/>
      </c>
      <c r="BC4842" s="11" t="str">
        <f t="shared" si="1645"/>
        <v/>
      </c>
    </row>
    <row r="4843" spans="29:55">
      <c r="AC4843" s="11" t="str">
        <f t="shared" si="1625"/>
        <v/>
      </c>
      <c r="AD4843" s="11" t="str">
        <f t="shared" si="1626"/>
        <v/>
      </c>
      <c r="AE4843" s="11" t="str">
        <f t="shared" si="1627"/>
        <v/>
      </c>
      <c r="AF4843" s="11" t="str">
        <f t="shared" si="1628"/>
        <v/>
      </c>
      <c r="AG4843" s="11" t="str">
        <f t="shared" si="1629"/>
        <v/>
      </c>
      <c r="AH4843" s="11" t="str">
        <f t="shared" si="1630"/>
        <v/>
      </c>
      <c r="AI4843" s="11" t="str">
        <f t="shared" si="1631"/>
        <v/>
      </c>
      <c r="AJ4843" s="11" t="str">
        <f t="shared" si="1632"/>
        <v/>
      </c>
      <c r="AK4843" s="11" t="str">
        <f t="shared" si="1633"/>
        <v/>
      </c>
      <c r="AN4843" s="11" t="str">
        <f t="shared" si="1634"/>
        <v/>
      </c>
      <c r="AO4843" s="11" t="str">
        <f t="shared" si="1635"/>
        <v/>
      </c>
      <c r="AP4843" s="11" t="str">
        <f t="shared" si="1636"/>
        <v/>
      </c>
      <c r="AT4843" s="11" t="str">
        <f t="shared" si="1637"/>
        <v/>
      </c>
      <c r="AU4843" s="11" t="str">
        <f t="shared" si="1638"/>
        <v/>
      </c>
      <c r="AV4843" s="11" t="str">
        <f t="shared" si="1639"/>
        <v/>
      </c>
      <c r="AW4843" s="11" t="str">
        <f t="shared" si="1640"/>
        <v/>
      </c>
      <c r="AX4843" s="11" t="str">
        <f t="shared" si="1641"/>
        <v/>
      </c>
      <c r="AY4843" s="11" t="str">
        <f t="shared" si="1642"/>
        <v/>
      </c>
      <c r="AZ4843" s="11" t="str">
        <f t="shared" si="1643"/>
        <v/>
      </c>
      <c r="BA4843" s="11" t="str">
        <f t="shared" si="1644"/>
        <v xml:space="preserve"> </v>
      </c>
      <c r="BB4843" s="11" t="str">
        <f>IFERROR(IF(AW4843="","",VLOOKUP(AW4843,SUSS!R:S,2,FALSE)),AY4843*SUSS!$M$2)</f>
        <v/>
      </c>
      <c r="BC4843" s="11" t="str">
        <f t="shared" si="1645"/>
        <v/>
      </c>
    </row>
    <row r="4844" spans="29:55">
      <c r="AC4844" s="11" t="str">
        <f t="shared" si="1625"/>
        <v/>
      </c>
      <c r="AD4844" s="11" t="str">
        <f t="shared" si="1626"/>
        <v/>
      </c>
      <c r="AE4844" s="11" t="str">
        <f t="shared" si="1627"/>
        <v/>
      </c>
      <c r="AF4844" s="11" t="str">
        <f t="shared" si="1628"/>
        <v/>
      </c>
      <c r="AG4844" s="11" t="str">
        <f t="shared" si="1629"/>
        <v/>
      </c>
      <c r="AH4844" s="11" t="str">
        <f t="shared" si="1630"/>
        <v/>
      </c>
      <c r="AI4844" s="11" t="str">
        <f t="shared" si="1631"/>
        <v/>
      </c>
      <c r="AJ4844" s="11" t="str">
        <f t="shared" si="1632"/>
        <v/>
      </c>
      <c r="AK4844" s="11" t="str">
        <f t="shared" si="1633"/>
        <v/>
      </c>
      <c r="AN4844" s="11" t="str">
        <f t="shared" si="1634"/>
        <v/>
      </c>
      <c r="AO4844" s="11" t="str">
        <f t="shared" si="1635"/>
        <v/>
      </c>
      <c r="AP4844" s="11" t="str">
        <f t="shared" si="1636"/>
        <v/>
      </c>
      <c r="AT4844" s="11" t="str">
        <f t="shared" si="1637"/>
        <v/>
      </c>
      <c r="AU4844" s="11" t="str">
        <f t="shared" si="1638"/>
        <v/>
      </c>
      <c r="AV4844" s="11" t="str">
        <f t="shared" si="1639"/>
        <v/>
      </c>
      <c r="AW4844" s="11" t="str">
        <f t="shared" si="1640"/>
        <v/>
      </c>
      <c r="AX4844" s="11" t="str">
        <f t="shared" si="1641"/>
        <v/>
      </c>
      <c r="AY4844" s="11" t="str">
        <f t="shared" si="1642"/>
        <v/>
      </c>
      <c r="AZ4844" s="11" t="str">
        <f t="shared" si="1643"/>
        <v/>
      </c>
      <c r="BA4844" s="11" t="str">
        <f t="shared" si="1644"/>
        <v xml:space="preserve"> </v>
      </c>
      <c r="BB4844" s="11" t="str">
        <f>IFERROR(IF(AW4844="","",VLOOKUP(AW4844,SUSS!R:S,2,FALSE)),AY4844*SUSS!$M$2)</f>
        <v/>
      </c>
      <c r="BC4844" s="11" t="str">
        <f t="shared" si="1645"/>
        <v/>
      </c>
    </row>
    <row r="4845" spans="29:55">
      <c r="AC4845" s="11" t="str">
        <f t="shared" si="1625"/>
        <v/>
      </c>
      <c r="AD4845" s="11" t="str">
        <f t="shared" si="1626"/>
        <v/>
      </c>
      <c r="AE4845" s="11" t="str">
        <f t="shared" si="1627"/>
        <v/>
      </c>
      <c r="AF4845" s="11" t="str">
        <f t="shared" si="1628"/>
        <v/>
      </c>
      <c r="AG4845" s="11" t="str">
        <f t="shared" si="1629"/>
        <v/>
      </c>
      <c r="AH4845" s="11" t="str">
        <f t="shared" si="1630"/>
        <v/>
      </c>
      <c r="AI4845" s="11" t="str">
        <f t="shared" si="1631"/>
        <v/>
      </c>
      <c r="AJ4845" s="11" t="str">
        <f t="shared" si="1632"/>
        <v/>
      </c>
      <c r="AK4845" s="11" t="str">
        <f t="shared" si="1633"/>
        <v/>
      </c>
      <c r="AN4845" s="11" t="str">
        <f t="shared" si="1634"/>
        <v/>
      </c>
      <c r="AO4845" s="11" t="str">
        <f t="shared" si="1635"/>
        <v/>
      </c>
      <c r="AP4845" s="11" t="str">
        <f t="shared" si="1636"/>
        <v/>
      </c>
      <c r="AT4845" s="11" t="str">
        <f t="shared" si="1637"/>
        <v/>
      </c>
      <c r="AU4845" s="11" t="str">
        <f t="shared" si="1638"/>
        <v/>
      </c>
      <c r="AV4845" s="11" t="str">
        <f t="shared" si="1639"/>
        <v/>
      </c>
      <c r="AW4845" s="11" t="str">
        <f t="shared" si="1640"/>
        <v/>
      </c>
      <c r="AX4845" s="11" t="str">
        <f t="shared" si="1641"/>
        <v/>
      </c>
      <c r="AY4845" s="11" t="str">
        <f t="shared" si="1642"/>
        <v/>
      </c>
      <c r="AZ4845" s="11" t="str">
        <f t="shared" si="1643"/>
        <v/>
      </c>
      <c r="BA4845" s="11" t="str">
        <f t="shared" si="1644"/>
        <v xml:space="preserve"> </v>
      </c>
      <c r="BB4845" s="11" t="str">
        <f>IFERROR(IF(AW4845="","",VLOOKUP(AW4845,SUSS!R:S,2,FALSE)),AY4845*SUSS!$M$2)</f>
        <v/>
      </c>
      <c r="BC4845" s="11" t="str">
        <f t="shared" si="1645"/>
        <v/>
      </c>
    </row>
    <row r="4846" spans="29:55">
      <c r="AC4846" s="11" t="str">
        <f t="shared" si="1625"/>
        <v/>
      </c>
      <c r="AD4846" s="11" t="str">
        <f t="shared" si="1626"/>
        <v/>
      </c>
      <c r="AE4846" s="11" t="str">
        <f t="shared" si="1627"/>
        <v/>
      </c>
      <c r="AF4846" s="11" t="str">
        <f t="shared" si="1628"/>
        <v/>
      </c>
      <c r="AG4846" s="11" t="str">
        <f t="shared" si="1629"/>
        <v/>
      </c>
      <c r="AH4846" s="11" t="str">
        <f t="shared" si="1630"/>
        <v/>
      </c>
      <c r="AI4846" s="11" t="str">
        <f t="shared" si="1631"/>
        <v/>
      </c>
      <c r="AJ4846" s="11" t="str">
        <f t="shared" si="1632"/>
        <v/>
      </c>
      <c r="AK4846" s="11" t="str">
        <f t="shared" si="1633"/>
        <v/>
      </c>
      <c r="AN4846" s="11" t="str">
        <f t="shared" si="1634"/>
        <v/>
      </c>
      <c r="AO4846" s="11" t="str">
        <f t="shared" si="1635"/>
        <v/>
      </c>
      <c r="AP4846" s="11" t="str">
        <f t="shared" si="1636"/>
        <v/>
      </c>
      <c r="AT4846" s="11" t="str">
        <f t="shared" si="1637"/>
        <v/>
      </c>
      <c r="AU4846" s="11" t="str">
        <f t="shared" si="1638"/>
        <v/>
      </c>
      <c r="AV4846" s="11" t="str">
        <f t="shared" si="1639"/>
        <v/>
      </c>
      <c r="AW4846" s="11" t="str">
        <f t="shared" si="1640"/>
        <v/>
      </c>
      <c r="AX4846" s="11" t="str">
        <f t="shared" si="1641"/>
        <v/>
      </c>
      <c r="AY4846" s="11" t="str">
        <f t="shared" si="1642"/>
        <v/>
      </c>
      <c r="AZ4846" s="11" t="str">
        <f t="shared" si="1643"/>
        <v/>
      </c>
      <c r="BA4846" s="11" t="str">
        <f t="shared" si="1644"/>
        <v xml:space="preserve"> </v>
      </c>
      <c r="BB4846" s="11" t="str">
        <f>IFERROR(IF(AW4846="","",VLOOKUP(AW4846,SUSS!R:S,2,FALSE)),AY4846*SUSS!$M$2)</f>
        <v/>
      </c>
      <c r="BC4846" s="11" t="str">
        <f t="shared" si="1645"/>
        <v/>
      </c>
    </row>
    <row r="4847" spans="29:55">
      <c r="AC4847" s="11" t="str">
        <f t="shared" si="1625"/>
        <v/>
      </c>
      <c r="AD4847" s="11" t="str">
        <f t="shared" si="1626"/>
        <v/>
      </c>
      <c r="AE4847" s="11" t="str">
        <f t="shared" si="1627"/>
        <v/>
      </c>
      <c r="AF4847" s="11" t="str">
        <f t="shared" si="1628"/>
        <v/>
      </c>
      <c r="AG4847" s="11" t="str">
        <f t="shared" si="1629"/>
        <v/>
      </c>
      <c r="AH4847" s="11" t="str">
        <f t="shared" si="1630"/>
        <v/>
      </c>
      <c r="AI4847" s="11" t="str">
        <f t="shared" si="1631"/>
        <v/>
      </c>
      <c r="AJ4847" s="11" t="str">
        <f t="shared" si="1632"/>
        <v/>
      </c>
      <c r="AK4847" s="11" t="str">
        <f t="shared" si="1633"/>
        <v/>
      </c>
      <c r="AN4847" s="11" t="str">
        <f t="shared" si="1634"/>
        <v/>
      </c>
      <c r="AO4847" s="11" t="str">
        <f t="shared" si="1635"/>
        <v/>
      </c>
      <c r="AP4847" s="11" t="str">
        <f t="shared" si="1636"/>
        <v/>
      </c>
      <c r="AT4847" s="11" t="str">
        <f t="shared" si="1637"/>
        <v/>
      </c>
      <c r="AU4847" s="11" t="str">
        <f t="shared" si="1638"/>
        <v/>
      </c>
      <c r="AV4847" s="11" t="str">
        <f t="shared" si="1639"/>
        <v/>
      </c>
      <c r="AW4847" s="11" t="str">
        <f t="shared" si="1640"/>
        <v/>
      </c>
      <c r="AX4847" s="11" t="str">
        <f t="shared" si="1641"/>
        <v/>
      </c>
      <c r="AY4847" s="11" t="str">
        <f t="shared" si="1642"/>
        <v/>
      </c>
      <c r="AZ4847" s="11" t="str">
        <f t="shared" si="1643"/>
        <v/>
      </c>
      <c r="BA4847" s="11" t="str">
        <f t="shared" si="1644"/>
        <v xml:space="preserve"> </v>
      </c>
      <c r="BB4847" s="11" t="str">
        <f>IFERROR(IF(AW4847="","",VLOOKUP(AW4847,SUSS!R:S,2,FALSE)),AY4847*SUSS!$M$2)</f>
        <v/>
      </c>
      <c r="BC4847" s="11" t="str">
        <f t="shared" si="1645"/>
        <v/>
      </c>
    </row>
    <row r="4848" spans="29:55">
      <c r="AC4848" s="11" t="str">
        <f t="shared" si="1625"/>
        <v/>
      </c>
      <c r="AD4848" s="11" t="str">
        <f t="shared" si="1626"/>
        <v/>
      </c>
      <c r="AE4848" s="11" t="str">
        <f t="shared" si="1627"/>
        <v/>
      </c>
      <c r="AF4848" s="11" t="str">
        <f t="shared" si="1628"/>
        <v/>
      </c>
      <c r="AG4848" s="11" t="str">
        <f t="shared" si="1629"/>
        <v/>
      </c>
      <c r="AH4848" s="11" t="str">
        <f t="shared" si="1630"/>
        <v/>
      </c>
      <c r="AI4848" s="11" t="str">
        <f t="shared" si="1631"/>
        <v/>
      </c>
      <c r="AJ4848" s="11" t="str">
        <f t="shared" si="1632"/>
        <v/>
      </c>
      <c r="AK4848" s="11" t="str">
        <f t="shared" si="1633"/>
        <v/>
      </c>
      <c r="AN4848" s="11" t="str">
        <f t="shared" si="1634"/>
        <v/>
      </c>
      <c r="AO4848" s="11" t="str">
        <f t="shared" si="1635"/>
        <v/>
      </c>
      <c r="AP4848" s="11" t="str">
        <f t="shared" si="1636"/>
        <v/>
      </c>
      <c r="AT4848" s="11" t="str">
        <f t="shared" si="1637"/>
        <v/>
      </c>
      <c r="AU4848" s="11" t="str">
        <f t="shared" si="1638"/>
        <v/>
      </c>
      <c r="AV4848" s="11" t="str">
        <f t="shared" si="1639"/>
        <v/>
      </c>
      <c r="AW4848" s="11" t="str">
        <f t="shared" si="1640"/>
        <v/>
      </c>
      <c r="AX4848" s="11" t="str">
        <f t="shared" si="1641"/>
        <v/>
      </c>
      <c r="AY4848" s="11" t="str">
        <f t="shared" si="1642"/>
        <v/>
      </c>
      <c r="AZ4848" s="11" t="str">
        <f t="shared" si="1643"/>
        <v/>
      </c>
      <c r="BA4848" s="11" t="str">
        <f t="shared" si="1644"/>
        <v xml:space="preserve"> </v>
      </c>
      <c r="BB4848" s="11" t="str">
        <f>IFERROR(IF(AW4848="","",VLOOKUP(AW4848,SUSS!R:S,2,FALSE)),AY4848*SUSS!$M$2)</f>
        <v/>
      </c>
      <c r="BC4848" s="11" t="str">
        <f t="shared" si="1645"/>
        <v/>
      </c>
    </row>
    <row r="4849" spans="29:55">
      <c r="AC4849" s="11" t="str">
        <f t="shared" si="1625"/>
        <v/>
      </c>
      <c r="AD4849" s="11" t="str">
        <f t="shared" si="1626"/>
        <v/>
      </c>
      <c r="AE4849" s="11" t="str">
        <f t="shared" si="1627"/>
        <v/>
      </c>
      <c r="AF4849" s="11" t="str">
        <f t="shared" si="1628"/>
        <v/>
      </c>
      <c r="AG4849" s="11" t="str">
        <f t="shared" si="1629"/>
        <v/>
      </c>
      <c r="AH4849" s="11" t="str">
        <f t="shared" si="1630"/>
        <v/>
      </c>
      <c r="AI4849" s="11" t="str">
        <f t="shared" si="1631"/>
        <v/>
      </c>
      <c r="AJ4849" s="11" t="str">
        <f t="shared" si="1632"/>
        <v/>
      </c>
      <c r="AK4849" s="11" t="str">
        <f t="shared" si="1633"/>
        <v/>
      </c>
      <c r="AN4849" s="11" t="str">
        <f t="shared" si="1634"/>
        <v/>
      </c>
      <c r="AO4849" s="11" t="str">
        <f t="shared" si="1635"/>
        <v/>
      </c>
      <c r="AP4849" s="11" t="str">
        <f t="shared" si="1636"/>
        <v/>
      </c>
      <c r="AT4849" s="11" t="str">
        <f t="shared" si="1637"/>
        <v/>
      </c>
      <c r="AU4849" s="11" t="str">
        <f t="shared" si="1638"/>
        <v/>
      </c>
      <c r="AV4849" s="11" t="str">
        <f t="shared" si="1639"/>
        <v/>
      </c>
      <c r="AW4849" s="11" t="str">
        <f t="shared" si="1640"/>
        <v/>
      </c>
      <c r="AX4849" s="11" t="str">
        <f t="shared" si="1641"/>
        <v/>
      </c>
      <c r="AY4849" s="11" t="str">
        <f t="shared" si="1642"/>
        <v/>
      </c>
      <c r="AZ4849" s="11" t="str">
        <f t="shared" si="1643"/>
        <v/>
      </c>
      <c r="BA4849" s="11" t="str">
        <f t="shared" si="1644"/>
        <v xml:space="preserve"> </v>
      </c>
      <c r="BB4849" s="11" t="str">
        <f>IFERROR(IF(AW4849="","",VLOOKUP(AW4849,SUSS!R:S,2,FALSE)),AY4849*SUSS!$M$2)</f>
        <v/>
      </c>
      <c r="BC4849" s="11" t="str">
        <f t="shared" si="1645"/>
        <v/>
      </c>
    </row>
    <row r="4850" spans="29:55">
      <c r="AC4850" s="11" t="str">
        <f t="shared" si="1625"/>
        <v/>
      </c>
      <c r="AD4850" s="11" t="str">
        <f t="shared" si="1626"/>
        <v/>
      </c>
      <c r="AE4850" s="11" t="str">
        <f t="shared" si="1627"/>
        <v/>
      </c>
      <c r="AF4850" s="11" t="str">
        <f t="shared" si="1628"/>
        <v/>
      </c>
      <c r="AG4850" s="11" t="str">
        <f t="shared" si="1629"/>
        <v/>
      </c>
      <c r="AH4850" s="11" t="str">
        <f t="shared" si="1630"/>
        <v/>
      </c>
      <c r="AI4850" s="11" t="str">
        <f t="shared" si="1631"/>
        <v/>
      </c>
      <c r="AJ4850" s="11" t="str">
        <f t="shared" si="1632"/>
        <v/>
      </c>
      <c r="AK4850" s="11" t="str">
        <f t="shared" si="1633"/>
        <v/>
      </c>
      <c r="AN4850" s="11" t="str">
        <f t="shared" si="1634"/>
        <v/>
      </c>
      <c r="AO4850" s="11" t="str">
        <f t="shared" si="1635"/>
        <v/>
      </c>
      <c r="AP4850" s="11" t="str">
        <f t="shared" si="1636"/>
        <v/>
      </c>
      <c r="AT4850" s="11" t="str">
        <f t="shared" si="1637"/>
        <v/>
      </c>
      <c r="AU4850" s="11" t="str">
        <f t="shared" si="1638"/>
        <v/>
      </c>
      <c r="AV4850" s="11" t="str">
        <f t="shared" si="1639"/>
        <v/>
      </c>
      <c r="AW4850" s="11" t="str">
        <f t="shared" si="1640"/>
        <v/>
      </c>
      <c r="AX4850" s="11" t="str">
        <f t="shared" si="1641"/>
        <v/>
      </c>
      <c r="AY4850" s="11" t="str">
        <f t="shared" si="1642"/>
        <v/>
      </c>
      <c r="AZ4850" s="11" t="str">
        <f t="shared" si="1643"/>
        <v/>
      </c>
      <c r="BA4850" s="11" t="str">
        <f t="shared" si="1644"/>
        <v xml:space="preserve"> </v>
      </c>
      <c r="BB4850" s="11" t="str">
        <f>IFERROR(IF(AW4850="","",VLOOKUP(AW4850,SUSS!R:S,2,FALSE)),AY4850*SUSS!$M$2)</f>
        <v/>
      </c>
      <c r="BC4850" s="11" t="str">
        <f t="shared" si="1645"/>
        <v/>
      </c>
    </row>
    <row r="4851" spans="29:55">
      <c r="AC4851" s="11" t="str">
        <f t="shared" si="1625"/>
        <v/>
      </c>
      <c r="AD4851" s="11" t="str">
        <f t="shared" si="1626"/>
        <v/>
      </c>
      <c r="AE4851" s="11" t="str">
        <f t="shared" si="1627"/>
        <v/>
      </c>
      <c r="AF4851" s="11" t="str">
        <f t="shared" si="1628"/>
        <v/>
      </c>
      <c r="AG4851" s="11" t="str">
        <f t="shared" si="1629"/>
        <v/>
      </c>
      <c r="AH4851" s="11" t="str">
        <f t="shared" si="1630"/>
        <v/>
      </c>
      <c r="AI4851" s="11" t="str">
        <f t="shared" si="1631"/>
        <v/>
      </c>
      <c r="AJ4851" s="11" t="str">
        <f t="shared" si="1632"/>
        <v/>
      </c>
      <c r="AK4851" s="11" t="str">
        <f t="shared" si="1633"/>
        <v/>
      </c>
      <c r="AN4851" s="11" t="str">
        <f t="shared" si="1634"/>
        <v/>
      </c>
      <c r="AO4851" s="11" t="str">
        <f t="shared" si="1635"/>
        <v/>
      </c>
      <c r="AP4851" s="11" t="str">
        <f t="shared" si="1636"/>
        <v/>
      </c>
      <c r="AT4851" s="11" t="str">
        <f t="shared" si="1637"/>
        <v/>
      </c>
      <c r="AU4851" s="11" t="str">
        <f t="shared" si="1638"/>
        <v/>
      </c>
      <c r="AV4851" s="11" t="str">
        <f t="shared" si="1639"/>
        <v/>
      </c>
      <c r="AW4851" s="11" t="str">
        <f t="shared" si="1640"/>
        <v/>
      </c>
      <c r="AX4851" s="11" t="str">
        <f t="shared" si="1641"/>
        <v/>
      </c>
      <c r="AY4851" s="11" t="str">
        <f t="shared" si="1642"/>
        <v/>
      </c>
      <c r="AZ4851" s="11" t="str">
        <f t="shared" si="1643"/>
        <v/>
      </c>
      <c r="BA4851" s="11" t="str">
        <f t="shared" si="1644"/>
        <v xml:space="preserve"> </v>
      </c>
      <c r="BB4851" s="11" t="str">
        <f>IFERROR(IF(AW4851="","",VLOOKUP(AW4851,SUSS!R:S,2,FALSE)),AY4851*SUSS!$M$2)</f>
        <v/>
      </c>
      <c r="BC4851" s="11" t="str">
        <f t="shared" si="1645"/>
        <v/>
      </c>
    </row>
    <row r="4852" spans="29:55">
      <c r="AC4852" s="11" t="str">
        <f t="shared" si="1625"/>
        <v/>
      </c>
      <c r="AD4852" s="11" t="str">
        <f t="shared" si="1626"/>
        <v/>
      </c>
      <c r="AE4852" s="11" t="str">
        <f t="shared" si="1627"/>
        <v/>
      </c>
      <c r="AF4852" s="11" t="str">
        <f t="shared" si="1628"/>
        <v/>
      </c>
      <c r="AG4852" s="11" t="str">
        <f t="shared" si="1629"/>
        <v/>
      </c>
      <c r="AH4852" s="11" t="str">
        <f t="shared" si="1630"/>
        <v/>
      </c>
      <c r="AI4852" s="11" t="str">
        <f t="shared" si="1631"/>
        <v/>
      </c>
      <c r="AJ4852" s="11" t="str">
        <f t="shared" si="1632"/>
        <v/>
      </c>
      <c r="AK4852" s="11" t="str">
        <f t="shared" si="1633"/>
        <v/>
      </c>
      <c r="AN4852" s="11" t="str">
        <f t="shared" si="1634"/>
        <v/>
      </c>
      <c r="AO4852" s="11" t="str">
        <f t="shared" si="1635"/>
        <v/>
      </c>
      <c r="AP4852" s="11" t="str">
        <f t="shared" si="1636"/>
        <v/>
      </c>
      <c r="AT4852" s="11" t="str">
        <f t="shared" si="1637"/>
        <v/>
      </c>
      <c r="AU4852" s="11" t="str">
        <f t="shared" si="1638"/>
        <v/>
      </c>
      <c r="AV4852" s="11" t="str">
        <f t="shared" si="1639"/>
        <v/>
      </c>
      <c r="AW4852" s="11" t="str">
        <f t="shared" si="1640"/>
        <v/>
      </c>
      <c r="AX4852" s="11" t="str">
        <f t="shared" si="1641"/>
        <v/>
      </c>
      <c r="AY4852" s="11" t="str">
        <f t="shared" si="1642"/>
        <v/>
      </c>
      <c r="AZ4852" s="11" t="str">
        <f t="shared" si="1643"/>
        <v/>
      </c>
      <c r="BA4852" s="11" t="str">
        <f t="shared" si="1644"/>
        <v xml:space="preserve"> </v>
      </c>
      <c r="BB4852" s="11" t="str">
        <f>IFERROR(IF(AW4852="","",VLOOKUP(AW4852,SUSS!R:S,2,FALSE)),AY4852*SUSS!$M$2)</f>
        <v/>
      </c>
      <c r="BC4852" s="11" t="str">
        <f t="shared" si="1645"/>
        <v/>
      </c>
    </row>
    <row r="4853" spans="29:55">
      <c r="AC4853" s="11" t="str">
        <f t="shared" si="1625"/>
        <v/>
      </c>
      <c r="AD4853" s="11" t="str">
        <f t="shared" si="1626"/>
        <v/>
      </c>
      <c r="AE4853" s="11" t="str">
        <f t="shared" si="1627"/>
        <v/>
      </c>
      <c r="AF4853" s="11" t="str">
        <f t="shared" si="1628"/>
        <v/>
      </c>
      <c r="AG4853" s="11" t="str">
        <f t="shared" si="1629"/>
        <v/>
      </c>
      <c r="AH4853" s="11" t="str">
        <f t="shared" si="1630"/>
        <v/>
      </c>
      <c r="AI4853" s="11" t="str">
        <f t="shared" si="1631"/>
        <v/>
      </c>
      <c r="AJ4853" s="11" t="str">
        <f t="shared" si="1632"/>
        <v/>
      </c>
      <c r="AK4853" s="11" t="str">
        <f t="shared" si="1633"/>
        <v/>
      </c>
      <c r="AN4853" s="11" t="str">
        <f t="shared" si="1634"/>
        <v/>
      </c>
      <c r="AO4853" s="11" t="str">
        <f t="shared" si="1635"/>
        <v/>
      </c>
      <c r="AP4853" s="11" t="str">
        <f t="shared" si="1636"/>
        <v/>
      </c>
      <c r="AT4853" s="11" t="str">
        <f t="shared" si="1637"/>
        <v/>
      </c>
      <c r="AU4853" s="11" t="str">
        <f t="shared" si="1638"/>
        <v/>
      </c>
      <c r="AV4853" s="11" t="str">
        <f t="shared" si="1639"/>
        <v/>
      </c>
      <c r="AW4853" s="11" t="str">
        <f t="shared" si="1640"/>
        <v/>
      </c>
      <c r="AX4853" s="11" t="str">
        <f t="shared" si="1641"/>
        <v/>
      </c>
      <c r="AY4853" s="11" t="str">
        <f t="shared" si="1642"/>
        <v/>
      </c>
      <c r="AZ4853" s="11" t="str">
        <f t="shared" si="1643"/>
        <v/>
      </c>
      <c r="BA4853" s="11" t="str">
        <f t="shared" si="1644"/>
        <v xml:space="preserve"> </v>
      </c>
      <c r="BB4853" s="11" t="str">
        <f>IFERROR(IF(AW4853="","",VLOOKUP(AW4853,SUSS!R:S,2,FALSE)),AY4853*SUSS!$M$2)</f>
        <v/>
      </c>
      <c r="BC4853" s="11" t="str">
        <f t="shared" si="1645"/>
        <v/>
      </c>
    </row>
    <row r="4854" spans="29:55">
      <c r="AC4854" s="11" t="str">
        <f t="shared" si="1625"/>
        <v/>
      </c>
      <c r="AD4854" s="11" t="str">
        <f t="shared" si="1626"/>
        <v/>
      </c>
      <c r="AE4854" s="11" t="str">
        <f t="shared" si="1627"/>
        <v/>
      </c>
      <c r="AF4854" s="11" t="str">
        <f t="shared" si="1628"/>
        <v/>
      </c>
      <c r="AG4854" s="11" t="str">
        <f t="shared" si="1629"/>
        <v/>
      </c>
      <c r="AH4854" s="11" t="str">
        <f t="shared" si="1630"/>
        <v/>
      </c>
      <c r="AI4854" s="11" t="str">
        <f t="shared" si="1631"/>
        <v/>
      </c>
      <c r="AJ4854" s="11" t="str">
        <f t="shared" si="1632"/>
        <v/>
      </c>
      <c r="AK4854" s="11" t="str">
        <f t="shared" si="1633"/>
        <v/>
      </c>
      <c r="AN4854" s="11" t="str">
        <f t="shared" si="1634"/>
        <v/>
      </c>
      <c r="AO4854" s="11" t="str">
        <f t="shared" si="1635"/>
        <v/>
      </c>
      <c r="AP4854" s="11" t="str">
        <f t="shared" si="1636"/>
        <v/>
      </c>
      <c r="AT4854" s="11" t="str">
        <f t="shared" si="1637"/>
        <v/>
      </c>
      <c r="AU4854" s="11" t="str">
        <f t="shared" si="1638"/>
        <v/>
      </c>
      <c r="AV4854" s="11" t="str">
        <f t="shared" si="1639"/>
        <v/>
      </c>
      <c r="AW4854" s="11" t="str">
        <f t="shared" si="1640"/>
        <v/>
      </c>
      <c r="AX4854" s="11" t="str">
        <f t="shared" si="1641"/>
        <v/>
      </c>
      <c r="AY4854" s="11" t="str">
        <f t="shared" si="1642"/>
        <v/>
      </c>
      <c r="AZ4854" s="11" t="str">
        <f t="shared" si="1643"/>
        <v/>
      </c>
      <c r="BA4854" s="11" t="str">
        <f t="shared" si="1644"/>
        <v xml:space="preserve"> </v>
      </c>
      <c r="BB4854" s="11" t="str">
        <f>IFERROR(IF(AW4854="","",VLOOKUP(AW4854,SUSS!R:S,2,FALSE)),AY4854*SUSS!$M$2)</f>
        <v/>
      </c>
      <c r="BC4854" s="11" t="str">
        <f t="shared" si="1645"/>
        <v/>
      </c>
    </row>
    <row r="4855" spans="29:55">
      <c r="AC4855" s="11" t="str">
        <f t="shared" si="1625"/>
        <v/>
      </c>
      <c r="AD4855" s="11" t="str">
        <f t="shared" si="1626"/>
        <v/>
      </c>
      <c r="AE4855" s="11" t="str">
        <f t="shared" si="1627"/>
        <v/>
      </c>
      <c r="AF4855" s="11" t="str">
        <f t="shared" si="1628"/>
        <v/>
      </c>
      <c r="AG4855" s="11" t="str">
        <f t="shared" si="1629"/>
        <v/>
      </c>
      <c r="AH4855" s="11" t="str">
        <f t="shared" si="1630"/>
        <v/>
      </c>
      <c r="AI4855" s="11" t="str">
        <f t="shared" si="1631"/>
        <v/>
      </c>
      <c r="AJ4855" s="11" t="str">
        <f t="shared" si="1632"/>
        <v/>
      </c>
      <c r="AK4855" s="11" t="str">
        <f t="shared" si="1633"/>
        <v/>
      </c>
      <c r="AN4855" s="11" t="str">
        <f t="shared" si="1634"/>
        <v/>
      </c>
      <c r="AO4855" s="11" t="str">
        <f t="shared" si="1635"/>
        <v/>
      </c>
      <c r="AP4855" s="11" t="str">
        <f t="shared" si="1636"/>
        <v/>
      </c>
      <c r="AT4855" s="11" t="str">
        <f t="shared" si="1637"/>
        <v/>
      </c>
      <c r="AU4855" s="11" t="str">
        <f t="shared" si="1638"/>
        <v/>
      </c>
      <c r="AV4855" s="11" t="str">
        <f t="shared" si="1639"/>
        <v/>
      </c>
      <c r="AW4855" s="11" t="str">
        <f t="shared" si="1640"/>
        <v/>
      </c>
      <c r="AX4855" s="11" t="str">
        <f t="shared" si="1641"/>
        <v/>
      </c>
      <c r="AY4855" s="11" t="str">
        <f t="shared" si="1642"/>
        <v/>
      </c>
      <c r="AZ4855" s="11" t="str">
        <f t="shared" si="1643"/>
        <v/>
      </c>
      <c r="BA4855" s="11" t="str">
        <f t="shared" si="1644"/>
        <v xml:space="preserve"> </v>
      </c>
      <c r="BB4855" s="11" t="str">
        <f>IFERROR(IF(AW4855="","",VLOOKUP(AW4855,SUSS!R:S,2,FALSE)),AY4855*SUSS!$M$2)</f>
        <v/>
      </c>
      <c r="BC4855" s="11" t="str">
        <f t="shared" si="1645"/>
        <v/>
      </c>
    </row>
    <row r="4856" spans="29:55">
      <c r="AC4856" s="11" t="str">
        <f t="shared" si="1625"/>
        <v/>
      </c>
      <c r="AD4856" s="11" t="str">
        <f t="shared" si="1626"/>
        <v/>
      </c>
      <c r="AE4856" s="11" t="str">
        <f t="shared" si="1627"/>
        <v/>
      </c>
      <c r="AF4856" s="11" t="str">
        <f t="shared" si="1628"/>
        <v/>
      </c>
      <c r="AG4856" s="11" t="str">
        <f t="shared" si="1629"/>
        <v/>
      </c>
      <c r="AH4856" s="11" t="str">
        <f t="shared" si="1630"/>
        <v/>
      </c>
      <c r="AI4856" s="11" t="str">
        <f t="shared" si="1631"/>
        <v/>
      </c>
      <c r="AJ4856" s="11" t="str">
        <f t="shared" si="1632"/>
        <v/>
      </c>
      <c r="AK4856" s="11" t="str">
        <f t="shared" si="1633"/>
        <v/>
      </c>
      <c r="AN4856" s="11" t="str">
        <f t="shared" si="1634"/>
        <v/>
      </c>
      <c r="AO4856" s="11" t="str">
        <f t="shared" si="1635"/>
        <v/>
      </c>
      <c r="AP4856" s="11" t="str">
        <f t="shared" si="1636"/>
        <v/>
      </c>
      <c r="AT4856" s="11" t="str">
        <f t="shared" si="1637"/>
        <v/>
      </c>
      <c r="AU4856" s="11" t="str">
        <f t="shared" si="1638"/>
        <v/>
      </c>
      <c r="AV4856" s="11" t="str">
        <f t="shared" si="1639"/>
        <v/>
      </c>
      <c r="AW4856" s="11" t="str">
        <f t="shared" si="1640"/>
        <v/>
      </c>
      <c r="AX4856" s="11" t="str">
        <f t="shared" si="1641"/>
        <v/>
      </c>
      <c r="AY4856" s="11" t="str">
        <f t="shared" si="1642"/>
        <v/>
      </c>
      <c r="AZ4856" s="11" t="str">
        <f t="shared" si="1643"/>
        <v/>
      </c>
      <c r="BA4856" s="11" t="str">
        <f t="shared" si="1644"/>
        <v xml:space="preserve"> </v>
      </c>
      <c r="BB4856" s="11" t="str">
        <f>IFERROR(IF(AW4856="","",VLOOKUP(AW4856,SUSS!R:S,2,FALSE)),AY4856*SUSS!$M$2)</f>
        <v/>
      </c>
      <c r="BC4856" s="11" t="str">
        <f t="shared" si="1645"/>
        <v/>
      </c>
    </row>
    <row r="4857" spans="29:55">
      <c r="AC4857" s="11" t="str">
        <f t="shared" si="1625"/>
        <v/>
      </c>
      <c r="AD4857" s="11" t="str">
        <f t="shared" si="1626"/>
        <v/>
      </c>
      <c r="AE4857" s="11" t="str">
        <f t="shared" si="1627"/>
        <v/>
      </c>
      <c r="AF4857" s="11" t="str">
        <f t="shared" si="1628"/>
        <v/>
      </c>
      <c r="AG4857" s="11" t="str">
        <f t="shared" si="1629"/>
        <v/>
      </c>
      <c r="AH4857" s="11" t="str">
        <f t="shared" si="1630"/>
        <v/>
      </c>
      <c r="AI4857" s="11" t="str">
        <f t="shared" si="1631"/>
        <v/>
      </c>
      <c r="AJ4857" s="11" t="str">
        <f t="shared" si="1632"/>
        <v/>
      </c>
      <c r="AK4857" s="11" t="str">
        <f t="shared" si="1633"/>
        <v/>
      </c>
      <c r="AN4857" s="11" t="str">
        <f t="shared" si="1634"/>
        <v/>
      </c>
      <c r="AO4857" s="11" t="str">
        <f t="shared" si="1635"/>
        <v/>
      </c>
      <c r="AP4857" s="11" t="str">
        <f t="shared" si="1636"/>
        <v/>
      </c>
      <c r="AT4857" s="11" t="str">
        <f t="shared" si="1637"/>
        <v/>
      </c>
      <c r="AU4857" s="11" t="str">
        <f t="shared" si="1638"/>
        <v/>
      </c>
      <c r="AV4857" s="11" t="str">
        <f t="shared" si="1639"/>
        <v/>
      </c>
      <c r="AW4857" s="11" t="str">
        <f t="shared" si="1640"/>
        <v/>
      </c>
      <c r="AX4857" s="11" t="str">
        <f t="shared" si="1641"/>
        <v/>
      </c>
      <c r="AY4857" s="11" t="str">
        <f t="shared" si="1642"/>
        <v/>
      </c>
      <c r="AZ4857" s="11" t="str">
        <f t="shared" si="1643"/>
        <v/>
      </c>
      <c r="BA4857" s="11" t="str">
        <f t="shared" si="1644"/>
        <v xml:space="preserve"> </v>
      </c>
      <c r="BB4857" s="11" t="str">
        <f>IFERROR(IF(AW4857="","",VLOOKUP(AW4857,SUSS!R:S,2,FALSE)),AY4857*SUSS!$M$2)</f>
        <v/>
      </c>
      <c r="BC4857" s="11" t="str">
        <f t="shared" si="1645"/>
        <v/>
      </c>
    </row>
    <row r="4858" spans="29:55">
      <c r="AC4858" s="11" t="str">
        <f t="shared" si="1625"/>
        <v/>
      </c>
      <c r="AD4858" s="11" t="str">
        <f t="shared" si="1626"/>
        <v/>
      </c>
      <c r="AE4858" s="11" t="str">
        <f t="shared" si="1627"/>
        <v/>
      </c>
      <c r="AF4858" s="11" t="str">
        <f t="shared" si="1628"/>
        <v/>
      </c>
      <c r="AG4858" s="11" t="str">
        <f t="shared" si="1629"/>
        <v/>
      </c>
      <c r="AH4858" s="11" t="str">
        <f t="shared" si="1630"/>
        <v/>
      </c>
      <c r="AI4858" s="11" t="str">
        <f t="shared" si="1631"/>
        <v/>
      </c>
      <c r="AJ4858" s="11" t="str">
        <f t="shared" si="1632"/>
        <v/>
      </c>
      <c r="AK4858" s="11" t="str">
        <f t="shared" si="1633"/>
        <v/>
      </c>
      <c r="AN4858" s="11" t="str">
        <f t="shared" si="1634"/>
        <v/>
      </c>
      <c r="AO4858" s="11" t="str">
        <f t="shared" si="1635"/>
        <v/>
      </c>
      <c r="AP4858" s="11" t="str">
        <f t="shared" si="1636"/>
        <v/>
      </c>
      <c r="AT4858" s="11" t="str">
        <f t="shared" si="1637"/>
        <v/>
      </c>
      <c r="AU4858" s="11" t="str">
        <f t="shared" si="1638"/>
        <v/>
      </c>
      <c r="AV4858" s="11" t="str">
        <f t="shared" si="1639"/>
        <v/>
      </c>
      <c r="AW4858" s="11" t="str">
        <f t="shared" si="1640"/>
        <v/>
      </c>
      <c r="AX4858" s="11" t="str">
        <f t="shared" si="1641"/>
        <v/>
      </c>
      <c r="AY4858" s="11" t="str">
        <f t="shared" si="1642"/>
        <v/>
      </c>
      <c r="AZ4858" s="11" t="str">
        <f t="shared" si="1643"/>
        <v/>
      </c>
      <c r="BA4858" s="11" t="str">
        <f t="shared" si="1644"/>
        <v xml:space="preserve"> </v>
      </c>
      <c r="BB4858" s="11" t="str">
        <f>IFERROR(IF(AW4858="","",VLOOKUP(AW4858,SUSS!R:S,2,FALSE)),AY4858*SUSS!$M$2)</f>
        <v/>
      </c>
      <c r="BC4858" s="11" t="str">
        <f t="shared" si="1645"/>
        <v/>
      </c>
    </row>
    <row r="4859" spans="29:55">
      <c r="AC4859" s="11" t="str">
        <f t="shared" si="1625"/>
        <v/>
      </c>
      <c r="AD4859" s="11" t="str">
        <f t="shared" si="1626"/>
        <v/>
      </c>
      <c r="AE4859" s="11" t="str">
        <f t="shared" si="1627"/>
        <v/>
      </c>
      <c r="AF4859" s="11" t="str">
        <f t="shared" si="1628"/>
        <v/>
      </c>
      <c r="AG4859" s="11" t="str">
        <f t="shared" si="1629"/>
        <v/>
      </c>
      <c r="AH4859" s="11" t="str">
        <f t="shared" si="1630"/>
        <v/>
      </c>
      <c r="AI4859" s="11" t="str">
        <f t="shared" si="1631"/>
        <v/>
      </c>
      <c r="AJ4859" s="11" t="str">
        <f t="shared" si="1632"/>
        <v/>
      </c>
      <c r="AK4859" s="11" t="str">
        <f t="shared" si="1633"/>
        <v/>
      </c>
      <c r="AN4859" s="11" t="str">
        <f t="shared" si="1634"/>
        <v/>
      </c>
      <c r="AO4859" s="11" t="str">
        <f t="shared" si="1635"/>
        <v/>
      </c>
      <c r="AP4859" s="11" t="str">
        <f t="shared" si="1636"/>
        <v/>
      </c>
      <c r="AT4859" s="11" t="str">
        <f t="shared" si="1637"/>
        <v/>
      </c>
      <c r="AU4859" s="11" t="str">
        <f t="shared" si="1638"/>
        <v/>
      </c>
      <c r="AV4859" s="11" t="str">
        <f t="shared" si="1639"/>
        <v/>
      </c>
      <c r="AW4859" s="11" t="str">
        <f t="shared" si="1640"/>
        <v/>
      </c>
      <c r="AX4859" s="11" t="str">
        <f t="shared" si="1641"/>
        <v/>
      </c>
      <c r="AY4859" s="11" t="str">
        <f t="shared" si="1642"/>
        <v/>
      </c>
      <c r="AZ4859" s="11" t="str">
        <f t="shared" si="1643"/>
        <v/>
      </c>
      <c r="BA4859" s="11" t="str">
        <f t="shared" si="1644"/>
        <v xml:space="preserve"> </v>
      </c>
      <c r="BB4859" s="11" t="str">
        <f>IFERROR(IF(AW4859="","",VLOOKUP(AW4859,SUSS!R:S,2,FALSE)),AY4859*SUSS!$M$2)</f>
        <v/>
      </c>
      <c r="BC4859" s="11" t="str">
        <f t="shared" si="1645"/>
        <v/>
      </c>
    </row>
    <row r="4860" spans="29:55">
      <c r="AC4860" s="11" t="str">
        <f t="shared" si="1625"/>
        <v/>
      </c>
      <c r="AD4860" s="11" t="str">
        <f t="shared" si="1626"/>
        <v/>
      </c>
      <c r="AE4860" s="11" t="str">
        <f t="shared" si="1627"/>
        <v/>
      </c>
      <c r="AF4860" s="11" t="str">
        <f t="shared" si="1628"/>
        <v/>
      </c>
      <c r="AG4860" s="11" t="str">
        <f t="shared" si="1629"/>
        <v/>
      </c>
      <c r="AH4860" s="11" t="str">
        <f t="shared" si="1630"/>
        <v/>
      </c>
      <c r="AI4860" s="11" t="str">
        <f t="shared" si="1631"/>
        <v/>
      </c>
      <c r="AJ4860" s="11" t="str">
        <f t="shared" si="1632"/>
        <v/>
      </c>
      <c r="AK4860" s="11" t="str">
        <f t="shared" si="1633"/>
        <v/>
      </c>
      <c r="AN4860" s="11" t="str">
        <f t="shared" si="1634"/>
        <v/>
      </c>
      <c r="AO4860" s="11" t="str">
        <f t="shared" si="1635"/>
        <v/>
      </c>
      <c r="AP4860" s="11" t="str">
        <f t="shared" si="1636"/>
        <v/>
      </c>
      <c r="AT4860" s="11" t="str">
        <f t="shared" si="1637"/>
        <v/>
      </c>
      <c r="AU4860" s="11" t="str">
        <f t="shared" si="1638"/>
        <v/>
      </c>
      <c r="AV4860" s="11" t="str">
        <f t="shared" si="1639"/>
        <v/>
      </c>
      <c r="AW4860" s="11" t="str">
        <f t="shared" si="1640"/>
        <v/>
      </c>
      <c r="AX4860" s="11" t="str">
        <f t="shared" si="1641"/>
        <v/>
      </c>
      <c r="AY4860" s="11" t="str">
        <f t="shared" si="1642"/>
        <v/>
      </c>
      <c r="AZ4860" s="11" t="str">
        <f t="shared" si="1643"/>
        <v/>
      </c>
      <c r="BA4860" s="11" t="str">
        <f t="shared" si="1644"/>
        <v xml:space="preserve"> </v>
      </c>
      <c r="BB4860" s="11" t="str">
        <f>IFERROR(IF(AW4860="","",VLOOKUP(AW4860,SUSS!R:S,2,FALSE)),AY4860*SUSS!$M$2)</f>
        <v/>
      </c>
      <c r="BC4860" s="11" t="str">
        <f t="shared" si="1645"/>
        <v/>
      </c>
    </row>
    <row r="4861" spans="29:55">
      <c r="AC4861" s="11" t="str">
        <f t="shared" si="1625"/>
        <v/>
      </c>
      <c r="AD4861" s="11" t="str">
        <f t="shared" si="1626"/>
        <v/>
      </c>
      <c r="AE4861" s="11" t="str">
        <f t="shared" si="1627"/>
        <v/>
      </c>
      <c r="AF4861" s="11" t="str">
        <f t="shared" si="1628"/>
        <v/>
      </c>
      <c r="AG4861" s="11" t="str">
        <f t="shared" si="1629"/>
        <v/>
      </c>
      <c r="AH4861" s="11" t="str">
        <f t="shared" si="1630"/>
        <v/>
      </c>
      <c r="AI4861" s="11" t="str">
        <f t="shared" si="1631"/>
        <v/>
      </c>
      <c r="AJ4861" s="11" t="str">
        <f t="shared" si="1632"/>
        <v/>
      </c>
      <c r="AK4861" s="11" t="str">
        <f t="shared" si="1633"/>
        <v/>
      </c>
      <c r="AN4861" s="11" t="str">
        <f t="shared" si="1634"/>
        <v/>
      </c>
      <c r="AO4861" s="11" t="str">
        <f t="shared" si="1635"/>
        <v/>
      </c>
      <c r="AP4861" s="11" t="str">
        <f t="shared" si="1636"/>
        <v/>
      </c>
      <c r="AT4861" s="11" t="str">
        <f t="shared" si="1637"/>
        <v/>
      </c>
      <c r="AU4861" s="11" t="str">
        <f t="shared" si="1638"/>
        <v/>
      </c>
      <c r="AV4861" s="11" t="str">
        <f t="shared" si="1639"/>
        <v/>
      </c>
      <c r="AW4861" s="11" t="str">
        <f t="shared" si="1640"/>
        <v/>
      </c>
      <c r="AX4861" s="11" t="str">
        <f t="shared" si="1641"/>
        <v/>
      </c>
      <c r="AY4861" s="11" t="str">
        <f t="shared" si="1642"/>
        <v/>
      </c>
      <c r="AZ4861" s="11" t="str">
        <f t="shared" si="1643"/>
        <v/>
      </c>
      <c r="BA4861" s="11" t="str">
        <f t="shared" si="1644"/>
        <v xml:space="preserve"> </v>
      </c>
      <c r="BB4861" s="11" t="str">
        <f>IFERROR(IF(AW4861="","",VLOOKUP(AW4861,SUSS!R:S,2,FALSE)),AY4861*SUSS!$M$2)</f>
        <v/>
      </c>
      <c r="BC4861" s="11" t="str">
        <f t="shared" si="1645"/>
        <v/>
      </c>
    </row>
    <row r="4862" spans="29:55">
      <c r="AC4862" s="11" t="str">
        <f t="shared" si="1625"/>
        <v/>
      </c>
      <c r="AD4862" s="11" t="str">
        <f t="shared" si="1626"/>
        <v/>
      </c>
      <c r="AE4862" s="11" t="str">
        <f t="shared" si="1627"/>
        <v/>
      </c>
      <c r="AF4862" s="11" t="str">
        <f t="shared" si="1628"/>
        <v/>
      </c>
      <c r="AG4862" s="11" t="str">
        <f t="shared" si="1629"/>
        <v/>
      </c>
      <c r="AH4862" s="11" t="str">
        <f t="shared" si="1630"/>
        <v/>
      </c>
      <c r="AI4862" s="11" t="str">
        <f t="shared" si="1631"/>
        <v/>
      </c>
      <c r="AJ4862" s="11" t="str">
        <f t="shared" si="1632"/>
        <v/>
      </c>
      <c r="AK4862" s="11" t="str">
        <f t="shared" si="1633"/>
        <v/>
      </c>
      <c r="AN4862" s="11" t="str">
        <f t="shared" si="1634"/>
        <v/>
      </c>
      <c r="AO4862" s="11" t="str">
        <f t="shared" si="1635"/>
        <v/>
      </c>
      <c r="AP4862" s="11" t="str">
        <f t="shared" si="1636"/>
        <v/>
      </c>
      <c r="AT4862" s="11" t="str">
        <f t="shared" si="1637"/>
        <v/>
      </c>
      <c r="AU4862" s="11" t="str">
        <f t="shared" si="1638"/>
        <v/>
      </c>
      <c r="AV4862" s="11" t="str">
        <f t="shared" si="1639"/>
        <v/>
      </c>
      <c r="AW4862" s="11" t="str">
        <f t="shared" si="1640"/>
        <v/>
      </c>
      <c r="AX4862" s="11" t="str">
        <f t="shared" si="1641"/>
        <v/>
      </c>
      <c r="AY4862" s="11" t="str">
        <f t="shared" si="1642"/>
        <v/>
      </c>
      <c r="AZ4862" s="11" t="str">
        <f t="shared" si="1643"/>
        <v/>
      </c>
      <c r="BA4862" s="11" t="str">
        <f t="shared" si="1644"/>
        <v xml:space="preserve"> </v>
      </c>
      <c r="BB4862" s="11" t="str">
        <f>IFERROR(IF(AW4862="","",VLOOKUP(AW4862,SUSS!R:S,2,FALSE)),AY4862*SUSS!$M$2)</f>
        <v/>
      </c>
      <c r="BC4862" s="11" t="str">
        <f t="shared" si="1645"/>
        <v/>
      </c>
    </row>
    <row r="4863" spans="29:55">
      <c r="AC4863" s="11" t="str">
        <f t="shared" si="1625"/>
        <v/>
      </c>
      <c r="AD4863" s="11" t="str">
        <f t="shared" si="1626"/>
        <v/>
      </c>
      <c r="AE4863" s="11" t="str">
        <f t="shared" si="1627"/>
        <v/>
      </c>
      <c r="AF4863" s="11" t="str">
        <f t="shared" si="1628"/>
        <v/>
      </c>
      <c r="AG4863" s="11" t="str">
        <f t="shared" si="1629"/>
        <v/>
      </c>
      <c r="AH4863" s="11" t="str">
        <f t="shared" si="1630"/>
        <v/>
      </c>
      <c r="AI4863" s="11" t="str">
        <f t="shared" si="1631"/>
        <v/>
      </c>
      <c r="AJ4863" s="11" t="str">
        <f t="shared" si="1632"/>
        <v/>
      </c>
      <c r="AK4863" s="11" t="str">
        <f t="shared" si="1633"/>
        <v/>
      </c>
      <c r="AN4863" s="11" t="str">
        <f t="shared" si="1634"/>
        <v/>
      </c>
      <c r="AO4863" s="11" t="str">
        <f t="shared" si="1635"/>
        <v/>
      </c>
      <c r="AP4863" s="11" t="str">
        <f t="shared" si="1636"/>
        <v/>
      </c>
      <c r="AT4863" s="11" t="str">
        <f t="shared" si="1637"/>
        <v/>
      </c>
      <c r="AU4863" s="11" t="str">
        <f t="shared" si="1638"/>
        <v/>
      </c>
      <c r="AV4863" s="11" t="str">
        <f t="shared" si="1639"/>
        <v/>
      </c>
      <c r="AW4863" s="11" t="str">
        <f t="shared" si="1640"/>
        <v/>
      </c>
      <c r="AX4863" s="11" t="str">
        <f t="shared" si="1641"/>
        <v/>
      </c>
      <c r="AY4863" s="11" t="str">
        <f t="shared" si="1642"/>
        <v/>
      </c>
      <c r="AZ4863" s="11" t="str">
        <f t="shared" si="1643"/>
        <v/>
      </c>
      <c r="BA4863" s="11" t="str">
        <f t="shared" si="1644"/>
        <v xml:space="preserve"> </v>
      </c>
      <c r="BB4863" s="11" t="str">
        <f>IFERROR(IF(AW4863="","",VLOOKUP(AW4863,SUSS!R:S,2,FALSE)),AY4863*SUSS!$M$2)</f>
        <v/>
      </c>
      <c r="BC4863" s="11" t="str">
        <f t="shared" si="1645"/>
        <v/>
      </c>
    </row>
    <row r="4864" spans="29:55">
      <c r="AC4864" s="11" t="str">
        <f t="shared" si="1625"/>
        <v/>
      </c>
      <c r="AD4864" s="11" t="str">
        <f t="shared" si="1626"/>
        <v/>
      </c>
      <c r="AE4864" s="11" t="str">
        <f t="shared" si="1627"/>
        <v/>
      </c>
      <c r="AF4864" s="11" t="str">
        <f t="shared" si="1628"/>
        <v/>
      </c>
      <c r="AG4864" s="11" t="str">
        <f t="shared" si="1629"/>
        <v/>
      </c>
      <c r="AH4864" s="11" t="str">
        <f t="shared" si="1630"/>
        <v/>
      </c>
      <c r="AI4864" s="11" t="str">
        <f t="shared" si="1631"/>
        <v/>
      </c>
      <c r="AJ4864" s="11" t="str">
        <f t="shared" si="1632"/>
        <v/>
      </c>
      <c r="AK4864" s="11" t="str">
        <f t="shared" si="1633"/>
        <v/>
      </c>
      <c r="AN4864" s="11" t="str">
        <f t="shared" si="1634"/>
        <v/>
      </c>
      <c r="AO4864" s="11" t="str">
        <f t="shared" si="1635"/>
        <v/>
      </c>
      <c r="AP4864" s="11" t="str">
        <f t="shared" si="1636"/>
        <v/>
      </c>
      <c r="AT4864" s="11" t="str">
        <f t="shared" si="1637"/>
        <v/>
      </c>
      <c r="AU4864" s="11" t="str">
        <f t="shared" si="1638"/>
        <v/>
      </c>
      <c r="AV4864" s="11" t="str">
        <f t="shared" si="1639"/>
        <v/>
      </c>
      <c r="AW4864" s="11" t="str">
        <f t="shared" si="1640"/>
        <v/>
      </c>
      <c r="AX4864" s="11" t="str">
        <f t="shared" si="1641"/>
        <v/>
      </c>
      <c r="AY4864" s="11" t="str">
        <f t="shared" si="1642"/>
        <v/>
      </c>
      <c r="AZ4864" s="11" t="str">
        <f t="shared" si="1643"/>
        <v/>
      </c>
      <c r="BA4864" s="11" t="str">
        <f t="shared" si="1644"/>
        <v xml:space="preserve"> </v>
      </c>
      <c r="BB4864" s="11" t="str">
        <f>IFERROR(IF(AW4864="","",VLOOKUP(AW4864,SUSS!R:S,2,FALSE)),AY4864*SUSS!$M$2)</f>
        <v/>
      </c>
      <c r="BC4864" s="11" t="str">
        <f t="shared" si="1645"/>
        <v/>
      </c>
    </row>
    <row r="4865" spans="29:55">
      <c r="AC4865" s="11" t="str">
        <f t="shared" si="1625"/>
        <v/>
      </c>
      <c r="AD4865" s="11" t="str">
        <f t="shared" si="1626"/>
        <v/>
      </c>
      <c r="AE4865" s="11" t="str">
        <f t="shared" si="1627"/>
        <v/>
      </c>
      <c r="AF4865" s="11" t="str">
        <f t="shared" si="1628"/>
        <v/>
      </c>
      <c r="AG4865" s="11" t="str">
        <f t="shared" si="1629"/>
        <v/>
      </c>
      <c r="AH4865" s="11" t="str">
        <f t="shared" si="1630"/>
        <v/>
      </c>
      <c r="AI4865" s="11" t="str">
        <f t="shared" si="1631"/>
        <v/>
      </c>
      <c r="AJ4865" s="11" t="str">
        <f t="shared" si="1632"/>
        <v/>
      </c>
      <c r="AK4865" s="11" t="str">
        <f t="shared" si="1633"/>
        <v/>
      </c>
      <c r="AN4865" s="11" t="str">
        <f t="shared" si="1634"/>
        <v/>
      </c>
      <c r="AO4865" s="11" t="str">
        <f t="shared" si="1635"/>
        <v/>
      </c>
      <c r="AP4865" s="11" t="str">
        <f t="shared" si="1636"/>
        <v/>
      </c>
      <c r="AT4865" s="11" t="str">
        <f t="shared" si="1637"/>
        <v/>
      </c>
      <c r="AU4865" s="11" t="str">
        <f t="shared" si="1638"/>
        <v/>
      </c>
      <c r="AV4865" s="11" t="str">
        <f t="shared" si="1639"/>
        <v/>
      </c>
      <c r="AW4865" s="11" t="str">
        <f t="shared" si="1640"/>
        <v/>
      </c>
      <c r="AX4865" s="11" t="str">
        <f t="shared" si="1641"/>
        <v/>
      </c>
      <c r="AY4865" s="11" t="str">
        <f t="shared" si="1642"/>
        <v/>
      </c>
      <c r="AZ4865" s="11" t="str">
        <f t="shared" si="1643"/>
        <v/>
      </c>
      <c r="BA4865" s="11" t="str">
        <f t="shared" si="1644"/>
        <v xml:space="preserve"> </v>
      </c>
      <c r="BB4865" s="11" t="str">
        <f>IFERROR(IF(AW4865="","",VLOOKUP(AW4865,SUSS!R:S,2,FALSE)),AY4865*SUSS!$M$2)</f>
        <v/>
      </c>
      <c r="BC4865" s="11" t="str">
        <f t="shared" si="1645"/>
        <v/>
      </c>
    </row>
    <row r="4866" spans="29:55">
      <c r="AC4866" s="11" t="str">
        <f t="shared" si="1625"/>
        <v/>
      </c>
      <c r="AD4866" s="11" t="str">
        <f t="shared" si="1626"/>
        <v/>
      </c>
      <c r="AE4866" s="11" t="str">
        <f t="shared" si="1627"/>
        <v/>
      </c>
      <c r="AF4866" s="11" t="str">
        <f t="shared" si="1628"/>
        <v/>
      </c>
      <c r="AG4866" s="11" t="str">
        <f t="shared" si="1629"/>
        <v/>
      </c>
      <c r="AH4866" s="11" t="str">
        <f t="shared" si="1630"/>
        <v/>
      </c>
      <c r="AI4866" s="11" t="str">
        <f t="shared" si="1631"/>
        <v/>
      </c>
      <c r="AJ4866" s="11" t="str">
        <f t="shared" si="1632"/>
        <v/>
      </c>
      <c r="AK4866" s="11" t="str">
        <f t="shared" si="1633"/>
        <v/>
      </c>
      <c r="AN4866" s="11" t="str">
        <f t="shared" si="1634"/>
        <v/>
      </c>
      <c r="AO4866" s="11" t="str">
        <f t="shared" si="1635"/>
        <v/>
      </c>
      <c r="AP4866" s="11" t="str">
        <f t="shared" si="1636"/>
        <v/>
      </c>
      <c r="AT4866" s="11" t="str">
        <f t="shared" si="1637"/>
        <v/>
      </c>
      <c r="AU4866" s="11" t="str">
        <f t="shared" si="1638"/>
        <v/>
      </c>
      <c r="AV4866" s="11" t="str">
        <f t="shared" si="1639"/>
        <v/>
      </c>
      <c r="AW4866" s="11" t="str">
        <f t="shared" si="1640"/>
        <v/>
      </c>
      <c r="AX4866" s="11" t="str">
        <f t="shared" si="1641"/>
        <v/>
      </c>
      <c r="AY4866" s="11" t="str">
        <f t="shared" si="1642"/>
        <v/>
      </c>
      <c r="AZ4866" s="11" t="str">
        <f t="shared" si="1643"/>
        <v/>
      </c>
      <c r="BA4866" s="11" t="str">
        <f t="shared" si="1644"/>
        <v xml:space="preserve"> </v>
      </c>
      <c r="BB4866" s="11" t="str">
        <f>IFERROR(IF(AW4866="","",VLOOKUP(AW4866,SUSS!R:S,2,FALSE)),AY4866*SUSS!$M$2)</f>
        <v/>
      </c>
      <c r="BC4866" s="11" t="str">
        <f t="shared" si="1645"/>
        <v/>
      </c>
    </row>
    <row r="4867" spans="29:55">
      <c r="AC4867" s="11" t="str">
        <f t="shared" si="1625"/>
        <v/>
      </c>
      <c r="AD4867" s="11" t="str">
        <f t="shared" si="1626"/>
        <v/>
      </c>
      <c r="AE4867" s="11" t="str">
        <f t="shared" si="1627"/>
        <v/>
      </c>
      <c r="AF4867" s="11" t="str">
        <f t="shared" si="1628"/>
        <v/>
      </c>
      <c r="AG4867" s="11" t="str">
        <f t="shared" si="1629"/>
        <v/>
      </c>
      <c r="AH4867" s="11" t="str">
        <f t="shared" si="1630"/>
        <v/>
      </c>
      <c r="AI4867" s="11" t="str">
        <f t="shared" si="1631"/>
        <v/>
      </c>
      <c r="AJ4867" s="11" t="str">
        <f t="shared" si="1632"/>
        <v/>
      </c>
      <c r="AK4867" s="11" t="str">
        <f t="shared" si="1633"/>
        <v/>
      </c>
      <c r="AN4867" s="11" t="str">
        <f t="shared" si="1634"/>
        <v/>
      </c>
      <c r="AO4867" s="11" t="str">
        <f t="shared" si="1635"/>
        <v/>
      </c>
      <c r="AP4867" s="11" t="str">
        <f t="shared" si="1636"/>
        <v/>
      </c>
      <c r="AT4867" s="11" t="str">
        <f t="shared" si="1637"/>
        <v/>
      </c>
      <c r="AU4867" s="11" t="str">
        <f t="shared" si="1638"/>
        <v/>
      </c>
      <c r="AV4867" s="11" t="str">
        <f t="shared" si="1639"/>
        <v/>
      </c>
      <c r="AW4867" s="11" t="str">
        <f t="shared" si="1640"/>
        <v/>
      </c>
      <c r="AX4867" s="11" t="str">
        <f t="shared" si="1641"/>
        <v/>
      </c>
      <c r="AY4867" s="11" t="str">
        <f t="shared" si="1642"/>
        <v/>
      </c>
      <c r="AZ4867" s="11" t="str">
        <f t="shared" si="1643"/>
        <v/>
      </c>
      <c r="BA4867" s="11" t="str">
        <f t="shared" si="1644"/>
        <v xml:space="preserve"> </v>
      </c>
      <c r="BB4867" s="11" t="str">
        <f>IFERROR(IF(AW4867="","",VLOOKUP(AW4867,SUSS!R:S,2,FALSE)),AY4867*SUSS!$M$2)</f>
        <v/>
      </c>
      <c r="BC4867" s="11" t="str">
        <f t="shared" si="1645"/>
        <v/>
      </c>
    </row>
    <row r="4868" spans="29:55">
      <c r="AC4868" s="11" t="str">
        <f t="shared" si="1625"/>
        <v/>
      </c>
      <c r="AD4868" s="11" t="str">
        <f t="shared" si="1626"/>
        <v/>
      </c>
      <c r="AE4868" s="11" t="str">
        <f t="shared" si="1627"/>
        <v/>
      </c>
      <c r="AF4868" s="11" t="str">
        <f t="shared" si="1628"/>
        <v/>
      </c>
      <c r="AG4868" s="11" t="str">
        <f t="shared" si="1629"/>
        <v/>
      </c>
      <c r="AH4868" s="11" t="str">
        <f t="shared" si="1630"/>
        <v/>
      </c>
      <c r="AI4868" s="11" t="str">
        <f t="shared" si="1631"/>
        <v/>
      </c>
      <c r="AJ4868" s="11" t="str">
        <f t="shared" si="1632"/>
        <v/>
      </c>
      <c r="AK4868" s="11" t="str">
        <f t="shared" si="1633"/>
        <v/>
      </c>
      <c r="AN4868" s="11" t="str">
        <f t="shared" si="1634"/>
        <v/>
      </c>
      <c r="AO4868" s="11" t="str">
        <f t="shared" si="1635"/>
        <v/>
      </c>
      <c r="AP4868" s="11" t="str">
        <f t="shared" si="1636"/>
        <v/>
      </c>
      <c r="AT4868" s="11" t="str">
        <f t="shared" si="1637"/>
        <v/>
      </c>
      <c r="AU4868" s="11" t="str">
        <f t="shared" si="1638"/>
        <v/>
      </c>
      <c r="AV4868" s="11" t="str">
        <f t="shared" si="1639"/>
        <v/>
      </c>
      <c r="AW4868" s="11" t="str">
        <f t="shared" si="1640"/>
        <v/>
      </c>
      <c r="AX4868" s="11" t="str">
        <f t="shared" si="1641"/>
        <v/>
      </c>
      <c r="AY4868" s="11" t="str">
        <f t="shared" si="1642"/>
        <v/>
      </c>
      <c r="AZ4868" s="11" t="str">
        <f t="shared" si="1643"/>
        <v/>
      </c>
      <c r="BA4868" s="11" t="str">
        <f t="shared" si="1644"/>
        <v xml:space="preserve"> </v>
      </c>
      <c r="BB4868" s="11" t="str">
        <f>IFERROR(IF(AW4868="","",VLOOKUP(AW4868,SUSS!R:S,2,FALSE)),AY4868*SUSS!$M$2)</f>
        <v/>
      </c>
      <c r="BC4868" s="11" t="str">
        <f t="shared" si="1645"/>
        <v/>
      </c>
    </row>
    <row r="4869" spans="29:55">
      <c r="AC4869" s="11" t="str">
        <f t="shared" si="1625"/>
        <v/>
      </c>
      <c r="AD4869" s="11" t="str">
        <f t="shared" si="1626"/>
        <v/>
      </c>
      <c r="AE4869" s="11" t="str">
        <f t="shared" si="1627"/>
        <v/>
      </c>
      <c r="AF4869" s="11" t="str">
        <f t="shared" si="1628"/>
        <v/>
      </c>
      <c r="AG4869" s="11" t="str">
        <f t="shared" si="1629"/>
        <v/>
      </c>
      <c r="AH4869" s="11" t="str">
        <f t="shared" si="1630"/>
        <v/>
      </c>
      <c r="AI4869" s="11" t="str">
        <f t="shared" si="1631"/>
        <v/>
      </c>
      <c r="AJ4869" s="11" t="str">
        <f t="shared" si="1632"/>
        <v/>
      </c>
      <c r="AK4869" s="11" t="str">
        <f t="shared" si="1633"/>
        <v/>
      </c>
      <c r="AN4869" s="11" t="str">
        <f t="shared" si="1634"/>
        <v/>
      </c>
      <c r="AO4869" s="11" t="str">
        <f t="shared" si="1635"/>
        <v/>
      </c>
      <c r="AP4869" s="11" t="str">
        <f t="shared" si="1636"/>
        <v/>
      </c>
      <c r="AT4869" s="11" t="str">
        <f t="shared" si="1637"/>
        <v/>
      </c>
      <c r="AU4869" s="11" t="str">
        <f t="shared" si="1638"/>
        <v/>
      </c>
      <c r="AV4869" s="11" t="str">
        <f t="shared" si="1639"/>
        <v/>
      </c>
      <c r="AW4869" s="11" t="str">
        <f t="shared" si="1640"/>
        <v/>
      </c>
      <c r="AX4869" s="11" t="str">
        <f t="shared" si="1641"/>
        <v/>
      </c>
      <c r="AY4869" s="11" t="str">
        <f t="shared" si="1642"/>
        <v/>
      </c>
      <c r="AZ4869" s="11" t="str">
        <f t="shared" si="1643"/>
        <v/>
      </c>
      <c r="BA4869" s="11" t="str">
        <f t="shared" si="1644"/>
        <v xml:space="preserve"> </v>
      </c>
      <c r="BB4869" s="11" t="str">
        <f>IFERROR(IF(AW4869="","",VLOOKUP(AW4869,SUSS!R:S,2,FALSE)),AY4869*SUSS!$M$2)</f>
        <v/>
      </c>
      <c r="BC4869" s="11" t="str">
        <f t="shared" si="1645"/>
        <v/>
      </c>
    </row>
    <row r="4870" spans="29:55">
      <c r="AC4870" s="11" t="str">
        <f t="shared" si="1625"/>
        <v/>
      </c>
      <c r="AD4870" s="11" t="str">
        <f t="shared" si="1626"/>
        <v/>
      </c>
      <c r="AE4870" s="11" t="str">
        <f t="shared" si="1627"/>
        <v/>
      </c>
      <c r="AF4870" s="11" t="str">
        <f t="shared" si="1628"/>
        <v/>
      </c>
      <c r="AG4870" s="11" t="str">
        <f t="shared" si="1629"/>
        <v/>
      </c>
      <c r="AH4870" s="11" t="str">
        <f t="shared" si="1630"/>
        <v/>
      </c>
      <c r="AI4870" s="11" t="str">
        <f t="shared" si="1631"/>
        <v/>
      </c>
      <c r="AJ4870" s="11" t="str">
        <f t="shared" si="1632"/>
        <v/>
      </c>
      <c r="AK4870" s="11" t="str">
        <f t="shared" si="1633"/>
        <v/>
      </c>
      <c r="AN4870" s="11" t="str">
        <f t="shared" si="1634"/>
        <v/>
      </c>
      <c r="AO4870" s="11" t="str">
        <f t="shared" si="1635"/>
        <v/>
      </c>
      <c r="AP4870" s="11" t="str">
        <f t="shared" si="1636"/>
        <v/>
      </c>
      <c r="AT4870" s="11" t="str">
        <f t="shared" si="1637"/>
        <v/>
      </c>
      <c r="AU4870" s="11" t="str">
        <f t="shared" si="1638"/>
        <v/>
      </c>
      <c r="AV4870" s="11" t="str">
        <f t="shared" si="1639"/>
        <v/>
      </c>
      <c r="AW4870" s="11" t="str">
        <f t="shared" si="1640"/>
        <v/>
      </c>
      <c r="AX4870" s="11" t="str">
        <f t="shared" si="1641"/>
        <v/>
      </c>
      <c r="AY4870" s="11" t="str">
        <f t="shared" si="1642"/>
        <v/>
      </c>
      <c r="AZ4870" s="11" t="str">
        <f t="shared" si="1643"/>
        <v/>
      </c>
      <c r="BA4870" s="11" t="str">
        <f t="shared" si="1644"/>
        <v xml:space="preserve"> </v>
      </c>
      <c r="BB4870" s="11" t="str">
        <f>IFERROR(IF(AW4870="","",VLOOKUP(AW4870,SUSS!R:S,2,FALSE)),AY4870*SUSS!$M$2)</f>
        <v/>
      </c>
      <c r="BC4870" s="11" t="str">
        <f t="shared" si="1645"/>
        <v/>
      </c>
    </row>
    <row r="4871" spans="29:55">
      <c r="AC4871" s="11" t="str">
        <f t="shared" si="1625"/>
        <v/>
      </c>
      <c r="AD4871" s="11" t="str">
        <f t="shared" si="1626"/>
        <v/>
      </c>
      <c r="AE4871" s="11" t="str">
        <f t="shared" si="1627"/>
        <v/>
      </c>
      <c r="AF4871" s="11" t="str">
        <f t="shared" si="1628"/>
        <v/>
      </c>
      <c r="AG4871" s="11" t="str">
        <f t="shared" si="1629"/>
        <v/>
      </c>
      <c r="AH4871" s="11" t="str">
        <f t="shared" si="1630"/>
        <v/>
      </c>
      <c r="AI4871" s="11" t="str">
        <f t="shared" si="1631"/>
        <v/>
      </c>
      <c r="AJ4871" s="11" t="str">
        <f t="shared" si="1632"/>
        <v/>
      </c>
      <c r="AK4871" s="11" t="str">
        <f t="shared" si="1633"/>
        <v/>
      </c>
      <c r="AN4871" s="11" t="str">
        <f t="shared" si="1634"/>
        <v/>
      </c>
      <c r="AO4871" s="11" t="str">
        <f t="shared" si="1635"/>
        <v/>
      </c>
      <c r="AP4871" s="11" t="str">
        <f t="shared" si="1636"/>
        <v/>
      </c>
      <c r="AT4871" s="11" t="str">
        <f t="shared" si="1637"/>
        <v/>
      </c>
      <c r="AU4871" s="11" t="str">
        <f t="shared" si="1638"/>
        <v/>
      </c>
      <c r="AV4871" s="11" t="str">
        <f t="shared" si="1639"/>
        <v/>
      </c>
      <c r="AW4871" s="11" t="str">
        <f t="shared" si="1640"/>
        <v/>
      </c>
      <c r="AX4871" s="11" t="str">
        <f t="shared" si="1641"/>
        <v/>
      </c>
      <c r="AY4871" s="11" t="str">
        <f t="shared" si="1642"/>
        <v/>
      </c>
      <c r="AZ4871" s="11" t="str">
        <f t="shared" si="1643"/>
        <v/>
      </c>
      <c r="BA4871" s="11" t="str">
        <f t="shared" si="1644"/>
        <v xml:space="preserve"> </v>
      </c>
      <c r="BB4871" s="11" t="str">
        <f>IFERROR(IF(AW4871="","",VLOOKUP(AW4871,SUSS!R:S,2,FALSE)),AY4871*SUSS!$M$2)</f>
        <v/>
      </c>
      <c r="BC4871" s="11" t="str">
        <f t="shared" si="1645"/>
        <v/>
      </c>
    </row>
    <row r="4872" spans="29:55">
      <c r="AC4872" s="11" t="str">
        <f t="shared" si="1625"/>
        <v/>
      </c>
      <c r="AD4872" s="11" t="str">
        <f t="shared" si="1626"/>
        <v/>
      </c>
      <c r="AE4872" s="11" t="str">
        <f t="shared" si="1627"/>
        <v/>
      </c>
      <c r="AF4872" s="11" t="str">
        <f t="shared" si="1628"/>
        <v/>
      </c>
      <c r="AG4872" s="11" t="str">
        <f t="shared" si="1629"/>
        <v/>
      </c>
      <c r="AH4872" s="11" t="str">
        <f t="shared" si="1630"/>
        <v/>
      </c>
      <c r="AI4872" s="11" t="str">
        <f t="shared" si="1631"/>
        <v/>
      </c>
      <c r="AJ4872" s="11" t="str">
        <f t="shared" si="1632"/>
        <v/>
      </c>
      <c r="AK4872" s="11" t="str">
        <f t="shared" si="1633"/>
        <v/>
      </c>
      <c r="AN4872" s="11" t="str">
        <f t="shared" si="1634"/>
        <v/>
      </c>
      <c r="AO4872" s="11" t="str">
        <f t="shared" si="1635"/>
        <v/>
      </c>
      <c r="AP4872" s="11" t="str">
        <f t="shared" si="1636"/>
        <v/>
      </c>
      <c r="AT4872" s="11" t="str">
        <f t="shared" si="1637"/>
        <v/>
      </c>
      <c r="AU4872" s="11" t="str">
        <f t="shared" si="1638"/>
        <v/>
      </c>
      <c r="AV4872" s="11" t="str">
        <f t="shared" si="1639"/>
        <v/>
      </c>
      <c r="AW4872" s="11" t="str">
        <f t="shared" si="1640"/>
        <v/>
      </c>
      <c r="AX4872" s="11" t="str">
        <f t="shared" si="1641"/>
        <v/>
      </c>
      <c r="AY4872" s="11" t="str">
        <f t="shared" si="1642"/>
        <v/>
      </c>
      <c r="AZ4872" s="11" t="str">
        <f t="shared" si="1643"/>
        <v/>
      </c>
      <c r="BA4872" s="11" t="str">
        <f t="shared" si="1644"/>
        <v xml:space="preserve"> </v>
      </c>
      <c r="BB4872" s="11" t="str">
        <f>IFERROR(IF(AW4872="","",VLOOKUP(AW4872,SUSS!R:S,2,FALSE)),AY4872*SUSS!$M$2)</f>
        <v/>
      </c>
      <c r="BC4872" s="11" t="str">
        <f t="shared" si="1645"/>
        <v/>
      </c>
    </row>
    <row r="4873" spans="29:55">
      <c r="AC4873" s="11" t="str">
        <f t="shared" si="1625"/>
        <v/>
      </c>
      <c r="AD4873" s="11" t="str">
        <f t="shared" si="1626"/>
        <v/>
      </c>
      <c r="AE4873" s="11" t="str">
        <f t="shared" si="1627"/>
        <v/>
      </c>
      <c r="AF4873" s="11" t="str">
        <f t="shared" si="1628"/>
        <v/>
      </c>
      <c r="AG4873" s="11" t="str">
        <f t="shared" si="1629"/>
        <v/>
      </c>
      <c r="AH4873" s="11" t="str">
        <f t="shared" si="1630"/>
        <v/>
      </c>
      <c r="AI4873" s="11" t="str">
        <f t="shared" si="1631"/>
        <v/>
      </c>
      <c r="AJ4873" s="11" t="str">
        <f t="shared" si="1632"/>
        <v/>
      </c>
      <c r="AK4873" s="11" t="str">
        <f t="shared" si="1633"/>
        <v/>
      </c>
      <c r="AN4873" s="11" t="str">
        <f t="shared" si="1634"/>
        <v/>
      </c>
      <c r="AO4873" s="11" t="str">
        <f t="shared" si="1635"/>
        <v/>
      </c>
      <c r="AP4873" s="11" t="str">
        <f t="shared" si="1636"/>
        <v/>
      </c>
      <c r="AT4873" s="11" t="str">
        <f t="shared" si="1637"/>
        <v/>
      </c>
      <c r="AU4873" s="11" t="str">
        <f t="shared" si="1638"/>
        <v/>
      </c>
      <c r="AV4873" s="11" t="str">
        <f t="shared" si="1639"/>
        <v/>
      </c>
      <c r="AW4873" s="11" t="str">
        <f t="shared" si="1640"/>
        <v/>
      </c>
      <c r="AX4873" s="11" t="str">
        <f t="shared" si="1641"/>
        <v/>
      </c>
      <c r="AY4873" s="11" t="str">
        <f t="shared" si="1642"/>
        <v/>
      </c>
      <c r="AZ4873" s="11" t="str">
        <f t="shared" si="1643"/>
        <v/>
      </c>
      <c r="BA4873" s="11" t="str">
        <f t="shared" si="1644"/>
        <v xml:space="preserve"> </v>
      </c>
      <c r="BB4873" s="11" t="str">
        <f>IFERROR(IF(AW4873="","",VLOOKUP(AW4873,SUSS!R:S,2,FALSE)),AY4873*SUSS!$M$2)</f>
        <v/>
      </c>
      <c r="BC4873" s="11" t="str">
        <f t="shared" si="1645"/>
        <v/>
      </c>
    </row>
    <row r="4874" spans="29:55">
      <c r="AC4874" s="11" t="str">
        <f t="shared" si="1625"/>
        <v/>
      </c>
      <c r="AD4874" s="11" t="str">
        <f t="shared" si="1626"/>
        <v/>
      </c>
      <c r="AE4874" s="11" t="str">
        <f t="shared" si="1627"/>
        <v/>
      </c>
      <c r="AF4874" s="11" t="str">
        <f t="shared" si="1628"/>
        <v/>
      </c>
      <c r="AG4874" s="11" t="str">
        <f t="shared" si="1629"/>
        <v/>
      </c>
      <c r="AH4874" s="11" t="str">
        <f t="shared" si="1630"/>
        <v/>
      </c>
      <c r="AI4874" s="11" t="str">
        <f t="shared" si="1631"/>
        <v/>
      </c>
      <c r="AJ4874" s="11" t="str">
        <f t="shared" si="1632"/>
        <v/>
      </c>
      <c r="AK4874" s="11" t="str">
        <f t="shared" si="1633"/>
        <v/>
      </c>
      <c r="AN4874" s="11" t="str">
        <f t="shared" si="1634"/>
        <v/>
      </c>
      <c r="AO4874" s="11" t="str">
        <f t="shared" si="1635"/>
        <v/>
      </c>
      <c r="AP4874" s="11" t="str">
        <f t="shared" si="1636"/>
        <v/>
      </c>
      <c r="AT4874" s="11" t="str">
        <f t="shared" si="1637"/>
        <v/>
      </c>
      <c r="AU4874" s="11" t="str">
        <f t="shared" si="1638"/>
        <v/>
      </c>
      <c r="AV4874" s="11" t="str">
        <f t="shared" si="1639"/>
        <v/>
      </c>
      <c r="AW4874" s="11" t="str">
        <f t="shared" si="1640"/>
        <v/>
      </c>
      <c r="AX4874" s="11" t="str">
        <f t="shared" si="1641"/>
        <v/>
      </c>
      <c r="AY4874" s="11" t="str">
        <f t="shared" si="1642"/>
        <v/>
      </c>
      <c r="AZ4874" s="11" t="str">
        <f t="shared" si="1643"/>
        <v/>
      </c>
      <c r="BA4874" s="11" t="str">
        <f t="shared" si="1644"/>
        <v xml:space="preserve"> </v>
      </c>
      <c r="BB4874" s="11" t="str">
        <f>IFERROR(IF(AW4874="","",VLOOKUP(AW4874,SUSS!R:S,2,FALSE)),AY4874*SUSS!$M$2)</f>
        <v/>
      </c>
      <c r="BC4874" s="11" t="str">
        <f t="shared" si="1645"/>
        <v/>
      </c>
    </row>
    <row r="4875" spans="29:55">
      <c r="AC4875" s="11" t="str">
        <f t="shared" si="1625"/>
        <v/>
      </c>
      <c r="AD4875" s="11" t="str">
        <f t="shared" si="1626"/>
        <v/>
      </c>
      <c r="AE4875" s="11" t="str">
        <f t="shared" si="1627"/>
        <v/>
      </c>
      <c r="AF4875" s="11" t="str">
        <f t="shared" si="1628"/>
        <v/>
      </c>
      <c r="AG4875" s="11" t="str">
        <f t="shared" si="1629"/>
        <v/>
      </c>
      <c r="AH4875" s="11" t="str">
        <f t="shared" si="1630"/>
        <v/>
      </c>
      <c r="AI4875" s="11" t="str">
        <f t="shared" si="1631"/>
        <v/>
      </c>
      <c r="AJ4875" s="11" t="str">
        <f t="shared" si="1632"/>
        <v/>
      </c>
      <c r="AK4875" s="11" t="str">
        <f t="shared" si="1633"/>
        <v/>
      </c>
      <c r="AN4875" s="11" t="str">
        <f t="shared" si="1634"/>
        <v/>
      </c>
      <c r="AO4875" s="11" t="str">
        <f t="shared" si="1635"/>
        <v/>
      </c>
      <c r="AP4875" s="11" t="str">
        <f t="shared" si="1636"/>
        <v/>
      </c>
      <c r="AT4875" s="11" t="str">
        <f t="shared" si="1637"/>
        <v/>
      </c>
      <c r="AU4875" s="11" t="str">
        <f t="shared" si="1638"/>
        <v/>
      </c>
      <c r="AV4875" s="11" t="str">
        <f t="shared" si="1639"/>
        <v/>
      </c>
      <c r="AW4875" s="11" t="str">
        <f t="shared" si="1640"/>
        <v/>
      </c>
      <c r="AX4875" s="11" t="str">
        <f t="shared" si="1641"/>
        <v/>
      </c>
      <c r="AY4875" s="11" t="str">
        <f t="shared" si="1642"/>
        <v/>
      </c>
      <c r="AZ4875" s="11" t="str">
        <f t="shared" si="1643"/>
        <v/>
      </c>
      <c r="BA4875" s="11" t="str">
        <f t="shared" si="1644"/>
        <v xml:space="preserve"> </v>
      </c>
      <c r="BB4875" s="11" t="str">
        <f>IFERROR(IF(AW4875="","",VLOOKUP(AW4875,SUSS!R:S,2,FALSE)),AY4875*SUSS!$M$2)</f>
        <v/>
      </c>
      <c r="BC4875" s="11" t="str">
        <f t="shared" si="1645"/>
        <v/>
      </c>
    </row>
    <row r="4876" spans="29:55">
      <c r="AC4876" s="11" t="str">
        <f t="shared" si="1625"/>
        <v/>
      </c>
      <c r="AD4876" s="11" t="str">
        <f t="shared" si="1626"/>
        <v/>
      </c>
      <c r="AE4876" s="11" t="str">
        <f t="shared" si="1627"/>
        <v/>
      </c>
      <c r="AF4876" s="11" t="str">
        <f t="shared" si="1628"/>
        <v/>
      </c>
      <c r="AG4876" s="11" t="str">
        <f t="shared" si="1629"/>
        <v/>
      </c>
      <c r="AH4876" s="11" t="str">
        <f t="shared" si="1630"/>
        <v/>
      </c>
      <c r="AI4876" s="11" t="str">
        <f t="shared" si="1631"/>
        <v/>
      </c>
      <c r="AJ4876" s="11" t="str">
        <f t="shared" si="1632"/>
        <v/>
      </c>
      <c r="AK4876" s="11" t="str">
        <f t="shared" si="1633"/>
        <v/>
      </c>
      <c r="AN4876" s="11" t="str">
        <f t="shared" si="1634"/>
        <v/>
      </c>
      <c r="AO4876" s="11" t="str">
        <f t="shared" si="1635"/>
        <v/>
      </c>
      <c r="AP4876" s="11" t="str">
        <f t="shared" si="1636"/>
        <v/>
      </c>
      <c r="AT4876" s="11" t="str">
        <f t="shared" si="1637"/>
        <v/>
      </c>
      <c r="AU4876" s="11" t="str">
        <f t="shared" si="1638"/>
        <v/>
      </c>
      <c r="AV4876" s="11" t="str">
        <f t="shared" si="1639"/>
        <v/>
      </c>
      <c r="AW4876" s="11" t="str">
        <f t="shared" si="1640"/>
        <v/>
      </c>
      <c r="AX4876" s="11" t="str">
        <f t="shared" si="1641"/>
        <v/>
      </c>
      <c r="AY4876" s="11" t="str">
        <f t="shared" si="1642"/>
        <v/>
      </c>
      <c r="AZ4876" s="11" t="str">
        <f t="shared" si="1643"/>
        <v/>
      </c>
      <c r="BA4876" s="11" t="str">
        <f t="shared" si="1644"/>
        <v xml:space="preserve"> </v>
      </c>
      <c r="BB4876" s="11" t="str">
        <f>IFERROR(IF(AW4876="","",VLOOKUP(AW4876,SUSS!R:S,2,FALSE)),AY4876*SUSS!$M$2)</f>
        <v/>
      </c>
      <c r="BC4876" s="11" t="str">
        <f t="shared" si="1645"/>
        <v/>
      </c>
    </row>
    <row r="4877" spans="29:55">
      <c r="AC4877" s="11" t="str">
        <f t="shared" si="1625"/>
        <v/>
      </c>
      <c r="AD4877" s="11" t="str">
        <f t="shared" si="1626"/>
        <v/>
      </c>
      <c r="AE4877" s="11" t="str">
        <f t="shared" si="1627"/>
        <v/>
      </c>
      <c r="AF4877" s="11" t="str">
        <f t="shared" si="1628"/>
        <v/>
      </c>
      <c r="AG4877" s="11" t="str">
        <f t="shared" si="1629"/>
        <v/>
      </c>
      <c r="AH4877" s="11" t="str">
        <f t="shared" si="1630"/>
        <v/>
      </c>
      <c r="AI4877" s="11" t="str">
        <f t="shared" si="1631"/>
        <v/>
      </c>
      <c r="AJ4877" s="11" t="str">
        <f t="shared" si="1632"/>
        <v/>
      </c>
      <c r="AK4877" s="11" t="str">
        <f t="shared" si="1633"/>
        <v/>
      </c>
      <c r="AN4877" s="11" t="str">
        <f t="shared" si="1634"/>
        <v/>
      </c>
      <c r="AO4877" s="11" t="str">
        <f t="shared" si="1635"/>
        <v/>
      </c>
      <c r="AP4877" s="11" t="str">
        <f t="shared" si="1636"/>
        <v/>
      </c>
      <c r="AT4877" s="11" t="str">
        <f t="shared" si="1637"/>
        <v/>
      </c>
      <c r="AU4877" s="11" t="str">
        <f t="shared" si="1638"/>
        <v/>
      </c>
      <c r="AV4877" s="11" t="str">
        <f t="shared" si="1639"/>
        <v/>
      </c>
      <c r="AW4877" s="11" t="str">
        <f t="shared" si="1640"/>
        <v/>
      </c>
      <c r="AX4877" s="11" t="str">
        <f t="shared" si="1641"/>
        <v/>
      </c>
      <c r="AY4877" s="11" t="str">
        <f t="shared" si="1642"/>
        <v/>
      </c>
      <c r="AZ4877" s="11" t="str">
        <f t="shared" si="1643"/>
        <v/>
      </c>
      <c r="BA4877" s="11" t="str">
        <f t="shared" si="1644"/>
        <v xml:space="preserve"> </v>
      </c>
      <c r="BB4877" s="11" t="str">
        <f>IFERROR(IF(AW4877="","",VLOOKUP(AW4877,SUSS!R:S,2,FALSE)),AY4877*SUSS!$M$2)</f>
        <v/>
      </c>
      <c r="BC4877" s="11" t="str">
        <f t="shared" si="1645"/>
        <v/>
      </c>
    </row>
    <row r="4878" spans="29:55">
      <c r="AC4878" s="11" t="str">
        <f t="shared" si="1625"/>
        <v/>
      </c>
      <c r="AD4878" s="11" t="str">
        <f t="shared" si="1626"/>
        <v/>
      </c>
      <c r="AE4878" s="11" t="str">
        <f t="shared" si="1627"/>
        <v/>
      </c>
      <c r="AF4878" s="11" t="str">
        <f t="shared" si="1628"/>
        <v/>
      </c>
      <c r="AG4878" s="11" t="str">
        <f t="shared" si="1629"/>
        <v/>
      </c>
      <c r="AH4878" s="11" t="str">
        <f t="shared" si="1630"/>
        <v/>
      </c>
      <c r="AI4878" s="11" t="str">
        <f t="shared" si="1631"/>
        <v/>
      </c>
      <c r="AJ4878" s="11" t="str">
        <f t="shared" si="1632"/>
        <v/>
      </c>
      <c r="AK4878" s="11" t="str">
        <f t="shared" si="1633"/>
        <v/>
      </c>
      <c r="AN4878" s="11" t="str">
        <f t="shared" si="1634"/>
        <v/>
      </c>
      <c r="AO4878" s="11" t="str">
        <f t="shared" si="1635"/>
        <v/>
      </c>
      <c r="AP4878" s="11" t="str">
        <f t="shared" si="1636"/>
        <v/>
      </c>
      <c r="AT4878" s="11" t="str">
        <f t="shared" si="1637"/>
        <v/>
      </c>
      <c r="AU4878" s="11" t="str">
        <f t="shared" si="1638"/>
        <v/>
      </c>
      <c r="AV4878" s="11" t="str">
        <f t="shared" si="1639"/>
        <v/>
      </c>
      <c r="AW4878" s="11" t="str">
        <f t="shared" si="1640"/>
        <v/>
      </c>
      <c r="AX4878" s="11" t="str">
        <f t="shared" si="1641"/>
        <v/>
      </c>
      <c r="AY4878" s="11" t="str">
        <f t="shared" si="1642"/>
        <v/>
      </c>
      <c r="AZ4878" s="11" t="str">
        <f t="shared" si="1643"/>
        <v/>
      </c>
      <c r="BA4878" s="11" t="str">
        <f t="shared" si="1644"/>
        <v xml:space="preserve"> </v>
      </c>
      <c r="BB4878" s="11" t="str">
        <f>IFERROR(IF(AW4878="","",VLOOKUP(AW4878,SUSS!R:S,2,FALSE)),AY4878*SUSS!$M$2)</f>
        <v/>
      </c>
      <c r="BC4878" s="11" t="str">
        <f t="shared" si="1645"/>
        <v/>
      </c>
    </row>
    <row r="4879" spans="29:55">
      <c r="AC4879" s="11" t="str">
        <f t="shared" si="1625"/>
        <v/>
      </c>
      <c r="AD4879" s="11" t="str">
        <f t="shared" si="1626"/>
        <v/>
      </c>
      <c r="AE4879" s="11" t="str">
        <f t="shared" si="1627"/>
        <v/>
      </c>
      <c r="AF4879" s="11" t="str">
        <f t="shared" si="1628"/>
        <v/>
      </c>
      <c r="AG4879" s="11" t="str">
        <f t="shared" si="1629"/>
        <v/>
      </c>
      <c r="AH4879" s="11" t="str">
        <f t="shared" si="1630"/>
        <v/>
      </c>
      <c r="AI4879" s="11" t="str">
        <f t="shared" si="1631"/>
        <v/>
      </c>
      <c r="AJ4879" s="11" t="str">
        <f t="shared" si="1632"/>
        <v/>
      </c>
      <c r="AK4879" s="11" t="str">
        <f t="shared" si="1633"/>
        <v/>
      </c>
      <c r="AN4879" s="11" t="str">
        <f t="shared" si="1634"/>
        <v/>
      </c>
      <c r="AO4879" s="11" t="str">
        <f t="shared" si="1635"/>
        <v/>
      </c>
      <c r="AP4879" s="11" t="str">
        <f t="shared" si="1636"/>
        <v/>
      </c>
      <c r="AT4879" s="11" t="str">
        <f t="shared" si="1637"/>
        <v/>
      </c>
      <c r="AU4879" s="11" t="str">
        <f t="shared" si="1638"/>
        <v/>
      </c>
      <c r="AV4879" s="11" t="str">
        <f t="shared" si="1639"/>
        <v/>
      </c>
      <c r="AW4879" s="11" t="str">
        <f t="shared" si="1640"/>
        <v/>
      </c>
      <c r="AX4879" s="11" t="str">
        <f t="shared" si="1641"/>
        <v/>
      </c>
      <c r="AY4879" s="11" t="str">
        <f t="shared" si="1642"/>
        <v/>
      </c>
      <c r="AZ4879" s="11" t="str">
        <f t="shared" si="1643"/>
        <v/>
      </c>
      <c r="BA4879" s="11" t="str">
        <f t="shared" si="1644"/>
        <v xml:space="preserve"> </v>
      </c>
      <c r="BB4879" s="11" t="str">
        <f>IFERROR(IF(AW4879="","",VLOOKUP(AW4879,SUSS!R:S,2,FALSE)),AY4879*SUSS!$M$2)</f>
        <v/>
      </c>
      <c r="BC4879" s="11" t="str">
        <f t="shared" si="1645"/>
        <v/>
      </c>
    </row>
    <row r="4880" spans="29:55">
      <c r="AC4880" s="11" t="str">
        <f t="shared" si="1625"/>
        <v/>
      </c>
      <c r="AD4880" s="11" t="str">
        <f t="shared" si="1626"/>
        <v/>
      </c>
      <c r="AE4880" s="11" t="str">
        <f t="shared" si="1627"/>
        <v/>
      </c>
      <c r="AF4880" s="11" t="str">
        <f t="shared" si="1628"/>
        <v/>
      </c>
      <c r="AG4880" s="11" t="str">
        <f t="shared" si="1629"/>
        <v/>
      </c>
      <c r="AH4880" s="11" t="str">
        <f t="shared" si="1630"/>
        <v/>
      </c>
      <c r="AI4880" s="11" t="str">
        <f t="shared" si="1631"/>
        <v/>
      </c>
      <c r="AJ4880" s="11" t="str">
        <f t="shared" si="1632"/>
        <v/>
      </c>
      <c r="AK4880" s="11" t="str">
        <f t="shared" si="1633"/>
        <v/>
      </c>
      <c r="AN4880" s="11" t="str">
        <f t="shared" si="1634"/>
        <v/>
      </c>
      <c r="AO4880" s="11" t="str">
        <f t="shared" si="1635"/>
        <v/>
      </c>
      <c r="AP4880" s="11" t="str">
        <f t="shared" si="1636"/>
        <v/>
      </c>
      <c r="AT4880" s="11" t="str">
        <f t="shared" si="1637"/>
        <v/>
      </c>
      <c r="AU4880" s="11" t="str">
        <f t="shared" si="1638"/>
        <v/>
      </c>
      <c r="AV4880" s="11" t="str">
        <f t="shared" si="1639"/>
        <v/>
      </c>
      <c r="AW4880" s="11" t="str">
        <f t="shared" si="1640"/>
        <v/>
      </c>
      <c r="AX4880" s="11" t="str">
        <f t="shared" si="1641"/>
        <v/>
      </c>
      <c r="AY4880" s="11" t="str">
        <f t="shared" si="1642"/>
        <v/>
      </c>
      <c r="AZ4880" s="11" t="str">
        <f t="shared" si="1643"/>
        <v/>
      </c>
      <c r="BA4880" s="11" t="str">
        <f t="shared" si="1644"/>
        <v xml:space="preserve"> </v>
      </c>
      <c r="BB4880" s="11" t="str">
        <f>IFERROR(IF(AW4880="","",VLOOKUP(AW4880,SUSS!R:S,2,FALSE)),AY4880*SUSS!$M$2)</f>
        <v/>
      </c>
      <c r="BC4880" s="11" t="str">
        <f t="shared" si="1645"/>
        <v/>
      </c>
    </row>
    <row r="4881" spans="29:55">
      <c r="AC4881" s="11" t="str">
        <f t="shared" si="1625"/>
        <v/>
      </c>
      <c r="AD4881" s="11" t="str">
        <f t="shared" si="1626"/>
        <v/>
      </c>
      <c r="AE4881" s="11" t="str">
        <f t="shared" si="1627"/>
        <v/>
      </c>
      <c r="AF4881" s="11" t="str">
        <f t="shared" si="1628"/>
        <v/>
      </c>
      <c r="AG4881" s="11" t="str">
        <f t="shared" si="1629"/>
        <v/>
      </c>
      <c r="AH4881" s="11" t="str">
        <f t="shared" si="1630"/>
        <v/>
      </c>
      <c r="AI4881" s="11" t="str">
        <f t="shared" si="1631"/>
        <v/>
      </c>
      <c r="AJ4881" s="11" t="str">
        <f t="shared" si="1632"/>
        <v/>
      </c>
      <c r="AK4881" s="11" t="str">
        <f t="shared" si="1633"/>
        <v/>
      </c>
      <c r="AN4881" s="11" t="str">
        <f t="shared" si="1634"/>
        <v/>
      </c>
      <c r="AO4881" s="11" t="str">
        <f t="shared" si="1635"/>
        <v/>
      </c>
      <c r="AP4881" s="11" t="str">
        <f t="shared" si="1636"/>
        <v/>
      </c>
      <c r="AT4881" s="11" t="str">
        <f t="shared" si="1637"/>
        <v/>
      </c>
      <c r="AU4881" s="11" t="str">
        <f t="shared" si="1638"/>
        <v/>
      </c>
      <c r="AV4881" s="11" t="str">
        <f t="shared" si="1639"/>
        <v/>
      </c>
      <c r="AW4881" s="11" t="str">
        <f t="shared" si="1640"/>
        <v/>
      </c>
      <c r="AX4881" s="11" t="str">
        <f t="shared" si="1641"/>
        <v/>
      </c>
      <c r="AY4881" s="11" t="str">
        <f t="shared" si="1642"/>
        <v/>
      </c>
      <c r="AZ4881" s="11" t="str">
        <f t="shared" si="1643"/>
        <v/>
      </c>
      <c r="BA4881" s="11" t="str">
        <f t="shared" si="1644"/>
        <v xml:space="preserve"> </v>
      </c>
      <c r="BB4881" s="11" t="str">
        <f>IFERROR(IF(AW4881="","",VLOOKUP(AW4881,SUSS!R:S,2,FALSE)),AY4881*SUSS!$M$2)</f>
        <v/>
      </c>
      <c r="BC4881" s="11" t="str">
        <f t="shared" si="1645"/>
        <v/>
      </c>
    </row>
    <row r="4882" spans="29:55">
      <c r="AC4882" s="11" t="str">
        <f t="shared" si="1625"/>
        <v/>
      </c>
      <c r="AD4882" s="11" t="str">
        <f t="shared" si="1626"/>
        <v/>
      </c>
      <c r="AE4882" s="11" t="str">
        <f t="shared" si="1627"/>
        <v/>
      </c>
      <c r="AF4882" s="11" t="str">
        <f t="shared" si="1628"/>
        <v/>
      </c>
      <c r="AG4882" s="11" t="str">
        <f t="shared" si="1629"/>
        <v/>
      </c>
      <c r="AH4882" s="11" t="str">
        <f t="shared" si="1630"/>
        <v/>
      </c>
      <c r="AI4882" s="11" t="str">
        <f t="shared" si="1631"/>
        <v/>
      </c>
      <c r="AJ4882" s="11" t="str">
        <f t="shared" si="1632"/>
        <v/>
      </c>
      <c r="AK4882" s="11" t="str">
        <f t="shared" si="1633"/>
        <v/>
      </c>
      <c r="AN4882" s="11" t="str">
        <f t="shared" si="1634"/>
        <v/>
      </c>
      <c r="AO4882" s="11" t="str">
        <f t="shared" si="1635"/>
        <v/>
      </c>
      <c r="AP4882" s="11" t="str">
        <f t="shared" si="1636"/>
        <v/>
      </c>
      <c r="AT4882" s="11" t="str">
        <f t="shared" si="1637"/>
        <v/>
      </c>
      <c r="AU4882" s="11" t="str">
        <f t="shared" si="1638"/>
        <v/>
      </c>
      <c r="AV4882" s="11" t="str">
        <f t="shared" si="1639"/>
        <v/>
      </c>
      <c r="AW4882" s="11" t="str">
        <f t="shared" si="1640"/>
        <v/>
      </c>
      <c r="AX4882" s="11" t="str">
        <f t="shared" si="1641"/>
        <v/>
      </c>
      <c r="AY4882" s="11" t="str">
        <f t="shared" si="1642"/>
        <v/>
      </c>
      <c r="AZ4882" s="11" t="str">
        <f t="shared" si="1643"/>
        <v/>
      </c>
      <c r="BA4882" s="11" t="str">
        <f t="shared" si="1644"/>
        <v xml:space="preserve"> </v>
      </c>
      <c r="BB4882" s="11" t="str">
        <f>IFERROR(IF(AW4882="","",VLOOKUP(AW4882,SUSS!R:S,2,FALSE)),AY4882*SUSS!$M$2)</f>
        <v/>
      </c>
      <c r="BC4882" s="11" t="str">
        <f t="shared" si="1645"/>
        <v/>
      </c>
    </row>
    <row r="4883" spans="29:55">
      <c r="AC4883" s="11" t="str">
        <f t="shared" si="1625"/>
        <v/>
      </c>
      <c r="AD4883" s="11" t="str">
        <f t="shared" si="1626"/>
        <v/>
      </c>
      <c r="AE4883" s="11" t="str">
        <f t="shared" si="1627"/>
        <v/>
      </c>
      <c r="AF4883" s="11" t="str">
        <f t="shared" si="1628"/>
        <v/>
      </c>
      <c r="AG4883" s="11" t="str">
        <f t="shared" si="1629"/>
        <v/>
      </c>
      <c r="AH4883" s="11" t="str">
        <f t="shared" si="1630"/>
        <v/>
      </c>
      <c r="AI4883" s="11" t="str">
        <f t="shared" si="1631"/>
        <v/>
      </c>
      <c r="AJ4883" s="11" t="str">
        <f t="shared" si="1632"/>
        <v/>
      </c>
      <c r="AK4883" s="11" t="str">
        <f t="shared" si="1633"/>
        <v/>
      </c>
      <c r="AN4883" s="11" t="str">
        <f t="shared" si="1634"/>
        <v/>
      </c>
      <c r="AO4883" s="11" t="str">
        <f t="shared" si="1635"/>
        <v/>
      </c>
      <c r="AP4883" s="11" t="str">
        <f t="shared" si="1636"/>
        <v/>
      </c>
      <c r="AT4883" s="11" t="str">
        <f t="shared" si="1637"/>
        <v/>
      </c>
      <c r="AU4883" s="11" t="str">
        <f t="shared" si="1638"/>
        <v/>
      </c>
      <c r="AV4883" s="11" t="str">
        <f t="shared" si="1639"/>
        <v/>
      </c>
      <c r="AW4883" s="11" t="str">
        <f t="shared" si="1640"/>
        <v/>
      </c>
      <c r="AX4883" s="11" t="str">
        <f t="shared" si="1641"/>
        <v/>
      </c>
      <c r="AY4883" s="11" t="str">
        <f t="shared" si="1642"/>
        <v/>
      </c>
      <c r="AZ4883" s="11" t="str">
        <f t="shared" si="1643"/>
        <v/>
      </c>
      <c r="BA4883" s="11" t="str">
        <f t="shared" si="1644"/>
        <v xml:space="preserve"> </v>
      </c>
      <c r="BB4883" s="11" t="str">
        <f>IFERROR(IF(AW4883="","",VLOOKUP(AW4883,SUSS!R:S,2,FALSE)),AY4883*SUSS!$M$2)</f>
        <v/>
      </c>
      <c r="BC4883" s="11" t="str">
        <f t="shared" si="1645"/>
        <v/>
      </c>
    </row>
    <row r="4884" spans="29:55">
      <c r="AC4884" s="11" t="str">
        <f t="shared" si="1625"/>
        <v/>
      </c>
      <c r="AD4884" s="11" t="str">
        <f t="shared" si="1626"/>
        <v/>
      </c>
      <c r="AE4884" s="11" t="str">
        <f t="shared" si="1627"/>
        <v/>
      </c>
      <c r="AF4884" s="11" t="str">
        <f t="shared" si="1628"/>
        <v/>
      </c>
      <c r="AG4884" s="11" t="str">
        <f t="shared" si="1629"/>
        <v/>
      </c>
      <c r="AH4884" s="11" t="str">
        <f t="shared" si="1630"/>
        <v/>
      </c>
      <c r="AI4884" s="11" t="str">
        <f t="shared" si="1631"/>
        <v/>
      </c>
      <c r="AJ4884" s="11" t="str">
        <f t="shared" si="1632"/>
        <v/>
      </c>
      <c r="AK4884" s="11" t="str">
        <f t="shared" si="1633"/>
        <v/>
      </c>
      <c r="AN4884" s="11" t="str">
        <f t="shared" si="1634"/>
        <v/>
      </c>
      <c r="AO4884" s="11" t="str">
        <f t="shared" si="1635"/>
        <v/>
      </c>
      <c r="AP4884" s="11" t="str">
        <f t="shared" si="1636"/>
        <v/>
      </c>
      <c r="AT4884" s="11" t="str">
        <f t="shared" si="1637"/>
        <v/>
      </c>
      <c r="AU4884" s="11" t="str">
        <f t="shared" si="1638"/>
        <v/>
      </c>
      <c r="AV4884" s="11" t="str">
        <f t="shared" si="1639"/>
        <v/>
      </c>
      <c r="AW4884" s="11" t="str">
        <f t="shared" si="1640"/>
        <v/>
      </c>
      <c r="AX4884" s="11" t="str">
        <f t="shared" si="1641"/>
        <v/>
      </c>
      <c r="AY4884" s="11" t="str">
        <f t="shared" si="1642"/>
        <v/>
      </c>
      <c r="AZ4884" s="11" t="str">
        <f t="shared" si="1643"/>
        <v/>
      </c>
      <c r="BA4884" s="11" t="str">
        <f t="shared" si="1644"/>
        <v xml:space="preserve"> </v>
      </c>
      <c r="BB4884" s="11" t="str">
        <f>IFERROR(IF(AW4884="","",VLOOKUP(AW4884,SUSS!R:S,2,FALSE)),AY4884*SUSS!$M$2)</f>
        <v/>
      </c>
      <c r="BC4884" s="11" t="str">
        <f t="shared" si="1645"/>
        <v/>
      </c>
    </row>
    <row r="4885" spans="29:55">
      <c r="AC4885" s="11" t="str">
        <f t="shared" si="1625"/>
        <v/>
      </c>
      <c r="AD4885" s="11" t="str">
        <f t="shared" si="1626"/>
        <v/>
      </c>
      <c r="AE4885" s="11" t="str">
        <f t="shared" si="1627"/>
        <v/>
      </c>
      <c r="AF4885" s="11" t="str">
        <f t="shared" si="1628"/>
        <v/>
      </c>
      <c r="AG4885" s="11" t="str">
        <f t="shared" si="1629"/>
        <v/>
      </c>
      <c r="AH4885" s="11" t="str">
        <f t="shared" si="1630"/>
        <v/>
      </c>
      <c r="AI4885" s="11" t="str">
        <f t="shared" si="1631"/>
        <v/>
      </c>
      <c r="AJ4885" s="11" t="str">
        <f t="shared" si="1632"/>
        <v/>
      </c>
      <c r="AK4885" s="11" t="str">
        <f t="shared" si="1633"/>
        <v/>
      </c>
      <c r="AN4885" s="11" t="str">
        <f t="shared" si="1634"/>
        <v/>
      </c>
      <c r="AO4885" s="11" t="str">
        <f t="shared" si="1635"/>
        <v/>
      </c>
      <c r="AP4885" s="11" t="str">
        <f t="shared" si="1636"/>
        <v/>
      </c>
      <c r="AT4885" s="11" t="str">
        <f t="shared" si="1637"/>
        <v/>
      </c>
      <c r="AU4885" s="11" t="str">
        <f t="shared" si="1638"/>
        <v/>
      </c>
      <c r="AV4885" s="11" t="str">
        <f t="shared" si="1639"/>
        <v/>
      </c>
      <c r="AW4885" s="11" t="str">
        <f t="shared" si="1640"/>
        <v/>
      </c>
      <c r="AX4885" s="11" t="str">
        <f t="shared" si="1641"/>
        <v/>
      </c>
      <c r="AY4885" s="11" t="str">
        <f t="shared" si="1642"/>
        <v/>
      </c>
      <c r="AZ4885" s="11" t="str">
        <f t="shared" si="1643"/>
        <v/>
      </c>
      <c r="BA4885" s="11" t="str">
        <f t="shared" si="1644"/>
        <v xml:space="preserve"> </v>
      </c>
      <c r="BB4885" s="11" t="str">
        <f>IFERROR(IF(AW4885="","",VLOOKUP(AW4885,SUSS!R:S,2,FALSE)),AY4885*SUSS!$M$2)</f>
        <v/>
      </c>
      <c r="BC4885" s="11" t="str">
        <f t="shared" si="1645"/>
        <v/>
      </c>
    </row>
    <row r="4886" spans="29:55">
      <c r="AC4886" s="11" t="str">
        <f t="shared" si="1625"/>
        <v/>
      </c>
      <c r="AD4886" s="11" t="str">
        <f t="shared" si="1626"/>
        <v/>
      </c>
      <c r="AE4886" s="11" t="str">
        <f t="shared" si="1627"/>
        <v/>
      </c>
      <c r="AF4886" s="11" t="str">
        <f t="shared" si="1628"/>
        <v/>
      </c>
      <c r="AG4886" s="11" t="str">
        <f t="shared" si="1629"/>
        <v/>
      </c>
      <c r="AH4886" s="11" t="str">
        <f t="shared" si="1630"/>
        <v/>
      </c>
      <c r="AI4886" s="11" t="str">
        <f t="shared" si="1631"/>
        <v/>
      </c>
      <c r="AJ4886" s="11" t="str">
        <f t="shared" si="1632"/>
        <v/>
      </c>
      <c r="AK4886" s="11" t="str">
        <f t="shared" si="1633"/>
        <v/>
      </c>
      <c r="AN4886" s="11" t="str">
        <f t="shared" si="1634"/>
        <v/>
      </c>
      <c r="AO4886" s="11" t="str">
        <f t="shared" si="1635"/>
        <v/>
      </c>
      <c r="AP4886" s="11" t="str">
        <f t="shared" si="1636"/>
        <v/>
      </c>
      <c r="AT4886" s="11" t="str">
        <f t="shared" si="1637"/>
        <v/>
      </c>
      <c r="AU4886" s="11" t="str">
        <f t="shared" si="1638"/>
        <v/>
      </c>
      <c r="AV4886" s="11" t="str">
        <f t="shared" si="1639"/>
        <v/>
      </c>
      <c r="AW4886" s="11" t="str">
        <f t="shared" si="1640"/>
        <v/>
      </c>
      <c r="AX4886" s="11" t="str">
        <f t="shared" si="1641"/>
        <v/>
      </c>
      <c r="AY4886" s="11" t="str">
        <f t="shared" si="1642"/>
        <v/>
      </c>
      <c r="AZ4886" s="11" t="str">
        <f t="shared" si="1643"/>
        <v/>
      </c>
      <c r="BA4886" s="11" t="str">
        <f t="shared" si="1644"/>
        <v xml:space="preserve"> </v>
      </c>
      <c r="BB4886" s="11" t="str">
        <f>IFERROR(IF(AW4886="","",VLOOKUP(AW4886,SUSS!R:S,2,FALSE)),AY4886*SUSS!$M$2)</f>
        <v/>
      </c>
      <c r="BC4886" s="11" t="str">
        <f t="shared" si="1645"/>
        <v/>
      </c>
    </row>
    <row r="4887" spans="29:55">
      <c r="AC4887" s="11" t="str">
        <f t="shared" si="1625"/>
        <v/>
      </c>
      <c r="AD4887" s="11" t="str">
        <f t="shared" si="1626"/>
        <v/>
      </c>
      <c r="AE4887" s="11" t="str">
        <f t="shared" si="1627"/>
        <v/>
      </c>
      <c r="AF4887" s="11" t="str">
        <f t="shared" si="1628"/>
        <v/>
      </c>
      <c r="AG4887" s="11" t="str">
        <f t="shared" si="1629"/>
        <v/>
      </c>
      <c r="AH4887" s="11" t="str">
        <f t="shared" si="1630"/>
        <v/>
      </c>
      <c r="AI4887" s="11" t="str">
        <f t="shared" si="1631"/>
        <v/>
      </c>
      <c r="AJ4887" s="11" t="str">
        <f t="shared" si="1632"/>
        <v/>
      </c>
      <c r="AK4887" s="11" t="str">
        <f t="shared" si="1633"/>
        <v/>
      </c>
      <c r="AN4887" s="11" t="str">
        <f t="shared" si="1634"/>
        <v/>
      </c>
      <c r="AO4887" s="11" t="str">
        <f t="shared" si="1635"/>
        <v/>
      </c>
      <c r="AP4887" s="11" t="str">
        <f t="shared" si="1636"/>
        <v/>
      </c>
      <c r="AT4887" s="11" t="str">
        <f t="shared" si="1637"/>
        <v/>
      </c>
      <c r="AU4887" s="11" t="str">
        <f t="shared" si="1638"/>
        <v/>
      </c>
      <c r="AV4887" s="11" t="str">
        <f t="shared" si="1639"/>
        <v/>
      </c>
      <c r="AW4887" s="11" t="str">
        <f t="shared" si="1640"/>
        <v/>
      </c>
      <c r="AX4887" s="11" t="str">
        <f t="shared" si="1641"/>
        <v/>
      </c>
      <c r="AY4887" s="11" t="str">
        <f t="shared" si="1642"/>
        <v/>
      </c>
      <c r="AZ4887" s="11" t="str">
        <f t="shared" si="1643"/>
        <v/>
      </c>
      <c r="BA4887" s="11" t="str">
        <f t="shared" si="1644"/>
        <v xml:space="preserve"> </v>
      </c>
      <c r="BB4887" s="11" t="str">
        <f>IFERROR(IF(AW4887="","",VLOOKUP(AW4887,SUSS!R:S,2,FALSE)),AY4887*SUSS!$M$2)</f>
        <v/>
      </c>
      <c r="BC4887" s="11" t="str">
        <f t="shared" si="1645"/>
        <v/>
      </c>
    </row>
    <row r="4888" spans="29:55">
      <c r="AC4888" s="11" t="str">
        <f t="shared" si="1625"/>
        <v/>
      </c>
      <c r="AD4888" s="11" t="str">
        <f t="shared" si="1626"/>
        <v/>
      </c>
      <c r="AE4888" s="11" t="str">
        <f t="shared" si="1627"/>
        <v/>
      </c>
      <c r="AF4888" s="11" t="str">
        <f t="shared" si="1628"/>
        <v/>
      </c>
      <c r="AG4888" s="11" t="str">
        <f t="shared" si="1629"/>
        <v/>
      </c>
      <c r="AH4888" s="11" t="str">
        <f t="shared" si="1630"/>
        <v/>
      </c>
      <c r="AI4888" s="11" t="str">
        <f t="shared" si="1631"/>
        <v/>
      </c>
      <c r="AJ4888" s="11" t="str">
        <f t="shared" si="1632"/>
        <v/>
      </c>
      <c r="AK4888" s="11" t="str">
        <f t="shared" si="1633"/>
        <v/>
      </c>
      <c r="AN4888" s="11" t="str">
        <f t="shared" si="1634"/>
        <v/>
      </c>
      <c r="AO4888" s="11" t="str">
        <f t="shared" si="1635"/>
        <v/>
      </c>
      <c r="AP4888" s="11" t="str">
        <f t="shared" si="1636"/>
        <v/>
      </c>
      <c r="AT4888" s="11" t="str">
        <f t="shared" si="1637"/>
        <v/>
      </c>
      <c r="AU4888" s="11" t="str">
        <f t="shared" si="1638"/>
        <v/>
      </c>
      <c r="AV4888" s="11" t="str">
        <f t="shared" si="1639"/>
        <v/>
      </c>
      <c r="AW4888" s="11" t="str">
        <f t="shared" si="1640"/>
        <v/>
      </c>
      <c r="AX4888" s="11" t="str">
        <f t="shared" si="1641"/>
        <v/>
      </c>
      <c r="AY4888" s="11" t="str">
        <f t="shared" si="1642"/>
        <v/>
      </c>
      <c r="AZ4888" s="11" t="str">
        <f t="shared" si="1643"/>
        <v/>
      </c>
      <c r="BA4888" s="11" t="str">
        <f t="shared" si="1644"/>
        <v xml:space="preserve"> </v>
      </c>
      <c r="BB4888" s="11" t="str">
        <f>IFERROR(IF(AW4888="","",VLOOKUP(AW4888,SUSS!R:S,2,FALSE)),AY4888*SUSS!$M$2)</f>
        <v/>
      </c>
      <c r="BC4888" s="11" t="str">
        <f t="shared" si="1645"/>
        <v/>
      </c>
    </row>
    <row r="4889" spans="29:55">
      <c r="AC4889" s="11" t="str">
        <f t="shared" si="1625"/>
        <v/>
      </c>
      <c r="AD4889" s="11" t="str">
        <f t="shared" si="1626"/>
        <v/>
      </c>
      <c r="AE4889" s="11" t="str">
        <f t="shared" si="1627"/>
        <v/>
      </c>
      <c r="AF4889" s="11" t="str">
        <f t="shared" si="1628"/>
        <v/>
      </c>
      <c r="AG4889" s="11" t="str">
        <f t="shared" si="1629"/>
        <v/>
      </c>
      <c r="AH4889" s="11" t="str">
        <f t="shared" si="1630"/>
        <v/>
      </c>
      <c r="AI4889" s="11" t="str">
        <f t="shared" si="1631"/>
        <v/>
      </c>
      <c r="AJ4889" s="11" t="str">
        <f t="shared" si="1632"/>
        <v/>
      </c>
      <c r="AK4889" s="11" t="str">
        <f t="shared" si="1633"/>
        <v/>
      </c>
      <c r="AN4889" s="11" t="str">
        <f t="shared" si="1634"/>
        <v/>
      </c>
      <c r="AO4889" s="11" t="str">
        <f t="shared" si="1635"/>
        <v/>
      </c>
      <c r="AP4889" s="11" t="str">
        <f t="shared" si="1636"/>
        <v/>
      </c>
      <c r="AT4889" s="11" t="str">
        <f t="shared" si="1637"/>
        <v/>
      </c>
      <c r="AU4889" s="11" t="str">
        <f t="shared" si="1638"/>
        <v/>
      </c>
      <c r="AV4889" s="11" t="str">
        <f t="shared" si="1639"/>
        <v/>
      </c>
      <c r="AW4889" s="11" t="str">
        <f t="shared" si="1640"/>
        <v/>
      </c>
      <c r="AX4889" s="11" t="str">
        <f t="shared" si="1641"/>
        <v/>
      </c>
      <c r="AY4889" s="11" t="str">
        <f t="shared" si="1642"/>
        <v/>
      </c>
      <c r="AZ4889" s="11" t="str">
        <f t="shared" si="1643"/>
        <v/>
      </c>
      <c r="BA4889" s="11" t="str">
        <f t="shared" si="1644"/>
        <v xml:space="preserve"> </v>
      </c>
      <c r="BB4889" s="11" t="str">
        <f>IFERROR(IF(AW4889="","",VLOOKUP(AW4889,SUSS!R:S,2,FALSE)),AY4889*SUSS!$M$2)</f>
        <v/>
      </c>
      <c r="BC4889" s="11" t="str">
        <f t="shared" si="1645"/>
        <v/>
      </c>
    </row>
    <row r="4890" spans="29:55">
      <c r="AC4890" s="11" t="str">
        <f t="shared" si="1625"/>
        <v/>
      </c>
      <c r="AD4890" s="11" t="str">
        <f t="shared" si="1626"/>
        <v/>
      </c>
      <c r="AE4890" s="11" t="str">
        <f t="shared" si="1627"/>
        <v/>
      </c>
      <c r="AF4890" s="11" t="str">
        <f t="shared" si="1628"/>
        <v/>
      </c>
      <c r="AG4890" s="11" t="str">
        <f t="shared" si="1629"/>
        <v/>
      </c>
      <c r="AH4890" s="11" t="str">
        <f t="shared" si="1630"/>
        <v/>
      </c>
      <c r="AI4890" s="11" t="str">
        <f t="shared" si="1631"/>
        <v/>
      </c>
      <c r="AJ4890" s="11" t="str">
        <f t="shared" si="1632"/>
        <v/>
      </c>
      <c r="AK4890" s="11" t="str">
        <f t="shared" si="1633"/>
        <v/>
      </c>
      <c r="AN4890" s="11" t="str">
        <f t="shared" si="1634"/>
        <v/>
      </c>
      <c r="AO4890" s="11" t="str">
        <f t="shared" si="1635"/>
        <v/>
      </c>
      <c r="AP4890" s="11" t="str">
        <f t="shared" si="1636"/>
        <v/>
      </c>
      <c r="AT4890" s="11" t="str">
        <f t="shared" si="1637"/>
        <v/>
      </c>
      <c r="AU4890" s="11" t="str">
        <f t="shared" si="1638"/>
        <v/>
      </c>
      <c r="AV4890" s="11" t="str">
        <f t="shared" si="1639"/>
        <v/>
      </c>
      <c r="AW4890" s="11" t="str">
        <f t="shared" si="1640"/>
        <v/>
      </c>
      <c r="AX4890" s="11" t="str">
        <f t="shared" si="1641"/>
        <v/>
      </c>
      <c r="AY4890" s="11" t="str">
        <f t="shared" si="1642"/>
        <v/>
      </c>
      <c r="AZ4890" s="11" t="str">
        <f t="shared" si="1643"/>
        <v/>
      </c>
      <c r="BA4890" s="11" t="str">
        <f t="shared" si="1644"/>
        <v xml:space="preserve"> </v>
      </c>
      <c r="BB4890" s="11" t="str">
        <f>IFERROR(IF(AW4890="","",VLOOKUP(AW4890,SUSS!R:S,2,FALSE)),AY4890*SUSS!$M$2)</f>
        <v/>
      </c>
      <c r="BC4890" s="11" t="str">
        <f t="shared" si="1645"/>
        <v/>
      </c>
    </row>
    <row r="4891" spans="29:55">
      <c r="AC4891" s="11" t="str">
        <f t="shared" si="1625"/>
        <v/>
      </c>
      <c r="AD4891" s="11" t="str">
        <f t="shared" si="1626"/>
        <v/>
      </c>
      <c r="AE4891" s="11" t="str">
        <f t="shared" si="1627"/>
        <v/>
      </c>
      <c r="AF4891" s="11" t="str">
        <f t="shared" si="1628"/>
        <v/>
      </c>
      <c r="AG4891" s="11" t="str">
        <f t="shared" si="1629"/>
        <v/>
      </c>
      <c r="AH4891" s="11" t="str">
        <f t="shared" si="1630"/>
        <v/>
      </c>
      <c r="AI4891" s="11" t="str">
        <f t="shared" si="1631"/>
        <v/>
      </c>
      <c r="AJ4891" s="11" t="str">
        <f t="shared" si="1632"/>
        <v/>
      </c>
      <c r="AK4891" s="11" t="str">
        <f t="shared" si="1633"/>
        <v/>
      </c>
      <c r="AN4891" s="11" t="str">
        <f t="shared" si="1634"/>
        <v/>
      </c>
      <c r="AO4891" s="11" t="str">
        <f t="shared" si="1635"/>
        <v/>
      </c>
      <c r="AP4891" s="11" t="str">
        <f t="shared" si="1636"/>
        <v/>
      </c>
      <c r="AT4891" s="11" t="str">
        <f t="shared" si="1637"/>
        <v/>
      </c>
      <c r="AU4891" s="11" t="str">
        <f t="shared" si="1638"/>
        <v/>
      </c>
      <c r="AV4891" s="11" t="str">
        <f t="shared" si="1639"/>
        <v/>
      </c>
      <c r="AW4891" s="11" t="str">
        <f t="shared" si="1640"/>
        <v/>
      </c>
      <c r="AX4891" s="11" t="str">
        <f t="shared" si="1641"/>
        <v/>
      </c>
      <c r="AY4891" s="11" t="str">
        <f t="shared" si="1642"/>
        <v/>
      </c>
      <c r="AZ4891" s="11" t="str">
        <f t="shared" si="1643"/>
        <v/>
      </c>
      <c r="BA4891" s="11" t="str">
        <f t="shared" si="1644"/>
        <v xml:space="preserve"> </v>
      </c>
      <c r="BB4891" s="11" t="str">
        <f>IFERROR(IF(AW4891="","",VLOOKUP(AW4891,SUSS!R:S,2,FALSE)),AY4891*SUSS!$M$2)</f>
        <v/>
      </c>
      <c r="BC4891" s="11" t="str">
        <f t="shared" si="1645"/>
        <v/>
      </c>
    </row>
    <row r="4892" spans="29:55">
      <c r="AC4892" s="11" t="str">
        <f t="shared" si="1625"/>
        <v/>
      </c>
      <c r="AD4892" s="11" t="str">
        <f t="shared" si="1626"/>
        <v/>
      </c>
      <c r="AE4892" s="11" t="str">
        <f t="shared" si="1627"/>
        <v/>
      </c>
      <c r="AF4892" s="11" t="str">
        <f t="shared" si="1628"/>
        <v/>
      </c>
      <c r="AG4892" s="11" t="str">
        <f t="shared" si="1629"/>
        <v/>
      </c>
      <c r="AH4892" s="11" t="str">
        <f t="shared" si="1630"/>
        <v/>
      </c>
      <c r="AI4892" s="11" t="str">
        <f t="shared" si="1631"/>
        <v/>
      </c>
      <c r="AJ4892" s="11" t="str">
        <f t="shared" si="1632"/>
        <v/>
      </c>
      <c r="AK4892" s="11" t="str">
        <f t="shared" si="1633"/>
        <v/>
      </c>
      <c r="AN4892" s="11" t="str">
        <f t="shared" si="1634"/>
        <v/>
      </c>
      <c r="AO4892" s="11" t="str">
        <f t="shared" si="1635"/>
        <v/>
      </c>
      <c r="AP4892" s="11" t="str">
        <f t="shared" si="1636"/>
        <v/>
      </c>
      <c r="AT4892" s="11" t="str">
        <f t="shared" si="1637"/>
        <v/>
      </c>
      <c r="AU4892" s="11" t="str">
        <f t="shared" si="1638"/>
        <v/>
      </c>
      <c r="AV4892" s="11" t="str">
        <f t="shared" si="1639"/>
        <v/>
      </c>
      <c r="AW4892" s="11" t="str">
        <f t="shared" si="1640"/>
        <v/>
      </c>
      <c r="AX4892" s="11" t="str">
        <f t="shared" si="1641"/>
        <v/>
      </c>
      <c r="AY4892" s="11" t="str">
        <f t="shared" si="1642"/>
        <v/>
      </c>
      <c r="AZ4892" s="11" t="str">
        <f t="shared" si="1643"/>
        <v/>
      </c>
      <c r="BA4892" s="11" t="str">
        <f t="shared" si="1644"/>
        <v xml:space="preserve"> </v>
      </c>
      <c r="BB4892" s="11" t="str">
        <f>IFERROR(IF(AW4892="","",VLOOKUP(AW4892,SUSS!R:S,2,FALSE)),AY4892*SUSS!$M$2)</f>
        <v/>
      </c>
      <c r="BC4892" s="11" t="str">
        <f t="shared" si="1645"/>
        <v/>
      </c>
    </row>
    <row r="4893" spans="29:55">
      <c r="AC4893" s="11" t="str">
        <f t="shared" si="1625"/>
        <v/>
      </c>
      <c r="AD4893" s="11" t="str">
        <f t="shared" si="1626"/>
        <v/>
      </c>
      <c r="AE4893" s="11" t="str">
        <f t="shared" si="1627"/>
        <v/>
      </c>
      <c r="AF4893" s="11" t="str">
        <f t="shared" si="1628"/>
        <v/>
      </c>
      <c r="AG4893" s="11" t="str">
        <f t="shared" si="1629"/>
        <v/>
      </c>
      <c r="AH4893" s="11" t="str">
        <f t="shared" si="1630"/>
        <v/>
      </c>
      <c r="AI4893" s="11" t="str">
        <f t="shared" si="1631"/>
        <v/>
      </c>
      <c r="AJ4893" s="11" t="str">
        <f t="shared" si="1632"/>
        <v/>
      </c>
      <c r="AK4893" s="11" t="str">
        <f t="shared" si="1633"/>
        <v/>
      </c>
      <c r="AN4893" s="11" t="str">
        <f t="shared" si="1634"/>
        <v/>
      </c>
      <c r="AO4893" s="11" t="str">
        <f t="shared" si="1635"/>
        <v/>
      </c>
      <c r="AP4893" s="11" t="str">
        <f t="shared" si="1636"/>
        <v/>
      </c>
      <c r="AT4893" s="11" t="str">
        <f t="shared" si="1637"/>
        <v/>
      </c>
      <c r="AU4893" s="11" t="str">
        <f t="shared" si="1638"/>
        <v/>
      </c>
      <c r="AV4893" s="11" t="str">
        <f t="shared" si="1639"/>
        <v/>
      </c>
      <c r="AW4893" s="11" t="str">
        <f t="shared" si="1640"/>
        <v/>
      </c>
      <c r="AX4893" s="11" t="str">
        <f t="shared" si="1641"/>
        <v/>
      </c>
      <c r="AY4893" s="11" t="str">
        <f t="shared" si="1642"/>
        <v/>
      </c>
      <c r="AZ4893" s="11" t="str">
        <f t="shared" si="1643"/>
        <v/>
      </c>
      <c r="BA4893" s="11" t="str">
        <f t="shared" si="1644"/>
        <v xml:space="preserve"> </v>
      </c>
      <c r="BB4893" s="11" t="str">
        <f>IFERROR(IF(AW4893="","",VLOOKUP(AW4893,SUSS!R:S,2,FALSE)),AY4893*SUSS!$M$2)</f>
        <v/>
      </c>
      <c r="BC4893" s="11" t="str">
        <f t="shared" si="1645"/>
        <v/>
      </c>
    </row>
    <row r="4894" spans="29:55">
      <c r="AC4894" s="11" t="str">
        <f t="shared" si="1625"/>
        <v/>
      </c>
      <c r="AD4894" s="11" t="str">
        <f t="shared" si="1626"/>
        <v/>
      </c>
      <c r="AE4894" s="11" t="str">
        <f t="shared" si="1627"/>
        <v/>
      </c>
      <c r="AF4894" s="11" t="str">
        <f t="shared" si="1628"/>
        <v/>
      </c>
      <c r="AG4894" s="11" t="str">
        <f t="shared" si="1629"/>
        <v/>
      </c>
      <c r="AH4894" s="11" t="str">
        <f t="shared" si="1630"/>
        <v/>
      </c>
      <c r="AI4894" s="11" t="str">
        <f t="shared" si="1631"/>
        <v/>
      </c>
      <c r="AJ4894" s="11" t="str">
        <f t="shared" si="1632"/>
        <v/>
      </c>
      <c r="AK4894" s="11" t="str">
        <f t="shared" si="1633"/>
        <v/>
      </c>
      <c r="AN4894" s="11" t="str">
        <f t="shared" si="1634"/>
        <v/>
      </c>
      <c r="AO4894" s="11" t="str">
        <f t="shared" si="1635"/>
        <v/>
      </c>
      <c r="AP4894" s="11" t="str">
        <f t="shared" si="1636"/>
        <v/>
      </c>
      <c r="AT4894" s="11" t="str">
        <f t="shared" si="1637"/>
        <v/>
      </c>
      <c r="AU4894" s="11" t="str">
        <f t="shared" si="1638"/>
        <v/>
      </c>
      <c r="AV4894" s="11" t="str">
        <f t="shared" si="1639"/>
        <v/>
      </c>
      <c r="AW4894" s="11" t="str">
        <f t="shared" si="1640"/>
        <v/>
      </c>
      <c r="AX4894" s="11" t="str">
        <f t="shared" si="1641"/>
        <v/>
      </c>
      <c r="AY4894" s="11" t="str">
        <f t="shared" si="1642"/>
        <v/>
      </c>
      <c r="AZ4894" s="11" t="str">
        <f t="shared" si="1643"/>
        <v/>
      </c>
      <c r="BA4894" s="11" t="str">
        <f t="shared" si="1644"/>
        <v xml:space="preserve"> </v>
      </c>
      <c r="BB4894" s="11" t="str">
        <f>IFERROR(IF(AW4894="","",VLOOKUP(AW4894,SUSS!R:S,2,FALSE)),AY4894*SUSS!$M$2)</f>
        <v/>
      </c>
      <c r="BC4894" s="11" t="str">
        <f t="shared" si="1645"/>
        <v/>
      </c>
    </row>
    <row r="4895" spans="29:55">
      <c r="AC4895" s="11" t="str">
        <f t="shared" si="1625"/>
        <v/>
      </c>
      <c r="AD4895" s="11" t="str">
        <f t="shared" si="1626"/>
        <v/>
      </c>
      <c r="AE4895" s="11" t="str">
        <f t="shared" si="1627"/>
        <v/>
      </c>
      <c r="AF4895" s="11" t="str">
        <f t="shared" si="1628"/>
        <v/>
      </c>
      <c r="AG4895" s="11" t="str">
        <f t="shared" si="1629"/>
        <v/>
      </c>
      <c r="AH4895" s="11" t="str">
        <f t="shared" si="1630"/>
        <v/>
      </c>
      <c r="AI4895" s="11" t="str">
        <f t="shared" si="1631"/>
        <v/>
      </c>
      <c r="AJ4895" s="11" t="str">
        <f t="shared" si="1632"/>
        <v/>
      </c>
      <c r="AK4895" s="11" t="str">
        <f t="shared" si="1633"/>
        <v/>
      </c>
      <c r="AN4895" s="11" t="str">
        <f t="shared" si="1634"/>
        <v/>
      </c>
      <c r="AO4895" s="11" t="str">
        <f t="shared" si="1635"/>
        <v/>
      </c>
      <c r="AP4895" s="11" t="str">
        <f t="shared" si="1636"/>
        <v/>
      </c>
      <c r="AT4895" s="11" t="str">
        <f t="shared" si="1637"/>
        <v/>
      </c>
      <c r="AU4895" s="11" t="str">
        <f t="shared" si="1638"/>
        <v/>
      </c>
      <c r="AV4895" s="11" t="str">
        <f t="shared" si="1639"/>
        <v/>
      </c>
      <c r="AW4895" s="11" t="str">
        <f t="shared" si="1640"/>
        <v/>
      </c>
      <c r="AX4895" s="11" t="str">
        <f t="shared" si="1641"/>
        <v/>
      </c>
      <c r="AY4895" s="11" t="str">
        <f t="shared" si="1642"/>
        <v/>
      </c>
      <c r="AZ4895" s="11" t="str">
        <f t="shared" si="1643"/>
        <v/>
      </c>
      <c r="BA4895" s="11" t="str">
        <f t="shared" si="1644"/>
        <v xml:space="preserve"> </v>
      </c>
      <c r="BB4895" s="11" t="str">
        <f>IFERROR(IF(AW4895="","",VLOOKUP(AW4895,SUSS!R:S,2,FALSE)),AY4895*SUSS!$M$2)</f>
        <v/>
      </c>
      <c r="BC4895" s="11" t="str">
        <f t="shared" si="1645"/>
        <v/>
      </c>
    </row>
    <row r="4896" spans="29:55">
      <c r="AC4896" s="11" t="str">
        <f t="shared" si="1625"/>
        <v/>
      </c>
      <c r="AD4896" s="11" t="str">
        <f t="shared" si="1626"/>
        <v/>
      </c>
      <c r="AE4896" s="11" t="str">
        <f t="shared" si="1627"/>
        <v/>
      </c>
      <c r="AF4896" s="11" t="str">
        <f t="shared" si="1628"/>
        <v/>
      </c>
      <c r="AG4896" s="11" t="str">
        <f t="shared" si="1629"/>
        <v/>
      </c>
      <c r="AH4896" s="11" t="str">
        <f t="shared" si="1630"/>
        <v/>
      </c>
      <c r="AI4896" s="11" t="str">
        <f t="shared" si="1631"/>
        <v/>
      </c>
      <c r="AJ4896" s="11" t="str">
        <f t="shared" si="1632"/>
        <v/>
      </c>
      <c r="AK4896" s="11" t="str">
        <f t="shared" si="1633"/>
        <v/>
      </c>
      <c r="AN4896" s="11" t="str">
        <f t="shared" si="1634"/>
        <v/>
      </c>
      <c r="AO4896" s="11" t="str">
        <f t="shared" si="1635"/>
        <v/>
      </c>
      <c r="AP4896" s="11" t="str">
        <f t="shared" si="1636"/>
        <v/>
      </c>
      <c r="AT4896" s="11" t="str">
        <f t="shared" si="1637"/>
        <v/>
      </c>
      <c r="AU4896" s="11" t="str">
        <f t="shared" si="1638"/>
        <v/>
      </c>
      <c r="AV4896" s="11" t="str">
        <f t="shared" si="1639"/>
        <v/>
      </c>
      <c r="AW4896" s="11" t="str">
        <f t="shared" si="1640"/>
        <v/>
      </c>
      <c r="AX4896" s="11" t="str">
        <f t="shared" si="1641"/>
        <v/>
      </c>
      <c r="AY4896" s="11" t="str">
        <f t="shared" si="1642"/>
        <v/>
      </c>
      <c r="AZ4896" s="11" t="str">
        <f t="shared" si="1643"/>
        <v/>
      </c>
      <c r="BA4896" s="11" t="str">
        <f t="shared" si="1644"/>
        <v xml:space="preserve"> </v>
      </c>
      <c r="BB4896" s="11" t="str">
        <f>IFERROR(IF(AW4896="","",VLOOKUP(AW4896,SUSS!R:S,2,FALSE)),AY4896*SUSS!$M$2)</f>
        <v/>
      </c>
      <c r="BC4896" s="11" t="str">
        <f t="shared" si="1645"/>
        <v/>
      </c>
    </row>
    <row r="4897" spans="29:55">
      <c r="AC4897" s="11" t="str">
        <f t="shared" ref="AC4897:AC4960" si="1646">IF($E4897=$AD$1,IF($G4897=$AE$1,A4897,""),"")</f>
        <v/>
      </c>
      <c r="AD4897" s="11" t="str">
        <f t="shared" ref="AD4897:AD4960" si="1647">IF($E4897=$AD$1,IF($G4897=$AE$1,E4897,""),"")</f>
        <v/>
      </c>
      <c r="AE4897" s="11" t="str">
        <f t="shared" ref="AE4897:AE4960" si="1648">IF($E4897=$AD$1,IF($G4897=$AE$1,F4897,""),"")</f>
        <v/>
      </c>
      <c r="AF4897" s="11" t="str">
        <f t="shared" ref="AF4897:AF4960" si="1649">IF($E4897=$AD$1,IF($G4897=$AE$1,G4897,""),"")</f>
        <v/>
      </c>
      <c r="AG4897" s="11" t="str">
        <f t="shared" ref="AG4897:AG4960" si="1650">IF($E4897=$AD$1,IF($G4897=$AE$1,I4897,""),"")</f>
        <v/>
      </c>
      <c r="AH4897" s="11" t="str">
        <f t="shared" ref="AH4897:AH4960" si="1651">IF($E4897=$AD$1,IF($G4897=$AE$1,J4897,""),"")</f>
        <v/>
      </c>
      <c r="AI4897" s="11" t="str">
        <f t="shared" ref="AI4897:AI4960" si="1652">IF($E4897=$AD$1,IF($G4897=$AE$1,K4897,""),"")</f>
        <v/>
      </c>
      <c r="AJ4897" s="11" t="str">
        <f t="shared" ref="AJ4897:AJ4960" si="1653">IF($E4897=$AD$1,IF($G4897=$AE$1,B4897,""),"")</f>
        <v/>
      </c>
      <c r="AK4897" s="11" t="str">
        <f t="shared" ref="AK4897:AK4960" si="1654">IF($E4897=$AD$1,IF($G4897=$AE$1,C4897,""),"")</f>
        <v/>
      </c>
      <c r="AN4897" s="11" t="str">
        <f t="shared" ref="AN4897:AN4960" si="1655">LEFT(AO4897,7)</f>
        <v/>
      </c>
      <c r="AO4897" s="11" t="str">
        <f t="shared" ref="AO4897:AO4960" si="1656">IF(AF4897=$AE$1,AJ4897&amp;"/"&amp;AK4897&amp;" "&amp;AD4897,"")</f>
        <v/>
      </c>
      <c r="AP4897" s="11" t="str">
        <f t="shared" ref="AP4897:AP4960" si="1657">IF(AO4897&lt;&gt;"",AI4897,"")</f>
        <v/>
      </c>
      <c r="AT4897" s="11" t="str">
        <f t="shared" ref="AT4897:AT4960" si="1658">IF($Q4897=$AD$1,N4897,"")</f>
        <v/>
      </c>
      <c r="AU4897" s="11" t="str">
        <f t="shared" ref="AU4897:AU4960" si="1659">IF($Q4897=$AD$1,O4897,"")</f>
        <v/>
      </c>
      <c r="AV4897" s="11" t="str">
        <f t="shared" ref="AV4897:AV4960" si="1660">IF($Q4897=$AD$1,P4897,"")</f>
        <v/>
      </c>
      <c r="AW4897" s="11" t="str">
        <f t="shared" ref="AW4897:AW4960" si="1661">IF($Q4897=$AD$1,T4897,"")</f>
        <v/>
      </c>
      <c r="AX4897" s="11" t="str">
        <f t="shared" ref="AX4897:AX4960" si="1662">IF(AW4897&lt;&gt;"",AW4897&amp;" "&amp;$AD$1,"")</f>
        <v/>
      </c>
      <c r="AY4897" s="11" t="str">
        <f t="shared" ref="AY4897:AY4960" si="1663">VLOOKUP(AX4897,AO:AP,2,FALSE)</f>
        <v/>
      </c>
      <c r="AZ4897" s="11" t="str">
        <f t="shared" ref="AZ4897:AZ4960" si="1664">IF(AY4897="","",AV4897/AY4897)</f>
        <v/>
      </c>
      <c r="BA4897" s="11" t="str">
        <f t="shared" ref="BA4897:BA4960" si="1665">AT4897&amp;" "&amp;AU4897</f>
        <v xml:space="preserve"> </v>
      </c>
      <c r="BB4897" s="11" t="str">
        <f>IFERROR(IF(AW4897="","",VLOOKUP(AW4897,SUSS!R:S,2,FALSE)),AY4897*SUSS!$M$2)</f>
        <v/>
      </c>
      <c r="BC4897" s="11" t="str">
        <f t="shared" ref="BC4897:BC4960" si="1666">IFERROR(IF(BB4897&lt;&gt;"",AZ4897*BB4897,""),"VER")</f>
        <v/>
      </c>
    </row>
    <row r="4898" spans="29:55">
      <c r="AC4898" s="11" t="str">
        <f t="shared" si="1646"/>
        <v/>
      </c>
      <c r="AD4898" s="11" t="str">
        <f t="shared" si="1647"/>
        <v/>
      </c>
      <c r="AE4898" s="11" t="str">
        <f t="shared" si="1648"/>
        <v/>
      </c>
      <c r="AF4898" s="11" t="str">
        <f t="shared" si="1649"/>
        <v/>
      </c>
      <c r="AG4898" s="11" t="str">
        <f t="shared" si="1650"/>
        <v/>
      </c>
      <c r="AH4898" s="11" t="str">
        <f t="shared" si="1651"/>
        <v/>
      </c>
      <c r="AI4898" s="11" t="str">
        <f t="shared" si="1652"/>
        <v/>
      </c>
      <c r="AJ4898" s="11" t="str">
        <f t="shared" si="1653"/>
        <v/>
      </c>
      <c r="AK4898" s="11" t="str">
        <f t="shared" si="1654"/>
        <v/>
      </c>
      <c r="AN4898" s="11" t="str">
        <f t="shared" si="1655"/>
        <v/>
      </c>
      <c r="AO4898" s="11" t="str">
        <f t="shared" si="1656"/>
        <v/>
      </c>
      <c r="AP4898" s="11" t="str">
        <f t="shared" si="1657"/>
        <v/>
      </c>
      <c r="AT4898" s="11" t="str">
        <f t="shared" si="1658"/>
        <v/>
      </c>
      <c r="AU4898" s="11" t="str">
        <f t="shared" si="1659"/>
        <v/>
      </c>
      <c r="AV4898" s="11" t="str">
        <f t="shared" si="1660"/>
        <v/>
      </c>
      <c r="AW4898" s="11" t="str">
        <f t="shared" si="1661"/>
        <v/>
      </c>
      <c r="AX4898" s="11" t="str">
        <f t="shared" si="1662"/>
        <v/>
      </c>
      <c r="AY4898" s="11" t="str">
        <f t="shared" si="1663"/>
        <v/>
      </c>
      <c r="AZ4898" s="11" t="str">
        <f t="shared" si="1664"/>
        <v/>
      </c>
      <c r="BA4898" s="11" t="str">
        <f t="shared" si="1665"/>
        <v xml:space="preserve"> </v>
      </c>
      <c r="BB4898" s="11" t="str">
        <f>IFERROR(IF(AW4898="","",VLOOKUP(AW4898,SUSS!R:S,2,FALSE)),AY4898*SUSS!$M$2)</f>
        <v/>
      </c>
      <c r="BC4898" s="11" t="str">
        <f t="shared" si="1666"/>
        <v/>
      </c>
    </row>
    <row r="4899" spans="29:55">
      <c r="AC4899" s="11" t="str">
        <f t="shared" si="1646"/>
        <v/>
      </c>
      <c r="AD4899" s="11" t="str">
        <f t="shared" si="1647"/>
        <v/>
      </c>
      <c r="AE4899" s="11" t="str">
        <f t="shared" si="1648"/>
        <v/>
      </c>
      <c r="AF4899" s="11" t="str">
        <f t="shared" si="1649"/>
        <v/>
      </c>
      <c r="AG4899" s="11" t="str">
        <f t="shared" si="1650"/>
        <v/>
      </c>
      <c r="AH4899" s="11" t="str">
        <f t="shared" si="1651"/>
        <v/>
      </c>
      <c r="AI4899" s="11" t="str">
        <f t="shared" si="1652"/>
        <v/>
      </c>
      <c r="AJ4899" s="11" t="str">
        <f t="shared" si="1653"/>
        <v/>
      </c>
      <c r="AK4899" s="11" t="str">
        <f t="shared" si="1654"/>
        <v/>
      </c>
      <c r="AN4899" s="11" t="str">
        <f t="shared" si="1655"/>
        <v/>
      </c>
      <c r="AO4899" s="11" t="str">
        <f t="shared" si="1656"/>
        <v/>
      </c>
      <c r="AP4899" s="11" t="str">
        <f t="shared" si="1657"/>
        <v/>
      </c>
      <c r="AT4899" s="11" t="str">
        <f t="shared" si="1658"/>
        <v/>
      </c>
      <c r="AU4899" s="11" t="str">
        <f t="shared" si="1659"/>
        <v/>
      </c>
      <c r="AV4899" s="11" t="str">
        <f t="shared" si="1660"/>
        <v/>
      </c>
      <c r="AW4899" s="11" t="str">
        <f t="shared" si="1661"/>
        <v/>
      </c>
      <c r="AX4899" s="11" t="str">
        <f t="shared" si="1662"/>
        <v/>
      </c>
      <c r="AY4899" s="11" t="str">
        <f t="shared" si="1663"/>
        <v/>
      </c>
      <c r="AZ4899" s="11" t="str">
        <f t="shared" si="1664"/>
        <v/>
      </c>
      <c r="BA4899" s="11" t="str">
        <f t="shared" si="1665"/>
        <v xml:space="preserve"> </v>
      </c>
      <c r="BB4899" s="11" t="str">
        <f>IFERROR(IF(AW4899="","",VLOOKUP(AW4899,SUSS!R:S,2,FALSE)),AY4899*SUSS!$M$2)</f>
        <v/>
      </c>
      <c r="BC4899" s="11" t="str">
        <f t="shared" si="1666"/>
        <v/>
      </c>
    </row>
    <row r="4900" spans="29:55">
      <c r="AC4900" s="11" t="str">
        <f t="shared" si="1646"/>
        <v/>
      </c>
      <c r="AD4900" s="11" t="str">
        <f t="shared" si="1647"/>
        <v/>
      </c>
      <c r="AE4900" s="11" t="str">
        <f t="shared" si="1648"/>
        <v/>
      </c>
      <c r="AF4900" s="11" t="str">
        <f t="shared" si="1649"/>
        <v/>
      </c>
      <c r="AG4900" s="11" t="str">
        <f t="shared" si="1650"/>
        <v/>
      </c>
      <c r="AH4900" s="11" t="str">
        <f t="shared" si="1651"/>
        <v/>
      </c>
      <c r="AI4900" s="11" t="str">
        <f t="shared" si="1652"/>
        <v/>
      </c>
      <c r="AJ4900" s="11" t="str">
        <f t="shared" si="1653"/>
        <v/>
      </c>
      <c r="AK4900" s="11" t="str">
        <f t="shared" si="1654"/>
        <v/>
      </c>
      <c r="AN4900" s="11" t="str">
        <f t="shared" si="1655"/>
        <v/>
      </c>
      <c r="AO4900" s="11" t="str">
        <f t="shared" si="1656"/>
        <v/>
      </c>
      <c r="AP4900" s="11" t="str">
        <f t="shared" si="1657"/>
        <v/>
      </c>
      <c r="AT4900" s="11" t="str">
        <f t="shared" si="1658"/>
        <v/>
      </c>
      <c r="AU4900" s="11" t="str">
        <f t="shared" si="1659"/>
        <v/>
      </c>
      <c r="AV4900" s="11" t="str">
        <f t="shared" si="1660"/>
        <v/>
      </c>
      <c r="AW4900" s="11" t="str">
        <f t="shared" si="1661"/>
        <v/>
      </c>
      <c r="AX4900" s="11" t="str">
        <f t="shared" si="1662"/>
        <v/>
      </c>
      <c r="AY4900" s="11" t="str">
        <f t="shared" si="1663"/>
        <v/>
      </c>
      <c r="AZ4900" s="11" t="str">
        <f t="shared" si="1664"/>
        <v/>
      </c>
      <c r="BA4900" s="11" t="str">
        <f t="shared" si="1665"/>
        <v xml:space="preserve"> </v>
      </c>
      <c r="BB4900" s="11" t="str">
        <f>IFERROR(IF(AW4900="","",VLOOKUP(AW4900,SUSS!R:S,2,FALSE)),AY4900*SUSS!$M$2)</f>
        <v/>
      </c>
      <c r="BC4900" s="11" t="str">
        <f t="shared" si="1666"/>
        <v/>
      </c>
    </row>
    <row r="4901" spans="29:55">
      <c r="AC4901" s="11" t="str">
        <f t="shared" si="1646"/>
        <v/>
      </c>
      <c r="AD4901" s="11" t="str">
        <f t="shared" si="1647"/>
        <v/>
      </c>
      <c r="AE4901" s="11" t="str">
        <f t="shared" si="1648"/>
        <v/>
      </c>
      <c r="AF4901" s="11" t="str">
        <f t="shared" si="1649"/>
        <v/>
      </c>
      <c r="AG4901" s="11" t="str">
        <f t="shared" si="1650"/>
        <v/>
      </c>
      <c r="AH4901" s="11" t="str">
        <f t="shared" si="1651"/>
        <v/>
      </c>
      <c r="AI4901" s="11" t="str">
        <f t="shared" si="1652"/>
        <v/>
      </c>
      <c r="AJ4901" s="11" t="str">
        <f t="shared" si="1653"/>
        <v/>
      </c>
      <c r="AK4901" s="11" t="str">
        <f t="shared" si="1654"/>
        <v/>
      </c>
      <c r="AN4901" s="11" t="str">
        <f t="shared" si="1655"/>
        <v/>
      </c>
      <c r="AO4901" s="11" t="str">
        <f t="shared" si="1656"/>
        <v/>
      </c>
      <c r="AP4901" s="11" t="str">
        <f t="shared" si="1657"/>
        <v/>
      </c>
      <c r="AT4901" s="11" t="str">
        <f t="shared" si="1658"/>
        <v/>
      </c>
      <c r="AU4901" s="11" t="str">
        <f t="shared" si="1659"/>
        <v/>
      </c>
      <c r="AV4901" s="11" t="str">
        <f t="shared" si="1660"/>
        <v/>
      </c>
      <c r="AW4901" s="11" t="str">
        <f t="shared" si="1661"/>
        <v/>
      </c>
      <c r="AX4901" s="11" t="str">
        <f t="shared" si="1662"/>
        <v/>
      </c>
      <c r="AY4901" s="11" t="str">
        <f t="shared" si="1663"/>
        <v/>
      </c>
      <c r="AZ4901" s="11" t="str">
        <f t="shared" si="1664"/>
        <v/>
      </c>
      <c r="BA4901" s="11" t="str">
        <f t="shared" si="1665"/>
        <v xml:space="preserve"> </v>
      </c>
      <c r="BB4901" s="11" t="str">
        <f>IFERROR(IF(AW4901="","",VLOOKUP(AW4901,SUSS!R:S,2,FALSE)),AY4901*SUSS!$M$2)</f>
        <v/>
      </c>
      <c r="BC4901" s="11" t="str">
        <f t="shared" si="1666"/>
        <v/>
      </c>
    </row>
    <row r="4902" spans="29:55">
      <c r="AC4902" s="11" t="str">
        <f t="shared" si="1646"/>
        <v/>
      </c>
      <c r="AD4902" s="11" t="str">
        <f t="shared" si="1647"/>
        <v/>
      </c>
      <c r="AE4902" s="11" t="str">
        <f t="shared" si="1648"/>
        <v/>
      </c>
      <c r="AF4902" s="11" t="str">
        <f t="shared" si="1649"/>
        <v/>
      </c>
      <c r="AG4902" s="11" t="str">
        <f t="shared" si="1650"/>
        <v/>
      </c>
      <c r="AH4902" s="11" t="str">
        <f t="shared" si="1651"/>
        <v/>
      </c>
      <c r="AI4902" s="11" t="str">
        <f t="shared" si="1652"/>
        <v/>
      </c>
      <c r="AJ4902" s="11" t="str">
        <f t="shared" si="1653"/>
        <v/>
      </c>
      <c r="AK4902" s="11" t="str">
        <f t="shared" si="1654"/>
        <v/>
      </c>
      <c r="AN4902" s="11" t="str">
        <f t="shared" si="1655"/>
        <v/>
      </c>
      <c r="AO4902" s="11" t="str">
        <f t="shared" si="1656"/>
        <v/>
      </c>
      <c r="AP4902" s="11" t="str">
        <f t="shared" si="1657"/>
        <v/>
      </c>
      <c r="AT4902" s="11" t="str">
        <f t="shared" si="1658"/>
        <v/>
      </c>
      <c r="AU4902" s="11" t="str">
        <f t="shared" si="1659"/>
        <v/>
      </c>
      <c r="AV4902" s="11" t="str">
        <f t="shared" si="1660"/>
        <v/>
      </c>
      <c r="AW4902" s="11" t="str">
        <f t="shared" si="1661"/>
        <v/>
      </c>
      <c r="AX4902" s="11" t="str">
        <f t="shared" si="1662"/>
        <v/>
      </c>
      <c r="AY4902" s="11" t="str">
        <f t="shared" si="1663"/>
        <v/>
      </c>
      <c r="AZ4902" s="11" t="str">
        <f t="shared" si="1664"/>
        <v/>
      </c>
      <c r="BA4902" s="11" t="str">
        <f t="shared" si="1665"/>
        <v xml:space="preserve"> </v>
      </c>
      <c r="BB4902" s="11" t="str">
        <f>IFERROR(IF(AW4902="","",VLOOKUP(AW4902,SUSS!R:S,2,FALSE)),AY4902*SUSS!$M$2)</f>
        <v/>
      </c>
      <c r="BC4902" s="11" t="str">
        <f t="shared" si="1666"/>
        <v/>
      </c>
    </row>
    <row r="4903" spans="29:55">
      <c r="AC4903" s="11" t="str">
        <f t="shared" si="1646"/>
        <v/>
      </c>
      <c r="AD4903" s="11" t="str">
        <f t="shared" si="1647"/>
        <v/>
      </c>
      <c r="AE4903" s="11" t="str">
        <f t="shared" si="1648"/>
        <v/>
      </c>
      <c r="AF4903" s="11" t="str">
        <f t="shared" si="1649"/>
        <v/>
      </c>
      <c r="AG4903" s="11" t="str">
        <f t="shared" si="1650"/>
        <v/>
      </c>
      <c r="AH4903" s="11" t="str">
        <f t="shared" si="1651"/>
        <v/>
      </c>
      <c r="AI4903" s="11" t="str">
        <f t="shared" si="1652"/>
        <v/>
      </c>
      <c r="AJ4903" s="11" t="str">
        <f t="shared" si="1653"/>
        <v/>
      </c>
      <c r="AK4903" s="11" t="str">
        <f t="shared" si="1654"/>
        <v/>
      </c>
      <c r="AN4903" s="11" t="str">
        <f t="shared" si="1655"/>
        <v/>
      </c>
      <c r="AO4903" s="11" t="str">
        <f t="shared" si="1656"/>
        <v/>
      </c>
      <c r="AP4903" s="11" t="str">
        <f t="shared" si="1657"/>
        <v/>
      </c>
      <c r="AT4903" s="11" t="str">
        <f t="shared" si="1658"/>
        <v/>
      </c>
      <c r="AU4903" s="11" t="str">
        <f t="shared" si="1659"/>
        <v/>
      </c>
      <c r="AV4903" s="11" t="str">
        <f t="shared" si="1660"/>
        <v/>
      </c>
      <c r="AW4903" s="11" t="str">
        <f t="shared" si="1661"/>
        <v/>
      </c>
      <c r="AX4903" s="11" t="str">
        <f t="shared" si="1662"/>
        <v/>
      </c>
      <c r="AY4903" s="11" t="str">
        <f t="shared" si="1663"/>
        <v/>
      </c>
      <c r="AZ4903" s="11" t="str">
        <f t="shared" si="1664"/>
        <v/>
      </c>
      <c r="BA4903" s="11" t="str">
        <f t="shared" si="1665"/>
        <v xml:space="preserve"> </v>
      </c>
      <c r="BB4903" s="11" t="str">
        <f>IFERROR(IF(AW4903="","",VLOOKUP(AW4903,SUSS!R:S,2,FALSE)),AY4903*SUSS!$M$2)</f>
        <v/>
      </c>
      <c r="BC4903" s="11" t="str">
        <f t="shared" si="1666"/>
        <v/>
      </c>
    </row>
    <row r="4904" spans="29:55">
      <c r="AC4904" s="11" t="str">
        <f t="shared" si="1646"/>
        <v/>
      </c>
      <c r="AD4904" s="11" t="str">
        <f t="shared" si="1647"/>
        <v/>
      </c>
      <c r="AE4904" s="11" t="str">
        <f t="shared" si="1648"/>
        <v/>
      </c>
      <c r="AF4904" s="11" t="str">
        <f t="shared" si="1649"/>
        <v/>
      </c>
      <c r="AG4904" s="11" t="str">
        <f t="shared" si="1650"/>
        <v/>
      </c>
      <c r="AH4904" s="11" t="str">
        <f t="shared" si="1651"/>
        <v/>
      </c>
      <c r="AI4904" s="11" t="str">
        <f t="shared" si="1652"/>
        <v/>
      </c>
      <c r="AJ4904" s="11" t="str">
        <f t="shared" si="1653"/>
        <v/>
      </c>
      <c r="AK4904" s="11" t="str">
        <f t="shared" si="1654"/>
        <v/>
      </c>
      <c r="AN4904" s="11" t="str">
        <f t="shared" si="1655"/>
        <v/>
      </c>
      <c r="AO4904" s="11" t="str">
        <f t="shared" si="1656"/>
        <v/>
      </c>
      <c r="AP4904" s="11" t="str">
        <f t="shared" si="1657"/>
        <v/>
      </c>
      <c r="AT4904" s="11" t="str">
        <f t="shared" si="1658"/>
        <v/>
      </c>
      <c r="AU4904" s="11" t="str">
        <f t="shared" si="1659"/>
        <v/>
      </c>
      <c r="AV4904" s="11" t="str">
        <f t="shared" si="1660"/>
        <v/>
      </c>
      <c r="AW4904" s="11" t="str">
        <f t="shared" si="1661"/>
        <v/>
      </c>
      <c r="AX4904" s="11" t="str">
        <f t="shared" si="1662"/>
        <v/>
      </c>
      <c r="AY4904" s="11" t="str">
        <f t="shared" si="1663"/>
        <v/>
      </c>
      <c r="AZ4904" s="11" t="str">
        <f t="shared" si="1664"/>
        <v/>
      </c>
      <c r="BA4904" s="11" t="str">
        <f t="shared" si="1665"/>
        <v xml:space="preserve"> </v>
      </c>
      <c r="BB4904" s="11" t="str">
        <f>IFERROR(IF(AW4904="","",VLOOKUP(AW4904,SUSS!R:S,2,FALSE)),AY4904*SUSS!$M$2)</f>
        <v/>
      </c>
      <c r="BC4904" s="11" t="str">
        <f t="shared" si="1666"/>
        <v/>
      </c>
    </row>
    <row r="4905" spans="29:55">
      <c r="AC4905" s="11" t="str">
        <f t="shared" si="1646"/>
        <v/>
      </c>
      <c r="AD4905" s="11" t="str">
        <f t="shared" si="1647"/>
        <v/>
      </c>
      <c r="AE4905" s="11" t="str">
        <f t="shared" si="1648"/>
        <v/>
      </c>
      <c r="AF4905" s="11" t="str">
        <f t="shared" si="1649"/>
        <v/>
      </c>
      <c r="AG4905" s="11" t="str">
        <f t="shared" si="1650"/>
        <v/>
      </c>
      <c r="AH4905" s="11" t="str">
        <f t="shared" si="1651"/>
        <v/>
      </c>
      <c r="AI4905" s="11" t="str">
        <f t="shared" si="1652"/>
        <v/>
      </c>
      <c r="AJ4905" s="11" t="str">
        <f t="shared" si="1653"/>
        <v/>
      </c>
      <c r="AK4905" s="11" t="str">
        <f t="shared" si="1654"/>
        <v/>
      </c>
      <c r="AN4905" s="11" t="str">
        <f t="shared" si="1655"/>
        <v/>
      </c>
      <c r="AO4905" s="11" t="str">
        <f t="shared" si="1656"/>
        <v/>
      </c>
      <c r="AP4905" s="11" t="str">
        <f t="shared" si="1657"/>
        <v/>
      </c>
      <c r="AT4905" s="11" t="str">
        <f t="shared" si="1658"/>
        <v/>
      </c>
      <c r="AU4905" s="11" t="str">
        <f t="shared" si="1659"/>
        <v/>
      </c>
      <c r="AV4905" s="11" t="str">
        <f t="shared" si="1660"/>
        <v/>
      </c>
      <c r="AW4905" s="11" t="str">
        <f t="shared" si="1661"/>
        <v/>
      </c>
      <c r="AX4905" s="11" t="str">
        <f t="shared" si="1662"/>
        <v/>
      </c>
      <c r="AY4905" s="11" t="str">
        <f t="shared" si="1663"/>
        <v/>
      </c>
      <c r="AZ4905" s="11" t="str">
        <f t="shared" si="1664"/>
        <v/>
      </c>
      <c r="BA4905" s="11" t="str">
        <f t="shared" si="1665"/>
        <v xml:space="preserve"> </v>
      </c>
      <c r="BB4905" s="11" t="str">
        <f>IFERROR(IF(AW4905="","",VLOOKUP(AW4905,SUSS!R:S,2,FALSE)),AY4905*SUSS!$M$2)</f>
        <v/>
      </c>
      <c r="BC4905" s="11" t="str">
        <f t="shared" si="1666"/>
        <v/>
      </c>
    </row>
    <row r="4906" spans="29:55">
      <c r="AC4906" s="11" t="str">
        <f t="shared" si="1646"/>
        <v/>
      </c>
      <c r="AD4906" s="11" t="str">
        <f t="shared" si="1647"/>
        <v/>
      </c>
      <c r="AE4906" s="11" t="str">
        <f t="shared" si="1648"/>
        <v/>
      </c>
      <c r="AF4906" s="11" t="str">
        <f t="shared" si="1649"/>
        <v/>
      </c>
      <c r="AG4906" s="11" t="str">
        <f t="shared" si="1650"/>
        <v/>
      </c>
      <c r="AH4906" s="11" t="str">
        <f t="shared" si="1651"/>
        <v/>
      </c>
      <c r="AI4906" s="11" t="str">
        <f t="shared" si="1652"/>
        <v/>
      </c>
      <c r="AJ4906" s="11" t="str">
        <f t="shared" si="1653"/>
        <v/>
      </c>
      <c r="AK4906" s="11" t="str">
        <f t="shared" si="1654"/>
        <v/>
      </c>
      <c r="AN4906" s="11" t="str">
        <f t="shared" si="1655"/>
        <v/>
      </c>
      <c r="AO4906" s="11" t="str">
        <f t="shared" si="1656"/>
        <v/>
      </c>
      <c r="AP4906" s="11" t="str">
        <f t="shared" si="1657"/>
        <v/>
      </c>
      <c r="AT4906" s="11" t="str">
        <f t="shared" si="1658"/>
        <v/>
      </c>
      <c r="AU4906" s="11" t="str">
        <f t="shared" si="1659"/>
        <v/>
      </c>
      <c r="AV4906" s="11" t="str">
        <f t="shared" si="1660"/>
        <v/>
      </c>
      <c r="AW4906" s="11" t="str">
        <f t="shared" si="1661"/>
        <v/>
      </c>
      <c r="AX4906" s="11" t="str">
        <f t="shared" si="1662"/>
        <v/>
      </c>
      <c r="AY4906" s="11" t="str">
        <f t="shared" si="1663"/>
        <v/>
      </c>
      <c r="AZ4906" s="11" t="str">
        <f t="shared" si="1664"/>
        <v/>
      </c>
      <c r="BA4906" s="11" t="str">
        <f t="shared" si="1665"/>
        <v xml:space="preserve"> </v>
      </c>
      <c r="BB4906" s="11" t="str">
        <f>IFERROR(IF(AW4906="","",VLOOKUP(AW4906,SUSS!R:S,2,FALSE)),AY4906*SUSS!$M$2)</f>
        <v/>
      </c>
      <c r="BC4906" s="11" t="str">
        <f t="shared" si="1666"/>
        <v/>
      </c>
    </row>
    <row r="4907" spans="29:55">
      <c r="AC4907" s="11" t="str">
        <f t="shared" si="1646"/>
        <v/>
      </c>
      <c r="AD4907" s="11" t="str">
        <f t="shared" si="1647"/>
        <v/>
      </c>
      <c r="AE4907" s="11" t="str">
        <f t="shared" si="1648"/>
        <v/>
      </c>
      <c r="AF4907" s="11" t="str">
        <f t="shared" si="1649"/>
        <v/>
      </c>
      <c r="AG4907" s="11" t="str">
        <f t="shared" si="1650"/>
        <v/>
      </c>
      <c r="AH4907" s="11" t="str">
        <f t="shared" si="1651"/>
        <v/>
      </c>
      <c r="AI4907" s="11" t="str">
        <f t="shared" si="1652"/>
        <v/>
      </c>
      <c r="AJ4907" s="11" t="str">
        <f t="shared" si="1653"/>
        <v/>
      </c>
      <c r="AK4907" s="11" t="str">
        <f t="shared" si="1654"/>
        <v/>
      </c>
      <c r="AN4907" s="11" t="str">
        <f t="shared" si="1655"/>
        <v/>
      </c>
      <c r="AO4907" s="11" t="str">
        <f t="shared" si="1656"/>
        <v/>
      </c>
      <c r="AP4907" s="11" t="str">
        <f t="shared" si="1657"/>
        <v/>
      </c>
      <c r="AT4907" s="11" t="str">
        <f t="shared" si="1658"/>
        <v/>
      </c>
      <c r="AU4907" s="11" t="str">
        <f t="shared" si="1659"/>
        <v/>
      </c>
      <c r="AV4907" s="11" t="str">
        <f t="shared" si="1660"/>
        <v/>
      </c>
      <c r="AW4907" s="11" t="str">
        <f t="shared" si="1661"/>
        <v/>
      </c>
      <c r="AX4907" s="11" t="str">
        <f t="shared" si="1662"/>
        <v/>
      </c>
      <c r="AY4907" s="11" t="str">
        <f t="shared" si="1663"/>
        <v/>
      </c>
      <c r="AZ4907" s="11" t="str">
        <f t="shared" si="1664"/>
        <v/>
      </c>
      <c r="BA4907" s="11" t="str">
        <f t="shared" si="1665"/>
        <v xml:space="preserve"> </v>
      </c>
      <c r="BB4907" s="11" t="str">
        <f>IFERROR(IF(AW4907="","",VLOOKUP(AW4907,SUSS!R:S,2,FALSE)),AY4907*SUSS!$M$2)</f>
        <v/>
      </c>
      <c r="BC4907" s="11" t="str">
        <f t="shared" si="1666"/>
        <v/>
      </c>
    </row>
    <row r="4908" spans="29:55">
      <c r="AC4908" s="11" t="str">
        <f t="shared" si="1646"/>
        <v/>
      </c>
      <c r="AD4908" s="11" t="str">
        <f t="shared" si="1647"/>
        <v/>
      </c>
      <c r="AE4908" s="11" t="str">
        <f t="shared" si="1648"/>
        <v/>
      </c>
      <c r="AF4908" s="11" t="str">
        <f t="shared" si="1649"/>
        <v/>
      </c>
      <c r="AG4908" s="11" t="str">
        <f t="shared" si="1650"/>
        <v/>
      </c>
      <c r="AH4908" s="11" t="str">
        <f t="shared" si="1651"/>
        <v/>
      </c>
      <c r="AI4908" s="11" t="str">
        <f t="shared" si="1652"/>
        <v/>
      </c>
      <c r="AJ4908" s="11" t="str">
        <f t="shared" si="1653"/>
        <v/>
      </c>
      <c r="AK4908" s="11" t="str">
        <f t="shared" si="1654"/>
        <v/>
      </c>
      <c r="AN4908" s="11" t="str">
        <f t="shared" si="1655"/>
        <v/>
      </c>
      <c r="AO4908" s="11" t="str">
        <f t="shared" si="1656"/>
        <v/>
      </c>
      <c r="AP4908" s="11" t="str">
        <f t="shared" si="1657"/>
        <v/>
      </c>
      <c r="AT4908" s="11" t="str">
        <f t="shared" si="1658"/>
        <v/>
      </c>
      <c r="AU4908" s="11" t="str">
        <f t="shared" si="1659"/>
        <v/>
      </c>
      <c r="AV4908" s="11" t="str">
        <f t="shared" si="1660"/>
        <v/>
      </c>
      <c r="AW4908" s="11" t="str">
        <f t="shared" si="1661"/>
        <v/>
      </c>
      <c r="AX4908" s="11" t="str">
        <f t="shared" si="1662"/>
        <v/>
      </c>
      <c r="AY4908" s="11" t="str">
        <f t="shared" si="1663"/>
        <v/>
      </c>
      <c r="AZ4908" s="11" t="str">
        <f t="shared" si="1664"/>
        <v/>
      </c>
      <c r="BA4908" s="11" t="str">
        <f t="shared" si="1665"/>
        <v xml:space="preserve"> </v>
      </c>
      <c r="BB4908" s="11" t="str">
        <f>IFERROR(IF(AW4908="","",VLOOKUP(AW4908,SUSS!R:S,2,FALSE)),AY4908*SUSS!$M$2)</f>
        <v/>
      </c>
      <c r="BC4908" s="11" t="str">
        <f t="shared" si="1666"/>
        <v/>
      </c>
    </row>
    <row r="4909" spans="29:55">
      <c r="AC4909" s="11" t="str">
        <f t="shared" si="1646"/>
        <v/>
      </c>
      <c r="AD4909" s="11" t="str">
        <f t="shared" si="1647"/>
        <v/>
      </c>
      <c r="AE4909" s="11" t="str">
        <f t="shared" si="1648"/>
        <v/>
      </c>
      <c r="AF4909" s="11" t="str">
        <f t="shared" si="1649"/>
        <v/>
      </c>
      <c r="AG4909" s="11" t="str">
        <f t="shared" si="1650"/>
        <v/>
      </c>
      <c r="AH4909" s="11" t="str">
        <f t="shared" si="1651"/>
        <v/>
      </c>
      <c r="AI4909" s="11" t="str">
        <f t="shared" si="1652"/>
        <v/>
      </c>
      <c r="AJ4909" s="11" t="str">
        <f t="shared" si="1653"/>
        <v/>
      </c>
      <c r="AK4909" s="11" t="str">
        <f t="shared" si="1654"/>
        <v/>
      </c>
      <c r="AN4909" s="11" t="str">
        <f t="shared" si="1655"/>
        <v/>
      </c>
      <c r="AO4909" s="11" t="str">
        <f t="shared" si="1656"/>
        <v/>
      </c>
      <c r="AP4909" s="11" t="str">
        <f t="shared" si="1657"/>
        <v/>
      </c>
      <c r="AT4909" s="11" t="str">
        <f t="shared" si="1658"/>
        <v/>
      </c>
      <c r="AU4909" s="11" t="str">
        <f t="shared" si="1659"/>
        <v/>
      </c>
      <c r="AV4909" s="11" t="str">
        <f t="shared" si="1660"/>
        <v/>
      </c>
      <c r="AW4909" s="11" t="str">
        <f t="shared" si="1661"/>
        <v/>
      </c>
      <c r="AX4909" s="11" t="str">
        <f t="shared" si="1662"/>
        <v/>
      </c>
      <c r="AY4909" s="11" t="str">
        <f t="shared" si="1663"/>
        <v/>
      </c>
      <c r="AZ4909" s="11" t="str">
        <f t="shared" si="1664"/>
        <v/>
      </c>
      <c r="BA4909" s="11" t="str">
        <f t="shared" si="1665"/>
        <v xml:space="preserve"> </v>
      </c>
      <c r="BB4909" s="11" t="str">
        <f>IFERROR(IF(AW4909="","",VLOOKUP(AW4909,SUSS!R:S,2,FALSE)),AY4909*SUSS!$M$2)</f>
        <v/>
      </c>
      <c r="BC4909" s="11" t="str">
        <f t="shared" si="1666"/>
        <v/>
      </c>
    </row>
    <row r="4910" spans="29:55">
      <c r="AC4910" s="11" t="str">
        <f t="shared" si="1646"/>
        <v/>
      </c>
      <c r="AD4910" s="11" t="str">
        <f t="shared" si="1647"/>
        <v/>
      </c>
      <c r="AE4910" s="11" t="str">
        <f t="shared" si="1648"/>
        <v/>
      </c>
      <c r="AF4910" s="11" t="str">
        <f t="shared" si="1649"/>
        <v/>
      </c>
      <c r="AG4910" s="11" t="str">
        <f t="shared" si="1650"/>
        <v/>
      </c>
      <c r="AH4910" s="11" t="str">
        <f t="shared" si="1651"/>
        <v/>
      </c>
      <c r="AI4910" s="11" t="str">
        <f t="shared" si="1652"/>
        <v/>
      </c>
      <c r="AJ4910" s="11" t="str">
        <f t="shared" si="1653"/>
        <v/>
      </c>
      <c r="AK4910" s="11" t="str">
        <f t="shared" si="1654"/>
        <v/>
      </c>
      <c r="AN4910" s="11" t="str">
        <f t="shared" si="1655"/>
        <v/>
      </c>
      <c r="AO4910" s="11" t="str">
        <f t="shared" si="1656"/>
        <v/>
      </c>
      <c r="AP4910" s="11" t="str">
        <f t="shared" si="1657"/>
        <v/>
      </c>
      <c r="AT4910" s="11" t="str">
        <f t="shared" si="1658"/>
        <v/>
      </c>
      <c r="AU4910" s="11" t="str">
        <f t="shared" si="1659"/>
        <v/>
      </c>
      <c r="AV4910" s="11" t="str">
        <f t="shared" si="1660"/>
        <v/>
      </c>
      <c r="AW4910" s="11" t="str">
        <f t="shared" si="1661"/>
        <v/>
      </c>
      <c r="AX4910" s="11" t="str">
        <f t="shared" si="1662"/>
        <v/>
      </c>
      <c r="AY4910" s="11" t="str">
        <f t="shared" si="1663"/>
        <v/>
      </c>
      <c r="AZ4910" s="11" t="str">
        <f t="shared" si="1664"/>
        <v/>
      </c>
      <c r="BA4910" s="11" t="str">
        <f t="shared" si="1665"/>
        <v xml:space="preserve"> </v>
      </c>
      <c r="BB4910" s="11" t="str">
        <f>IFERROR(IF(AW4910="","",VLOOKUP(AW4910,SUSS!R:S,2,FALSE)),AY4910*SUSS!$M$2)</f>
        <v/>
      </c>
      <c r="BC4910" s="11" t="str">
        <f t="shared" si="1666"/>
        <v/>
      </c>
    </row>
    <row r="4911" spans="29:55">
      <c r="AC4911" s="11" t="str">
        <f t="shared" si="1646"/>
        <v/>
      </c>
      <c r="AD4911" s="11" t="str">
        <f t="shared" si="1647"/>
        <v/>
      </c>
      <c r="AE4911" s="11" t="str">
        <f t="shared" si="1648"/>
        <v/>
      </c>
      <c r="AF4911" s="11" t="str">
        <f t="shared" si="1649"/>
        <v/>
      </c>
      <c r="AG4911" s="11" t="str">
        <f t="shared" si="1650"/>
        <v/>
      </c>
      <c r="AH4911" s="11" t="str">
        <f t="shared" si="1651"/>
        <v/>
      </c>
      <c r="AI4911" s="11" t="str">
        <f t="shared" si="1652"/>
        <v/>
      </c>
      <c r="AJ4911" s="11" t="str">
        <f t="shared" si="1653"/>
        <v/>
      </c>
      <c r="AK4911" s="11" t="str">
        <f t="shared" si="1654"/>
        <v/>
      </c>
      <c r="AN4911" s="11" t="str">
        <f t="shared" si="1655"/>
        <v/>
      </c>
      <c r="AO4911" s="11" t="str">
        <f t="shared" si="1656"/>
        <v/>
      </c>
      <c r="AP4911" s="11" t="str">
        <f t="shared" si="1657"/>
        <v/>
      </c>
      <c r="AT4911" s="11" t="str">
        <f t="shared" si="1658"/>
        <v/>
      </c>
      <c r="AU4911" s="11" t="str">
        <f t="shared" si="1659"/>
        <v/>
      </c>
      <c r="AV4911" s="11" t="str">
        <f t="shared" si="1660"/>
        <v/>
      </c>
      <c r="AW4911" s="11" t="str">
        <f t="shared" si="1661"/>
        <v/>
      </c>
      <c r="AX4911" s="11" t="str">
        <f t="shared" si="1662"/>
        <v/>
      </c>
      <c r="AY4911" s="11" t="str">
        <f t="shared" si="1663"/>
        <v/>
      </c>
      <c r="AZ4911" s="11" t="str">
        <f t="shared" si="1664"/>
        <v/>
      </c>
      <c r="BA4911" s="11" t="str">
        <f t="shared" si="1665"/>
        <v xml:space="preserve"> </v>
      </c>
      <c r="BB4911" s="11" t="str">
        <f>IFERROR(IF(AW4911="","",VLOOKUP(AW4911,SUSS!R:S,2,FALSE)),AY4911*SUSS!$M$2)</f>
        <v/>
      </c>
      <c r="BC4911" s="11" t="str">
        <f t="shared" si="1666"/>
        <v/>
      </c>
    </row>
    <row r="4912" spans="29:55">
      <c r="AC4912" s="11" t="str">
        <f t="shared" si="1646"/>
        <v/>
      </c>
      <c r="AD4912" s="11" t="str">
        <f t="shared" si="1647"/>
        <v/>
      </c>
      <c r="AE4912" s="11" t="str">
        <f t="shared" si="1648"/>
        <v/>
      </c>
      <c r="AF4912" s="11" t="str">
        <f t="shared" si="1649"/>
        <v/>
      </c>
      <c r="AG4912" s="11" t="str">
        <f t="shared" si="1650"/>
        <v/>
      </c>
      <c r="AH4912" s="11" t="str">
        <f t="shared" si="1651"/>
        <v/>
      </c>
      <c r="AI4912" s="11" t="str">
        <f t="shared" si="1652"/>
        <v/>
      </c>
      <c r="AJ4912" s="11" t="str">
        <f t="shared" si="1653"/>
        <v/>
      </c>
      <c r="AK4912" s="11" t="str">
        <f t="shared" si="1654"/>
        <v/>
      </c>
      <c r="AN4912" s="11" t="str">
        <f t="shared" si="1655"/>
        <v/>
      </c>
      <c r="AO4912" s="11" t="str">
        <f t="shared" si="1656"/>
        <v/>
      </c>
      <c r="AP4912" s="11" t="str">
        <f t="shared" si="1657"/>
        <v/>
      </c>
      <c r="AT4912" s="11" t="str">
        <f t="shared" si="1658"/>
        <v/>
      </c>
      <c r="AU4912" s="11" t="str">
        <f t="shared" si="1659"/>
        <v/>
      </c>
      <c r="AV4912" s="11" t="str">
        <f t="shared" si="1660"/>
        <v/>
      </c>
      <c r="AW4912" s="11" t="str">
        <f t="shared" si="1661"/>
        <v/>
      </c>
      <c r="AX4912" s="11" t="str">
        <f t="shared" si="1662"/>
        <v/>
      </c>
      <c r="AY4912" s="11" t="str">
        <f t="shared" si="1663"/>
        <v/>
      </c>
      <c r="AZ4912" s="11" t="str">
        <f t="shared" si="1664"/>
        <v/>
      </c>
      <c r="BA4912" s="11" t="str">
        <f t="shared" si="1665"/>
        <v xml:space="preserve"> </v>
      </c>
      <c r="BB4912" s="11" t="str">
        <f>IFERROR(IF(AW4912="","",VLOOKUP(AW4912,SUSS!R:S,2,FALSE)),AY4912*SUSS!$M$2)</f>
        <v/>
      </c>
      <c r="BC4912" s="11" t="str">
        <f t="shared" si="1666"/>
        <v/>
      </c>
    </row>
    <row r="4913" spans="29:55">
      <c r="AC4913" s="11" t="str">
        <f t="shared" si="1646"/>
        <v/>
      </c>
      <c r="AD4913" s="11" t="str">
        <f t="shared" si="1647"/>
        <v/>
      </c>
      <c r="AE4913" s="11" t="str">
        <f t="shared" si="1648"/>
        <v/>
      </c>
      <c r="AF4913" s="11" t="str">
        <f t="shared" si="1649"/>
        <v/>
      </c>
      <c r="AG4913" s="11" t="str">
        <f t="shared" si="1650"/>
        <v/>
      </c>
      <c r="AH4913" s="11" t="str">
        <f t="shared" si="1651"/>
        <v/>
      </c>
      <c r="AI4913" s="11" t="str">
        <f t="shared" si="1652"/>
        <v/>
      </c>
      <c r="AJ4913" s="11" t="str">
        <f t="shared" si="1653"/>
        <v/>
      </c>
      <c r="AK4913" s="11" t="str">
        <f t="shared" si="1654"/>
        <v/>
      </c>
      <c r="AN4913" s="11" t="str">
        <f t="shared" si="1655"/>
        <v/>
      </c>
      <c r="AO4913" s="11" t="str">
        <f t="shared" si="1656"/>
        <v/>
      </c>
      <c r="AP4913" s="11" t="str">
        <f t="shared" si="1657"/>
        <v/>
      </c>
      <c r="AT4913" s="11" t="str">
        <f t="shared" si="1658"/>
        <v/>
      </c>
      <c r="AU4913" s="11" t="str">
        <f t="shared" si="1659"/>
        <v/>
      </c>
      <c r="AV4913" s="11" t="str">
        <f t="shared" si="1660"/>
        <v/>
      </c>
      <c r="AW4913" s="11" t="str">
        <f t="shared" si="1661"/>
        <v/>
      </c>
      <c r="AX4913" s="11" t="str">
        <f t="shared" si="1662"/>
        <v/>
      </c>
      <c r="AY4913" s="11" t="str">
        <f t="shared" si="1663"/>
        <v/>
      </c>
      <c r="AZ4913" s="11" t="str">
        <f t="shared" si="1664"/>
        <v/>
      </c>
      <c r="BA4913" s="11" t="str">
        <f t="shared" si="1665"/>
        <v xml:space="preserve"> </v>
      </c>
      <c r="BB4913" s="11" t="str">
        <f>IFERROR(IF(AW4913="","",VLOOKUP(AW4913,SUSS!R:S,2,FALSE)),AY4913*SUSS!$M$2)</f>
        <v/>
      </c>
      <c r="BC4913" s="11" t="str">
        <f t="shared" si="1666"/>
        <v/>
      </c>
    </row>
    <row r="4914" spans="29:55">
      <c r="AC4914" s="11" t="str">
        <f t="shared" si="1646"/>
        <v/>
      </c>
      <c r="AD4914" s="11" t="str">
        <f t="shared" si="1647"/>
        <v/>
      </c>
      <c r="AE4914" s="11" t="str">
        <f t="shared" si="1648"/>
        <v/>
      </c>
      <c r="AF4914" s="11" t="str">
        <f t="shared" si="1649"/>
        <v/>
      </c>
      <c r="AG4914" s="11" t="str">
        <f t="shared" si="1650"/>
        <v/>
      </c>
      <c r="AH4914" s="11" t="str">
        <f t="shared" si="1651"/>
        <v/>
      </c>
      <c r="AI4914" s="11" t="str">
        <f t="shared" si="1652"/>
        <v/>
      </c>
      <c r="AJ4914" s="11" t="str">
        <f t="shared" si="1653"/>
        <v/>
      </c>
      <c r="AK4914" s="11" t="str">
        <f t="shared" si="1654"/>
        <v/>
      </c>
      <c r="AN4914" s="11" t="str">
        <f t="shared" si="1655"/>
        <v/>
      </c>
      <c r="AO4914" s="11" t="str">
        <f t="shared" si="1656"/>
        <v/>
      </c>
      <c r="AP4914" s="11" t="str">
        <f t="shared" si="1657"/>
        <v/>
      </c>
      <c r="AT4914" s="11" t="str">
        <f t="shared" si="1658"/>
        <v/>
      </c>
      <c r="AU4914" s="11" t="str">
        <f t="shared" si="1659"/>
        <v/>
      </c>
      <c r="AV4914" s="11" t="str">
        <f t="shared" si="1660"/>
        <v/>
      </c>
      <c r="AW4914" s="11" t="str">
        <f t="shared" si="1661"/>
        <v/>
      </c>
      <c r="AX4914" s="11" t="str">
        <f t="shared" si="1662"/>
        <v/>
      </c>
      <c r="AY4914" s="11" t="str">
        <f t="shared" si="1663"/>
        <v/>
      </c>
      <c r="AZ4914" s="11" t="str">
        <f t="shared" si="1664"/>
        <v/>
      </c>
      <c r="BA4914" s="11" t="str">
        <f t="shared" si="1665"/>
        <v xml:space="preserve"> </v>
      </c>
      <c r="BB4914" s="11" t="str">
        <f>IFERROR(IF(AW4914="","",VLOOKUP(AW4914,SUSS!R:S,2,FALSE)),AY4914*SUSS!$M$2)</f>
        <v/>
      </c>
      <c r="BC4914" s="11" t="str">
        <f t="shared" si="1666"/>
        <v/>
      </c>
    </row>
    <row r="4915" spans="29:55">
      <c r="AC4915" s="11" t="str">
        <f t="shared" si="1646"/>
        <v/>
      </c>
      <c r="AD4915" s="11" t="str">
        <f t="shared" si="1647"/>
        <v/>
      </c>
      <c r="AE4915" s="11" t="str">
        <f t="shared" si="1648"/>
        <v/>
      </c>
      <c r="AF4915" s="11" t="str">
        <f t="shared" si="1649"/>
        <v/>
      </c>
      <c r="AG4915" s="11" t="str">
        <f t="shared" si="1650"/>
        <v/>
      </c>
      <c r="AH4915" s="11" t="str">
        <f t="shared" si="1651"/>
        <v/>
      </c>
      <c r="AI4915" s="11" t="str">
        <f t="shared" si="1652"/>
        <v/>
      </c>
      <c r="AJ4915" s="11" t="str">
        <f t="shared" si="1653"/>
        <v/>
      </c>
      <c r="AK4915" s="11" t="str">
        <f t="shared" si="1654"/>
        <v/>
      </c>
      <c r="AN4915" s="11" t="str">
        <f t="shared" si="1655"/>
        <v/>
      </c>
      <c r="AO4915" s="11" t="str">
        <f t="shared" si="1656"/>
        <v/>
      </c>
      <c r="AP4915" s="11" t="str">
        <f t="shared" si="1657"/>
        <v/>
      </c>
      <c r="AT4915" s="11" t="str">
        <f t="shared" si="1658"/>
        <v/>
      </c>
      <c r="AU4915" s="11" t="str">
        <f t="shared" si="1659"/>
        <v/>
      </c>
      <c r="AV4915" s="11" t="str">
        <f t="shared" si="1660"/>
        <v/>
      </c>
      <c r="AW4915" s="11" t="str">
        <f t="shared" si="1661"/>
        <v/>
      </c>
      <c r="AX4915" s="11" t="str">
        <f t="shared" si="1662"/>
        <v/>
      </c>
      <c r="AY4915" s="11" t="str">
        <f t="shared" si="1663"/>
        <v/>
      </c>
      <c r="AZ4915" s="11" t="str">
        <f t="shared" si="1664"/>
        <v/>
      </c>
      <c r="BA4915" s="11" t="str">
        <f t="shared" si="1665"/>
        <v xml:space="preserve"> </v>
      </c>
      <c r="BB4915" s="11" t="str">
        <f>IFERROR(IF(AW4915="","",VLOOKUP(AW4915,SUSS!R:S,2,FALSE)),AY4915*SUSS!$M$2)</f>
        <v/>
      </c>
      <c r="BC4915" s="11" t="str">
        <f t="shared" si="1666"/>
        <v/>
      </c>
    </row>
    <row r="4916" spans="29:55">
      <c r="AC4916" s="11" t="str">
        <f t="shared" si="1646"/>
        <v/>
      </c>
      <c r="AD4916" s="11" t="str">
        <f t="shared" si="1647"/>
        <v/>
      </c>
      <c r="AE4916" s="11" t="str">
        <f t="shared" si="1648"/>
        <v/>
      </c>
      <c r="AF4916" s="11" t="str">
        <f t="shared" si="1649"/>
        <v/>
      </c>
      <c r="AG4916" s="11" t="str">
        <f t="shared" si="1650"/>
        <v/>
      </c>
      <c r="AH4916" s="11" t="str">
        <f t="shared" si="1651"/>
        <v/>
      </c>
      <c r="AI4916" s="11" t="str">
        <f t="shared" si="1652"/>
        <v/>
      </c>
      <c r="AJ4916" s="11" t="str">
        <f t="shared" si="1653"/>
        <v/>
      </c>
      <c r="AK4916" s="11" t="str">
        <f t="shared" si="1654"/>
        <v/>
      </c>
      <c r="AN4916" s="11" t="str">
        <f t="shared" si="1655"/>
        <v/>
      </c>
      <c r="AO4916" s="11" t="str">
        <f t="shared" si="1656"/>
        <v/>
      </c>
      <c r="AP4916" s="11" t="str">
        <f t="shared" si="1657"/>
        <v/>
      </c>
      <c r="AT4916" s="11" t="str">
        <f t="shared" si="1658"/>
        <v/>
      </c>
      <c r="AU4916" s="11" t="str">
        <f t="shared" si="1659"/>
        <v/>
      </c>
      <c r="AV4916" s="11" t="str">
        <f t="shared" si="1660"/>
        <v/>
      </c>
      <c r="AW4916" s="11" t="str">
        <f t="shared" si="1661"/>
        <v/>
      </c>
      <c r="AX4916" s="11" t="str">
        <f t="shared" si="1662"/>
        <v/>
      </c>
      <c r="AY4916" s="11" t="str">
        <f t="shared" si="1663"/>
        <v/>
      </c>
      <c r="AZ4916" s="11" t="str">
        <f t="shared" si="1664"/>
        <v/>
      </c>
      <c r="BA4916" s="11" t="str">
        <f t="shared" si="1665"/>
        <v xml:space="preserve"> </v>
      </c>
      <c r="BB4916" s="11" t="str">
        <f>IFERROR(IF(AW4916="","",VLOOKUP(AW4916,SUSS!R:S,2,FALSE)),AY4916*SUSS!$M$2)</f>
        <v/>
      </c>
      <c r="BC4916" s="11" t="str">
        <f t="shared" si="1666"/>
        <v/>
      </c>
    </row>
    <row r="4917" spans="29:55">
      <c r="AC4917" s="11" t="str">
        <f t="shared" si="1646"/>
        <v/>
      </c>
      <c r="AD4917" s="11" t="str">
        <f t="shared" si="1647"/>
        <v/>
      </c>
      <c r="AE4917" s="11" t="str">
        <f t="shared" si="1648"/>
        <v/>
      </c>
      <c r="AF4917" s="11" t="str">
        <f t="shared" si="1649"/>
        <v/>
      </c>
      <c r="AG4917" s="11" t="str">
        <f t="shared" si="1650"/>
        <v/>
      </c>
      <c r="AH4917" s="11" t="str">
        <f t="shared" si="1651"/>
        <v/>
      </c>
      <c r="AI4917" s="11" t="str">
        <f t="shared" si="1652"/>
        <v/>
      </c>
      <c r="AJ4917" s="11" t="str">
        <f t="shared" si="1653"/>
        <v/>
      </c>
      <c r="AK4917" s="11" t="str">
        <f t="shared" si="1654"/>
        <v/>
      </c>
      <c r="AN4917" s="11" t="str">
        <f t="shared" si="1655"/>
        <v/>
      </c>
      <c r="AO4917" s="11" t="str">
        <f t="shared" si="1656"/>
        <v/>
      </c>
      <c r="AP4917" s="11" t="str">
        <f t="shared" si="1657"/>
        <v/>
      </c>
      <c r="AT4917" s="11" t="str">
        <f t="shared" si="1658"/>
        <v/>
      </c>
      <c r="AU4917" s="11" t="str">
        <f t="shared" si="1659"/>
        <v/>
      </c>
      <c r="AV4917" s="11" t="str">
        <f t="shared" si="1660"/>
        <v/>
      </c>
      <c r="AW4917" s="11" t="str">
        <f t="shared" si="1661"/>
        <v/>
      </c>
      <c r="AX4917" s="11" t="str">
        <f t="shared" si="1662"/>
        <v/>
      </c>
      <c r="AY4917" s="11" t="str">
        <f t="shared" si="1663"/>
        <v/>
      </c>
      <c r="AZ4917" s="11" t="str">
        <f t="shared" si="1664"/>
        <v/>
      </c>
      <c r="BA4917" s="11" t="str">
        <f t="shared" si="1665"/>
        <v xml:space="preserve"> </v>
      </c>
      <c r="BB4917" s="11" t="str">
        <f>IFERROR(IF(AW4917="","",VLOOKUP(AW4917,SUSS!R:S,2,FALSE)),AY4917*SUSS!$M$2)</f>
        <v/>
      </c>
      <c r="BC4917" s="11" t="str">
        <f t="shared" si="1666"/>
        <v/>
      </c>
    </row>
    <row r="4918" spans="29:55">
      <c r="AC4918" s="11" t="str">
        <f t="shared" si="1646"/>
        <v/>
      </c>
      <c r="AD4918" s="11" t="str">
        <f t="shared" si="1647"/>
        <v/>
      </c>
      <c r="AE4918" s="11" t="str">
        <f t="shared" si="1648"/>
        <v/>
      </c>
      <c r="AF4918" s="11" t="str">
        <f t="shared" si="1649"/>
        <v/>
      </c>
      <c r="AG4918" s="11" t="str">
        <f t="shared" si="1650"/>
        <v/>
      </c>
      <c r="AH4918" s="11" t="str">
        <f t="shared" si="1651"/>
        <v/>
      </c>
      <c r="AI4918" s="11" t="str">
        <f t="shared" si="1652"/>
        <v/>
      </c>
      <c r="AJ4918" s="11" t="str">
        <f t="shared" si="1653"/>
        <v/>
      </c>
      <c r="AK4918" s="11" t="str">
        <f t="shared" si="1654"/>
        <v/>
      </c>
      <c r="AN4918" s="11" t="str">
        <f t="shared" si="1655"/>
        <v/>
      </c>
      <c r="AO4918" s="11" t="str">
        <f t="shared" si="1656"/>
        <v/>
      </c>
      <c r="AP4918" s="11" t="str">
        <f t="shared" si="1657"/>
        <v/>
      </c>
      <c r="AT4918" s="11" t="str">
        <f t="shared" si="1658"/>
        <v/>
      </c>
      <c r="AU4918" s="11" t="str">
        <f t="shared" si="1659"/>
        <v/>
      </c>
      <c r="AV4918" s="11" t="str">
        <f t="shared" si="1660"/>
        <v/>
      </c>
      <c r="AW4918" s="11" t="str">
        <f t="shared" si="1661"/>
        <v/>
      </c>
      <c r="AX4918" s="11" t="str">
        <f t="shared" si="1662"/>
        <v/>
      </c>
      <c r="AY4918" s="11" t="str">
        <f t="shared" si="1663"/>
        <v/>
      </c>
      <c r="AZ4918" s="11" t="str">
        <f t="shared" si="1664"/>
        <v/>
      </c>
      <c r="BA4918" s="11" t="str">
        <f t="shared" si="1665"/>
        <v xml:space="preserve"> </v>
      </c>
      <c r="BB4918" s="11" t="str">
        <f>IFERROR(IF(AW4918="","",VLOOKUP(AW4918,SUSS!R:S,2,FALSE)),AY4918*SUSS!$M$2)</f>
        <v/>
      </c>
      <c r="BC4918" s="11" t="str">
        <f t="shared" si="1666"/>
        <v/>
      </c>
    </row>
    <row r="4919" spans="29:55">
      <c r="AC4919" s="11" t="str">
        <f t="shared" si="1646"/>
        <v/>
      </c>
      <c r="AD4919" s="11" t="str">
        <f t="shared" si="1647"/>
        <v/>
      </c>
      <c r="AE4919" s="11" t="str">
        <f t="shared" si="1648"/>
        <v/>
      </c>
      <c r="AF4919" s="11" t="str">
        <f t="shared" si="1649"/>
        <v/>
      </c>
      <c r="AG4919" s="11" t="str">
        <f t="shared" si="1650"/>
        <v/>
      </c>
      <c r="AH4919" s="11" t="str">
        <f t="shared" si="1651"/>
        <v/>
      </c>
      <c r="AI4919" s="11" t="str">
        <f t="shared" si="1652"/>
        <v/>
      </c>
      <c r="AJ4919" s="11" t="str">
        <f t="shared" si="1653"/>
        <v/>
      </c>
      <c r="AK4919" s="11" t="str">
        <f t="shared" si="1654"/>
        <v/>
      </c>
      <c r="AN4919" s="11" t="str">
        <f t="shared" si="1655"/>
        <v/>
      </c>
      <c r="AO4919" s="11" t="str">
        <f t="shared" si="1656"/>
        <v/>
      </c>
      <c r="AP4919" s="11" t="str">
        <f t="shared" si="1657"/>
        <v/>
      </c>
      <c r="AT4919" s="11" t="str">
        <f t="shared" si="1658"/>
        <v/>
      </c>
      <c r="AU4919" s="11" t="str">
        <f t="shared" si="1659"/>
        <v/>
      </c>
      <c r="AV4919" s="11" t="str">
        <f t="shared" si="1660"/>
        <v/>
      </c>
      <c r="AW4919" s="11" t="str">
        <f t="shared" si="1661"/>
        <v/>
      </c>
      <c r="AX4919" s="11" t="str">
        <f t="shared" si="1662"/>
        <v/>
      </c>
      <c r="AY4919" s="11" t="str">
        <f t="shared" si="1663"/>
        <v/>
      </c>
      <c r="AZ4919" s="11" t="str">
        <f t="shared" si="1664"/>
        <v/>
      </c>
      <c r="BA4919" s="11" t="str">
        <f t="shared" si="1665"/>
        <v xml:space="preserve"> </v>
      </c>
      <c r="BB4919" s="11" t="str">
        <f>IFERROR(IF(AW4919="","",VLOOKUP(AW4919,SUSS!R:S,2,FALSE)),AY4919*SUSS!$M$2)</f>
        <v/>
      </c>
      <c r="BC4919" s="11" t="str">
        <f t="shared" si="1666"/>
        <v/>
      </c>
    </row>
    <row r="4920" spans="29:55">
      <c r="AC4920" s="11" t="str">
        <f t="shared" si="1646"/>
        <v/>
      </c>
      <c r="AD4920" s="11" t="str">
        <f t="shared" si="1647"/>
        <v/>
      </c>
      <c r="AE4920" s="11" t="str">
        <f t="shared" si="1648"/>
        <v/>
      </c>
      <c r="AF4920" s="11" t="str">
        <f t="shared" si="1649"/>
        <v/>
      </c>
      <c r="AG4920" s="11" t="str">
        <f t="shared" si="1650"/>
        <v/>
      </c>
      <c r="AH4920" s="11" t="str">
        <f t="shared" si="1651"/>
        <v/>
      </c>
      <c r="AI4920" s="11" t="str">
        <f t="shared" si="1652"/>
        <v/>
      </c>
      <c r="AJ4920" s="11" t="str">
        <f t="shared" si="1653"/>
        <v/>
      </c>
      <c r="AK4920" s="11" t="str">
        <f t="shared" si="1654"/>
        <v/>
      </c>
      <c r="AN4920" s="11" t="str">
        <f t="shared" si="1655"/>
        <v/>
      </c>
      <c r="AO4920" s="11" t="str">
        <f t="shared" si="1656"/>
        <v/>
      </c>
      <c r="AP4920" s="11" t="str">
        <f t="shared" si="1657"/>
        <v/>
      </c>
      <c r="AT4920" s="11" t="str">
        <f t="shared" si="1658"/>
        <v/>
      </c>
      <c r="AU4920" s="11" t="str">
        <f t="shared" si="1659"/>
        <v/>
      </c>
      <c r="AV4920" s="11" t="str">
        <f t="shared" si="1660"/>
        <v/>
      </c>
      <c r="AW4920" s="11" t="str">
        <f t="shared" si="1661"/>
        <v/>
      </c>
      <c r="AX4920" s="11" t="str">
        <f t="shared" si="1662"/>
        <v/>
      </c>
      <c r="AY4920" s="11" t="str">
        <f t="shared" si="1663"/>
        <v/>
      </c>
      <c r="AZ4920" s="11" t="str">
        <f t="shared" si="1664"/>
        <v/>
      </c>
      <c r="BA4920" s="11" t="str">
        <f t="shared" si="1665"/>
        <v xml:space="preserve"> </v>
      </c>
      <c r="BB4920" s="11" t="str">
        <f>IFERROR(IF(AW4920="","",VLOOKUP(AW4920,SUSS!R:S,2,FALSE)),AY4920*SUSS!$M$2)</f>
        <v/>
      </c>
      <c r="BC4920" s="11" t="str">
        <f t="shared" si="1666"/>
        <v/>
      </c>
    </row>
    <row r="4921" spans="29:55">
      <c r="AC4921" s="11" t="str">
        <f t="shared" si="1646"/>
        <v/>
      </c>
      <c r="AD4921" s="11" t="str">
        <f t="shared" si="1647"/>
        <v/>
      </c>
      <c r="AE4921" s="11" t="str">
        <f t="shared" si="1648"/>
        <v/>
      </c>
      <c r="AF4921" s="11" t="str">
        <f t="shared" si="1649"/>
        <v/>
      </c>
      <c r="AG4921" s="11" t="str">
        <f t="shared" si="1650"/>
        <v/>
      </c>
      <c r="AH4921" s="11" t="str">
        <f t="shared" si="1651"/>
        <v/>
      </c>
      <c r="AI4921" s="11" t="str">
        <f t="shared" si="1652"/>
        <v/>
      </c>
      <c r="AJ4921" s="11" t="str">
        <f t="shared" si="1653"/>
        <v/>
      </c>
      <c r="AK4921" s="11" t="str">
        <f t="shared" si="1654"/>
        <v/>
      </c>
      <c r="AN4921" s="11" t="str">
        <f t="shared" si="1655"/>
        <v/>
      </c>
      <c r="AO4921" s="11" t="str">
        <f t="shared" si="1656"/>
        <v/>
      </c>
      <c r="AP4921" s="11" t="str">
        <f t="shared" si="1657"/>
        <v/>
      </c>
      <c r="AT4921" s="11" t="str">
        <f t="shared" si="1658"/>
        <v/>
      </c>
      <c r="AU4921" s="11" t="str">
        <f t="shared" si="1659"/>
        <v/>
      </c>
      <c r="AV4921" s="11" t="str">
        <f t="shared" si="1660"/>
        <v/>
      </c>
      <c r="AW4921" s="11" t="str">
        <f t="shared" si="1661"/>
        <v/>
      </c>
      <c r="AX4921" s="11" t="str">
        <f t="shared" si="1662"/>
        <v/>
      </c>
      <c r="AY4921" s="11" t="str">
        <f t="shared" si="1663"/>
        <v/>
      </c>
      <c r="AZ4921" s="11" t="str">
        <f t="shared" si="1664"/>
        <v/>
      </c>
      <c r="BA4921" s="11" t="str">
        <f t="shared" si="1665"/>
        <v xml:space="preserve"> </v>
      </c>
      <c r="BB4921" s="11" t="str">
        <f>IFERROR(IF(AW4921="","",VLOOKUP(AW4921,SUSS!R:S,2,FALSE)),AY4921*SUSS!$M$2)</f>
        <v/>
      </c>
      <c r="BC4921" s="11" t="str">
        <f t="shared" si="1666"/>
        <v/>
      </c>
    </row>
    <row r="4922" spans="29:55">
      <c r="AC4922" s="11" t="str">
        <f t="shared" si="1646"/>
        <v/>
      </c>
      <c r="AD4922" s="11" t="str">
        <f t="shared" si="1647"/>
        <v/>
      </c>
      <c r="AE4922" s="11" t="str">
        <f t="shared" si="1648"/>
        <v/>
      </c>
      <c r="AF4922" s="11" t="str">
        <f t="shared" si="1649"/>
        <v/>
      </c>
      <c r="AG4922" s="11" t="str">
        <f t="shared" si="1650"/>
        <v/>
      </c>
      <c r="AH4922" s="11" t="str">
        <f t="shared" si="1651"/>
        <v/>
      </c>
      <c r="AI4922" s="11" t="str">
        <f t="shared" si="1652"/>
        <v/>
      </c>
      <c r="AJ4922" s="11" t="str">
        <f t="shared" si="1653"/>
        <v/>
      </c>
      <c r="AK4922" s="11" t="str">
        <f t="shared" si="1654"/>
        <v/>
      </c>
      <c r="AN4922" s="11" t="str">
        <f t="shared" si="1655"/>
        <v/>
      </c>
      <c r="AO4922" s="11" t="str">
        <f t="shared" si="1656"/>
        <v/>
      </c>
      <c r="AP4922" s="11" t="str">
        <f t="shared" si="1657"/>
        <v/>
      </c>
      <c r="AT4922" s="11" t="str">
        <f t="shared" si="1658"/>
        <v/>
      </c>
      <c r="AU4922" s="11" t="str">
        <f t="shared" si="1659"/>
        <v/>
      </c>
      <c r="AV4922" s="11" t="str">
        <f t="shared" si="1660"/>
        <v/>
      </c>
      <c r="AW4922" s="11" t="str">
        <f t="shared" si="1661"/>
        <v/>
      </c>
      <c r="AX4922" s="11" t="str">
        <f t="shared" si="1662"/>
        <v/>
      </c>
      <c r="AY4922" s="11" t="str">
        <f t="shared" si="1663"/>
        <v/>
      </c>
      <c r="AZ4922" s="11" t="str">
        <f t="shared" si="1664"/>
        <v/>
      </c>
      <c r="BA4922" s="11" t="str">
        <f t="shared" si="1665"/>
        <v xml:space="preserve"> </v>
      </c>
      <c r="BB4922" s="11" t="str">
        <f>IFERROR(IF(AW4922="","",VLOOKUP(AW4922,SUSS!R:S,2,FALSE)),AY4922*SUSS!$M$2)</f>
        <v/>
      </c>
      <c r="BC4922" s="11" t="str">
        <f t="shared" si="1666"/>
        <v/>
      </c>
    </row>
    <row r="4923" spans="29:55">
      <c r="AC4923" s="11" t="str">
        <f t="shared" si="1646"/>
        <v/>
      </c>
      <c r="AD4923" s="11" t="str">
        <f t="shared" si="1647"/>
        <v/>
      </c>
      <c r="AE4923" s="11" t="str">
        <f t="shared" si="1648"/>
        <v/>
      </c>
      <c r="AF4923" s="11" t="str">
        <f t="shared" si="1649"/>
        <v/>
      </c>
      <c r="AG4923" s="11" t="str">
        <f t="shared" si="1650"/>
        <v/>
      </c>
      <c r="AH4923" s="11" t="str">
        <f t="shared" si="1651"/>
        <v/>
      </c>
      <c r="AI4923" s="11" t="str">
        <f t="shared" si="1652"/>
        <v/>
      </c>
      <c r="AJ4923" s="11" t="str">
        <f t="shared" si="1653"/>
        <v/>
      </c>
      <c r="AK4923" s="11" t="str">
        <f t="shared" si="1654"/>
        <v/>
      </c>
      <c r="AN4923" s="11" t="str">
        <f t="shared" si="1655"/>
        <v/>
      </c>
      <c r="AO4923" s="11" t="str">
        <f t="shared" si="1656"/>
        <v/>
      </c>
      <c r="AP4923" s="11" t="str">
        <f t="shared" si="1657"/>
        <v/>
      </c>
      <c r="AT4923" s="11" t="str">
        <f t="shared" si="1658"/>
        <v/>
      </c>
      <c r="AU4923" s="11" t="str">
        <f t="shared" si="1659"/>
        <v/>
      </c>
      <c r="AV4923" s="11" t="str">
        <f t="shared" si="1660"/>
        <v/>
      </c>
      <c r="AW4923" s="11" t="str">
        <f t="shared" si="1661"/>
        <v/>
      </c>
      <c r="AX4923" s="11" t="str">
        <f t="shared" si="1662"/>
        <v/>
      </c>
      <c r="AY4923" s="11" t="str">
        <f t="shared" si="1663"/>
        <v/>
      </c>
      <c r="AZ4923" s="11" t="str">
        <f t="shared" si="1664"/>
        <v/>
      </c>
      <c r="BA4923" s="11" t="str">
        <f t="shared" si="1665"/>
        <v xml:space="preserve"> </v>
      </c>
      <c r="BB4923" s="11" t="str">
        <f>IFERROR(IF(AW4923="","",VLOOKUP(AW4923,SUSS!R:S,2,FALSE)),AY4923*SUSS!$M$2)</f>
        <v/>
      </c>
      <c r="BC4923" s="11" t="str">
        <f t="shared" si="1666"/>
        <v/>
      </c>
    </row>
    <row r="4924" spans="29:55">
      <c r="AC4924" s="11" t="str">
        <f t="shared" si="1646"/>
        <v/>
      </c>
      <c r="AD4924" s="11" t="str">
        <f t="shared" si="1647"/>
        <v/>
      </c>
      <c r="AE4924" s="11" t="str">
        <f t="shared" si="1648"/>
        <v/>
      </c>
      <c r="AF4924" s="11" t="str">
        <f t="shared" si="1649"/>
        <v/>
      </c>
      <c r="AG4924" s="11" t="str">
        <f t="shared" si="1650"/>
        <v/>
      </c>
      <c r="AH4924" s="11" t="str">
        <f t="shared" si="1651"/>
        <v/>
      </c>
      <c r="AI4924" s="11" t="str">
        <f t="shared" si="1652"/>
        <v/>
      </c>
      <c r="AJ4924" s="11" t="str">
        <f t="shared" si="1653"/>
        <v/>
      </c>
      <c r="AK4924" s="11" t="str">
        <f t="shared" si="1654"/>
        <v/>
      </c>
      <c r="AN4924" s="11" t="str">
        <f t="shared" si="1655"/>
        <v/>
      </c>
      <c r="AO4924" s="11" t="str">
        <f t="shared" si="1656"/>
        <v/>
      </c>
      <c r="AP4924" s="11" t="str">
        <f t="shared" si="1657"/>
        <v/>
      </c>
      <c r="AT4924" s="11" t="str">
        <f t="shared" si="1658"/>
        <v/>
      </c>
      <c r="AU4924" s="11" t="str">
        <f t="shared" si="1659"/>
        <v/>
      </c>
      <c r="AV4924" s="11" t="str">
        <f t="shared" si="1660"/>
        <v/>
      </c>
      <c r="AW4924" s="11" t="str">
        <f t="shared" si="1661"/>
        <v/>
      </c>
      <c r="AX4924" s="11" t="str">
        <f t="shared" si="1662"/>
        <v/>
      </c>
      <c r="AY4924" s="11" t="str">
        <f t="shared" si="1663"/>
        <v/>
      </c>
      <c r="AZ4924" s="11" t="str">
        <f t="shared" si="1664"/>
        <v/>
      </c>
      <c r="BA4924" s="11" t="str">
        <f t="shared" si="1665"/>
        <v xml:space="preserve"> </v>
      </c>
      <c r="BB4924" s="11" t="str">
        <f>IFERROR(IF(AW4924="","",VLOOKUP(AW4924,SUSS!R:S,2,FALSE)),AY4924*SUSS!$M$2)</f>
        <v/>
      </c>
      <c r="BC4924" s="11" t="str">
        <f t="shared" si="1666"/>
        <v/>
      </c>
    </row>
    <row r="4925" spans="29:55">
      <c r="AC4925" s="11" t="str">
        <f t="shared" si="1646"/>
        <v/>
      </c>
      <c r="AD4925" s="11" t="str">
        <f t="shared" si="1647"/>
        <v/>
      </c>
      <c r="AE4925" s="11" t="str">
        <f t="shared" si="1648"/>
        <v/>
      </c>
      <c r="AF4925" s="11" t="str">
        <f t="shared" si="1649"/>
        <v/>
      </c>
      <c r="AG4925" s="11" t="str">
        <f t="shared" si="1650"/>
        <v/>
      </c>
      <c r="AH4925" s="11" t="str">
        <f t="shared" si="1651"/>
        <v/>
      </c>
      <c r="AI4925" s="11" t="str">
        <f t="shared" si="1652"/>
        <v/>
      </c>
      <c r="AJ4925" s="11" t="str">
        <f t="shared" si="1653"/>
        <v/>
      </c>
      <c r="AK4925" s="11" t="str">
        <f t="shared" si="1654"/>
        <v/>
      </c>
      <c r="AN4925" s="11" t="str">
        <f t="shared" si="1655"/>
        <v/>
      </c>
      <c r="AO4925" s="11" t="str">
        <f t="shared" si="1656"/>
        <v/>
      </c>
      <c r="AP4925" s="11" t="str">
        <f t="shared" si="1657"/>
        <v/>
      </c>
      <c r="AT4925" s="11" t="str">
        <f t="shared" si="1658"/>
        <v/>
      </c>
      <c r="AU4925" s="11" t="str">
        <f t="shared" si="1659"/>
        <v/>
      </c>
      <c r="AV4925" s="11" t="str">
        <f t="shared" si="1660"/>
        <v/>
      </c>
      <c r="AW4925" s="11" t="str">
        <f t="shared" si="1661"/>
        <v/>
      </c>
      <c r="AX4925" s="11" t="str">
        <f t="shared" si="1662"/>
        <v/>
      </c>
      <c r="AY4925" s="11" t="str">
        <f t="shared" si="1663"/>
        <v/>
      </c>
      <c r="AZ4925" s="11" t="str">
        <f t="shared" si="1664"/>
        <v/>
      </c>
      <c r="BA4925" s="11" t="str">
        <f t="shared" si="1665"/>
        <v xml:space="preserve"> </v>
      </c>
      <c r="BB4925" s="11" t="str">
        <f>IFERROR(IF(AW4925="","",VLOOKUP(AW4925,SUSS!R:S,2,FALSE)),AY4925*SUSS!$M$2)</f>
        <v/>
      </c>
      <c r="BC4925" s="11" t="str">
        <f t="shared" si="1666"/>
        <v/>
      </c>
    </row>
    <row r="4926" spans="29:55">
      <c r="AC4926" s="11" t="str">
        <f t="shared" si="1646"/>
        <v/>
      </c>
      <c r="AD4926" s="11" t="str">
        <f t="shared" si="1647"/>
        <v/>
      </c>
      <c r="AE4926" s="11" t="str">
        <f t="shared" si="1648"/>
        <v/>
      </c>
      <c r="AF4926" s="11" t="str">
        <f t="shared" si="1649"/>
        <v/>
      </c>
      <c r="AG4926" s="11" t="str">
        <f t="shared" si="1650"/>
        <v/>
      </c>
      <c r="AH4926" s="11" t="str">
        <f t="shared" si="1651"/>
        <v/>
      </c>
      <c r="AI4926" s="11" t="str">
        <f t="shared" si="1652"/>
        <v/>
      </c>
      <c r="AJ4926" s="11" t="str">
        <f t="shared" si="1653"/>
        <v/>
      </c>
      <c r="AK4926" s="11" t="str">
        <f t="shared" si="1654"/>
        <v/>
      </c>
      <c r="AN4926" s="11" t="str">
        <f t="shared" si="1655"/>
        <v/>
      </c>
      <c r="AO4926" s="11" t="str">
        <f t="shared" si="1656"/>
        <v/>
      </c>
      <c r="AP4926" s="11" t="str">
        <f t="shared" si="1657"/>
        <v/>
      </c>
      <c r="AT4926" s="11" t="str">
        <f t="shared" si="1658"/>
        <v/>
      </c>
      <c r="AU4926" s="11" t="str">
        <f t="shared" si="1659"/>
        <v/>
      </c>
      <c r="AV4926" s="11" t="str">
        <f t="shared" si="1660"/>
        <v/>
      </c>
      <c r="AW4926" s="11" t="str">
        <f t="shared" si="1661"/>
        <v/>
      </c>
      <c r="AX4926" s="11" t="str">
        <f t="shared" si="1662"/>
        <v/>
      </c>
      <c r="AY4926" s="11" t="str">
        <f t="shared" si="1663"/>
        <v/>
      </c>
      <c r="AZ4926" s="11" t="str">
        <f t="shared" si="1664"/>
        <v/>
      </c>
      <c r="BA4926" s="11" t="str">
        <f t="shared" si="1665"/>
        <v xml:space="preserve"> </v>
      </c>
      <c r="BB4926" s="11" t="str">
        <f>IFERROR(IF(AW4926="","",VLOOKUP(AW4926,SUSS!R:S,2,FALSE)),AY4926*SUSS!$M$2)</f>
        <v/>
      </c>
      <c r="BC4926" s="11" t="str">
        <f t="shared" si="1666"/>
        <v/>
      </c>
    </row>
    <row r="4927" spans="29:55">
      <c r="AC4927" s="11" t="str">
        <f t="shared" si="1646"/>
        <v/>
      </c>
      <c r="AD4927" s="11" t="str">
        <f t="shared" si="1647"/>
        <v/>
      </c>
      <c r="AE4927" s="11" t="str">
        <f t="shared" si="1648"/>
        <v/>
      </c>
      <c r="AF4927" s="11" t="str">
        <f t="shared" si="1649"/>
        <v/>
      </c>
      <c r="AG4927" s="11" t="str">
        <f t="shared" si="1650"/>
        <v/>
      </c>
      <c r="AH4927" s="11" t="str">
        <f t="shared" si="1651"/>
        <v/>
      </c>
      <c r="AI4927" s="11" t="str">
        <f t="shared" si="1652"/>
        <v/>
      </c>
      <c r="AJ4927" s="11" t="str">
        <f t="shared" si="1653"/>
        <v/>
      </c>
      <c r="AK4927" s="11" t="str">
        <f t="shared" si="1654"/>
        <v/>
      </c>
      <c r="AN4927" s="11" t="str">
        <f t="shared" si="1655"/>
        <v/>
      </c>
      <c r="AO4927" s="11" t="str">
        <f t="shared" si="1656"/>
        <v/>
      </c>
      <c r="AP4927" s="11" t="str">
        <f t="shared" si="1657"/>
        <v/>
      </c>
      <c r="AT4927" s="11" t="str">
        <f t="shared" si="1658"/>
        <v/>
      </c>
      <c r="AU4927" s="11" t="str">
        <f t="shared" si="1659"/>
        <v/>
      </c>
      <c r="AV4927" s="11" t="str">
        <f t="shared" si="1660"/>
        <v/>
      </c>
      <c r="AW4927" s="11" t="str">
        <f t="shared" si="1661"/>
        <v/>
      </c>
      <c r="AX4927" s="11" t="str">
        <f t="shared" si="1662"/>
        <v/>
      </c>
      <c r="AY4927" s="11" t="str">
        <f t="shared" si="1663"/>
        <v/>
      </c>
      <c r="AZ4927" s="11" t="str">
        <f t="shared" si="1664"/>
        <v/>
      </c>
      <c r="BA4927" s="11" t="str">
        <f t="shared" si="1665"/>
        <v xml:space="preserve"> </v>
      </c>
      <c r="BB4927" s="11" t="str">
        <f>IFERROR(IF(AW4927="","",VLOOKUP(AW4927,SUSS!R:S,2,FALSE)),AY4927*SUSS!$M$2)</f>
        <v/>
      </c>
      <c r="BC4927" s="11" t="str">
        <f t="shared" si="1666"/>
        <v/>
      </c>
    </row>
    <row r="4928" spans="29:55">
      <c r="AC4928" s="11" t="str">
        <f t="shared" si="1646"/>
        <v/>
      </c>
      <c r="AD4928" s="11" t="str">
        <f t="shared" si="1647"/>
        <v/>
      </c>
      <c r="AE4928" s="11" t="str">
        <f t="shared" si="1648"/>
        <v/>
      </c>
      <c r="AF4928" s="11" t="str">
        <f t="shared" si="1649"/>
        <v/>
      </c>
      <c r="AG4928" s="11" t="str">
        <f t="shared" si="1650"/>
        <v/>
      </c>
      <c r="AH4928" s="11" t="str">
        <f t="shared" si="1651"/>
        <v/>
      </c>
      <c r="AI4928" s="11" t="str">
        <f t="shared" si="1652"/>
        <v/>
      </c>
      <c r="AJ4928" s="11" t="str">
        <f t="shared" si="1653"/>
        <v/>
      </c>
      <c r="AK4928" s="11" t="str">
        <f t="shared" si="1654"/>
        <v/>
      </c>
      <c r="AN4928" s="11" t="str">
        <f t="shared" si="1655"/>
        <v/>
      </c>
      <c r="AO4928" s="11" t="str">
        <f t="shared" si="1656"/>
        <v/>
      </c>
      <c r="AP4928" s="11" t="str">
        <f t="shared" si="1657"/>
        <v/>
      </c>
      <c r="AT4928" s="11" t="str">
        <f t="shared" si="1658"/>
        <v/>
      </c>
      <c r="AU4928" s="11" t="str">
        <f t="shared" si="1659"/>
        <v/>
      </c>
      <c r="AV4928" s="11" t="str">
        <f t="shared" si="1660"/>
        <v/>
      </c>
      <c r="AW4928" s="11" t="str">
        <f t="shared" si="1661"/>
        <v/>
      </c>
      <c r="AX4928" s="11" t="str">
        <f t="shared" si="1662"/>
        <v/>
      </c>
      <c r="AY4928" s="11" t="str">
        <f t="shared" si="1663"/>
        <v/>
      </c>
      <c r="AZ4928" s="11" t="str">
        <f t="shared" si="1664"/>
        <v/>
      </c>
      <c r="BA4928" s="11" t="str">
        <f t="shared" si="1665"/>
        <v xml:space="preserve"> </v>
      </c>
      <c r="BB4928" s="11" t="str">
        <f>IFERROR(IF(AW4928="","",VLOOKUP(AW4928,SUSS!R:S,2,FALSE)),AY4928*SUSS!$M$2)</f>
        <v/>
      </c>
      <c r="BC4928" s="11" t="str">
        <f t="shared" si="1666"/>
        <v/>
      </c>
    </row>
    <row r="4929" spans="29:55">
      <c r="AC4929" s="11" t="str">
        <f t="shared" si="1646"/>
        <v/>
      </c>
      <c r="AD4929" s="11" t="str">
        <f t="shared" si="1647"/>
        <v/>
      </c>
      <c r="AE4929" s="11" t="str">
        <f t="shared" si="1648"/>
        <v/>
      </c>
      <c r="AF4929" s="11" t="str">
        <f t="shared" si="1649"/>
        <v/>
      </c>
      <c r="AG4929" s="11" t="str">
        <f t="shared" si="1650"/>
        <v/>
      </c>
      <c r="AH4929" s="11" t="str">
        <f t="shared" si="1651"/>
        <v/>
      </c>
      <c r="AI4929" s="11" t="str">
        <f t="shared" si="1652"/>
        <v/>
      </c>
      <c r="AJ4929" s="11" t="str">
        <f t="shared" si="1653"/>
        <v/>
      </c>
      <c r="AK4929" s="11" t="str">
        <f t="shared" si="1654"/>
        <v/>
      </c>
      <c r="AN4929" s="11" t="str">
        <f t="shared" si="1655"/>
        <v/>
      </c>
      <c r="AO4929" s="11" t="str">
        <f t="shared" si="1656"/>
        <v/>
      </c>
      <c r="AP4929" s="11" t="str">
        <f t="shared" si="1657"/>
        <v/>
      </c>
      <c r="AT4929" s="11" t="str">
        <f t="shared" si="1658"/>
        <v/>
      </c>
      <c r="AU4929" s="11" t="str">
        <f t="shared" si="1659"/>
        <v/>
      </c>
      <c r="AV4929" s="11" t="str">
        <f t="shared" si="1660"/>
        <v/>
      </c>
      <c r="AW4929" s="11" t="str">
        <f t="shared" si="1661"/>
        <v/>
      </c>
      <c r="AX4929" s="11" t="str">
        <f t="shared" si="1662"/>
        <v/>
      </c>
      <c r="AY4929" s="11" t="str">
        <f t="shared" si="1663"/>
        <v/>
      </c>
      <c r="AZ4929" s="11" t="str">
        <f t="shared" si="1664"/>
        <v/>
      </c>
      <c r="BA4929" s="11" t="str">
        <f t="shared" si="1665"/>
        <v xml:space="preserve"> </v>
      </c>
      <c r="BB4929" s="11" t="str">
        <f>IFERROR(IF(AW4929="","",VLOOKUP(AW4929,SUSS!R:S,2,FALSE)),AY4929*SUSS!$M$2)</f>
        <v/>
      </c>
      <c r="BC4929" s="11" t="str">
        <f t="shared" si="1666"/>
        <v/>
      </c>
    </row>
    <row r="4930" spans="29:55">
      <c r="AC4930" s="11" t="str">
        <f t="shared" si="1646"/>
        <v/>
      </c>
      <c r="AD4930" s="11" t="str">
        <f t="shared" si="1647"/>
        <v/>
      </c>
      <c r="AE4930" s="11" t="str">
        <f t="shared" si="1648"/>
        <v/>
      </c>
      <c r="AF4930" s="11" t="str">
        <f t="shared" si="1649"/>
        <v/>
      </c>
      <c r="AG4930" s="11" t="str">
        <f t="shared" si="1650"/>
        <v/>
      </c>
      <c r="AH4930" s="11" t="str">
        <f t="shared" si="1651"/>
        <v/>
      </c>
      <c r="AI4930" s="11" t="str">
        <f t="shared" si="1652"/>
        <v/>
      </c>
      <c r="AJ4930" s="11" t="str">
        <f t="shared" si="1653"/>
        <v/>
      </c>
      <c r="AK4930" s="11" t="str">
        <f t="shared" si="1654"/>
        <v/>
      </c>
      <c r="AN4930" s="11" t="str">
        <f t="shared" si="1655"/>
        <v/>
      </c>
      <c r="AO4930" s="11" t="str">
        <f t="shared" si="1656"/>
        <v/>
      </c>
      <c r="AP4930" s="11" t="str">
        <f t="shared" si="1657"/>
        <v/>
      </c>
      <c r="AT4930" s="11" t="str">
        <f t="shared" si="1658"/>
        <v/>
      </c>
      <c r="AU4930" s="11" t="str">
        <f t="shared" si="1659"/>
        <v/>
      </c>
      <c r="AV4930" s="11" t="str">
        <f t="shared" si="1660"/>
        <v/>
      </c>
      <c r="AW4930" s="11" t="str">
        <f t="shared" si="1661"/>
        <v/>
      </c>
      <c r="AX4930" s="11" t="str">
        <f t="shared" si="1662"/>
        <v/>
      </c>
      <c r="AY4930" s="11" t="str">
        <f t="shared" si="1663"/>
        <v/>
      </c>
      <c r="AZ4930" s="11" t="str">
        <f t="shared" si="1664"/>
        <v/>
      </c>
      <c r="BA4930" s="11" t="str">
        <f t="shared" si="1665"/>
        <v xml:space="preserve"> </v>
      </c>
      <c r="BB4930" s="11" t="str">
        <f>IFERROR(IF(AW4930="","",VLOOKUP(AW4930,SUSS!R:S,2,FALSE)),AY4930*SUSS!$M$2)</f>
        <v/>
      </c>
      <c r="BC4930" s="11" t="str">
        <f t="shared" si="1666"/>
        <v/>
      </c>
    </row>
    <row r="4931" spans="29:55">
      <c r="AC4931" s="11" t="str">
        <f t="shared" si="1646"/>
        <v/>
      </c>
      <c r="AD4931" s="11" t="str">
        <f t="shared" si="1647"/>
        <v/>
      </c>
      <c r="AE4931" s="11" t="str">
        <f t="shared" si="1648"/>
        <v/>
      </c>
      <c r="AF4931" s="11" t="str">
        <f t="shared" si="1649"/>
        <v/>
      </c>
      <c r="AG4931" s="11" t="str">
        <f t="shared" si="1650"/>
        <v/>
      </c>
      <c r="AH4931" s="11" t="str">
        <f t="shared" si="1651"/>
        <v/>
      </c>
      <c r="AI4931" s="11" t="str">
        <f t="shared" si="1652"/>
        <v/>
      </c>
      <c r="AJ4931" s="11" t="str">
        <f t="shared" si="1653"/>
        <v/>
      </c>
      <c r="AK4931" s="11" t="str">
        <f t="shared" si="1654"/>
        <v/>
      </c>
      <c r="AN4931" s="11" t="str">
        <f t="shared" si="1655"/>
        <v/>
      </c>
      <c r="AO4931" s="11" t="str">
        <f t="shared" si="1656"/>
        <v/>
      </c>
      <c r="AP4931" s="11" t="str">
        <f t="shared" si="1657"/>
        <v/>
      </c>
      <c r="AT4931" s="11" t="str">
        <f t="shared" si="1658"/>
        <v/>
      </c>
      <c r="AU4931" s="11" t="str">
        <f t="shared" si="1659"/>
        <v/>
      </c>
      <c r="AV4931" s="11" t="str">
        <f t="shared" si="1660"/>
        <v/>
      </c>
      <c r="AW4931" s="11" t="str">
        <f t="shared" si="1661"/>
        <v/>
      </c>
      <c r="AX4931" s="11" t="str">
        <f t="shared" si="1662"/>
        <v/>
      </c>
      <c r="AY4931" s="11" t="str">
        <f t="shared" si="1663"/>
        <v/>
      </c>
      <c r="AZ4931" s="11" t="str">
        <f t="shared" si="1664"/>
        <v/>
      </c>
      <c r="BA4931" s="11" t="str">
        <f t="shared" si="1665"/>
        <v xml:space="preserve"> </v>
      </c>
      <c r="BB4931" s="11" t="str">
        <f>IFERROR(IF(AW4931="","",VLOOKUP(AW4931,SUSS!R:S,2,FALSE)),AY4931*SUSS!$M$2)</f>
        <v/>
      </c>
      <c r="BC4931" s="11" t="str">
        <f t="shared" si="1666"/>
        <v/>
      </c>
    </row>
    <row r="4932" spans="29:55">
      <c r="AC4932" s="11" t="str">
        <f t="shared" si="1646"/>
        <v/>
      </c>
      <c r="AD4932" s="11" t="str">
        <f t="shared" si="1647"/>
        <v/>
      </c>
      <c r="AE4932" s="11" t="str">
        <f t="shared" si="1648"/>
        <v/>
      </c>
      <c r="AF4932" s="11" t="str">
        <f t="shared" si="1649"/>
        <v/>
      </c>
      <c r="AG4932" s="11" t="str">
        <f t="shared" si="1650"/>
        <v/>
      </c>
      <c r="AH4932" s="11" t="str">
        <f t="shared" si="1651"/>
        <v/>
      </c>
      <c r="AI4932" s="11" t="str">
        <f t="shared" si="1652"/>
        <v/>
      </c>
      <c r="AJ4932" s="11" t="str">
        <f t="shared" si="1653"/>
        <v/>
      </c>
      <c r="AK4932" s="11" t="str">
        <f t="shared" si="1654"/>
        <v/>
      </c>
      <c r="AN4932" s="11" t="str">
        <f t="shared" si="1655"/>
        <v/>
      </c>
      <c r="AO4932" s="11" t="str">
        <f t="shared" si="1656"/>
        <v/>
      </c>
      <c r="AP4932" s="11" t="str">
        <f t="shared" si="1657"/>
        <v/>
      </c>
      <c r="AT4932" s="11" t="str">
        <f t="shared" si="1658"/>
        <v/>
      </c>
      <c r="AU4932" s="11" t="str">
        <f t="shared" si="1659"/>
        <v/>
      </c>
      <c r="AV4932" s="11" t="str">
        <f t="shared" si="1660"/>
        <v/>
      </c>
      <c r="AW4932" s="11" t="str">
        <f t="shared" si="1661"/>
        <v/>
      </c>
      <c r="AX4932" s="11" t="str">
        <f t="shared" si="1662"/>
        <v/>
      </c>
      <c r="AY4932" s="11" t="str">
        <f t="shared" si="1663"/>
        <v/>
      </c>
      <c r="AZ4932" s="11" t="str">
        <f t="shared" si="1664"/>
        <v/>
      </c>
      <c r="BA4932" s="11" t="str">
        <f t="shared" si="1665"/>
        <v xml:space="preserve"> </v>
      </c>
      <c r="BB4932" s="11" t="str">
        <f>IFERROR(IF(AW4932="","",VLOOKUP(AW4932,SUSS!R:S,2,FALSE)),AY4932*SUSS!$M$2)</f>
        <v/>
      </c>
      <c r="BC4932" s="11" t="str">
        <f t="shared" si="1666"/>
        <v/>
      </c>
    </row>
    <row r="4933" spans="29:55">
      <c r="AC4933" s="11" t="str">
        <f t="shared" si="1646"/>
        <v/>
      </c>
      <c r="AD4933" s="11" t="str">
        <f t="shared" si="1647"/>
        <v/>
      </c>
      <c r="AE4933" s="11" t="str">
        <f t="shared" si="1648"/>
        <v/>
      </c>
      <c r="AF4933" s="11" t="str">
        <f t="shared" si="1649"/>
        <v/>
      </c>
      <c r="AG4933" s="11" t="str">
        <f t="shared" si="1650"/>
        <v/>
      </c>
      <c r="AH4933" s="11" t="str">
        <f t="shared" si="1651"/>
        <v/>
      </c>
      <c r="AI4933" s="11" t="str">
        <f t="shared" si="1652"/>
        <v/>
      </c>
      <c r="AJ4933" s="11" t="str">
        <f t="shared" si="1653"/>
        <v/>
      </c>
      <c r="AK4933" s="11" t="str">
        <f t="shared" si="1654"/>
        <v/>
      </c>
      <c r="AN4933" s="11" t="str">
        <f t="shared" si="1655"/>
        <v/>
      </c>
      <c r="AO4933" s="11" t="str">
        <f t="shared" si="1656"/>
        <v/>
      </c>
      <c r="AP4933" s="11" t="str">
        <f t="shared" si="1657"/>
        <v/>
      </c>
      <c r="AT4933" s="11" t="str">
        <f t="shared" si="1658"/>
        <v/>
      </c>
      <c r="AU4933" s="11" t="str">
        <f t="shared" si="1659"/>
        <v/>
      </c>
      <c r="AV4933" s="11" t="str">
        <f t="shared" si="1660"/>
        <v/>
      </c>
      <c r="AW4933" s="11" t="str">
        <f t="shared" si="1661"/>
        <v/>
      </c>
      <c r="AX4933" s="11" t="str">
        <f t="shared" si="1662"/>
        <v/>
      </c>
      <c r="AY4933" s="11" t="str">
        <f t="shared" si="1663"/>
        <v/>
      </c>
      <c r="AZ4933" s="11" t="str">
        <f t="shared" si="1664"/>
        <v/>
      </c>
      <c r="BA4933" s="11" t="str">
        <f t="shared" si="1665"/>
        <v xml:space="preserve"> </v>
      </c>
      <c r="BB4933" s="11" t="str">
        <f>IFERROR(IF(AW4933="","",VLOOKUP(AW4933,SUSS!R:S,2,FALSE)),AY4933*SUSS!$M$2)</f>
        <v/>
      </c>
      <c r="BC4933" s="11" t="str">
        <f t="shared" si="1666"/>
        <v/>
      </c>
    </row>
    <row r="4934" spans="29:55">
      <c r="AC4934" s="11" t="str">
        <f t="shared" si="1646"/>
        <v/>
      </c>
      <c r="AD4934" s="11" t="str">
        <f t="shared" si="1647"/>
        <v/>
      </c>
      <c r="AE4934" s="11" t="str">
        <f t="shared" si="1648"/>
        <v/>
      </c>
      <c r="AF4934" s="11" t="str">
        <f t="shared" si="1649"/>
        <v/>
      </c>
      <c r="AG4934" s="11" t="str">
        <f t="shared" si="1650"/>
        <v/>
      </c>
      <c r="AH4934" s="11" t="str">
        <f t="shared" si="1651"/>
        <v/>
      </c>
      <c r="AI4934" s="11" t="str">
        <f t="shared" si="1652"/>
        <v/>
      </c>
      <c r="AJ4934" s="11" t="str">
        <f t="shared" si="1653"/>
        <v/>
      </c>
      <c r="AK4934" s="11" t="str">
        <f t="shared" si="1654"/>
        <v/>
      </c>
      <c r="AN4934" s="11" t="str">
        <f t="shared" si="1655"/>
        <v/>
      </c>
      <c r="AO4934" s="11" t="str">
        <f t="shared" si="1656"/>
        <v/>
      </c>
      <c r="AP4934" s="11" t="str">
        <f t="shared" si="1657"/>
        <v/>
      </c>
      <c r="AT4934" s="11" t="str">
        <f t="shared" si="1658"/>
        <v/>
      </c>
      <c r="AU4934" s="11" t="str">
        <f t="shared" si="1659"/>
        <v/>
      </c>
      <c r="AV4934" s="11" t="str">
        <f t="shared" si="1660"/>
        <v/>
      </c>
      <c r="AW4934" s="11" t="str">
        <f t="shared" si="1661"/>
        <v/>
      </c>
      <c r="AX4934" s="11" t="str">
        <f t="shared" si="1662"/>
        <v/>
      </c>
      <c r="AY4934" s="11" t="str">
        <f t="shared" si="1663"/>
        <v/>
      </c>
      <c r="AZ4934" s="11" t="str">
        <f t="shared" si="1664"/>
        <v/>
      </c>
      <c r="BA4934" s="11" t="str">
        <f t="shared" si="1665"/>
        <v xml:space="preserve"> </v>
      </c>
      <c r="BB4934" s="11" t="str">
        <f>IFERROR(IF(AW4934="","",VLOOKUP(AW4934,SUSS!R:S,2,FALSE)),AY4934*SUSS!$M$2)</f>
        <v/>
      </c>
      <c r="BC4934" s="11" t="str">
        <f t="shared" si="1666"/>
        <v/>
      </c>
    </row>
    <row r="4935" spans="29:55">
      <c r="AC4935" s="11" t="str">
        <f t="shared" si="1646"/>
        <v/>
      </c>
      <c r="AD4935" s="11" t="str">
        <f t="shared" si="1647"/>
        <v/>
      </c>
      <c r="AE4935" s="11" t="str">
        <f t="shared" si="1648"/>
        <v/>
      </c>
      <c r="AF4935" s="11" t="str">
        <f t="shared" si="1649"/>
        <v/>
      </c>
      <c r="AG4935" s="11" t="str">
        <f t="shared" si="1650"/>
        <v/>
      </c>
      <c r="AH4935" s="11" t="str">
        <f t="shared" si="1651"/>
        <v/>
      </c>
      <c r="AI4935" s="11" t="str">
        <f t="shared" si="1652"/>
        <v/>
      </c>
      <c r="AJ4935" s="11" t="str">
        <f t="shared" si="1653"/>
        <v/>
      </c>
      <c r="AK4935" s="11" t="str">
        <f t="shared" si="1654"/>
        <v/>
      </c>
      <c r="AN4935" s="11" t="str">
        <f t="shared" si="1655"/>
        <v/>
      </c>
      <c r="AO4935" s="11" t="str">
        <f t="shared" si="1656"/>
        <v/>
      </c>
      <c r="AP4935" s="11" t="str">
        <f t="shared" si="1657"/>
        <v/>
      </c>
      <c r="AT4935" s="11" t="str">
        <f t="shared" si="1658"/>
        <v/>
      </c>
      <c r="AU4935" s="11" t="str">
        <f t="shared" si="1659"/>
        <v/>
      </c>
      <c r="AV4935" s="11" t="str">
        <f t="shared" si="1660"/>
        <v/>
      </c>
      <c r="AW4935" s="11" t="str">
        <f t="shared" si="1661"/>
        <v/>
      </c>
      <c r="AX4935" s="11" t="str">
        <f t="shared" si="1662"/>
        <v/>
      </c>
      <c r="AY4935" s="11" t="str">
        <f t="shared" si="1663"/>
        <v/>
      </c>
      <c r="AZ4935" s="11" t="str">
        <f t="shared" si="1664"/>
        <v/>
      </c>
      <c r="BA4935" s="11" t="str">
        <f t="shared" si="1665"/>
        <v xml:space="preserve"> </v>
      </c>
      <c r="BB4935" s="11" t="str">
        <f>IFERROR(IF(AW4935="","",VLOOKUP(AW4935,SUSS!R:S,2,FALSE)),AY4935*SUSS!$M$2)</f>
        <v/>
      </c>
      <c r="BC4935" s="11" t="str">
        <f t="shared" si="1666"/>
        <v/>
      </c>
    </row>
    <row r="4936" spans="29:55">
      <c r="AC4936" s="11" t="str">
        <f t="shared" si="1646"/>
        <v/>
      </c>
      <c r="AD4936" s="11" t="str">
        <f t="shared" si="1647"/>
        <v/>
      </c>
      <c r="AE4936" s="11" t="str">
        <f t="shared" si="1648"/>
        <v/>
      </c>
      <c r="AF4936" s="11" t="str">
        <f t="shared" si="1649"/>
        <v/>
      </c>
      <c r="AG4936" s="11" t="str">
        <f t="shared" si="1650"/>
        <v/>
      </c>
      <c r="AH4936" s="11" t="str">
        <f t="shared" si="1651"/>
        <v/>
      </c>
      <c r="AI4936" s="11" t="str">
        <f t="shared" si="1652"/>
        <v/>
      </c>
      <c r="AJ4936" s="11" t="str">
        <f t="shared" si="1653"/>
        <v/>
      </c>
      <c r="AK4936" s="11" t="str">
        <f t="shared" si="1654"/>
        <v/>
      </c>
      <c r="AN4936" s="11" t="str">
        <f t="shared" si="1655"/>
        <v/>
      </c>
      <c r="AO4936" s="11" t="str">
        <f t="shared" si="1656"/>
        <v/>
      </c>
      <c r="AP4936" s="11" t="str">
        <f t="shared" si="1657"/>
        <v/>
      </c>
      <c r="AT4936" s="11" t="str">
        <f t="shared" si="1658"/>
        <v/>
      </c>
      <c r="AU4936" s="11" t="str">
        <f t="shared" si="1659"/>
        <v/>
      </c>
      <c r="AV4936" s="11" t="str">
        <f t="shared" si="1660"/>
        <v/>
      </c>
      <c r="AW4936" s="11" t="str">
        <f t="shared" si="1661"/>
        <v/>
      </c>
      <c r="AX4936" s="11" t="str">
        <f t="shared" si="1662"/>
        <v/>
      </c>
      <c r="AY4936" s="11" t="str">
        <f t="shared" si="1663"/>
        <v/>
      </c>
      <c r="AZ4936" s="11" t="str">
        <f t="shared" si="1664"/>
        <v/>
      </c>
      <c r="BA4936" s="11" t="str">
        <f t="shared" si="1665"/>
        <v xml:space="preserve"> </v>
      </c>
      <c r="BB4936" s="11" t="str">
        <f>IFERROR(IF(AW4936="","",VLOOKUP(AW4936,SUSS!R:S,2,FALSE)),AY4936*SUSS!$M$2)</f>
        <v/>
      </c>
      <c r="BC4936" s="11" t="str">
        <f t="shared" si="1666"/>
        <v/>
      </c>
    </row>
    <row r="4937" spans="29:55">
      <c r="AC4937" s="11" t="str">
        <f t="shared" si="1646"/>
        <v/>
      </c>
      <c r="AD4937" s="11" t="str">
        <f t="shared" si="1647"/>
        <v/>
      </c>
      <c r="AE4937" s="11" t="str">
        <f t="shared" si="1648"/>
        <v/>
      </c>
      <c r="AF4937" s="11" t="str">
        <f t="shared" si="1649"/>
        <v/>
      </c>
      <c r="AG4937" s="11" t="str">
        <f t="shared" si="1650"/>
        <v/>
      </c>
      <c r="AH4937" s="11" t="str">
        <f t="shared" si="1651"/>
        <v/>
      </c>
      <c r="AI4937" s="11" t="str">
        <f t="shared" si="1652"/>
        <v/>
      </c>
      <c r="AJ4937" s="11" t="str">
        <f t="shared" si="1653"/>
        <v/>
      </c>
      <c r="AK4937" s="11" t="str">
        <f t="shared" si="1654"/>
        <v/>
      </c>
      <c r="AN4937" s="11" t="str">
        <f t="shared" si="1655"/>
        <v/>
      </c>
      <c r="AO4937" s="11" t="str">
        <f t="shared" si="1656"/>
        <v/>
      </c>
      <c r="AP4937" s="11" t="str">
        <f t="shared" si="1657"/>
        <v/>
      </c>
      <c r="AT4937" s="11" t="str">
        <f t="shared" si="1658"/>
        <v/>
      </c>
      <c r="AU4937" s="11" t="str">
        <f t="shared" si="1659"/>
        <v/>
      </c>
      <c r="AV4937" s="11" t="str">
        <f t="shared" si="1660"/>
        <v/>
      </c>
      <c r="AW4937" s="11" t="str">
        <f t="shared" si="1661"/>
        <v/>
      </c>
      <c r="AX4937" s="11" t="str">
        <f t="shared" si="1662"/>
        <v/>
      </c>
      <c r="AY4937" s="11" t="str">
        <f t="shared" si="1663"/>
        <v/>
      </c>
      <c r="AZ4937" s="11" t="str">
        <f t="shared" si="1664"/>
        <v/>
      </c>
      <c r="BA4937" s="11" t="str">
        <f t="shared" si="1665"/>
        <v xml:space="preserve"> </v>
      </c>
      <c r="BB4937" s="11" t="str">
        <f>IFERROR(IF(AW4937="","",VLOOKUP(AW4937,SUSS!R:S,2,FALSE)),AY4937*SUSS!$M$2)</f>
        <v/>
      </c>
      <c r="BC4937" s="11" t="str">
        <f t="shared" si="1666"/>
        <v/>
      </c>
    </row>
    <row r="4938" spans="29:55">
      <c r="AC4938" s="11" t="str">
        <f t="shared" si="1646"/>
        <v/>
      </c>
      <c r="AD4938" s="11" t="str">
        <f t="shared" si="1647"/>
        <v/>
      </c>
      <c r="AE4938" s="11" t="str">
        <f t="shared" si="1648"/>
        <v/>
      </c>
      <c r="AF4938" s="11" t="str">
        <f t="shared" si="1649"/>
        <v/>
      </c>
      <c r="AG4938" s="11" t="str">
        <f t="shared" si="1650"/>
        <v/>
      </c>
      <c r="AH4938" s="11" t="str">
        <f t="shared" si="1651"/>
        <v/>
      </c>
      <c r="AI4938" s="11" t="str">
        <f t="shared" si="1652"/>
        <v/>
      </c>
      <c r="AJ4938" s="11" t="str">
        <f t="shared" si="1653"/>
        <v/>
      </c>
      <c r="AK4938" s="11" t="str">
        <f t="shared" si="1654"/>
        <v/>
      </c>
      <c r="AN4938" s="11" t="str">
        <f t="shared" si="1655"/>
        <v/>
      </c>
      <c r="AO4938" s="11" t="str">
        <f t="shared" si="1656"/>
        <v/>
      </c>
      <c r="AP4938" s="11" t="str">
        <f t="shared" si="1657"/>
        <v/>
      </c>
      <c r="AT4938" s="11" t="str">
        <f t="shared" si="1658"/>
        <v/>
      </c>
      <c r="AU4938" s="11" t="str">
        <f t="shared" si="1659"/>
        <v/>
      </c>
      <c r="AV4938" s="11" t="str">
        <f t="shared" si="1660"/>
        <v/>
      </c>
      <c r="AW4938" s="11" t="str">
        <f t="shared" si="1661"/>
        <v/>
      </c>
      <c r="AX4938" s="11" t="str">
        <f t="shared" si="1662"/>
        <v/>
      </c>
      <c r="AY4938" s="11" t="str">
        <f t="shared" si="1663"/>
        <v/>
      </c>
      <c r="AZ4938" s="11" t="str">
        <f t="shared" si="1664"/>
        <v/>
      </c>
      <c r="BA4938" s="11" t="str">
        <f t="shared" si="1665"/>
        <v xml:space="preserve"> </v>
      </c>
      <c r="BB4938" s="11" t="str">
        <f>IFERROR(IF(AW4938="","",VLOOKUP(AW4938,SUSS!R:S,2,FALSE)),AY4938*SUSS!$M$2)</f>
        <v/>
      </c>
      <c r="BC4938" s="11" t="str">
        <f t="shared" si="1666"/>
        <v/>
      </c>
    </row>
    <row r="4939" spans="29:55">
      <c r="AC4939" s="11" t="str">
        <f t="shared" si="1646"/>
        <v/>
      </c>
      <c r="AD4939" s="11" t="str">
        <f t="shared" si="1647"/>
        <v/>
      </c>
      <c r="AE4939" s="11" t="str">
        <f t="shared" si="1648"/>
        <v/>
      </c>
      <c r="AF4939" s="11" t="str">
        <f t="shared" si="1649"/>
        <v/>
      </c>
      <c r="AG4939" s="11" t="str">
        <f t="shared" si="1650"/>
        <v/>
      </c>
      <c r="AH4939" s="11" t="str">
        <f t="shared" si="1651"/>
        <v/>
      </c>
      <c r="AI4939" s="11" t="str">
        <f t="shared" si="1652"/>
        <v/>
      </c>
      <c r="AJ4939" s="11" t="str">
        <f t="shared" si="1653"/>
        <v/>
      </c>
      <c r="AK4939" s="11" t="str">
        <f t="shared" si="1654"/>
        <v/>
      </c>
      <c r="AN4939" s="11" t="str">
        <f t="shared" si="1655"/>
        <v/>
      </c>
      <c r="AO4939" s="11" t="str">
        <f t="shared" si="1656"/>
        <v/>
      </c>
      <c r="AP4939" s="11" t="str">
        <f t="shared" si="1657"/>
        <v/>
      </c>
      <c r="AT4939" s="11" t="str">
        <f t="shared" si="1658"/>
        <v/>
      </c>
      <c r="AU4939" s="11" t="str">
        <f t="shared" si="1659"/>
        <v/>
      </c>
      <c r="AV4939" s="11" t="str">
        <f t="shared" si="1660"/>
        <v/>
      </c>
      <c r="AW4939" s="11" t="str">
        <f t="shared" si="1661"/>
        <v/>
      </c>
      <c r="AX4939" s="11" t="str">
        <f t="shared" si="1662"/>
        <v/>
      </c>
      <c r="AY4939" s="11" t="str">
        <f t="shared" si="1663"/>
        <v/>
      </c>
      <c r="AZ4939" s="11" t="str">
        <f t="shared" si="1664"/>
        <v/>
      </c>
      <c r="BA4939" s="11" t="str">
        <f t="shared" si="1665"/>
        <v xml:space="preserve"> </v>
      </c>
      <c r="BB4939" s="11" t="str">
        <f>IFERROR(IF(AW4939="","",VLOOKUP(AW4939,SUSS!R:S,2,FALSE)),AY4939*SUSS!$M$2)</f>
        <v/>
      </c>
      <c r="BC4939" s="11" t="str">
        <f t="shared" si="1666"/>
        <v/>
      </c>
    </row>
    <row r="4940" spans="29:55">
      <c r="AC4940" s="11" t="str">
        <f t="shared" si="1646"/>
        <v/>
      </c>
      <c r="AD4940" s="11" t="str">
        <f t="shared" si="1647"/>
        <v/>
      </c>
      <c r="AE4940" s="11" t="str">
        <f t="shared" si="1648"/>
        <v/>
      </c>
      <c r="AF4940" s="11" t="str">
        <f t="shared" si="1649"/>
        <v/>
      </c>
      <c r="AG4940" s="11" t="str">
        <f t="shared" si="1650"/>
        <v/>
      </c>
      <c r="AH4940" s="11" t="str">
        <f t="shared" si="1651"/>
        <v/>
      </c>
      <c r="AI4940" s="11" t="str">
        <f t="shared" si="1652"/>
        <v/>
      </c>
      <c r="AJ4940" s="11" t="str">
        <f t="shared" si="1653"/>
        <v/>
      </c>
      <c r="AK4940" s="11" t="str">
        <f t="shared" si="1654"/>
        <v/>
      </c>
      <c r="AN4940" s="11" t="str">
        <f t="shared" si="1655"/>
        <v/>
      </c>
      <c r="AO4940" s="11" t="str">
        <f t="shared" si="1656"/>
        <v/>
      </c>
      <c r="AP4940" s="11" t="str">
        <f t="shared" si="1657"/>
        <v/>
      </c>
      <c r="AT4940" s="11" t="str">
        <f t="shared" si="1658"/>
        <v/>
      </c>
      <c r="AU4940" s="11" t="str">
        <f t="shared" si="1659"/>
        <v/>
      </c>
      <c r="AV4940" s="11" t="str">
        <f t="shared" si="1660"/>
        <v/>
      </c>
      <c r="AW4940" s="11" t="str">
        <f t="shared" si="1661"/>
        <v/>
      </c>
      <c r="AX4940" s="11" t="str">
        <f t="shared" si="1662"/>
        <v/>
      </c>
      <c r="AY4940" s="11" t="str">
        <f t="shared" si="1663"/>
        <v/>
      </c>
      <c r="AZ4940" s="11" t="str">
        <f t="shared" si="1664"/>
        <v/>
      </c>
      <c r="BA4940" s="11" t="str">
        <f t="shared" si="1665"/>
        <v xml:space="preserve"> </v>
      </c>
      <c r="BB4940" s="11" t="str">
        <f>IFERROR(IF(AW4940="","",VLOOKUP(AW4940,SUSS!R:S,2,FALSE)),AY4940*SUSS!$M$2)</f>
        <v/>
      </c>
      <c r="BC4940" s="11" t="str">
        <f t="shared" si="1666"/>
        <v/>
      </c>
    </row>
    <row r="4941" spans="29:55">
      <c r="AC4941" s="11" t="str">
        <f t="shared" si="1646"/>
        <v/>
      </c>
      <c r="AD4941" s="11" t="str">
        <f t="shared" si="1647"/>
        <v/>
      </c>
      <c r="AE4941" s="11" t="str">
        <f t="shared" si="1648"/>
        <v/>
      </c>
      <c r="AF4941" s="11" t="str">
        <f t="shared" si="1649"/>
        <v/>
      </c>
      <c r="AG4941" s="11" t="str">
        <f t="shared" si="1650"/>
        <v/>
      </c>
      <c r="AH4941" s="11" t="str">
        <f t="shared" si="1651"/>
        <v/>
      </c>
      <c r="AI4941" s="11" t="str">
        <f t="shared" si="1652"/>
        <v/>
      </c>
      <c r="AJ4941" s="11" t="str">
        <f t="shared" si="1653"/>
        <v/>
      </c>
      <c r="AK4941" s="11" t="str">
        <f t="shared" si="1654"/>
        <v/>
      </c>
      <c r="AN4941" s="11" t="str">
        <f t="shared" si="1655"/>
        <v/>
      </c>
      <c r="AO4941" s="11" t="str">
        <f t="shared" si="1656"/>
        <v/>
      </c>
      <c r="AP4941" s="11" t="str">
        <f t="shared" si="1657"/>
        <v/>
      </c>
      <c r="AT4941" s="11" t="str">
        <f t="shared" si="1658"/>
        <v/>
      </c>
      <c r="AU4941" s="11" t="str">
        <f t="shared" si="1659"/>
        <v/>
      </c>
      <c r="AV4941" s="11" t="str">
        <f t="shared" si="1660"/>
        <v/>
      </c>
      <c r="AW4941" s="11" t="str">
        <f t="shared" si="1661"/>
        <v/>
      </c>
      <c r="AX4941" s="11" t="str">
        <f t="shared" si="1662"/>
        <v/>
      </c>
      <c r="AY4941" s="11" t="str">
        <f t="shared" si="1663"/>
        <v/>
      </c>
      <c r="AZ4941" s="11" t="str">
        <f t="shared" si="1664"/>
        <v/>
      </c>
      <c r="BA4941" s="11" t="str">
        <f t="shared" si="1665"/>
        <v xml:space="preserve"> </v>
      </c>
      <c r="BB4941" s="11" t="str">
        <f>IFERROR(IF(AW4941="","",VLOOKUP(AW4941,SUSS!R:S,2,FALSE)),AY4941*SUSS!$M$2)</f>
        <v/>
      </c>
      <c r="BC4941" s="11" t="str">
        <f t="shared" si="1666"/>
        <v/>
      </c>
    </row>
    <row r="4942" spans="29:55">
      <c r="AC4942" s="11" t="str">
        <f t="shared" si="1646"/>
        <v/>
      </c>
      <c r="AD4942" s="11" t="str">
        <f t="shared" si="1647"/>
        <v/>
      </c>
      <c r="AE4942" s="11" t="str">
        <f t="shared" si="1648"/>
        <v/>
      </c>
      <c r="AF4942" s="11" t="str">
        <f t="shared" si="1649"/>
        <v/>
      </c>
      <c r="AG4942" s="11" t="str">
        <f t="shared" si="1650"/>
        <v/>
      </c>
      <c r="AH4942" s="11" t="str">
        <f t="shared" si="1651"/>
        <v/>
      </c>
      <c r="AI4942" s="11" t="str">
        <f t="shared" si="1652"/>
        <v/>
      </c>
      <c r="AJ4942" s="11" t="str">
        <f t="shared" si="1653"/>
        <v/>
      </c>
      <c r="AK4942" s="11" t="str">
        <f t="shared" si="1654"/>
        <v/>
      </c>
      <c r="AN4942" s="11" t="str">
        <f t="shared" si="1655"/>
        <v/>
      </c>
      <c r="AO4942" s="11" t="str">
        <f t="shared" si="1656"/>
        <v/>
      </c>
      <c r="AP4942" s="11" t="str">
        <f t="shared" si="1657"/>
        <v/>
      </c>
      <c r="AT4942" s="11" t="str">
        <f t="shared" si="1658"/>
        <v/>
      </c>
      <c r="AU4942" s="11" t="str">
        <f t="shared" si="1659"/>
        <v/>
      </c>
      <c r="AV4942" s="11" t="str">
        <f t="shared" si="1660"/>
        <v/>
      </c>
      <c r="AW4942" s="11" t="str">
        <f t="shared" si="1661"/>
        <v/>
      </c>
      <c r="AX4942" s="11" t="str">
        <f t="shared" si="1662"/>
        <v/>
      </c>
      <c r="AY4942" s="11" t="str">
        <f t="shared" si="1663"/>
        <v/>
      </c>
      <c r="AZ4942" s="11" t="str">
        <f t="shared" si="1664"/>
        <v/>
      </c>
      <c r="BA4942" s="11" t="str">
        <f t="shared" si="1665"/>
        <v xml:space="preserve"> </v>
      </c>
      <c r="BB4942" s="11" t="str">
        <f>IFERROR(IF(AW4942="","",VLOOKUP(AW4942,SUSS!R:S,2,FALSE)),AY4942*SUSS!$M$2)</f>
        <v/>
      </c>
      <c r="BC4942" s="11" t="str">
        <f t="shared" si="1666"/>
        <v/>
      </c>
    </row>
    <row r="4943" spans="29:55">
      <c r="AC4943" s="11" t="str">
        <f t="shared" si="1646"/>
        <v/>
      </c>
      <c r="AD4943" s="11" t="str">
        <f t="shared" si="1647"/>
        <v/>
      </c>
      <c r="AE4943" s="11" t="str">
        <f t="shared" si="1648"/>
        <v/>
      </c>
      <c r="AF4943" s="11" t="str">
        <f t="shared" si="1649"/>
        <v/>
      </c>
      <c r="AG4943" s="11" t="str">
        <f t="shared" si="1650"/>
        <v/>
      </c>
      <c r="AH4943" s="11" t="str">
        <f t="shared" si="1651"/>
        <v/>
      </c>
      <c r="AI4943" s="11" t="str">
        <f t="shared" si="1652"/>
        <v/>
      </c>
      <c r="AJ4943" s="11" t="str">
        <f t="shared" si="1653"/>
        <v/>
      </c>
      <c r="AK4943" s="11" t="str">
        <f t="shared" si="1654"/>
        <v/>
      </c>
      <c r="AN4943" s="11" t="str">
        <f t="shared" si="1655"/>
        <v/>
      </c>
      <c r="AO4943" s="11" t="str">
        <f t="shared" si="1656"/>
        <v/>
      </c>
      <c r="AP4943" s="11" t="str">
        <f t="shared" si="1657"/>
        <v/>
      </c>
      <c r="AT4943" s="11" t="str">
        <f t="shared" si="1658"/>
        <v/>
      </c>
      <c r="AU4943" s="11" t="str">
        <f t="shared" si="1659"/>
        <v/>
      </c>
      <c r="AV4943" s="11" t="str">
        <f t="shared" si="1660"/>
        <v/>
      </c>
      <c r="AW4943" s="11" t="str">
        <f t="shared" si="1661"/>
        <v/>
      </c>
      <c r="AX4943" s="11" t="str">
        <f t="shared" si="1662"/>
        <v/>
      </c>
      <c r="AY4943" s="11" t="str">
        <f t="shared" si="1663"/>
        <v/>
      </c>
      <c r="AZ4943" s="11" t="str">
        <f t="shared" si="1664"/>
        <v/>
      </c>
      <c r="BA4943" s="11" t="str">
        <f t="shared" si="1665"/>
        <v xml:space="preserve"> </v>
      </c>
      <c r="BB4943" s="11" t="str">
        <f>IFERROR(IF(AW4943="","",VLOOKUP(AW4943,SUSS!R:S,2,FALSE)),AY4943*SUSS!$M$2)</f>
        <v/>
      </c>
      <c r="BC4943" s="11" t="str">
        <f t="shared" si="1666"/>
        <v/>
      </c>
    </row>
    <row r="4944" spans="29:55">
      <c r="AC4944" s="11" t="str">
        <f t="shared" si="1646"/>
        <v/>
      </c>
      <c r="AD4944" s="11" t="str">
        <f t="shared" si="1647"/>
        <v/>
      </c>
      <c r="AE4944" s="11" t="str">
        <f t="shared" si="1648"/>
        <v/>
      </c>
      <c r="AF4944" s="11" t="str">
        <f t="shared" si="1649"/>
        <v/>
      </c>
      <c r="AG4944" s="11" t="str">
        <f t="shared" si="1650"/>
        <v/>
      </c>
      <c r="AH4944" s="11" t="str">
        <f t="shared" si="1651"/>
        <v/>
      </c>
      <c r="AI4944" s="11" t="str">
        <f t="shared" si="1652"/>
        <v/>
      </c>
      <c r="AJ4944" s="11" t="str">
        <f t="shared" si="1653"/>
        <v/>
      </c>
      <c r="AK4944" s="11" t="str">
        <f t="shared" si="1654"/>
        <v/>
      </c>
      <c r="AN4944" s="11" t="str">
        <f t="shared" si="1655"/>
        <v/>
      </c>
      <c r="AO4944" s="11" t="str">
        <f t="shared" si="1656"/>
        <v/>
      </c>
      <c r="AP4944" s="11" t="str">
        <f t="shared" si="1657"/>
        <v/>
      </c>
      <c r="AT4944" s="11" t="str">
        <f t="shared" si="1658"/>
        <v/>
      </c>
      <c r="AU4944" s="11" t="str">
        <f t="shared" si="1659"/>
        <v/>
      </c>
      <c r="AV4944" s="11" t="str">
        <f t="shared" si="1660"/>
        <v/>
      </c>
      <c r="AW4944" s="11" t="str">
        <f t="shared" si="1661"/>
        <v/>
      </c>
      <c r="AX4944" s="11" t="str">
        <f t="shared" si="1662"/>
        <v/>
      </c>
      <c r="AY4944" s="11" t="str">
        <f t="shared" si="1663"/>
        <v/>
      </c>
      <c r="AZ4944" s="11" t="str">
        <f t="shared" si="1664"/>
        <v/>
      </c>
      <c r="BA4944" s="11" t="str">
        <f t="shared" si="1665"/>
        <v xml:space="preserve"> </v>
      </c>
      <c r="BB4944" s="11" t="str">
        <f>IFERROR(IF(AW4944="","",VLOOKUP(AW4944,SUSS!R:S,2,FALSE)),AY4944*SUSS!$M$2)</f>
        <v/>
      </c>
      <c r="BC4944" s="11" t="str">
        <f t="shared" si="1666"/>
        <v/>
      </c>
    </row>
    <row r="4945" spans="29:55">
      <c r="AC4945" s="11" t="str">
        <f t="shared" si="1646"/>
        <v/>
      </c>
      <c r="AD4945" s="11" t="str">
        <f t="shared" si="1647"/>
        <v/>
      </c>
      <c r="AE4945" s="11" t="str">
        <f t="shared" si="1648"/>
        <v/>
      </c>
      <c r="AF4945" s="11" t="str">
        <f t="shared" si="1649"/>
        <v/>
      </c>
      <c r="AG4945" s="11" t="str">
        <f t="shared" si="1650"/>
        <v/>
      </c>
      <c r="AH4945" s="11" t="str">
        <f t="shared" si="1651"/>
        <v/>
      </c>
      <c r="AI4945" s="11" t="str">
        <f t="shared" si="1652"/>
        <v/>
      </c>
      <c r="AJ4945" s="11" t="str">
        <f t="shared" si="1653"/>
        <v/>
      </c>
      <c r="AK4945" s="11" t="str">
        <f t="shared" si="1654"/>
        <v/>
      </c>
      <c r="AN4945" s="11" t="str">
        <f t="shared" si="1655"/>
        <v/>
      </c>
      <c r="AO4945" s="11" t="str">
        <f t="shared" si="1656"/>
        <v/>
      </c>
      <c r="AP4945" s="11" t="str">
        <f t="shared" si="1657"/>
        <v/>
      </c>
      <c r="AT4945" s="11" t="str">
        <f t="shared" si="1658"/>
        <v/>
      </c>
      <c r="AU4945" s="11" t="str">
        <f t="shared" si="1659"/>
        <v/>
      </c>
      <c r="AV4945" s="11" t="str">
        <f t="shared" si="1660"/>
        <v/>
      </c>
      <c r="AW4945" s="11" t="str">
        <f t="shared" si="1661"/>
        <v/>
      </c>
      <c r="AX4945" s="11" t="str">
        <f t="shared" si="1662"/>
        <v/>
      </c>
      <c r="AY4945" s="11" t="str">
        <f t="shared" si="1663"/>
        <v/>
      </c>
      <c r="AZ4945" s="11" t="str">
        <f t="shared" si="1664"/>
        <v/>
      </c>
      <c r="BA4945" s="11" t="str">
        <f t="shared" si="1665"/>
        <v xml:space="preserve"> </v>
      </c>
      <c r="BB4945" s="11" t="str">
        <f>IFERROR(IF(AW4945="","",VLOOKUP(AW4945,SUSS!R:S,2,FALSE)),AY4945*SUSS!$M$2)</f>
        <v/>
      </c>
      <c r="BC4945" s="11" t="str">
        <f t="shared" si="1666"/>
        <v/>
      </c>
    </row>
    <row r="4946" spans="29:55">
      <c r="AC4946" s="11" t="str">
        <f t="shared" si="1646"/>
        <v/>
      </c>
      <c r="AD4946" s="11" t="str">
        <f t="shared" si="1647"/>
        <v/>
      </c>
      <c r="AE4946" s="11" t="str">
        <f t="shared" si="1648"/>
        <v/>
      </c>
      <c r="AF4946" s="11" t="str">
        <f t="shared" si="1649"/>
        <v/>
      </c>
      <c r="AG4946" s="11" t="str">
        <f t="shared" si="1650"/>
        <v/>
      </c>
      <c r="AH4946" s="11" t="str">
        <f t="shared" si="1651"/>
        <v/>
      </c>
      <c r="AI4946" s="11" t="str">
        <f t="shared" si="1652"/>
        <v/>
      </c>
      <c r="AJ4946" s="11" t="str">
        <f t="shared" si="1653"/>
        <v/>
      </c>
      <c r="AK4946" s="11" t="str">
        <f t="shared" si="1654"/>
        <v/>
      </c>
      <c r="AN4946" s="11" t="str">
        <f t="shared" si="1655"/>
        <v/>
      </c>
      <c r="AO4946" s="11" t="str">
        <f t="shared" si="1656"/>
        <v/>
      </c>
      <c r="AP4946" s="11" t="str">
        <f t="shared" si="1657"/>
        <v/>
      </c>
      <c r="AT4946" s="11" t="str">
        <f t="shared" si="1658"/>
        <v/>
      </c>
      <c r="AU4946" s="11" t="str">
        <f t="shared" si="1659"/>
        <v/>
      </c>
      <c r="AV4946" s="11" t="str">
        <f t="shared" si="1660"/>
        <v/>
      </c>
      <c r="AW4946" s="11" t="str">
        <f t="shared" si="1661"/>
        <v/>
      </c>
      <c r="AX4946" s="11" t="str">
        <f t="shared" si="1662"/>
        <v/>
      </c>
      <c r="AY4946" s="11" t="str">
        <f t="shared" si="1663"/>
        <v/>
      </c>
      <c r="AZ4946" s="11" t="str">
        <f t="shared" si="1664"/>
        <v/>
      </c>
      <c r="BA4946" s="11" t="str">
        <f t="shared" si="1665"/>
        <v xml:space="preserve"> </v>
      </c>
      <c r="BB4946" s="11" t="str">
        <f>IFERROR(IF(AW4946="","",VLOOKUP(AW4946,SUSS!R:S,2,FALSE)),AY4946*SUSS!$M$2)</f>
        <v/>
      </c>
      <c r="BC4946" s="11" t="str">
        <f t="shared" si="1666"/>
        <v/>
      </c>
    </row>
    <row r="4947" spans="29:55">
      <c r="AC4947" s="11" t="str">
        <f t="shared" si="1646"/>
        <v/>
      </c>
      <c r="AD4947" s="11" t="str">
        <f t="shared" si="1647"/>
        <v/>
      </c>
      <c r="AE4947" s="11" t="str">
        <f t="shared" si="1648"/>
        <v/>
      </c>
      <c r="AF4947" s="11" t="str">
        <f t="shared" si="1649"/>
        <v/>
      </c>
      <c r="AG4947" s="11" t="str">
        <f t="shared" si="1650"/>
        <v/>
      </c>
      <c r="AH4947" s="11" t="str">
        <f t="shared" si="1651"/>
        <v/>
      </c>
      <c r="AI4947" s="11" t="str">
        <f t="shared" si="1652"/>
        <v/>
      </c>
      <c r="AJ4947" s="11" t="str">
        <f t="shared" si="1653"/>
        <v/>
      </c>
      <c r="AK4947" s="11" t="str">
        <f t="shared" si="1654"/>
        <v/>
      </c>
      <c r="AN4947" s="11" t="str">
        <f t="shared" si="1655"/>
        <v/>
      </c>
      <c r="AO4947" s="11" t="str">
        <f t="shared" si="1656"/>
        <v/>
      </c>
      <c r="AP4947" s="11" t="str">
        <f t="shared" si="1657"/>
        <v/>
      </c>
      <c r="AT4947" s="11" t="str">
        <f t="shared" si="1658"/>
        <v/>
      </c>
      <c r="AU4947" s="11" t="str">
        <f t="shared" si="1659"/>
        <v/>
      </c>
      <c r="AV4947" s="11" t="str">
        <f t="shared" si="1660"/>
        <v/>
      </c>
      <c r="AW4947" s="11" t="str">
        <f t="shared" si="1661"/>
        <v/>
      </c>
      <c r="AX4947" s="11" t="str">
        <f t="shared" si="1662"/>
        <v/>
      </c>
      <c r="AY4947" s="11" t="str">
        <f t="shared" si="1663"/>
        <v/>
      </c>
      <c r="AZ4947" s="11" t="str">
        <f t="shared" si="1664"/>
        <v/>
      </c>
      <c r="BA4947" s="11" t="str">
        <f t="shared" si="1665"/>
        <v xml:space="preserve"> </v>
      </c>
      <c r="BB4947" s="11" t="str">
        <f>IFERROR(IF(AW4947="","",VLOOKUP(AW4947,SUSS!R:S,2,FALSE)),AY4947*SUSS!$M$2)</f>
        <v/>
      </c>
      <c r="BC4947" s="11" t="str">
        <f t="shared" si="1666"/>
        <v/>
      </c>
    </row>
    <row r="4948" spans="29:55">
      <c r="AC4948" s="11" t="str">
        <f t="shared" si="1646"/>
        <v/>
      </c>
      <c r="AD4948" s="11" t="str">
        <f t="shared" si="1647"/>
        <v/>
      </c>
      <c r="AE4948" s="11" t="str">
        <f t="shared" si="1648"/>
        <v/>
      </c>
      <c r="AF4948" s="11" t="str">
        <f t="shared" si="1649"/>
        <v/>
      </c>
      <c r="AG4948" s="11" t="str">
        <f t="shared" si="1650"/>
        <v/>
      </c>
      <c r="AH4948" s="11" t="str">
        <f t="shared" si="1651"/>
        <v/>
      </c>
      <c r="AI4948" s="11" t="str">
        <f t="shared" si="1652"/>
        <v/>
      </c>
      <c r="AJ4948" s="11" t="str">
        <f t="shared" si="1653"/>
        <v/>
      </c>
      <c r="AK4948" s="11" t="str">
        <f t="shared" si="1654"/>
        <v/>
      </c>
      <c r="AN4948" s="11" t="str">
        <f t="shared" si="1655"/>
        <v/>
      </c>
      <c r="AO4948" s="11" t="str">
        <f t="shared" si="1656"/>
        <v/>
      </c>
      <c r="AP4948" s="11" t="str">
        <f t="shared" si="1657"/>
        <v/>
      </c>
      <c r="AT4948" s="11" t="str">
        <f t="shared" si="1658"/>
        <v/>
      </c>
      <c r="AU4948" s="11" t="str">
        <f t="shared" si="1659"/>
        <v/>
      </c>
      <c r="AV4948" s="11" t="str">
        <f t="shared" si="1660"/>
        <v/>
      </c>
      <c r="AW4948" s="11" t="str">
        <f t="shared" si="1661"/>
        <v/>
      </c>
      <c r="AX4948" s="11" t="str">
        <f t="shared" si="1662"/>
        <v/>
      </c>
      <c r="AY4948" s="11" t="str">
        <f t="shared" si="1663"/>
        <v/>
      </c>
      <c r="AZ4948" s="11" t="str">
        <f t="shared" si="1664"/>
        <v/>
      </c>
      <c r="BA4948" s="11" t="str">
        <f t="shared" si="1665"/>
        <v xml:space="preserve"> </v>
      </c>
      <c r="BB4948" s="11" t="str">
        <f>IFERROR(IF(AW4948="","",VLOOKUP(AW4948,SUSS!R:S,2,FALSE)),AY4948*SUSS!$M$2)</f>
        <v/>
      </c>
      <c r="BC4948" s="11" t="str">
        <f t="shared" si="1666"/>
        <v/>
      </c>
    </row>
    <row r="4949" spans="29:55">
      <c r="AC4949" s="11" t="str">
        <f t="shared" si="1646"/>
        <v/>
      </c>
      <c r="AD4949" s="11" t="str">
        <f t="shared" si="1647"/>
        <v/>
      </c>
      <c r="AE4949" s="11" t="str">
        <f t="shared" si="1648"/>
        <v/>
      </c>
      <c r="AF4949" s="11" t="str">
        <f t="shared" si="1649"/>
        <v/>
      </c>
      <c r="AG4949" s="11" t="str">
        <f t="shared" si="1650"/>
        <v/>
      </c>
      <c r="AH4949" s="11" t="str">
        <f t="shared" si="1651"/>
        <v/>
      </c>
      <c r="AI4949" s="11" t="str">
        <f t="shared" si="1652"/>
        <v/>
      </c>
      <c r="AJ4949" s="11" t="str">
        <f t="shared" si="1653"/>
        <v/>
      </c>
      <c r="AK4949" s="11" t="str">
        <f t="shared" si="1654"/>
        <v/>
      </c>
      <c r="AN4949" s="11" t="str">
        <f t="shared" si="1655"/>
        <v/>
      </c>
      <c r="AO4949" s="11" t="str">
        <f t="shared" si="1656"/>
        <v/>
      </c>
      <c r="AP4949" s="11" t="str">
        <f t="shared" si="1657"/>
        <v/>
      </c>
      <c r="AT4949" s="11" t="str">
        <f t="shared" si="1658"/>
        <v/>
      </c>
      <c r="AU4949" s="11" t="str">
        <f t="shared" si="1659"/>
        <v/>
      </c>
      <c r="AV4949" s="11" t="str">
        <f t="shared" si="1660"/>
        <v/>
      </c>
      <c r="AW4949" s="11" t="str">
        <f t="shared" si="1661"/>
        <v/>
      </c>
      <c r="AX4949" s="11" t="str">
        <f t="shared" si="1662"/>
        <v/>
      </c>
      <c r="AY4949" s="11" t="str">
        <f t="shared" si="1663"/>
        <v/>
      </c>
      <c r="AZ4949" s="11" t="str">
        <f t="shared" si="1664"/>
        <v/>
      </c>
      <c r="BA4949" s="11" t="str">
        <f t="shared" si="1665"/>
        <v xml:space="preserve"> </v>
      </c>
      <c r="BB4949" s="11" t="str">
        <f>IFERROR(IF(AW4949="","",VLOOKUP(AW4949,SUSS!R:S,2,FALSE)),AY4949*SUSS!$M$2)</f>
        <v/>
      </c>
      <c r="BC4949" s="11" t="str">
        <f t="shared" si="1666"/>
        <v/>
      </c>
    </row>
    <row r="4950" spans="29:55">
      <c r="AC4950" s="11" t="str">
        <f t="shared" si="1646"/>
        <v/>
      </c>
      <c r="AD4950" s="11" t="str">
        <f t="shared" si="1647"/>
        <v/>
      </c>
      <c r="AE4950" s="11" t="str">
        <f t="shared" si="1648"/>
        <v/>
      </c>
      <c r="AF4950" s="11" t="str">
        <f t="shared" si="1649"/>
        <v/>
      </c>
      <c r="AG4950" s="11" t="str">
        <f t="shared" si="1650"/>
        <v/>
      </c>
      <c r="AH4950" s="11" t="str">
        <f t="shared" si="1651"/>
        <v/>
      </c>
      <c r="AI4950" s="11" t="str">
        <f t="shared" si="1652"/>
        <v/>
      </c>
      <c r="AJ4950" s="11" t="str">
        <f t="shared" si="1653"/>
        <v/>
      </c>
      <c r="AK4950" s="11" t="str">
        <f t="shared" si="1654"/>
        <v/>
      </c>
      <c r="AN4950" s="11" t="str">
        <f t="shared" si="1655"/>
        <v/>
      </c>
      <c r="AO4950" s="11" t="str">
        <f t="shared" si="1656"/>
        <v/>
      </c>
      <c r="AP4950" s="11" t="str">
        <f t="shared" si="1657"/>
        <v/>
      </c>
      <c r="AT4950" s="11" t="str">
        <f t="shared" si="1658"/>
        <v/>
      </c>
      <c r="AU4950" s="11" t="str">
        <f t="shared" si="1659"/>
        <v/>
      </c>
      <c r="AV4950" s="11" t="str">
        <f t="shared" si="1660"/>
        <v/>
      </c>
      <c r="AW4950" s="11" t="str">
        <f t="shared" si="1661"/>
        <v/>
      </c>
      <c r="AX4950" s="11" t="str">
        <f t="shared" si="1662"/>
        <v/>
      </c>
      <c r="AY4950" s="11" t="str">
        <f t="shared" si="1663"/>
        <v/>
      </c>
      <c r="AZ4950" s="11" t="str">
        <f t="shared" si="1664"/>
        <v/>
      </c>
      <c r="BA4950" s="11" t="str">
        <f t="shared" si="1665"/>
        <v xml:space="preserve"> </v>
      </c>
      <c r="BB4950" s="11" t="str">
        <f>IFERROR(IF(AW4950="","",VLOOKUP(AW4950,SUSS!R:S,2,FALSE)),AY4950*SUSS!$M$2)</f>
        <v/>
      </c>
      <c r="BC4950" s="11" t="str">
        <f t="shared" si="1666"/>
        <v/>
      </c>
    </row>
    <row r="4951" spans="29:55">
      <c r="AC4951" s="11" t="str">
        <f t="shared" si="1646"/>
        <v/>
      </c>
      <c r="AD4951" s="11" t="str">
        <f t="shared" si="1647"/>
        <v/>
      </c>
      <c r="AE4951" s="11" t="str">
        <f t="shared" si="1648"/>
        <v/>
      </c>
      <c r="AF4951" s="11" t="str">
        <f t="shared" si="1649"/>
        <v/>
      </c>
      <c r="AG4951" s="11" t="str">
        <f t="shared" si="1650"/>
        <v/>
      </c>
      <c r="AH4951" s="11" t="str">
        <f t="shared" si="1651"/>
        <v/>
      </c>
      <c r="AI4951" s="11" t="str">
        <f t="shared" si="1652"/>
        <v/>
      </c>
      <c r="AJ4951" s="11" t="str">
        <f t="shared" si="1653"/>
        <v/>
      </c>
      <c r="AK4951" s="11" t="str">
        <f t="shared" si="1654"/>
        <v/>
      </c>
      <c r="AN4951" s="11" t="str">
        <f t="shared" si="1655"/>
        <v/>
      </c>
      <c r="AO4951" s="11" t="str">
        <f t="shared" si="1656"/>
        <v/>
      </c>
      <c r="AP4951" s="11" t="str">
        <f t="shared" si="1657"/>
        <v/>
      </c>
      <c r="AT4951" s="11" t="str">
        <f t="shared" si="1658"/>
        <v/>
      </c>
      <c r="AU4951" s="11" t="str">
        <f t="shared" si="1659"/>
        <v/>
      </c>
      <c r="AV4951" s="11" t="str">
        <f t="shared" si="1660"/>
        <v/>
      </c>
      <c r="AW4951" s="11" t="str">
        <f t="shared" si="1661"/>
        <v/>
      </c>
      <c r="AX4951" s="11" t="str">
        <f t="shared" si="1662"/>
        <v/>
      </c>
      <c r="AY4951" s="11" t="str">
        <f t="shared" si="1663"/>
        <v/>
      </c>
      <c r="AZ4951" s="11" t="str">
        <f t="shared" si="1664"/>
        <v/>
      </c>
      <c r="BA4951" s="11" t="str">
        <f t="shared" si="1665"/>
        <v xml:space="preserve"> </v>
      </c>
      <c r="BB4951" s="11" t="str">
        <f>IFERROR(IF(AW4951="","",VLOOKUP(AW4951,SUSS!R:S,2,FALSE)),AY4951*SUSS!$M$2)</f>
        <v/>
      </c>
      <c r="BC4951" s="11" t="str">
        <f t="shared" si="1666"/>
        <v/>
      </c>
    </row>
    <row r="4952" spans="29:55">
      <c r="AC4952" s="11" t="str">
        <f t="shared" si="1646"/>
        <v/>
      </c>
      <c r="AD4952" s="11" t="str">
        <f t="shared" si="1647"/>
        <v/>
      </c>
      <c r="AE4952" s="11" t="str">
        <f t="shared" si="1648"/>
        <v/>
      </c>
      <c r="AF4952" s="11" t="str">
        <f t="shared" si="1649"/>
        <v/>
      </c>
      <c r="AG4952" s="11" t="str">
        <f t="shared" si="1650"/>
        <v/>
      </c>
      <c r="AH4952" s="11" t="str">
        <f t="shared" si="1651"/>
        <v/>
      </c>
      <c r="AI4952" s="11" t="str">
        <f t="shared" si="1652"/>
        <v/>
      </c>
      <c r="AJ4952" s="11" t="str">
        <f t="shared" si="1653"/>
        <v/>
      </c>
      <c r="AK4952" s="11" t="str">
        <f t="shared" si="1654"/>
        <v/>
      </c>
      <c r="AN4952" s="11" t="str">
        <f t="shared" si="1655"/>
        <v/>
      </c>
      <c r="AO4952" s="11" t="str">
        <f t="shared" si="1656"/>
        <v/>
      </c>
      <c r="AP4952" s="11" t="str">
        <f t="shared" si="1657"/>
        <v/>
      </c>
      <c r="AT4952" s="11" t="str">
        <f t="shared" si="1658"/>
        <v/>
      </c>
      <c r="AU4952" s="11" t="str">
        <f t="shared" si="1659"/>
        <v/>
      </c>
      <c r="AV4952" s="11" t="str">
        <f t="shared" si="1660"/>
        <v/>
      </c>
      <c r="AW4952" s="11" t="str">
        <f t="shared" si="1661"/>
        <v/>
      </c>
      <c r="AX4952" s="11" t="str">
        <f t="shared" si="1662"/>
        <v/>
      </c>
      <c r="AY4952" s="11" t="str">
        <f t="shared" si="1663"/>
        <v/>
      </c>
      <c r="AZ4952" s="11" t="str">
        <f t="shared" si="1664"/>
        <v/>
      </c>
      <c r="BA4952" s="11" t="str">
        <f t="shared" si="1665"/>
        <v xml:space="preserve"> </v>
      </c>
      <c r="BB4952" s="11" t="str">
        <f>IFERROR(IF(AW4952="","",VLOOKUP(AW4952,SUSS!R:S,2,FALSE)),AY4952*SUSS!$M$2)</f>
        <v/>
      </c>
      <c r="BC4952" s="11" t="str">
        <f t="shared" si="1666"/>
        <v/>
      </c>
    </row>
    <row r="4953" spans="29:55">
      <c r="AC4953" s="11" t="str">
        <f t="shared" si="1646"/>
        <v/>
      </c>
      <c r="AD4953" s="11" t="str">
        <f t="shared" si="1647"/>
        <v/>
      </c>
      <c r="AE4953" s="11" t="str">
        <f t="shared" si="1648"/>
        <v/>
      </c>
      <c r="AF4953" s="11" t="str">
        <f t="shared" si="1649"/>
        <v/>
      </c>
      <c r="AG4953" s="11" t="str">
        <f t="shared" si="1650"/>
        <v/>
      </c>
      <c r="AH4953" s="11" t="str">
        <f t="shared" si="1651"/>
        <v/>
      </c>
      <c r="AI4953" s="11" t="str">
        <f t="shared" si="1652"/>
        <v/>
      </c>
      <c r="AJ4953" s="11" t="str">
        <f t="shared" si="1653"/>
        <v/>
      </c>
      <c r="AK4953" s="11" t="str">
        <f t="shared" si="1654"/>
        <v/>
      </c>
      <c r="AN4953" s="11" t="str">
        <f t="shared" si="1655"/>
        <v/>
      </c>
      <c r="AO4953" s="11" t="str">
        <f t="shared" si="1656"/>
        <v/>
      </c>
      <c r="AP4953" s="11" t="str">
        <f t="shared" si="1657"/>
        <v/>
      </c>
      <c r="AT4953" s="11" t="str">
        <f t="shared" si="1658"/>
        <v/>
      </c>
      <c r="AU4953" s="11" t="str">
        <f t="shared" si="1659"/>
        <v/>
      </c>
      <c r="AV4953" s="11" t="str">
        <f t="shared" si="1660"/>
        <v/>
      </c>
      <c r="AW4953" s="11" t="str">
        <f t="shared" si="1661"/>
        <v/>
      </c>
      <c r="AX4953" s="11" t="str">
        <f t="shared" si="1662"/>
        <v/>
      </c>
      <c r="AY4953" s="11" t="str">
        <f t="shared" si="1663"/>
        <v/>
      </c>
      <c r="AZ4953" s="11" t="str">
        <f t="shared" si="1664"/>
        <v/>
      </c>
      <c r="BA4953" s="11" t="str">
        <f t="shared" si="1665"/>
        <v xml:space="preserve"> </v>
      </c>
      <c r="BB4953" s="11" t="str">
        <f>IFERROR(IF(AW4953="","",VLOOKUP(AW4953,SUSS!R:S,2,FALSE)),AY4953*SUSS!$M$2)</f>
        <v/>
      </c>
      <c r="BC4953" s="11" t="str">
        <f t="shared" si="1666"/>
        <v/>
      </c>
    </row>
    <row r="4954" spans="29:55">
      <c r="AC4954" s="11" t="str">
        <f t="shared" si="1646"/>
        <v/>
      </c>
      <c r="AD4954" s="11" t="str">
        <f t="shared" si="1647"/>
        <v/>
      </c>
      <c r="AE4954" s="11" t="str">
        <f t="shared" si="1648"/>
        <v/>
      </c>
      <c r="AF4954" s="11" t="str">
        <f t="shared" si="1649"/>
        <v/>
      </c>
      <c r="AG4954" s="11" t="str">
        <f t="shared" si="1650"/>
        <v/>
      </c>
      <c r="AH4954" s="11" t="str">
        <f t="shared" si="1651"/>
        <v/>
      </c>
      <c r="AI4954" s="11" t="str">
        <f t="shared" si="1652"/>
        <v/>
      </c>
      <c r="AJ4954" s="11" t="str">
        <f t="shared" si="1653"/>
        <v/>
      </c>
      <c r="AK4954" s="11" t="str">
        <f t="shared" si="1654"/>
        <v/>
      </c>
      <c r="AN4954" s="11" t="str">
        <f t="shared" si="1655"/>
        <v/>
      </c>
      <c r="AO4954" s="11" t="str">
        <f t="shared" si="1656"/>
        <v/>
      </c>
      <c r="AP4954" s="11" t="str">
        <f t="shared" si="1657"/>
        <v/>
      </c>
      <c r="AT4954" s="11" t="str">
        <f t="shared" si="1658"/>
        <v/>
      </c>
      <c r="AU4954" s="11" t="str">
        <f t="shared" si="1659"/>
        <v/>
      </c>
      <c r="AV4954" s="11" t="str">
        <f t="shared" si="1660"/>
        <v/>
      </c>
      <c r="AW4954" s="11" t="str">
        <f t="shared" si="1661"/>
        <v/>
      </c>
      <c r="AX4954" s="11" t="str">
        <f t="shared" si="1662"/>
        <v/>
      </c>
      <c r="AY4954" s="11" t="str">
        <f t="shared" si="1663"/>
        <v/>
      </c>
      <c r="AZ4954" s="11" t="str">
        <f t="shared" si="1664"/>
        <v/>
      </c>
      <c r="BA4954" s="11" t="str">
        <f t="shared" si="1665"/>
        <v xml:space="preserve"> </v>
      </c>
      <c r="BB4954" s="11" t="str">
        <f>IFERROR(IF(AW4954="","",VLOOKUP(AW4954,SUSS!R:S,2,FALSE)),AY4954*SUSS!$M$2)</f>
        <v/>
      </c>
      <c r="BC4954" s="11" t="str">
        <f t="shared" si="1666"/>
        <v/>
      </c>
    </row>
    <row r="4955" spans="29:55">
      <c r="AC4955" s="11" t="str">
        <f t="shared" si="1646"/>
        <v/>
      </c>
      <c r="AD4955" s="11" t="str">
        <f t="shared" si="1647"/>
        <v/>
      </c>
      <c r="AE4955" s="11" t="str">
        <f t="shared" si="1648"/>
        <v/>
      </c>
      <c r="AF4955" s="11" t="str">
        <f t="shared" si="1649"/>
        <v/>
      </c>
      <c r="AG4955" s="11" t="str">
        <f t="shared" si="1650"/>
        <v/>
      </c>
      <c r="AH4955" s="11" t="str">
        <f t="shared" si="1651"/>
        <v/>
      </c>
      <c r="AI4955" s="11" t="str">
        <f t="shared" si="1652"/>
        <v/>
      </c>
      <c r="AJ4955" s="11" t="str">
        <f t="shared" si="1653"/>
        <v/>
      </c>
      <c r="AK4955" s="11" t="str">
        <f t="shared" si="1654"/>
        <v/>
      </c>
      <c r="AN4955" s="11" t="str">
        <f t="shared" si="1655"/>
        <v/>
      </c>
      <c r="AO4955" s="11" t="str">
        <f t="shared" si="1656"/>
        <v/>
      </c>
      <c r="AP4955" s="11" t="str">
        <f t="shared" si="1657"/>
        <v/>
      </c>
      <c r="AT4955" s="11" t="str">
        <f t="shared" si="1658"/>
        <v/>
      </c>
      <c r="AU4955" s="11" t="str">
        <f t="shared" si="1659"/>
        <v/>
      </c>
      <c r="AV4955" s="11" t="str">
        <f t="shared" si="1660"/>
        <v/>
      </c>
      <c r="AW4955" s="11" t="str">
        <f t="shared" si="1661"/>
        <v/>
      </c>
      <c r="AX4955" s="11" t="str">
        <f t="shared" si="1662"/>
        <v/>
      </c>
      <c r="AY4955" s="11" t="str">
        <f t="shared" si="1663"/>
        <v/>
      </c>
      <c r="AZ4955" s="11" t="str">
        <f t="shared" si="1664"/>
        <v/>
      </c>
      <c r="BA4955" s="11" t="str">
        <f t="shared" si="1665"/>
        <v xml:space="preserve"> </v>
      </c>
      <c r="BB4955" s="11" t="str">
        <f>IFERROR(IF(AW4955="","",VLOOKUP(AW4955,SUSS!R:S,2,FALSE)),AY4955*SUSS!$M$2)</f>
        <v/>
      </c>
      <c r="BC4955" s="11" t="str">
        <f t="shared" si="1666"/>
        <v/>
      </c>
    </row>
    <row r="4956" spans="29:55">
      <c r="AC4956" s="11" t="str">
        <f t="shared" si="1646"/>
        <v/>
      </c>
      <c r="AD4956" s="11" t="str">
        <f t="shared" si="1647"/>
        <v/>
      </c>
      <c r="AE4956" s="11" t="str">
        <f t="shared" si="1648"/>
        <v/>
      </c>
      <c r="AF4956" s="11" t="str">
        <f t="shared" si="1649"/>
        <v/>
      </c>
      <c r="AG4956" s="11" t="str">
        <f t="shared" si="1650"/>
        <v/>
      </c>
      <c r="AH4956" s="11" t="str">
        <f t="shared" si="1651"/>
        <v/>
      </c>
      <c r="AI4956" s="11" t="str">
        <f t="shared" si="1652"/>
        <v/>
      </c>
      <c r="AJ4956" s="11" t="str">
        <f t="shared" si="1653"/>
        <v/>
      </c>
      <c r="AK4956" s="11" t="str">
        <f t="shared" si="1654"/>
        <v/>
      </c>
      <c r="AN4956" s="11" t="str">
        <f t="shared" si="1655"/>
        <v/>
      </c>
      <c r="AO4956" s="11" t="str">
        <f t="shared" si="1656"/>
        <v/>
      </c>
      <c r="AP4956" s="11" t="str">
        <f t="shared" si="1657"/>
        <v/>
      </c>
      <c r="AT4956" s="11" t="str">
        <f t="shared" si="1658"/>
        <v/>
      </c>
      <c r="AU4956" s="11" t="str">
        <f t="shared" si="1659"/>
        <v/>
      </c>
      <c r="AV4956" s="11" t="str">
        <f t="shared" si="1660"/>
        <v/>
      </c>
      <c r="AW4956" s="11" t="str">
        <f t="shared" si="1661"/>
        <v/>
      </c>
      <c r="AX4956" s="11" t="str">
        <f t="shared" si="1662"/>
        <v/>
      </c>
      <c r="AY4956" s="11" t="str">
        <f t="shared" si="1663"/>
        <v/>
      </c>
      <c r="AZ4956" s="11" t="str">
        <f t="shared" si="1664"/>
        <v/>
      </c>
      <c r="BA4956" s="11" t="str">
        <f t="shared" si="1665"/>
        <v xml:space="preserve"> </v>
      </c>
      <c r="BB4956" s="11" t="str">
        <f>IFERROR(IF(AW4956="","",VLOOKUP(AW4956,SUSS!R:S,2,FALSE)),AY4956*SUSS!$M$2)</f>
        <v/>
      </c>
      <c r="BC4956" s="11" t="str">
        <f t="shared" si="1666"/>
        <v/>
      </c>
    </row>
    <row r="4957" spans="29:55">
      <c r="AC4957" s="11" t="str">
        <f t="shared" si="1646"/>
        <v/>
      </c>
      <c r="AD4957" s="11" t="str">
        <f t="shared" si="1647"/>
        <v/>
      </c>
      <c r="AE4957" s="11" t="str">
        <f t="shared" si="1648"/>
        <v/>
      </c>
      <c r="AF4957" s="11" t="str">
        <f t="shared" si="1649"/>
        <v/>
      </c>
      <c r="AG4957" s="11" t="str">
        <f t="shared" si="1650"/>
        <v/>
      </c>
      <c r="AH4957" s="11" t="str">
        <f t="shared" si="1651"/>
        <v/>
      </c>
      <c r="AI4957" s="11" t="str">
        <f t="shared" si="1652"/>
        <v/>
      </c>
      <c r="AJ4957" s="11" t="str">
        <f t="shared" si="1653"/>
        <v/>
      </c>
      <c r="AK4957" s="11" t="str">
        <f t="shared" si="1654"/>
        <v/>
      </c>
      <c r="AN4957" s="11" t="str">
        <f t="shared" si="1655"/>
        <v/>
      </c>
      <c r="AO4957" s="11" t="str">
        <f t="shared" si="1656"/>
        <v/>
      </c>
      <c r="AP4957" s="11" t="str">
        <f t="shared" si="1657"/>
        <v/>
      </c>
      <c r="AT4957" s="11" t="str">
        <f t="shared" si="1658"/>
        <v/>
      </c>
      <c r="AU4957" s="11" t="str">
        <f t="shared" si="1659"/>
        <v/>
      </c>
      <c r="AV4957" s="11" t="str">
        <f t="shared" si="1660"/>
        <v/>
      </c>
      <c r="AW4957" s="11" t="str">
        <f t="shared" si="1661"/>
        <v/>
      </c>
      <c r="AX4957" s="11" t="str">
        <f t="shared" si="1662"/>
        <v/>
      </c>
      <c r="AY4957" s="11" t="str">
        <f t="shared" si="1663"/>
        <v/>
      </c>
      <c r="AZ4957" s="11" t="str">
        <f t="shared" si="1664"/>
        <v/>
      </c>
      <c r="BA4957" s="11" t="str">
        <f t="shared" si="1665"/>
        <v xml:space="preserve"> </v>
      </c>
      <c r="BB4957" s="11" t="str">
        <f>IFERROR(IF(AW4957="","",VLOOKUP(AW4957,SUSS!R:S,2,FALSE)),AY4957*SUSS!$M$2)</f>
        <v/>
      </c>
      <c r="BC4957" s="11" t="str">
        <f t="shared" si="1666"/>
        <v/>
      </c>
    </row>
    <row r="4958" spans="29:55">
      <c r="AC4958" s="11" t="str">
        <f t="shared" si="1646"/>
        <v/>
      </c>
      <c r="AD4958" s="11" t="str">
        <f t="shared" si="1647"/>
        <v/>
      </c>
      <c r="AE4958" s="11" t="str">
        <f t="shared" si="1648"/>
        <v/>
      </c>
      <c r="AF4958" s="11" t="str">
        <f t="shared" si="1649"/>
        <v/>
      </c>
      <c r="AG4958" s="11" t="str">
        <f t="shared" si="1650"/>
        <v/>
      </c>
      <c r="AH4958" s="11" t="str">
        <f t="shared" si="1651"/>
        <v/>
      </c>
      <c r="AI4958" s="11" t="str">
        <f t="shared" si="1652"/>
        <v/>
      </c>
      <c r="AJ4958" s="11" t="str">
        <f t="shared" si="1653"/>
        <v/>
      </c>
      <c r="AK4958" s="11" t="str">
        <f t="shared" si="1654"/>
        <v/>
      </c>
      <c r="AN4958" s="11" t="str">
        <f t="shared" si="1655"/>
        <v/>
      </c>
      <c r="AO4958" s="11" t="str">
        <f t="shared" si="1656"/>
        <v/>
      </c>
      <c r="AP4958" s="11" t="str">
        <f t="shared" si="1657"/>
        <v/>
      </c>
      <c r="AT4958" s="11" t="str">
        <f t="shared" si="1658"/>
        <v/>
      </c>
      <c r="AU4958" s="11" t="str">
        <f t="shared" si="1659"/>
        <v/>
      </c>
      <c r="AV4958" s="11" t="str">
        <f t="shared" si="1660"/>
        <v/>
      </c>
      <c r="AW4958" s="11" t="str">
        <f t="shared" si="1661"/>
        <v/>
      </c>
      <c r="AX4958" s="11" t="str">
        <f t="shared" si="1662"/>
        <v/>
      </c>
      <c r="AY4958" s="11" t="str">
        <f t="shared" si="1663"/>
        <v/>
      </c>
      <c r="AZ4958" s="11" t="str">
        <f t="shared" si="1664"/>
        <v/>
      </c>
      <c r="BA4958" s="11" t="str">
        <f t="shared" si="1665"/>
        <v xml:space="preserve"> </v>
      </c>
      <c r="BB4958" s="11" t="str">
        <f>IFERROR(IF(AW4958="","",VLOOKUP(AW4958,SUSS!R:S,2,FALSE)),AY4958*SUSS!$M$2)</f>
        <v/>
      </c>
      <c r="BC4958" s="11" t="str">
        <f t="shared" si="1666"/>
        <v/>
      </c>
    </row>
    <row r="4959" spans="29:55">
      <c r="AC4959" s="11" t="str">
        <f t="shared" si="1646"/>
        <v/>
      </c>
      <c r="AD4959" s="11" t="str">
        <f t="shared" si="1647"/>
        <v/>
      </c>
      <c r="AE4959" s="11" t="str">
        <f t="shared" si="1648"/>
        <v/>
      </c>
      <c r="AF4959" s="11" t="str">
        <f t="shared" si="1649"/>
        <v/>
      </c>
      <c r="AG4959" s="11" t="str">
        <f t="shared" si="1650"/>
        <v/>
      </c>
      <c r="AH4959" s="11" t="str">
        <f t="shared" si="1651"/>
        <v/>
      </c>
      <c r="AI4959" s="11" t="str">
        <f t="shared" si="1652"/>
        <v/>
      </c>
      <c r="AJ4959" s="11" t="str">
        <f t="shared" si="1653"/>
        <v/>
      </c>
      <c r="AK4959" s="11" t="str">
        <f t="shared" si="1654"/>
        <v/>
      </c>
      <c r="AN4959" s="11" t="str">
        <f t="shared" si="1655"/>
        <v/>
      </c>
      <c r="AO4959" s="11" t="str">
        <f t="shared" si="1656"/>
        <v/>
      </c>
      <c r="AP4959" s="11" t="str">
        <f t="shared" si="1657"/>
        <v/>
      </c>
      <c r="AT4959" s="11" t="str">
        <f t="shared" si="1658"/>
        <v/>
      </c>
      <c r="AU4959" s="11" t="str">
        <f t="shared" si="1659"/>
        <v/>
      </c>
      <c r="AV4959" s="11" t="str">
        <f t="shared" si="1660"/>
        <v/>
      </c>
      <c r="AW4959" s="11" t="str">
        <f t="shared" si="1661"/>
        <v/>
      </c>
      <c r="AX4959" s="11" t="str">
        <f t="shared" si="1662"/>
        <v/>
      </c>
      <c r="AY4959" s="11" t="str">
        <f t="shared" si="1663"/>
        <v/>
      </c>
      <c r="AZ4959" s="11" t="str">
        <f t="shared" si="1664"/>
        <v/>
      </c>
      <c r="BA4959" s="11" t="str">
        <f t="shared" si="1665"/>
        <v xml:space="preserve"> </v>
      </c>
      <c r="BB4959" s="11" t="str">
        <f>IFERROR(IF(AW4959="","",VLOOKUP(AW4959,SUSS!R:S,2,FALSE)),AY4959*SUSS!$M$2)</f>
        <v/>
      </c>
      <c r="BC4959" s="11" t="str">
        <f t="shared" si="1666"/>
        <v/>
      </c>
    </row>
    <row r="4960" spans="29:55">
      <c r="AC4960" s="11" t="str">
        <f t="shared" si="1646"/>
        <v/>
      </c>
      <c r="AD4960" s="11" t="str">
        <f t="shared" si="1647"/>
        <v/>
      </c>
      <c r="AE4960" s="11" t="str">
        <f t="shared" si="1648"/>
        <v/>
      </c>
      <c r="AF4960" s="11" t="str">
        <f t="shared" si="1649"/>
        <v/>
      </c>
      <c r="AG4960" s="11" t="str">
        <f t="shared" si="1650"/>
        <v/>
      </c>
      <c r="AH4960" s="11" t="str">
        <f t="shared" si="1651"/>
        <v/>
      </c>
      <c r="AI4960" s="11" t="str">
        <f t="shared" si="1652"/>
        <v/>
      </c>
      <c r="AJ4960" s="11" t="str">
        <f t="shared" si="1653"/>
        <v/>
      </c>
      <c r="AK4960" s="11" t="str">
        <f t="shared" si="1654"/>
        <v/>
      </c>
      <c r="AN4960" s="11" t="str">
        <f t="shared" si="1655"/>
        <v/>
      </c>
      <c r="AO4960" s="11" t="str">
        <f t="shared" si="1656"/>
        <v/>
      </c>
      <c r="AP4960" s="11" t="str">
        <f t="shared" si="1657"/>
        <v/>
      </c>
      <c r="AT4960" s="11" t="str">
        <f t="shared" si="1658"/>
        <v/>
      </c>
      <c r="AU4960" s="11" t="str">
        <f t="shared" si="1659"/>
        <v/>
      </c>
      <c r="AV4960" s="11" t="str">
        <f t="shared" si="1660"/>
        <v/>
      </c>
      <c r="AW4960" s="11" t="str">
        <f t="shared" si="1661"/>
        <v/>
      </c>
      <c r="AX4960" s="11" t="str">
        <f t="shared" si="1662"/>
        <v/>
      </c>
      <c r="AY4960" s="11" t="str">
        <f t="shared" si="1663"/>
        <v/>
      </c>
      <c r="AZ4960" s="11" t="str">
        <f t="shared" si="1664"/>
        <v/>
      </c>
      <c r="BA4960" s="11" t="str">
        <f t="shared" si="1665"/>
        <v xml:space="preserve"> </v>
      </c>
      <c r="BB4960" s="11" t="str">
        <f>IFERROR(IF(AW4960="","",VLOOKUP(AW4960,SUSS!R:S,2,FALSE)),AY4960*SUSS!$M$2)</f>
        <v/>
      </c>
      <c r="BC4960" s="11" t="str">
        <f t="shared" si="1666"/>
        <v/>
      </c>
    </row>
    <row r="4961" spans="29:55">
      <c r="AC4961" s="11" t="str">
        <f t="shared" ref="AC4961:AC5024" si="1667">IF($E4961=$AD$1,IF($G4961=$AE$1,A4961,""),"")</f>
        <v/>
      </c>
      <c r="AD4961" s="11" t="str">
        <f t="shared" ref="AD4961:AD5024" si="1668">IF($E4961=$AD$1,IF($G4961=$AE$1,E4961,""),"")</f>
        <v/>
      </c>
      <c r="AE4961" s="11" t="str">
        <f t="shared" ref="AE4961:AE5024" si="1669">IF($E4961=$AD$1,IF($G4961=$AE$1,F4961,""),"")</f>
        <v/>
      </c>
      <c r="AF4961" s="11" t="str">
        <f t="shared" ref="AF4961:AF5024" si="1670">IF($E4961=$AD$1,IF($G4961=$AE$1,G4961,""),"")</f>
        <v/>
      </c>
      <c r="AG4961" s="11" t="str">
        <f t="shared" ref="AG4961:AG5024" si="1671">IF($E4961=$AD$1,IF($G4961=$AE$1,I4961,""),"")</f>
        <v/>
      </c>
      <c r="AH4961" s="11" t="str">
        <f t="shared" ref="AH4961:AH5024" si="1672">IF($E4961=$AD$1,IF($G4961=$AE$1,J4961,""),"")</f>
        <v/>
      </c>
      <c r="AI4961" s="11" t="str">
        <f t="shared" ref="AI4961:AI5024" si="1673">IF($E4961=$AD$1,IF($G4961=$AE$1,K4961,""),"")</f>
        <v/>
      </c>
      <c r="AJ4961" s="11" t="str">
        <f t="shared" ref="AJ4961:AJ5024" si="1674">IF($E4961=$AD$1,IF($G4961=$AE$1,B4961,""),"")</f>
        <v/>
      </c>
      <c r="AK4961" s="11" t="str">
        <f t="shared" ref="AK4961:AK5024" si="1675">IF($E4961=$AD$1,IF($G4961=$AE$1,C4961,""),"")</f>
        <v/>
      </c>
      <c r="AN4961" s="11" t="str">
        <f t="shared" ref="AN4961:AN5024" si="1676">LEFT(AO4961,7)</f>
        <v/>
      </c>
      <c r="AO4961" s="11" t="str">
        <f t="shared" ref="AO4961:AO5024" si="1677">IF(AF4961=$AE$1,AJ4961&amp;"/"&amp;AK4961&amp;" "&amp;AD4961,"")</f>
        <v/>
      </c>
      <c r="AP4961" s="11" t="str">
        <f t="shared" ref="AP4961:AP5024" si="1678">IF(AO4961&lt;&gt;"",AI4961,"")</f>
        <v/>
      </c>
      <c r="AT4961" s="11" t="str">
        <f t="shared" ref="AT4961:AT5024" si="1679">IF($Q4961=$AD$1,N4961,"")</f>
        <v/>
      </c>
      <c r="AU4961" s="11" t="str">
        <f t="shared" ref="AU4961:AU5024" si="1680">IF($Q4961=$AD$1,O4961,"")</f>
        <v/>
      </c>
      <c r="AV4961" s="11" t="str">
        <f t="shared" ref="AV4961:AV5024" si="1681">IF($Q4961=$AD$1,P4961,"")</f>
        <v/>
      </c>
      <c r="AW4961" s="11" t="str">
        <f t="shared" ref="AW4961:AW5024" si="1682">IF($Q4961=$AD$1,T4961,"")</f>
        <v/>
      </c>
      <c r="AX4961" s="11" t="str">
        <f t="shared" ref="AX4961:AX5024" si="1683">IF(AW4961&lt;&gt;"",AW4961&amp;" "&amp;$AD$1,"")</f>
        <v/>
      </c>
      <c r="AY4961" s="11" t="str">
        <f t="shared" ref="AY4961:AY5024" si="1684">VLOOKUP(AX4961,AO:AP,2,FALSE)</f>
        <v/>
      </c>
      <c r="AZ4961" s="11" t="str">
        <f t="shared" ref="AZ4961:AZ5024" si="1685">IF(AY4961="","",AV4961/AY4961)</f>
        <v/>
      </c>
      <c r="BA4961" s="11" t="str">
        <f t="shared" ref="BA4961:BA5024" si="1686">AT4961&amp;" "&amp;AU4961</f>
        <v xml:space="preserve"> </v>
      </c>
      <c r="BB4961" s="11" t="str">
        <f>IFERROR(IF(AW4961="","",VLOOKUP(AW4961,SUSS!R:S,2,FALSE)),AY4961*SUSS!$M$2)</f>
        <v/>
      </c>
      <c r="BC4961" s="11" t="str">
        <f t="shared" ref="BC4961:BC5024" si="1687">IFERROR(IF(BB4961&lt;&gt;"",AZ4961*BB4961,""),"VER")</f>
        <v/>
      </c>
    </row>
    <row r="4962" spans="29:55">
      <c r="AC4962" s="11" t="str">
        <f t="shared" si="1667"/>
        <v/>
      </c>
      <c r="AD4962" s="11" t="str">
        <f t="shared" si="1668"/>
        <v/>
      </c>
      <c r="AE4962" s="11" t="str">
        <f t="shared" si="1669"/>
        <v/>
      </c>
      <c r="AF4962" s="11" t="str">
        <f t="shared" si="1670"/>
        <v/>
      </c>
      <c r="AG4962" s="11" t="str">
        <f t="shared" si="1671"/>
        <v/>
      </c>
      <c r="AH4962" s="11" t="str">
        <f t="shared" si="1672"/>
        <v/>
      </c>
      <c r="AI4962" s="11" t="str">
        <f t="shared" si="1673"/>
        <v/>
      </c>
      <c r="AJ4962" s="11" t="str">
        <f t="shared" si="1674"/>
        <v/>
      </c>
      <c r="AK4962" s="11" t="str">
        <f t="shared" si="1675"/>
        <v/>
      </c>
      <c r="AN4962" s="11" t="str">
        <f t="shared" si="1676"/>
        <v/>
      </c>
      <c r="AO4962" s="11" t="str">
        <f t="shared" si="1677"/>
        <v/>
      </c>
      <c r="AP4962" s="11" t="str">
        <f t="shared" si="1678"/>
        <v/>
      </c>
      <c r="AT4962" s="11" t="str">
        <f t="shared" si="1679"/>
        <v/>
      </c>
      <c r="AU4962" s="11" t="str">
        <f t="shared" si="1680"/>
        <v/>
      </c>
      <c r="AV4962" s="11" t="str">
        <f t="shared" si="1681"/>
        <v/>
      </c>
      <c r="AW4962" s="11" t="str">
        <f t="shared" si="1682"/>
        <v/>
      </c>
      <c r="AX4962" s="11" t="str">
        <f t="shared" si="1683"/>
        <v/>
      </c>
      <c r="AY4962" s="11" t="str">
        <f t="shared" si="1684"/>
        <v/>
      </c>
      <c r="AZ4962" s="11" t="str">
        <f t="shared" si="1685"/>
        <v/>
      </c>
      <c r="BA4962" s="11" t="str">
        <f t="shared" si="1686"/>
        <v xml:space="preserve"> </v>
      </c>
      <c r="BB4962" s="11" t="str">
        <f>IFERROR(IF(AW4962="","",VLOOKUP(AW4962,SUSS!R:S,2,FALSE)),AY4962*SUSS!$M$2)</f>
        <v/>
      </c>
      <c r="BC4962" s="11" t="str">
        <f t="shared" si="1687"/>
        <v/>
      </c>
    </row>
    <row r="4963" spans="29:55">
      <c r="AC4963" s="11" t="str">
        <f t="shared" si="1667"/>
        <v/>
      </c>
      <c r="AD4963" s="11" t="str">
        <f t="shared" si="1668"/>
        <v/>
      </c>
      <c r="AE4963" s="11" t="str">
        <f t="shared" si="1669"/>
        <v/>
      </c>
      <c r="AF4963" s="11" t="str">
        <f t="shared" si="1670"/>
        <v/>
      </c>
      <c r="AG4963" s="11" t="str">
        <f t="shared" si="1671"/>
        <v/>
      </c>
      <c r="AH4963" s="11" t="str">
        <f t="shared" si="1672"/>
        <v/>
      </c>
      <c r="AI4963" s="11" t="str">
        <f t="shared" si="1673"/>
        <v/>
      </c>
      <c r="AJ4963" s="11" t="str">
        <f t="shared" si="1674"/>
        <v/>
      </c>
      <c r="AK4963" s="11" t="str">
        <f t="shared" si="1675"/>
        <v/>
      </c>
      <c r="AN4963" s="11" t="str">
        <f t="shared" si="1676"/>
        <v/>
      </c>
      <c r="AO4963" s="11" t="str">
        <f t="shared" si="1677"/>
        <v/>
      </c>
      <c r="AP4963" s="11" t="str">
        <f t="shared" si="1678"/>
        <v/>
      </c>
      <c r="AT4963" s="11" t="str">
        <f t="shared" si="1679"/>
        <v/>
      </c>
      <c r="AU4963" s="11" t="str">
        <f t="shared" si="1680"/>
        <v/>
      </c>
      <c r="AV4963" s="11" t="str">
        <f t="shared" si="1681"/>
        <v/>
      </c>
      <c r="AW4963" s="11" t="str">
        <f t="shared" si="1682"/>
        <v/>
      </c>
      <c r="AX4963" s="11" t="str">
        <f t="shared" si="1683"/>
        <v/>
      </c>
      <c r="AY4963" s="11" t="str">
        <f t="shared" si="1684"/>
        <v/>
      </c>
      <c r="AZ4963" s="11" t="str">
        <f t="shared" si="1685"/>
        <v/>
      </c>
      <c r="BA4963" s="11" t="str">
        <f t="shared" si="1686"/>
        <v xml:space="preserve"> </v>
      </c>
      <c r="BB4963" s="11" t="str">
        <f>IFERROR(IF(AW4963="","",VLOOKUP(AW4963,SUSS!R:S,2,FALSE)),AY4963*SUSS!$M$2)</f>
        <v/>
      </c>
      <c r="BC4963" s="11" t="str">
        <f t="shared" si="1687"/>
        <v/>
      </c>
    </row>
    <row r="4964" spans="29:55">
      <c r="AC4964" s="11" t="str">
        <f t="shared" si="1667"/>
        <v/>
      </c>
      <c r="AD4964" s="11" t="str">
        <f t="shared" si="1668"/>
        <v/>
      </c>
      <c r="AE4964" s="11" t="str">
        <f t="shared" si="1669"/>
        <v/>
      </c>
      <c r="AF4964" s="11" t="str">
        <f t="shared" si="1670"/>
        <v/>
      </c>
      <c r="AG4964" s="11" t="str">
        <f t="shared" si="1671"/>
        <v/>
      </c>
      <c r="AH4964" s="11" t="str">
        <f t="shared" si="1672"/>
        <v/>
      </c>
      <c r="AI4964" s="11" t="str">
        <f t="shared" si="1673"/>
        <v/>
      </c>
      <c r="AJ4964" s="11" t="str">
        <f t="shared" si="1674"/>
        <v/>
      </c>
      <c r="AK4964" s="11" t="str">
        <f t="shared" si="1675"/>
        <v/>
      </c>
      <c r="AN4964" s="11" t="str">
        <f t="shared" si="1676"/>
        <v/>
      </c>
      <c r="AO4964" s="11" t="str">
        <f t="shared" si="1677"/>
        <v/>
      </c>
      <c r="AP4964" s="11" t="str">
        <f t="shared" si="1678"/>
        <v/>
      </c>
      <c r="AT4964" s="11" t="str">
        <f t="shared" si="1679"/>
        <v/>
      </c>
      <c r="AU4964" s="11" t="str">
        <f t="shared" si="1680"/>
        <v/>
      </c>
      <c r="AV4964" s="11" t="str">
        <f t="shared" si="1681"/>
        <v/>
      </c>
      <c r="AW4964" s="11" t="str">
        <f t="shared" si="1682"/>
        <v/>
      </c>
      <c r="AX4964" s="11" t="str">
        <f t="shared" si="1683"/>
        <v/>
      </c>
      <c r="AY4964" s="11" t="str">
        <f t="shared" si="1684"/>
        <v/>
      </c>
      <c r="AZ4964" s="11" t="str">
        <f t="shared" si="1685"/>
        <v/>
      </c>
      <c r="BA4964" s="11" t="str">
        <f t="shared" si="1686"/>
        <v xml:space="preserve"> </v>
      </c>
      <c r="BB4964" s="11" t="str">
        <f>IFERROR(IF(AW4964="","",VLOOKUP(AW4964,SUSS!R:S,2,FALSE)),AY4964*SUSS!$M$2)</f>
        <v/>
      </c>
      <c r="BC4964" s="11" t="str">
        <f t="shared" si="1687"/>
        <v/>
      </c>
    </row>
    <row r="4965" spans="29:55">
      <c r="AC4965" s="11" t="str">
        <f t="shared" si="1667"/>
        <v/>
      </c>
      <c r="AD4965" s="11" t="str">
        <f t="shared" si="1668"/>
        <v/>
      </c>
      <c r="AE4965" s="11" t="str">
        <f t="shared" si="1669"/>
        <v/>
      </c>
      <c r="AF4965" s="11" t="str">
        <f t="shared" si="1670"/>
        <v/>
      </c>
      <c r="AG4965" s="11" t="str">
        <f t="shared" si="1671"/>
        <v/>
      </c>
      <c r="AH4965" s="11" t="str">
        <f t="shared" si="1672"/>
        <v/>
      </c>
      <c r="AI4965" s="11" t="str">
        <f t="shared" si="1673"/>
        <v/>
      </c>
      <c r="AJ4965" s="11" t="str">
        <f t="shared" si="1674"/>
        <v/>
      </c>
      <c r="AK4965" s="11" t="str">
        <f t="shared" si="1675"/>
        <v/>
      </c>
      <c r="AN4965" s="11" t="str">
        <f t="shared" si="1676"/>
        <v/>
      </c>
      <c r="AO4965" s="11" t="str">
        <f t="shared" si="1677"/>
        <v/>
      </c>
      <c r="AP4965" s="11" t="str">
        <f t="shared" si="1678"/>
        <v/>
      </c>
      <c r="AT4965" s="11" t="str">
        <f t="shared" si="1679"/>
        <v/>
      </c>
      <c r="AU4965" s="11" t="str">
        <f t="shared" si="1680"/>
        <v/>
      </c>
      <c r="AV4965" s="11" t="str">
        <f t="shared" si="1681"/>
        <v/>
      </c>
      <c r="AW4965" s="11" t="str">
        <f t="shared" si="1682"/>
        <v/>
      </c>
      <c r="AX4965" s="11" t="str">
        <f t="shared" si="1683"/>
        <v/>
      </c>
      <c r="AY4965" s="11" t="str">
        <f t="shared" si="1684"/>
        <v/>
      </c>
      <c r="AZ4965" s="11" t="str">
        <f t="shared" si="1685"/>
        <v/>
      </c>
      <c r="BA4965" s="11" t="str">
        <f t="shared" si="1686"/>
        <v xml:space="preserve"> </v>
      </c>
      <c r="BB4965" s="11" t="str">
        <f>IFERROR(IF(AW4965="","",VLOOKUP(AW4965,SUSS!R:S,2,FALSE)),AY4965*SUSS!$M$2)</f>
        <v/>
      </c>
      <c r="BC4965" s="11" t="str">
        <f t="shared" si="1687"/>
        <v/>
      </c>
    </row>
    <row r="4966" spans="29:55">
      <c r="AC4966" s="11" t="str">
        <f t="shared" si="1667"/>
        <v/>
      </c>
      <c r="AD4966" s="11" t="str">
        <f t="shared" si="1668"/>
        <v/>
      </c>
      <c r="AE4966" s="11" t="str">
        <f t="shared" si="1669"/>
        <v/>
      </c>
      <c r="AF4966" s="11" t="str">
        <f t="shared" si="1670"/>
        <v/>
      </c>
      <c r="AG4966" s="11" t="str">
        <f t="shared" si="1671"/>
        <v/>
      </c>
      <c r="AH4966" s="11" t="str">
        <f t="shared" si="1672"/>
        <v/>
      </c>
      <c r="AI4966" s="11" t="str">
        <f t="shared" si="1673"/>
        <v/>
      </c>
      <c r="AJ4966" s="11" t="str">
        <f t="shared" si="1674"/>
        <v/>
      </c>
      <c r="AK4966" s="11" t="str">
        <f t="shared" si="1675"/>
        <v/>
      </c>
      <c r="AN4966" s="11" t="str">
        <f t="shared" si="1676"/>
        <v/>
      </c>
      <c r="AO4966" s="11" t="str">
        <f t="shared" si="1677"/>
        <v/>
      </c>
      <c r="AP4966" s="11" t="str">
        <f t="shared" si="1678"/>
        <v/>
      </c>
      <c r="AT4966" s="11" t="str">
        <f t="shared" si="1679"/>
        <v/>
      </c>
      <c r="AU4966" s="11" t="str">
        <f t="shared" si="1680"/>
        <v/>
      </c>
      <c r="AV4966" s="11" t="str">
        <f t="shared" si="1681"/>
        <v/>
      </c>
      <c r="AW4966" s="11" t="str">
        <f t="shared" si="1682"/>
        <v/>
      </c>
      <c r="AX4966" s="11" t="str">
        <f t="shared" si="1683"/>
        <v/>
      </c>
      <c r="AY4966" s="11" t="str">
        <f t="shared" si="1684"/>
        <v/>
      </c>
      <c r="AZ4966" s="11" t="str">
        <f t="shared" si="1685"/>
        <v/>
      </c>
      <c r="BA4966" s="11" t="str">
        <f t="shared" si="1686"/>
        <v xml:space="preserve"> </v>
      </c>
      <c r="BB4966" s="11" t="str">
        <f>IFERROR(IF(AW4966="","",VLOOKUP(AW4966,SUSS!R:S,2,FALSE)),AY4966*SUSS!$M$2)</f>
        <v/>
      </c>
      <c r="BC4966" s="11" t="str">
        <f t="shared" si="1687"/>
        <v/>
      </c>
    </row>
    <row r="4967" spans="29:55">
      <c r="AC4967" s="11" t="str">
        <f t="shared" si="1667"/>
        <v/>
      </c>
      <c r="AD4967" s="11" t="str">
        <f t="shared" si="1668"/>
        <v/>
      </c>
      <c r="AE4967" s="11" t="str">
        <f t="shared" si="1669"/>
        <v/>
      </c>
      <c r="AF4967" s="11" t="str">
        <f t="shared" si="1670"/>
        <v/>
      </c>
      <c r="AG4967" s="11" t="str">
        <f t="shared" si="1671"/>
        <v/>
      </c>
      <c r="AH4967" s="11" t="str">
        <f t="shared" si="1672"/>
        <v/>
      </c>
      <c r="AI4967" s="11" t="str">
        <f t="shared" si="1673"/>
        <v/>
      </c>
      <c r="AJ4967" s="11" t="str">
        <f t="shared" si="1674"/>
        <v/>
      </c>
      <c r="AK4967" s="11" t="str">
        <f t="shared" si="1675"/>
        <v/>
      </c>
      <c r="AN4967" s="11" t="str">
        <f t="shared" si="1676"/>
        <v/>
      </c>
      <c r="AO4967" s="11" t="str">
        <f t="shared" si="1677"/>
        <v/>
      </c>
      <c r="AP4967" s="11" t="str">
        <f t="shared" si="1678"/>
        <v/>
      </c>
      <c r="AT4967" s="11" t="str">
        <f t="shared" si="1679"/>
        <v/>
      </c>
      <c r="AU4967" s="11" t="str">
        <f t="shared" si="1680"/>
        <v/>
      </c>
      <c r="AV4967" s="11" t="str">
        <f t="shared" si="1681"/>
        <v/>
      </c>
      <c r="AW4967" s="11" t="str">
        <f t="shared" si="1682"/>
        <v/>
      </c>
      <c r="AX4967" s="11" t="str">
        <f t="shared" si="1683"/>
        <v/>
      </c>
      <c r="AY4967" s="11" t="str">
        <f t="shared" si="1684"/>
        <v/>
      </c>
      <c r="AZ4967" s="11" t="str">
        <f t="shared" si="1685"/>
        <v/>
      </c>
      <c r="BA4967" s="11" t="str">
        <f t="shared" si="1686"/>
        <v xml:space="preserve"> </v>
      </c>
      <c r="BB4967" s="11" t="str">
        <f>IFERROR(IF(AW4967="","",VLOOKUP(AW4967,SUSS!R:S,2,FALSE)),AY4967*SUSS!$M$2)</f>
        <v/>
      </c>
      <c r="BC4967" s="11" t="str">
        <f t="shared" si="1687"/>
        <v/>
      </c>
    </row>
    <row r="4968" spans="29:55">
      <c r="AC4968" s="11" t="str">
        <f t="shared" si="1667"/>
        <v/>
      </c>
      <c r="AD4968" s="11" t="str">
        <f t="shared" si="1668"/>
        <v/>
      </c>
      <c r="AE4968" s="11" t="str">
        <f t="shared" si="1669"/>
        <v/>
      </c>
      <c r="AF4968" s="11" t="str">
        <f t="shared" si="1670"/>
        <v/>
      </c>
      <c r="AG4968" s="11" t="str">
        <f t="shared" si="1671"/>
        <v/>
      </c>
      <c r="AH4968" s="11" t="str">
        <f t="shared" si="1672"/>
        <v/>
      </c>
      <c r="AI4968" s="11" t="str">
        <f t="shared" si="1673"/>
        <v/>
      </c>
      <c r="AJ4968" s="11" t="str">
        <f t="shared" si="1674"/>
        <v/>
      </c>
      <c r="AK4968" s="11" t="str">
        <f t="shared" si="1675"/>
        <v/>
      </c>
      <c r="AN4968" s="11" t="str">
        <f t="shared" si="1676"/>
        <v/>
      </c>
      <c r="AO4968" s="11" t="str">
        <f t="shared" si="1677"/>
        <v/>
      </c>
      <c r="AP4968" s="11" t="str">
        <f t="shared" si="1678"/>
        <v/>
      </c>
      <c r="AT4968" s="11" t="str">
        <f t="shared" si="1679"/>
        <v/>
      </c>
      <c r="AU4968" s="11" t="str">
        <f t="shared" si="1680"/>
        <v/>
      </c>
      <c r="AV4968" s="11" t="str">
        <f t="shared" si="1681"/>
        <v/>
      </c>
      <c r="AW4968" s="11" t="str">
        <f t="shared" si="1682"/>
        <v/>
      </c>
      <c r="AX4968" s="11" t="str">
        <f t="shared" si="1683"/>
        <v/>
      </c>
      <c r="AY4968" s="11" t="str">
        <f t="shared" si="1684"/>
        <v/>
      </c>
      <c r="AZ4968" s="11" t="str">
        <f t="shared" si="1685"/>
        <v/>
      </c>
      <c r="BA4968" s="11" t="str">
        <f t="shared" si="1686"/>
        <v xml:space="preserve"> </v>
      </c>
      <c r="BB4968" s="11" t="str">
        <f>IFERROR(IF(AW4968="","",VLOOKUP(AW4968,SUSS!R:S,2,FALSE)),AY4968*SUSS!$M$2)</f>
        <v/>
      </c>
      <c r="BC4968" s="11" t="str">
        <f t="shared" si="1687"/>
        <v/>
      </c>
    </row>
    <row r="4969" spans="29:55">
      <c r="AC4969" s="11" t="str">
        <f t="shared" si="1667"/>
        <v/>
      </c>
      <c r="AD4969" s="11" t="str">
        <f t="shared" si="1668"/>
        <v/>
      </c>
      <c r="AE4969" s="11" t="str">
        <f t="shared" si="1669"/>
        <v/>
      </c>
      <c r="AF4969" s="11" t="str">
        <f t="shared" si="1670"/>
        <v/>
      </c>
      <c r="AG4969" s="11" t="str">
        <f t="shared" si="1671"/>
        <v/>
      </c>
      <c r="AH4969" s="11" t="str">
        <f t="shared" si="1672"/>
        <v/>
      </c>
      <c r="AI4969" s="11" t="str">
        <f t="shared" si="1673"/>
        <v/>
      </c>
      <c r="AJ4969" s="11" t="str">
        <f t="shared" si="1674"/>
        <v/>
      </c>
      <c r="AK4969" s="11" t="str">
        <f t="shared" si="1675"/>
        <v/>
      </c>
      <c r="AN4969" s="11" t="str">
        <f t="shared" si="1676"/>
        <v/>
      </c>
      <c r="AO4969" s="11" t="str">
        <f t="shared" si="1677"/>
        <v/>
      </c>
      <c r="AP4969" s="11" t="str">
        <f t="shared" si="1678"/>
        <v/>
      </c>
      <c r="AT4969" s="11" t="str">
        <f t="shared" si="1679"/>
        <v/>
      </c>
      <c r="AU4969" s="11" t="str">
        <f t="shared" si="1680"/>
        <v/>
      </c>
      <c r="AV4969" s="11" t="str">
        <f t="shared" si="1681"/>
        <v/>
      </c>
      <c r="AW4969" s="11" t="str">
        <f t="shared" si="1682"/>
        <v/>
      </c>
      <c r="AX4969" s="11" t="str">
        <f t="shared" si="1683"/>
        <v/>
      </c>
      <c r="AY4969" s="11" t="str">
        <f t="shared" si="1684"/>
        <v/>
      </c>
      <c r="AZ4969" s="11" t="str">
        <f t="shared" si="1685"/>
        <v/>
      </c>
      <c r="BA4969" s="11" t="str">
        <f t="shared" si="1686"/>
        <v xml:space="preserve"> </v>
      </c>
      <c r="BB4969" s="11" t="str">
        <f>IFERROR(IF(AW4969="","",VLOOKUP(AW4969,SUSS!R:S,2,FALSE)),AY4969*SUSS!$M$2)</f>
        <v/>
      </c>
      <c r="BC4969" s="11" t="str">
        <f t="shared" si="1687"/>
        <v/>
      </c>
    </row>
    <row r="4970" spans="29:55">
      <c r="AC4970" s="11" t="str">
        <f t="shared" si="1667"/>
        <v/>
      </c>
      <c r="AD4970" s="11" t="str">
        <f t="shared" si="1668"/>
        <v/>
      </c>
      <c r="AE4970" s="11" t="str">
        <f t="shared" si="1669"/>
        <v/>
      </c>
      <c r="AF4970" s="11" t="str">
        <f t="shared" si="1670"/>
        <v/>
      </c>
      <c r="AG4970" s="11" t="str">
        <f t="shared" si="1671"/>
        <v/>
      </c>
      <c r="AH4970" s="11" t="str">
        <f t="shared" si="1672"/>
        <v/>
      </c>
      <c r="AI4970" s="11" t="str">
        <f t="shared" si="1673"/>
        <v/>
      </c>
      <c r="AJ4970" s="11" t="str">
        <f t="shared" si="1674"/>
        <v/>
      </c>
      <c r="AK4970" s="11" t="str">
        <f t="shared" si="1675"/>
        <v/>
      </c>
      <c r="AN4970" s="11" t="str">
        <f t="shared" si="1676"/>
        <v/>
      </c>
      <c r="AO4970" s="11" t="str">
        <f t="shared" si="1677"/>
        <v/>
      </c>
      <c r="AP4970" s="11" t="str">
        <f t="shared" si="1678"/>
        <v/>
      </c>
      <c r="AT4970" s="11" t="str">
        <f t="shared" si="1679"/>
        <v/>
      </c>
      <c r="AU4970" s="11" t="str">
        <f t="shared" si="1680"/>
        <v/>
      </c>
      <c r="AV4970" s="11" t="str">
        <f t="shared" si="1681"/>
        <v/>
      </c>
      <c r="AW4970" s="11" t="str">
        <f t="shared" si="1682"/>
        <v/>
      </c>
      <c r="AX4970" s="11" t="str">
        <f t="shared" si="1683"/>
        <v/>
      </c>
      <c r="AY4970" s="11" t="str">
        <f t="shared" si="1684"/>
        <v/>
      </c>
      <c r="AZ4970" s="11" t="str">
        <f t="shared" si="1685"/>
        <v/>
      </c>
      <c r="BA4970" s="11" t="str">
        <f t="shared" si="1686"/>
        <v xml:space="preserve"> </v>
      </c>
      <c r="BB4970" s="11" t="str">
        <f>IFERROR(IF(AW4970="","",VLOOKUP(AW4970,SUSS!R:S,2,FALSE)),AY4970*SUSS!$M$2)</f>
        <v/>
      </c>
      <c r="BC4970" s="11" t="str">
        <f t="shared" si="1687"/>
        <v/>
      </c>
    </row>
    <row r="4971" spans="29:55">
      <c r="AC4971" s="11" t="str">
        <f t="shared" si="1667"/>
        <v/>
      </c>
      <c r="AD4971" s="11" t="str">
        <f t="shared" si="1668"/>
        <v/>
      </c>
      <c r="AE4971" s="11" t="str">
        <f t="shared" si="1669"/>
        <v/>
      </c>
      <c r="AF4971" s="11" t="str">
        <f t="shared" si="1670"/>
        <v/>
      </c>
      <c r="AG4971" s="11" t="str">
        <f t="shared" si="1671"/>
        <v/>
      </c>
      <c r="AH4971" s="11" t="str">
        <f t="shared" si="1672"/>
        <v/>
      </c>
      <c r="AI4971" s="11" t="str">
        <f t="shared" si="1673"/>
        <v/>
      </c>
      <c r="AJ4971" s="11" t="str">
        <f t="shared" si="1674"/>
        <v/>
      </c>
      <c r="AK4971" s="11" t="str">
        <f t="shared" si="1675"/>
        <v/>
      </c>
      <c r="AN4971" s="11" t="str">
        <f t="shared" si="1676"/>
        <v/>
      </c>
      <c r="AO4971" s="11" t="str">
        <f t="shared" si="1677"/>
        <v/>
      </c>
      <c r="AP4971" s="11" t="str">
        <f t="shared" si="1678"/>
        <v/>
      </c>
      <c r="AT4971" s="11" t="str">
        <f t="shared" si="1679"/>
        <v/>
      </c>
      <c r="AU4971" s="11" t="str">
        <f t="shared" si="1680"/>
        <v/>
      </c>
      <c r="AV4971" s="11" t="str">
        <f t="shared" si="1681"/>
        <v/>
      </c>
      <c r="AW4971" s="11" t="str">
        <f t="shared" si="1682"/>
        <v/>
      </c>
      <c r="AX4971" s="11" t="str">
        <f t="shared" si="1683"/>
        <v/>
      </c>
      <c r="AY4971" s="11" t="str">
        <f t="shared" si="1684"/>
        <v/>
      </c>
      <c r="AZ4971" s="11" t="str">
        <f t="shared" si="1685"/>
        <v/>
      </c>
      <c r="BA4971" s="11" t="str">
        <f t="shared" si="1686"/>
        <v xml:space="preserve"> </v>
      </c>
      <c r="BB4971" s="11" t="str">
        <f>IFERROR(IF(AW4971="","",VLOOKUP(AW4971,SUSS!R:S,2,FALSE)),AY4971*SUSS!$M$2)</f>
        <v/>
      </c>
      <c r="BC4971" s="11" t="str">
        <f t="shared" si="1687"/>
        <v/>
      </c>
    </row>
    <row r="4972" spans="29:55">
      <c r="AC4972" s="11" t="str">
        <f t="shared" si="1667"/>
        <v/>
      </c>
      <c r="AD4972" s="11" t="str">
        <f t="shared" si="1668"/>
        <v/>
      </c>
      <c r="AE4972" s="11" t="str">
        <f t="shared" si="1669"/>
        <v/>
      </c>
      <c r="AF4972" s="11" t="str">
        <f t="shared" si="1670"/>
        <v/>
      </c>
      <c r="AG4972" s="11" t="str">
        <f t="shared" si="1671"/>
        <v/>
      </c>
      <c r="AH4972" s="11" t="str">
        <f t="shared" si="1672"/>
        <v/>
      </c>
      <c r="AI4972" s="11" t="str">
        <f t="shared" si="1673"/>
        <v/>
      </c>
      <c r="AJ4972" s="11" t="str">
        <f t="shared" si="1674"/>
        <v/>
      </c>
      <c r="AK4972" s="11" t="str">
        <f t="shared" si="1675"/>
        <v/>
      </c>
      <c r="AN4972" s="11" t="str">
        <f t="shared" si="1676"/>
        <v/>
      </c>
      <c r="AO4972" s="11" t="str">
        <f t="shared" si="1677"/>
        <v/>
      </c>
      <c r="AP4972" s="11" t="str">
        <f t="shared" si="1678"/>
        <v/>
      </c>
      <c r="AT4972" s="11" t="str">
        <f t="shared" si="1679"/>
        <v/>
      </c>
      <c r="AU4972" s="11" t="str">
        <f t="shared" si="1680"/>
        <v/>
      </c>
      <c r="AV4972" s="11" t="str">
        <f t="shared" si="1681"/>
        <v/>
      </c>
      <c r="AW4972" s="11" t="str">
        <f t="shared" si="1682"/>
        <v/>
      </c>
      <c r="AX4972" s="11" t="str">
        <f t="shared" si="1683"/>
        <v/>
      </c>
      <c r="AY4972" s="11" t="str">
        <f t="shared" si="1684"/>
        <v/>
      </c>
      <c r="AZ4972" s="11" t="str">
        <f t="shared" si="1685"/>
        <v/>
      </c>
      <c r="BA4972" s="11" t="str">
        <f t="shared" si="1686"/>
        <v xml:space="preserve"> </v>
      </c>
      <c r="BB4972" s="11" t="str">
        <f>IFERROR(IF(AW4972="","",VLOOKUP(AW4972,SUSS!R:S,2,FALSE)),AY4972*SUSS!$M$2)</f>
        <v/>
      </c>
      <c r="BC4972" s="11" t="str">
        <f t="shared" si="1687"/>
        <v/>
      </c>
    </row>
    <row r="4973" spans="29:55">
      <c r="AC4973" s="11" t="str">
        <f t="shared" si="1667"/>
        <v/>
      </c>
      <c r="AD4973" s="11" t="str">
        <f t="shared" si="1668"/>
        <v/>
      </c>
      <c r="AE4973" s="11" t="str">
        <f t="shared" si="1669"/>
        <v/>
      </c>
      <c r="AF4973" s="11" t="str">
        <f t="shared" si="1670"/>
        <v/>
      </c>
      <c r="AG4973" s="11" t="str">
        <f t="shared" si="1671"/>
        <v/>
      </c>
      <c r="AH4973" s="11" t="str">
        <f t="shared" si="1672"/>
        <v/>
      </c>
      <c r="AI4973" s="11" t="str">
        <f t="shared" si="1673"/>
        <v/>
      </c>
      <c r="AJ4973" s="11" t="str">
        <f t="shared" si="1674"/>
        <v/>
      </c>
      <c r="AK4973" s="11" t="str">
        <f t="shared" si="1675"/>
        <v/>
      </c>
      <c r="AN4973" s="11" t="str">
        <f t="shared" si="1676"/>
        <v/>
      </c>
      <c r="AO4973" s="11" t="str">
        <f t="shared" si="1677"/>
        <v/>
      </c>
      <c r="AP4973" s="11" t="str">
        <f t="shared" si="1678"/>
        <v/>
      </c>
      <c r="AT4973" s="11" t="str">
        <f t="shared" si="1679"/>
        <v/>
      </c>
      <c r="AU4973" s="11" t="str">
        <f t="shared" si="1680"/>
        <v/>
      </c>
      <c r="AV4973" s="11" t="str">
        <f t="shared" si="1681"/>
        <v/>
      </c>
      <c r="AW4973" s="11" t="str">
        <f t="shared" si="1682"/>
        <v/>
      </c>
      <c r="AX4973" s="11" t="str">
        <f t="shared" si="1683"/>
        <v/>
      </c>
      <c r="AY4973" s="11" t="str">
        <f t="shared" si="1684"/>
        <v/>
      </c>
      <c r="AZ4973" s="11" t="str">
        <f t="shared" si="1685"/>
        <v/>
      </c>
      <c r="BA4973" s="11" t="str">
        <f t="shared" si="1686"/>
        <v xml:space="preserve"> </v>
      </c>
      <c r="BB4973" s="11" t="str">
        <f>IFERROR(IF(AW4973="","",VLOOKUP(AW4973,SUSS!R:S,2,FALSE)),AY4973*SUSS!$M$2)</f>
        <v/>
      </c>
      <c r="BC4973" s="11" t="str">
        <f t="shared" si="1687"/>
        <v/>
      </c>
    </row>
    <row r="4974" spans="29:55">
      <c r="AC4974" s="11" t="str">
        <f t="shared" si="1667"/>
        <v/>
      </c>
      <c r="AD4974" s="11" t="str">
        <f t="shared" si="1668"/>
        <v/>
      </c>
      <c r="AE4974" s="11" t="str">
        <f t="shared" si="1669"/>
        <v/>
      </c>
      <c r="AF4974" s="11" t="str">
        <f t="shared" si="1670"/>
        <v/>
      </c>
      <c r="AG4974" s="11" t="str">
        <f t="shared" si="1671"/>
        <v/>
      </c>
      <c r="AH4974" s="11" t="str">
        <f t="shared" si="1672"/>
        <v/>
      </c>
      <c r="AI4974" s="11" t="str">
        <f t="shared" si="1673"/>
        <v/>
      </c>
      <c r="AJ4974" s="11" t="str">
        <f t="shared" si="1674"/>
        <v/>
      </c>
      <c r="AK4974" s="11" t="str">
        <f t="shared" si="1675"/>
        <v/>
      </c>
      <c r="AN4974" s="11" t="str">
        <f t="shared" si="1676"/>
        <v/>
      </c>
      <c r="AO4974" s="11" t="str">
        <f t="shared" si="1677"/>
        <v/>
      </c>
      <c r="AP4974" s="11" t="str">
        <f t="shared" si="1678"/>
        <v/>
      </c>
      <c r="AT4974" s="11" t="str">
        <f t="shared" si="1679"/>
        <v/>
      </c>
      <c r="AU4974" s="11" t="str">
        <f t="shared" si="1680"/>
        <v/>
      </c>
      <c r="AV4974" s="11" t="str">
        <f t="shared" si="1681"/>
        <v/>
      </c>
      <c r="AW4974" s="11" t="str">
        <f t="shared" si="1682"/>
        <v/>
      </c>
      <c r="AX4974" s="11" t="str">
        <f t="shared" si="1683"/>
        <v/>
      </c>
      <c r="AY4974" s="11" t="str">
        <f t="shared" si="1684"/>
        <v/>
      </c>
      <c r="AZ4974" s="11" t="str">
        <f t="shared" si="1685"/>
        <v/>
      </c>
      <c r="BA4974" s="11" t="str">
        <f t="shared" si="1686"/>
        <v xml:space="preserve"> </v>
      </c>
      <c r="BB4974" s="11" t="str">
        <f>IFERROR(IF(AW4974="","",VLOOKUP(AW4974,SUSS!R:S,2,FALSE)),AY4974*SUSS!$M$2)</f>
        <v/>
      </c>
      <c r="BC4974" s="11" t="str">
        <f t="shared" si="1687"/>
        <v/>
      </c>
    </row>
    <row r="4975" spans="29:55">
      <c r="AC4975" s="11" t="str">
        <f t="shared" si="1667"/>
        <v/>
      </c>
      <c r="AD4975" s="11" t="str">
        <f t="shared" si="1668"/>
        <v/>
      </c>
      <c r="AE4975" s="11" t="str">
        <f t="shared" si="1669"/>
        <v/>
      </c>
      <c r="AF4975" s="11" t="str">
        <f t="shared" si="1670"/>
        <v/>
      </c>
      <c r="AG4975" s="11" t="str">
        <f t="shared" si="1671"/>
        <v/>
      </c>
      <c r="AH4975" s="11" t="str">
        <f t="shared" si="1672"/>
        <v/>
      </c>
      <c r="AI4975" s="11" t="str">
        <f t="shared" si="1673"/>
        <v/>
      </c>
      <c r="AJ4975" s="11" t="str">
        <f t="shared" si="1674"/>
        <v/>
      </c>
      <c r="AK4975" s="11" t="str">
        <f t="shared" si="1675"/>
        <v/>
      </c>
      <c r="AN4975" s="11" t="str">
        <f t="shared" si="1676"/>
        <v/>
      </c>
      <c r="AO4975" s="11" t="str">
        <f t="shared" si="1677"/>
        <v/>
      </c>
      <c r="AP4975" s="11" t="str">
        <f t="shared" si="1678"/>
        <v/>
      </c>
      <c r="AT4975" s="11" t="str">
        <f t="shared" si="1679"/>
        <v/>
      </c>
      <c r="AU4975" s="11" t="str">
        <f t="shared" si="1680"/>
        <v/>
      </c>
      <c r="AV4975" s="11" t="str">
        <f t="shared" si="1681"/>
        <v/>
      </c>
      <c r="AW4975" s="11" t="str">
        <f t="shared" si="1682"/>
        <v/>
      </c>
      <c r="AX4975" s="11" t="str">
        <f t="shared" si="1683"/>
        <v/>
      </c>
      <c r="AY4975" s="11" t="str">
        <f t="shared" si="1684"/>
        <v/>
      </c>
      <c r="AZ4975" s="11" t="str">
        <f t="shared" si="1685"/>
        <v/>
      </c>
      <c r="BA4975" s="11" t="str">
        <f t="shared" si="1686"/>
        <v xml:space="preserve"> </v>
      </c>
      <c r="BB4975" s="11" t="str">
        <f>IFERROR(IF(AW4975="","",VLOOKUP(AW4975,SUSS!R:S,2,FALSE)),AY4975*SUSS!$M$2)</f>
        <v/>
      </c>
      <c r="BC4975" s="11" t="str">
        <f t="shared" si="1687"/>
        <v/>
      </c>
    </row>
    <row r="4976" spans="29:55">
      <c r="AC4976" s="11" t="str">
        <f t="shared" si="1667"/>
        <v/>
      </c>
      <c r="AD4976" s="11" t="str">
        <f t="shared" si="1668"/>
        <v/>
      </c>
      <c r="AE4976" s="11" t="str">
        <f t="shared" si="1669"/>
        <v/>
      </c>
      <c r="AF4976" s="11" t="str">
        <f t="shared" si="1670"/>
        <v/>
      </c>
      <c r="AG4976" s="11" t="str">
        <f t="shared" si="1671"/>
        <v/>
      </c>
      <c r="AH4976" s="11" t="str">
        <f t="shared" si="1672"/>
        <v/>
      </c>
      <c r="AI4976" s="11" t="str">
        <f t="shared" si="1673"/>
        <v/>
      </c>
      <c r="AJ4976" s="11" t="str">
        <f t="shared" si="1674"/>
        <v/>
      </c>
      <c r="AK4976" s="11" t="str">
        <f t="shared" si="1675"/>
        <v/>
      </c>
      <c r="AN4976" s="11" t="str">
        <f t="shared" si="1676"/>
        <v/>
      </c>
      <c r="AO4976" s="11" t="str">
        <f t="shared" si="1677"/>
        <v/>
      </c>
      <c r="AP4976" s="11" t="str">
        <f t="shared" si="1678"/>
        <v/>
      </c>
      <c r="AT4976" s="11" t="str">
        <f t="shared" si="1679"/>
        <v/>
      </c>
      <c r="AU4976" s="11" t="str">
        <f t="shared" si="1680"/>
        <v/>
      </c>
      <c r="AV4976" s="11" t="str">
        <f t="shared" si="1681"/>
        <v/>
      </c>
      <c r="AW4976" s="11" t="str">
        <f t="shared" si="1682"/>
        <v/>
      </c>
      <c r="AX4976" s="11" t="str">
        <f t="shared" si="1683"/>
        <v/>
      </c>
      <c r="AY4976" s="11" t="str">
        <f t="shared" si="1684"/>
        <v/>
      </c>
      <c r="AZ4976" s="11" t="str">
        <f t="shared" si="1685"/>
        <v/>
      </c>
      <c r="BA4976" s="11" t="str">
        <f t="shared" si="1686"/>
        <v xml:space="preserve"> </v>
      </c>
      <c r="BB4976" s="11" t="str">
        <f>IFERROR(IF(AW4976="","",VLOOKUP(AW4976,SUSS!R:S,2,FALSE)),AY4976*SUSS!$M$2)</f>
        <v/>
      </c>
      <c r="BC4976" s="11" t="str">
        <f t="shared" si="1687"/>
        <v/>
      </c>
    </row>
    <row r="4977" spans="29:55">
      <c r="AC4977" s="11" t="str">
        <f t="shared" si="1667"/>
        <v/>
      </c>
      <c r="AD4977" s="11" t="str">
        <f t="shared" si="1668"/>
        <v/>
      </c>
      <c r="AE4977" s="11" t="str">
        <f t="shared" si="1669"/>
        <v/>
      </c>
      <c r="AF4977" s="11" t="str">
        <f t="shared" si="1670"/>
        <v/>
      </c>
      <c r="AG4977" s="11" t="str">
        <f t="shared" si="1671"/>
        <v/>
      </c>
      <c r="AH4977" s="11" t="str">
        <f t="shared" si="1672"/>
        <v/>
      </c>
      <c r="AI4977" s="11" t="str">
        <f t="shared" si="1673"/>
        <v/>
      </c>
      <c r="AJ4977" s="11" t="str">
        <f t="shared" si="1674"/>
        <v/>
      </c>
      <c r="AK4977" s="11" t="str">
        <f t="shared" si="1675"/>
        <v/>
      </c>
      <c r="AN4977" s="11" t="str">
        <f t="shared" si="1676"/>
        <v/>
      </c>
      <c r="AO4977" s="11" t="str">
        <f t="shared" si="1677"/>
        <v/>
      </c>
      <c r="AP4977" s="11" t="str">
        <f t="shared" si="1678"/>
        <v/>
      </c>
      <c r="AT4977" s="11" t="str">
        <f t="shared" si="1679"/>
        <v/>
      </c>
      <c r="AU4977" s="11" t="str">
        <f t="shared" si="1680"/>
        <v/>
      </c>
      <c r="AV4977" s="11" t="str">
        <f t="shared" si="1681"/>
        <v/>
      </c>
      <c r="AW4977" s="11" t="str">
        <f t="shared" si="1682"/>
        <v/>
      </c>
      <c r="AX4977" s="11" t="str">
        <f t="shared" si="1683"/>
        <v/>
      </c>
      <c r="AY4977" s="11" t="str">
        <f t="shared" si="1684"/>
        <v/>
      </c>
      <c r="AZ4977" s="11" t="str">
        <f t="shared" si="1685"/>
        <v/>
      </c>
      <c r="BA4977" s="11" t="str">
        <f t="shared" si="1686"/>
        <v xml:space="preserve"> </v>
      </c>
      <c r="BB4977" s="11" t="str">
        <f>IFERROR(IF(AW4977="","",VLOOKUP(AW4977,SUSS!R:S,2,FALSE)),AY4977*SUSS!$M$2)</f>
        <v/>
      </c>
      <c r="BC4977" s="11" t="str">
        <f t="shared" si="1687"/>
        <v/>
      </c>
    </row>
    <row r="4978" spans="29:55">
      <c r="AC4978" s="11" t="str">
        <f t="shared" si="1667"/>
        <v/>
      </c>
      <c r="AD4978" s="11" t="str">
        <f t="shared" si="1668"/>
        <v/>
      </c>
      <c r="AE4978" s="11" t="str">
        <f t="shared" si="1669"/>
        <v/>
      </c>
      <c r="AF4978" s="11" t="str">
        <f t="shared" si="1670"/>
        <v/>
      </c>
      <c r="AG4978" s="11" t="str">
        <f t="shared" si="1671"/>
        <v/>
      </c>
      <c r="AH4978" s="11" t="str">
        <f t="shared" si="1672"/>
        <v/>
      </c>
      <c r="AI4978" s="11" t="str">
        <f t="shared" si="1673"/>
        <v/>
      </c>
      <c r="AJ4978" s="11" t="str">
        <f t="shared" si="1674"/>
        <v/>
      </c>
      <c r="AK4978" s="11" t="str">
        <f t="shared" si="1675"/>
        <v/>
      </c>
      <c r="AN4978" s="11" t="str">
        <f t="shared" si="1676"/>
        <v/>
      </c>
      <c r="AO4978" s="11" t="str">
        <f t="shared" si="1677"/>
        <v/>
      </c>
      <c r="AP4978" s="11" t="str">
        <f t="shared" si="1678"/>
        <v/>
      </c>
      <c r="AT4978" s="11" t="str">
        <f t="shared" si="1679"/>
        <v/>
      </c>
      <c r="AU4978" s="11" t="str">
        <f t="shared" si="1680"/>
        <v/>
      </c>
      <c r="AV4978" s="11" t="str">
        <f t="shared" si="1681"/>
        <v/>
      </c>
      <c r="AW4978" s="11" t="str">
        <f t="shared" si="1682"/>
        <v/>
      </c>
      <c r="AX4978" s="11" t="str">
        <f t="shared" si="1683"/>
        <v/>
      </c>
      <c r="AY4978" s="11" t="str">
        <f t="shared" si="1684"/>
        <v/>
      </c>
      <c r="AZ4978" s="11" t="str">
        <f t="shared" si="1685"/>
        <v/>
      </c>
      <c r="BA4978" s="11" t="str">
        <f t="shared" si="1686"/>
        <v xml:space="preserve"> </v>
      </c>
      <c r="BB4978" s="11" t="str">
        <f>IFERROR(IF(AW4978="","",VLOOKUP(AW4978,SUSS!R:S,2,FALSE)),AY4978*SUSS!$M$2)</f>
        <v/>
      </c>
      <c r="BC4978" s="11" t="str">
        <f t="shared" si="1687"/>
        <v/>
      </c>
    </row>
    <row r="4979" spans="29:55">
      <c r="AC4979" s="11" t="str">
        <f t="shared" si="1667"/>
        <v/>
      </c>
      <c r="AD4979" s="11" t="str">
        <f t="shared" si="1668"/>
        <v/>
      </c>
      <c r="AE4979" s="11" t="str">
        <f t="shared" si="1669"/>
        <v/>
      </c>
      <c r="AF4979" s="11" t="str">
        <f t="shared" si="1670"/>
        <v/>
      </c>
      <c r="AG4979" s="11" t="str">
        <f t="shared" si="1671"/>
        <v/>
      </c>
      <c r="AH4979" s="11" t="str">
        <f t="shared" si="1672"/>
        <v/>
      </c>
      <c r="AI4979" s="11" t="str">
        <f t="shared" si="1673"/>
        <v/>
      </c>
      <c r="AJ4979" s="11" t="str">
        <f t="shared" si="1674"/>
        <v/>
      </c>
      <c r="AK4979" s="11" t="str">
        <f t="shared" si="1675"/>
        <v/>
      </c>
      <c r="AN4979" s="11" t="str">
        <f t="shared" si="1676"/>
        <v/>
      </c>
      <c r="AO4979" s="11" t="str">
        <f t="shared" si="1677"/>
        <v/>
      </c>
      <c r="AP4979" s="11" t="str">
        <f t="shared" si="1678"/>
        <v/>
      </c>
      <c r="AT4979" s="11" t="str">
        <f t="shared" si="1679"/>
        <v/>
      </c>
      <c r="AU4979" s="11" t="str">
        <f t="shared" si="1680"/>
        <v/>
      </c>
      <c r="AV4979" s="11" t="str">
        <f t="shared" si="1681"/>
        <v/>
      </c>
      <c r="AW4979" s="11" t="str">
        <f t="shared" si="1682"/>
        <v/>
      </c>
      <c r="AX4979" s="11" t="str">
        <f t="shared" si="1683"/>
        <v/>
      </c>
      <c r="AY4979" s="11" t="str">
        <f t="shared" si="1684"/>
        <v/>
      </c>
      <c r="AZ4979" s="11" t="str">
        <f t="shared" si="1685"/>
        <v/>
      </c>
      <c r="BA4979" s="11" t="str">
        <f t="shared" si="1686"/>
        <v xml:space="preserve"> </v>
      </c>
      <c r="BB4979" s="11" t="str">
        <f>IFERROR(IF(AW4979="","",VLOOKUP(AW4979,SUSS!R:S,2,FALSE)),AY4979*SUSS!$M$2)</f>
        <v/>
      </c>
      <c r="BC4979" s="11" t="str">
        <f t="shared" si="1687"/>
        <v/>
      </c>
    </row>
    <row r="4980" spans="29:55">
      <c r="AC4980" s="11" t="str">
        <f t="shared" si="1667"/>
        <v/>
      </c>
      <c r="AD4980" s="11" t="str">
        <f t="shared" si="1668"/>
        <v/>
      </c>
      <c r="AE4980" s="11" t="str">
        <f t="shared" si="1669"/>
        <v/>
      </c>
      <c r="AF4980" s="11" t="str">
        <f t="shared" si="1670"/>
        <v/>
      </c>
      <c r="AG4980" s="11" t="str">
        <f t="shared" si="1671"/>
        <v/>
      </c>
      <c r="AH4980" s="11" t="str">
        <f t="shared" si="1672"/>
        <v/>
      </c>
      <c r="AI4980" s="11" t="str">
        <f t="shared" si="1673"/>
        <v/>
      </c>
      <c r="AJ4980" s="11" t="str">
        <f t="shared" si="1674"/>
        <v/>
      </c>
      <c r="AK4980" s="11" t="str">
        <f t="shared" si="1675"/>
        <v/>
      </c>
      <c r="AN4980" s="11" t="str">
        <f t="shared" si="1676"/>
        <v/>
      </c>
      <c r="AO4980" s="11" t="str">
        <f t="shared" si="1677"/>
        <v/>
      </c>
      <c r="AP4980" s="11" t="str">
        <f t="shared" si="1678"/>
        <v/>
      </c>
      <c r="AT4980" s="11" t="str">
        <f t="shared" si="1679"/>
        <v/>
      </c>
      <c r="AU4980" s="11" t="str">
        <f t="shared" si="1680"/>
        <v/>
      </c>
      <c r="AV4980" s="11" t="str">
        <f t="shared" si="1681"/>
        <v/>
      </c>
      <c r="AW4980" s="11" t="str">
        <f t="shared" si="1682"/>
        <v/>
      </c>
      <c r="AX4980" s="11" t="str">
        <f t="shared" si="1683"/>
        <v/>
      </c>
      <c r="AY4980" s="11" t="str">
        <f t="shared" si="1684"/>
        <v/>
      </c>
      <c r="AZ4980" s="11" t="str">
        <f t="shared" si="1685"/>
        <v/>
      </c>
      <c r="BA4980" s="11" t="str">
        <f t="shared" si="1686"/>
        <v xml:space="preserve"> </v>
      </c>
      <c r="BB4980" s="11" t="str">
        <f>IFERROR(IF(AW4980="","",VLOOKUP(AW4980,SUSS!R:S,2,FALSE)),AY4980*SUSS!$M$2)</f>
        <v/>
      </c>
      <c r="BC4980" s="11" t="str">
        <f t="shared" si="1687"/>
        <v/>
      </c>
    </row>
    <row r="4981" spans="29:55">
      <c r="AC4981" s="11" t="str">
        <f t="shared" si="1667"/>
        <v/>
      </c>
      <c r="AD4981" s="11" t="str">
        <f t="shared" si="1668"/>
        <v/>
      </c>
      <c r="AE4981" s="11" t="str">
        <f t="shared" si="1669"/>
        <v/>
      </c>
      <c r="AF4981" s="11" t="str">
        <f t="shared" si="1670"/>
        <v/>
      </c>
      <c r="AG4981" s="11" t="str">
        <f t="shared" si="1671"/>
        <v/>
      </c>
      <c r="AH4981" s="11" t="str">
        <f t="shared" si="1672"/>
        <v/>
      </c>
      <c r="AI4981" s="11" t="str">
        <f t="shared" si="1673"/>
        <v/>
      </c>
      <c r="AJ4981" s="11" t="str">
        <f t="shared" si="1674"/>
        <v/>
      </c>
      <c r="AK4981" s="11" t="str">
        <f t="shared" si="1675"/>
        <v/>
      </c>
      <c r="AN4981" s="11" t="str">
        <f t="shared" si="1676"/>
        <v/>
      </c>
      <c r="AO4981" s="11" t="str">
        <f t="shared" si="1677"/>
        <v/>
      </c>
      <c r="AP4981" s="11" t="str">
        <f t="shared" si="1678"/>
        <v/>
      </c>
      <c r="AT4981" s="11" t="str">
        <f t="shared" si="1679"/>
        <v/>
      </c>
      <c r="AU4981" s="11" t="str">
        <f t="shared" si="1680"/>
        <v/>
      </c>
      <c r="AV4981" s="11" t="str">
        <f t="shared" si="1681"/>
        <v/>
      </c>
      <c r="AW4981" s="11" t="str">
        <f t="shared" si="1682"/>
        <v/>
      </c>
      <c r="AX4981" s="11" t="str">
        <f t="shared" si="1683"/>
        <v/>
      </c>
      <c r="AY4981" s="11" t="str">
        <f t="shared" si="1684"/>
        <v/>
      </c>
      <c r="AZ4981" s="11" t="str">
        <f t="shared" si="1685"/>
        <v/>
      </c>
      <c r="BA4981" s="11" t="str">
        <f t="shared" si="1686"/>
        <v xml:space="preserve"> </v>
      </c>
      <c r="BB4981" s="11" t="str">
        <f>IFERROR(IF(AW4981="","",VLOOKUP(AW4981,SUSS!R:S,2,FALSE)),AY4981*SUSS!$M$2)</f>
        <v/>
      </c>
      <c r="BC4981" s="11" t="str">
        <f t="shared" si="1687"/>
        <v/>
      </c>
    </row>
    <row r="4982" spans="29:55">
      <c r="AC4982" s="11" t="str">
        <f t="shared" si="1667"/>
        <v/>
      </c>
      <c r="AD4982" s="11" t="str">
        <f t="shared" si="1668"/>
        <v/>
      </c>
      <c r="AE4982" s="11" t="str">
        <f t="shared" si="1669"/>
        <v/>
      </c>
      <c r="AF4982" s="11" t="str">
        <f t="shared" si="1670"/>
        <v/>
      </c>
      <c r="AG4982" s="11" t="str">
        <f t="shared" si="1671"/>
        <v/>
      </c>
      <c r="AH4982" s="11" t="str">
        <f t="shared" si="1672"/>
        <v/>
      </c>
      <c r="AI4982" s="11" t="str">
        <f t="shared" si="1673"/>
        <v/>
      </c>
      <c r="AJ4982" s="11" t="str">
        <f t="shared" si="1674"/>
        <v/>
      </c>
      <c r="AK4982" s="11" t="str">
        <f t="shared" si="1675"/>
        <v/>
      </c>
      <c r="AN4982" s="11" t="str">
        <f t="shared" si="1676"/>
        <v/>
      </c>
      <c r="AO4982" s="11" t="str">
        <f t="shared" si="1677"/>
        <v/>
      </c>
      <c r="AP4982" s="11" t="str">
        <f t="shared" si="1678"/>
        <v/>
      </c>
      <c r="AT4982" s="11" t="str">
        <f t="shared" si="1679"/>
        <v/>
      </c>
      <c r="AU4982" s="11" t="str">
        <f t="shared" si="1680"/>
        <v/>
      </c>
      <c r="AV4982" s="11" t="str">
        <f t="shared" si="1681"/>
        <v/>
      </c>
      <c r="AW4982" s="11" t="str">
        <f t="shared" si="1682"/>
        <v/>
      </c>
      <c r="AX4982" s="11" t="str">
        <f t="shared" si="1683"/>
        <v/>
      </c>
      <c r="AY4982" s="11" t="str">
        <f t="shared" si="1684"/>
        <v/>
      </c>
      <c r="AZ4982" s="11" t="str">
        <f t="shared" si="1685"/>
        <v/>
      </c>
      <c r="BA4982" s="11" t="str">
        <f t="shared" si="1686"/>
        <v xml:space="preserve"> </v>
      </c>
      <c r="BB4982" s="11" t="str">
        <f>IFERROR(IF(AW4982="","",VLOOKUP(AW4982,SUSS!R:S,2,FALSE)),AY4982*SUSS!$M$2)</f>
        <v/>
      </c>
      <c r="BC4982" s="11" t="str">
        <f t="shared" si="1687"/>
        <v/>
      </c>
    </row>
    <row r="4983" spans="29:55">
      <c r="AC4983" s="11" t="str">
        <f t="shared" si="1667"/>
        <v/>
      </c>
      <c r="AD4983" s="11" t="str">
        <f t="shared" si="1668"/>
        <v/>
      </c>
      <c r="AE4983" s="11" t="str">
        <f t="shared" si="1669"/>
        <v/>
      </c>
      <c r="AF4983" s="11" t="str">
        <f t="shared" si="1670"/>
        <v/>
      </c>
      <c r="AG4983" s="11" t="str">
        <f t="shared" si="1671"/>
        <v/>
      </c>
      <c r="AH4983" s="11" t="str">
        <f t="shared" si="1672"/>
        <v/>
      </c>
      <c r="AI4983" s="11" t="str">
        <f t="shared" si="1673"/>
        <v/>
      </c>
      <c r="AJ4983" s="11" t="str">
        <f t="shared" si="1674"/>
        <v/>
      </c>
      <c r="AK4983" s="11" t="str">
        <f t="shared" si="1675"/>
        <v/>
      </c>
      <c r="AN4983" s="11" t="str">
        <f t="shared" si="1676"/>
        <v/>
      </c>
      <c r="AO4983" s="11" t="str">
        <f t="shared" si="1677"/>
        <v/>
      </c>
      <c r="AP4983" s="11" t="str">
        <f t="shared" si="1678"/>
        <v/>
      </c>
      <c r="AT4983" s="11" t="str">
        <f t="shared" si="1679"/>
        <v/>
      </c>
      <c r="AU4983" s="11" t="str">
        <f t="shared" si="1680"/>
        <v/>
      </c>
      <c r="AV4983" s="11" t="str">
        <f t="shared" si="1681"/>
        <v/>
      </c>
      <c r="AW4983" s="11" t="str">
        <f t="shared" si="1682"/>
        <v/>
      </c>
      <c r="AX4983" s="11" t="str">
        <f t="shared" si="1683"/>
        <v/>
      </c>
      <c r="AY4983" s="11" t="str">
        <f t="shared" si="1684"/>
        <v/>
      </c>
      <c r="AZ4983" s="11" t="str">
        <f t="shared" si="1685"/>
        <v/>
      </c>
      <c r="BA4983" s="11" t="str">
        <f t="shared" si="1686"/>
        <v xml:space="preserve"> </v>
      </c>
      <c r="BB4983" s="11" t="str">
        <f>IFERROR(IF(AW4983="","",VLOOKUP(AW4983,SUSS!R:S,2,FALSE)),AY4983*SUSS!$M$2)</f>
        <v/>
      </c>
      <c r="BC4983" s="11" t="str">
        <f t="shared" si="1687"/>
        <v/>
      </c>
    </row>
    <row r="4984" spans="29:55">
      <c r="AC4984" s="11" t="str">
        <f t="shared" si="1667"/>
        <v/>
      </c>
      <c r="AD4984" s="11" t="str">
        <f t="shared" si="1668"/>
        <v/>
      </c>
      <c r="AE4984" s="11" t="str">
        <f t="shared" si="1669"/>
        <v/>
      </c>
      <c r="AF4984" s="11" t="str">
        <f t="shared" si="1670"/>
        <v/>
      </c>
      <c r="AG4984" s="11" t="str">
        <f t="shared" si="1671"/>
        <v/>
      </c>
      <c r="AH4984" s="11" t="str">
        <f t="shared" si="1672"/>
        <v/>
      </c>
      <c r="AI4984" s="11" t="str">
        <f t="shared" si="1673"/>
        <v/>
      </c>
      <c r="AJ4984" s="11" t="str">
        <f t="shared" si="1674"/>
        <v/>
      </c>
      <c r="AK4984" s="11" t="str">
        <f t="shared" si="1675"/>
        <v/>
      </c>
      <c r="AN4984" s="11" t="str">
        <f t="shared" si="1676"/>
        <v/>
      </c>
      <c r="AO4984" s="11" t="str">
        <f t="shared" si="1677"/>
        <v/>
      </c>
      <c r="AP4984" s="11" t="str">
        <f t="shared" si="1678"/>
        <v/>
      </c>
      <c r="AT4984" s="11" t="str">
        <f t="shared" si="1679"/>
        <v/>
      </c>
      <c r="AU4984" s="11" t="str">
        <f t="shared" si="1680"/>
        <v/>
      </c>
      <c r="AV4984" s="11" t="str">
        <f t="shared" si="1681"/>
        <v/>
      </c>
      <c r="AW4984" s="11" t="str">
        <f t="shared" si="1682"/>
        <v/>
      </c>
      <c r="AX4984" s="11" t="str">
        <f t="shared" si="1683"/>
        <v/>
      </c>
      <c r="AY4984" s="11" t="str">
        <f t="shared" si="1684"/>
        <v/>
      </c>
      <c r="AZ4984" s="11" t="str">
        <f t="shared" si="1685"/>
        <v/>
      </c>
      <c r="BA4984" s="11" t="str">
        <f t="shared" si="1686"/>
        <v xml:space="preserve"> </v>
      </c>
      <c r="BB4984" s="11" t="str">
        <f>IFERROR(IF(AW4984="","",VLOOKUP(AW4984,SUSS!R:S,2,FALSE)),AY4984*SUSS!$M$2)</f>
        <v/>
      </c>
      <c r="BC4984" s="11" t="str">
        <f t="shared" si="1687"/>
        <v/>
      </c>
    </row>
    <row r="4985" spans="29:55">
      <c r="AC4985" s="11" t="str">
        <f t="shared" si="1667"/>
        <v/>
      </c>
      <c r="AD4985" s="11" t="str">
        <f t="shared" si="1668"/>
        <v/>
      </c>
      <c r="AE4985" s="11" t="str">
        <f t="shared" si="1669"/>
        <v/>
      </c>
      <c r="AF4985" s="11" t="str">
        <f t="shared" si="1670"/>
        <v/>
      </c>
      <c r="AG4985" s="11" t="str">
        <f t="shared" si="1671"/>
        <v/>
      </c>
      <c r="AH4985" s="11" t="str">
        <f t="shared" si="1672"/>
        <v/>
      </c>
      <c r="AI4985" s="11" t="str">
        <f t="shared" si="1673"/>
        <v/>
      </c>
      <c r="AJ4985" s="11" t="str">
        <f t="shared" si="1674"/>
        <v/>
      </c>
      <c r="AK4985" s="11" t="str">
        <f t="shared" si="1675"/>
        <v/>
      </c>
      <c r="AN4985" s="11" t="str">
        <f t="shared" si="1676"/>
        <v/>
      </c>
      <c r="AO4985" s="11" t="str">
        <f t="shared" si="1677"/>
        <v/>
      </c>
      <c r="AP4985" s="11" t="str">
        <f t="shared" si="1678"/>
        <v/>
      </c>
      <c r="AT4985" s="11" t="str">
        <f t="shared" si="1679"/>
        <v/>
      </c>
      <c r="AU4985" s="11" t="str">
        <f t="shared" si="1680"/>
        <v/>
      </c>
      <c r="AV4985" s="11" t="str">
        <f t="shared" si="1681"/>
        <v/>
      </c>
      <c r="AW4985" s="11" t="str">
        <f t="shared" si="1682"/>
        <v/>
      </c>
      <c r="AX4985" s="11" t="str">
        <f t="shared" si="1683"/>
        <v/>
      </c>
      <c r="AY4985" s="11" t="str">
        <f t="shared" si="1684"/>
        <v/>
      </c>
      <c r="AZ4985" s="11" t="str">
        <f t="shared" si="1685"/>
        <v/>
      </c>
      <c r="BA4985" s="11" t="str">
        <f t="shared" si="1686"/>
        <v xml:space="preserve"> </v>
      </c>
      <c r="BB4985" s="11" t="str">
        <f>IFERROR(IF(AW4985="","",VLOOKUP(AW4985,SUSS!R:S,2,FALSE)),AY4985*SUSS!$M$2)</f>
        <v/>
      </c>
      <c r="BC4985" s="11" t="str">
        <f t="shared" si="1687"/>
        <v/>
      </c>
    </row>
    <row r="4986" spans="29:55">
      <c r="AC4986" s="11" t="str">
        <f t="shared" si="1667"/>
        <v/>
      </c>
      <c r="AD4986" s="11" t="str">
        <f t="shared" si="1668"/>
        <v/>
      </c>
      <c r="AE4986" s="11" t="str">
        <f t="shared" si="1669"/>
        <v/>
      </c>
      <c r="AF4986" s="11" t="str">
        <f t="shared" si="1670"/>
        <v/>
      </c>
      <c r="AG4986" s="11" t="str">
        <f t="shared" si="1671"/>
        <v/>
      </c>
      <c r="AH4986" s="11" t="str">
        <f t="shared" si="1672"/>
        <v/>
      </c>
      <c r="AI4986" s="11" t="str">
        <f t="shared" si="1673"/>
        <v/>
      </c>
      <c r="AJ4986" s="11" t="str">
        <f t="shared" si="1674"/>
        <v/>
      </c>
      <c r="AK4986" s="11" t="str">
        <f t="shared" si="1675"/>
        <v/>
      </c>
      <c r="AN4986" s="11" t="str">
        <f t="shared" si="1676"/>
        <v/>
      </c>
      <c r="AO4986" s="11" t="str">
        <f t="shared" si="1677"/>
        <v/>
      </c>
      <c r="AP4986" s="11" t="str">
        <f t="shared" si="1678"/>
        <v/>
      </c>
      <c r="AT4986" s="11" t="str">
        <f t="shared" si="1679"/>
        <v/>
      </c>
      <c r="AU4986" s="11" t="str">
        <f t="shared" si="1680"/>
        <v/>
      </c>
      <c r="AV4986" s="11" t="str">
        <f t="shared" si="1681"/>
        <v/>
      </c>
      <c r="AW4986" s="11" t="str">
        <f t="shared" si="1682"/>
        <v/>
      </c>
      <c r="AX4986" s="11" t="str">
        <f t="shared" si="1683"/>
        <v/>
      </c>
      <c r="AY4986" s="11" t="str">
        <f t="shared" si="1684"/>
        <v/>
      </c>
      <c r="AZ4986" s="11" t="str">
        <f t="shared" si="1685"/>
        <v/>
      </c>
      <c r="BA4986" s="11" t="str">
        <f t="shared" si="1686"/>
        <v xml:space="preserve"> </v>
      </c>
      <c r="BB4986" s="11" t="str">
        <f>IFERROR(IF(AW4986="","",VLOOKUP(AW4986,SUSS!R:S,2,FALSE)),AY4986*SUSS!$M$2)</f>
        <v/>
      </c>
      <c r="BC4986" s="11" t="str">
        <f t="shared" si="1687"/>
        <v/>
      </c>
    </row>
    <row r="4987" spans="29:55">
      <c r="AC4987" s="11" t="str">
        <f t="shared" si="1667"/>
        <v/>
      </c>
      <c r="AD4987" s="11" t="str">
        <f t="shared" si="1668"/>
        <v/>
      </c>
      <c r="AE4987" s="11" t="str">
        <f t="shared" si="1669"/>
        <v/>
      </c>
      <c r="AF4987" s="11" t="str">
        <f t="shared" si="1670"/>
        <v/>
      </c>
      <c r="AG4987" s="11" t="str">
        <f t="shared" si="1671"/>
        <v/>
      </c>
      <c r="AH4987" s="11" t="str">
        <f t="shared" si="1672"/>
        <v/>
      </c>
      <c r="AI4987" s="11" t="str">
        <f t="shared" si="1673"/>
        <v/>
      </c>
      <c r="AJ4987" s="11" t="str">
        <f t="shared" si="1674"/>
        <v/>
      </c>
      <c r="AK4987" s="11" t="str">
        <f t="shared" si="1675"/>
        <v/>
      </c>
      <c r="AN4987" s="11" t="str">
        <f t="shared" si="1676"/>
        <v/>
      </c>
      <c r="AO4987" s="11" t="str">
        <f t="shared" si="1677"/>
        <v/>
      </c>
      <c r="AP4987" s="11" t="str">
        <f t="shared" si="1678"/>
        <v/>
      </c>
      <c r="AT4987" s="11" t="str">
        <f t="shared" si="1679"/>
        <v/>
      </c>
      <c r="AU4987" s="11" t="str">
        <f t="shared" si="1680"/>
        <v/>
      </c>
      <c r="AV4987" s="11" t="str">
        <f t="shared" si="1681"/>
        <v/>
      </c>
      <c r="AW4987" s="11" t="str">
        <f t="shared" si="1682"/>
        <v/>
      </c>
      <c r="AX4987" s="11" t="str">
        <f t="shared" si="1683"/>
        <v/>
      </c>
      <c r="AY4987" s="11" t="str">
        <f t="shared" si="1684"/>
        <v/>
      </c>
      <c r="AZ4987" s="11" t="str">
        <f t="shared" si="1685"/>
        <v/>
      </c>
      <c r="BA4987" s="11" t="str">
        <f t="shared" si="1686"/>
        <v xml:space="preserve"> </v>
      </c>
      <c r="BB4987" s="11" t="str">
        <f>IFERROR(IF(AW4987="","",VLOOKUP(AW4987,SUSS!R:S,2,FALSE)),AY4987*SUSS!$M$2)</f>
        <v/>
      </c>
      <c r="BC4987" s="11" t="str">
        <f t="shared" si="1687"/>
        <v/>
      </c>
    </row>
    <row r="4988" spans="29:55">
      <c r="AC4988" s="11" t="str">
        <f t="shared" si="1667"/>
        <v/>
      </c>
      <c r="AD4988" s="11" t="str">
        <f t="shared" si="1668"/>
        <v/>
      </c>
      <c r="AE4988" s="11" t="str">
        <f t="shared" si="1669"/>
        <v/>
      </c>
      <c r="AF4988" s="11" t="str">
        <f t="shared" si="1670"/>
        <v/>
      </c>
      <c r="AG4988" s="11" t="str">
        <f t="shared" si="1671"/>
        <v/>
      </c>
      <c r="AH4988" s="11" t="str">
        <f t="shared" si="1672"/>
        <v/>
      </c>
      <c r="AI4988" s="11" t="str">
        <f t="shared" si="1673"/>
        <v/>
      </c>
      <c r="AJ4988" s="11" t="str">
        <f t="shared" si="1674"/>
        <v/>
      </c>
      <c r="AK4988" s="11" t="str">
        <f t="shared" si="1675"/>
        <v/>
      </c>
      <c r="AN4988" s="11" t="str">
        <f t="shared" si="1676"/>
        <v/>
      </c>
      <c r="AO4988" s="11" t="str">
        <f t="shared" si="1677"/>
        <v/>
      </c>
      <c r="AP4988" s="11" t="str">
        <f t="shared" si="1678"/>
        <v/>
      </c>
      <c r="AT4988" s="11" t="str">
        <f t="shared" si="1679"/>
        <v/>
      </c>
      <c r="AU4988" s="11" t="str">
        <f t="shared" si="1680"/>
        <v/>
      </c>
      <c r="AV4988" s="11" t="str">
        <f t="shared" si="1681"/>
        <v/>
      </c>
      <c r="AW4988" s="11" t="str">
        <f t="shared" si="1682"/>
        <v/>
      </c>
      <c r="AX4988" s="11" t="str">
        <f t="shared" si="1683"/>
        <v/>
      </c>
      <c r="AY4988" s="11" t="str">
        <f t="shared" si="1684"/>
        <v/>
      </c>
      <c r="AZ4988" s="11" t="str">
        <f t="shared" si="1685"/>
        <v/>
      </c>
      <c r="BA4988" s="11" t="str">
        <f t="shared" si="1686"/>
        <v xml:space="preserve"> </v>
      </c>
      <c r="BB4988" s="11" t="str">
        <f>IFERROR(IF(AW4988="","",VLOOKUP(AW4988,SUSS!R:S,2,FALSE)),AY4988*SUSS!$M$2)</f>
        <v/>
      </c>
      <c r="BC4988" s="11" t="str">
        <f t="shared" si="1687"/>
        <v/>
      </c>
    </row>
    <row r="4989" spans="29:55">
      <c r="AC4989" s="11" t="str">
        <f t="shared" si="1667"/>
        <v/>
      </c>
      <c r="AD4989" s="11" t="str">
        <f t="shared" si="1668"/>
        <v/>
      </c>
      <c r="AE4989" s="11" t="str">
        <f t="shared" si="1669"/>
        <v/>
      </c>
      <c r="AF4989" s="11" t="str">
        <f t="shared" si="1670"/>
        <v/>
      </c>
      <c r="AG4989" s="11" t="str">
        <f t="shared" si="1671"/>
        <v/>
      </c>
      <c r="AH4989" s="11" t="str">
        <f t="shared" si="1672"/>
        <v/>
      </c>
      <c r="AI4989" s="11" t="str">
        <f t="shared" si="1673"/>
        <v/>
      </c>
      <c r="AJ4989" s="11" t="str">
        <f t="shared" si="1674"/>
        <v/>
      </c>
      <c r="AK4989" s="11" t="str">
        <f t="shared" si="1675"/>
        <v/>
      </c>
      <c r="AN4989" s="11" t="str">
        <f t="shared" si="1676"/>
        <v/>
      </c>
      <c r="AO4989" s="11" t="str">
        <f t="shared" si="1677"/>
        <v/>
      </c>
      <c r="AP4989" s="11" t="str">
        <f t="shared" si="1678"/>
        <v/>
      </c>
      <c r="AT4989" s="11" t="str">
        <f t="shared" si="1679"/>
        <v/>
      </c>
      <c r="AU4989" s="11" t="str">
        <f t="shared" si="1680"/>
        <v/>
      </c>
      <c r="AV4989" s="11" t="str">
        <f t="shared" si="1681"/>
        <v/>
      </c>
      <c r="AW4989" s="11" t="str">
        <f t="shared" si="1682"/>
        <v/>
      </c>
      <c r="AX4989" s="11" t="str">
        <f t="shared" si="1683"/>
        <v/>
      </c>
      <c r="AY4989" s="11" t="str">
        <f t="shared" si="1684"/>
        <v/>
      </c>
      <c r="AZ4989" s="11" t="str">
        <f t="shared" si="1685"/>
        <v/>
      </c>
      <c r="BA4989" s="11" t="str">
        <f t="shared" si="1686"/>
        <v xml:space="preserve"> </v>
      </c>
      <c r="BB4989" s="11" t="str">
        <f>IFERROR(IF(AW4989="","",VLOOKUP(AW4989,SUSS!R:S,2,FALSE)),AY4989*SUSS!$M$2)</f>
        <v/>
      </c>
      <c r="BC4989" s="11" t="str">
        <f t="shared" si="1687"/>
        <v/>
      </c>
    </row>
    <row r="4990" spans="29:55">
      <c r="AC4990" s="11" t="str">
        <f t="shared" si="1667"/>
        <v/>
      </c>
      <c r="AD4990" s="11" t="str">
        <f t="shared" si="1668"/>
        <v/>
      </c>
      <c r="AE4990" s="11" t="str">
        <f t="shared" si="1669"/>
        <v/>
      </c>
      <c r="AF4990" s="11" t="str">
        <f t="shared" si="1670"/>
        <v/>
      </c>
      <c r="AG4990" s="11" t="str">
        <f t="shared" si="1671"/>
        <v/>
      </c>
      <c r="AH4990" s="11" t="str">
        <f t="shared" si="1672"/>
        <v/>
      </c>
      <c r="AI4990" s="11" t="str">
        <f t="shared" si="1673"/>
        <v/>
      </c>
      <c r="AJ4990" s="11" t="str">
        <f t="shared" si="1674"/>
        <v/>
      </c>
      <c r="AK4990" s="11" t="str">
        <f t="shared" si="1675"/>
        <v/>
      </c>
      <c r="AN4990" s="11" t="str">
        <f t="shared" si="1676"/>
        <v/>
      </c>
      <c r="AO4990" s="11" t="str">
        <f t="shared" si="1677"/>
        <v/>
      </c>
      <c r="AP4990" s="11" t="str">
        <f t="shared" si="1678"/>
        <v/>
      </c>
      <c r="AT4990" s="11" t="str">
        <f t="shared" si="1679"/>
        <v/>
      </c>
      <c r="AU4990" s="11" t="str">
        <f t="shared" si="1680"/>
        <v/>
      </c>
      <c r="AV4990" s="11" t="str">
        <f t="shared" si="1681"/>
        <v/>
      </c>
      <c r="AW4990" s="11" t="str">
        <f t="shared" si="1682"/>
        <v/>
      </c>
      <c r="AX4990" s="11" t="str">
        <f t="shared" si="1683"/>
        <v/>
      </c>
      <c r="AY4990" s="11" t="str">
        <f t="shared" si="1684"/>
        <v/>
      </c>
      <c r="AZ4990" s="11" t="str">
        <f t="shared" si="1685"/>
        <v/>
      </c>
      <c r="BA4990" s="11" t="str">
        <f t="shared" si="1686"/>
        <v xml:space="preserve"> </v>
      </c>
      <c r="BB4990" s="11" t="str">
        <f>IFERROR(IF(AW4990="","",VLOOKUP(AW4990,SUSS!R:S,2,FALSE)),AY4990*SUSS!$M$2)</f>
        <v/>
      </c>
      <c r="BC4990" s="11" t="str">
        <f t="shared" si="1687"/>
        <v/>
      </c>
    </row>
    <row r="4991" spans="29:55">
      <c r="AC4991" s="11" t="str">
        <f t="shared" si="1667"/>
        <v/>
      </c>
      <c r="AD4991" s="11" t="str">
        <f t="shared" si="1668"/>
        <v/>
      </c>
      <c r="AE4991" s="11" t="str">
        <f t="shared" si="1669"/>
        <v/>
      </c>
      <c r="AF4991" s="11" t="str">
        <f t="shared" si="1670"/>
        <v/>
      </c>
      <c r="AG4991" s="11" t="str">
        <f t="shared" si="1671"/>
        <v/>
      </c>
      <c r="AH4991" s="11" t="str">
        <f t="shared" si="1672"/>
        <v/>
      </c>
      <c r="AI4991" s="11" t="str">
        <f t="shared" si="1673"/>
        <v/>
      </c>
      <c r="AJ4991" s="11" t="str">
        <f t="shared" si="1674"/>
        <v/>
      </c>
      <c r="AK4991" s="11" t="str">
        <f t="shared" si="1675"/>
        <v/>
      </c>
      <c r="AN4991" s="11" t="str">
        <f t="shared" si="1676"/>
        <v/>
      </c>
      <c r="AO4991" s="11" t="str">
        <f t="shared" si="1677"/>
        <v/>
      </c>
      <c r="AP4991" s="11" t="str">
        <f t="shared" si="1678"/>
        <v/>
      </c>
      <c r="AT4991" s="11" t="str">
        <f t="shared" si="1679"/>
        <v/>
      </c>
      <c r="AU4991" s="11" t="str">
        <f t="shared" si="1680"/>
        <v/>
      </c>
      <c r="AV4991" s="11" t="str">
        <f t="shared" si="1681"/>
        <v/>
      </c>
      <c r="AW4991" s="11" t="str">
        <f t="shared" si="1682"/>
        <v/>
      </c>
      <c r="AX4991" s="11" t="str">
        <f t="shared" si="1683"/>
        <v/>
      </c>
      <c r="AY4991" s="11" t="str">
        <f t="shared" si="1684"/>
        <v/>
      </c>
      <c r="AZ4991" s="11" t="str">
        <f t="shared" si="1685"/>
        <v/>
      </c>
      <c r="BA4991" s="11" t="str">
        <f t="shared" si="1686"/>
        <v xml:space="preserve"> </v>
      </c>
      <c r="BB4991" s="11" t="str">
        <f>IFERROR(IF(AW4991="","",VLOOKUP(AW4991,SUSS!R:S,2,FALSE)),AY4991*SUSS!$M$2)</f>
        <v/>
      </c>
      <c r="BC4991" s="11" t="str">
        <f t="shared" si="1687"/>
        <v/>
      </c>
    </row>
    <row r="4992" spans="29:55">
      <c r="AC4992" s="11" t="str">
        <f t="shared" si="1667"/>
        <v/>
      </c>
      <c r="AD4992" s="11" t="str">
        <f t="shared" si="1668"/>
        <v/>
      </c>
      <c r="AE4992" s="11" t="str">
        <f t="shared" si="1669"/>
        <v/>
      </c>
      <c r="AF4992" s="11" t="str">
        <f t="shared" si="1670"/>
        <v/>
      </c>
      <c r="AG4992" s="11" t="str">
        <f t="shared" si="1671"/>
        <v/>
      </c>
      <c r="AH4992" s="11" t="str">
        <f t="shared" si="1672"/>
        <v/>
      </c>
      <c r="AI4992" s="11" t="str">
        <f t="shared" si="1673"/>
        <v/>
      </c>
      <c r="AJ4992" s="11" t="str">
        <f t="shared" si="1674"/>
        <v/>
      </c>
      <c r="AK4992" s="11" t="str">
        <f t="shared" si="1675"/>
        <v/>
      </c>
      <c r="AN4992" s="11" t="str">
        <f t="shared" si="1676"/>
        <v/>
      </c>
      <c r="AO4992" s="11" t="str">
        <f t="shared" si="1677"/>
        <v/>
      </c>
      <c r="AP4992" s="11" t="str">
        <f t="shared" si="1678"/>
        <v/>
      </c>
      <c r="AT4992" s="11" t="str">
        <f t="shared" si="1679"/>
        <v/>
      </c>
      <c r="AU4992" s="11" t="str">
        <f t="shared" si="1680"/>
        <v/>
      </c>
      <c r="AV4992" s="11" t="str">
        <f t="shared" si="1681"/>
        <v/>
      </c>
      <c r="AW4992" s="11" t="str">
        <f t="shared" si="1682"/>
        <v/>
      </c>
      <c r="AX4992" s="11" t="str">
        <f t="shared" si="1683"/>
        <v/>
      </c>
      <c r="AY4992" s="11" t="str">
        <f t="shared" si="1684"/>
        <v/>
      </c>
      <c r="AZ4992" s="11" t="str">
        <f t="shared" si="1685"/>
        <v/>
      </c>
      <c r="BA4992" s="11" t="str">
        <f t="shared" si="1686"/>
        <v xml:space="preserve"> </v>
      </c>
      <c r="BB4992" s="11" t="str">
        <f>IFERROR(IF(AW4992="","",VLOOKUP(AW4992,SUSS!R:S,2,FALSE)),AY4992*SUSS!$M$2)</f>
        <v/>
      </c>
      <c r="BC4992" s="11" t="str">
        <f t="shared" si="1687"/>
        <v/>
      </c>
    </row>
    <row r="4993" spans="29:55">
      <c r="AC4993" s="11" t="str">
        <f t="shared" si="1667"/>
        <v/>
      </c>
      <c r="AD4993" s="11" t="str">
        <f t="shared" si="1668"/>
        <v/>
      </c>
      <c r="AE4993" s="11" t="str">
        <f t="shared" si="1669"/>
        <v/>
      </c>
      <c r="AF4993" s="11" t="str">
        <f t="shared" si="1670"/>
        <v/>
      </c>
      <c r="AG4993" s="11" t="str">
        <f t="shared" si="1671"/>
        <v/>
      </c>
      <c r="AH4993" s="11" t="str">
        <f t="shared" si="1672"/>
        <v/>
      </c>
      <c r="AI4993" s="11" t="str">
        <f t="shared" si="1673"/>
        <v/>
      </c>
      <c r="AJ4993" s="11" t="str">
        <f t="shared" si="1674"/>
        <v/>
      </c>
      <c r="AK4993" s="11" t="str">
        <f t="shared" si="1675"/>
        <v/>
      </c>
      <c r="AN4993" s="11" t="str">
        <f t="shared" si="1676"/>
        <v/>
      </c>
      <c r="AO4993" s="11" t="str">
        <f t="shared" si="1677"/>
        <v/>
      </c>
      <c r="AP4993" s="11" t="str">
        <f t="shared" si="1678"/>
        <v/>
      </c>
      <c r="AT4993" s="11" t="str">
        <f t="shared" si="1679"/>
        <v/>
      </c>
      <c r="AU4993" s="11" t="str">
        <f t="shared" si="1680"/>
        <v/>
      </c>
      <c r="AV4993" s="11" t="str">
        <f t="shared" si="1681"/>
        <v/>
      </c>
      <c r="AW4993" s="11" t="str">
        <f t="shared" si="1682"/>
        <v/>
      </c>
      <c r="AX4993" s="11" t="str">
        <f t="shared" si="1683"/>
        <v/>
      </c>
      <c r="AY4993" s="11" t="str">
        <f t="shared" si="1684"/>
        <v/>
      </c>
      <c r="AZ4993" s="11" t="str">
        <f t="shared" si="1685"/>
        <v/>
      </c>
      <c r="BA4993" s="11" t="str">
        <f t="shared" si="1686"/>
        <v xml:space="preserve"> </v>
      </c>
      <c r="BB4993" s="11" t="str">
        <f>IFERROR(IF(AW4993="","",VLOOKUP(AW4993,SUSS!R:S,2,FALSE)),AY4993*SUSS!$M$2)</f>
        <v/>
      </c>
      <c r="BC4993" s="11" t="str">
        <f t="shared" si="1687"/>
        <v/>
      </c>
    </row>
    <row r="4994" spans="29:55">
      <c r="AC4994" s="11" t="str">
        <f t="shared" si="1667"/>
        <v/>
      </c>
      <c r="AD4994" s="11" t="str">
        <f t="shared" si="1668"/>
        <v/>
      </c>
      <c r="AE4994" s="11" t="str">
        <f t="shared" si="1669"/>
        <v/>
      </c>
      <c r="AF4994" s="11" t="str">
        <f t="shared" si="1670"/>
        <v/>
      </c>
      <c r="AG4994" s="11" t="str">
        <f t="shared" si="1671"/>
        <v/>
      </c>
      <c r="AH4994" s="11" t="str">
        <f t="shared" si="1672"/>
        <v/>
      </c>
      <c r="AI4994" s="11" t="str">
        <f t="shared" si="1673"/>
        <v/>
      </c>
      <c r="AJ4994" s="11" t="str">
        <f t="shared" si="1674"/>
        <v/>
      </c>
      <c r="AK4994" s="11" t="str">
        <f t="shared" si="1675"/>
        <v/>
      </c>
      <c r="AN4994" s="11" t="str">
        <f t="shared" si="1676"/>
        <v/>
      </c>
      <c r="AO4994" s="11" t="str">
        <f t="shared" si="1677"/>
        <v/>
      </c>
      <c r="AP4994" s="11" t="str">
        <f t="shared" si="1678"/>
        <v/>
      </c>
      <c r="AT4994" s="11" t="str">
        <f t="shared" si="1679"/>
        <v/>
      </c>
      <c r="AU4994" s="11" t="str">
        <f t="shared" si="1680"/>
        <v/>
      </c>
      <c r="AV4994" s="11" t="str">
        <f t="shared" si="1681"/>
        <v/>
      </c>
      <c r="AW4994" s="11" t="str">
        <f t="shared" si="1682"/>
        <v/>
      </c>
      <c r="AX4994" s="11" t="str">
        <f t="shared" si="1683"/>
        <v/>
      </c>
      <c r="AY4994" s="11" t="str">
        <f t="shared" si="1684"/>
        <v/>
      </c>
      <c r="AZ4994" s="11" t="str">
        <f t="shared" si="1685"/>
        <v/>
      </c>
      <c r="BA4994" s="11" t="str">
        <f t="shared" si="1686"/>
        <v xml:space="preserve"> </v>
      </c>
      <c r="BB4994" s="11" t="str">
        <f>IFERROR(IF(AW4994="","",VLOOKUP(AW4994,SUSS!R:S,2,FALSE)),AY4994*SUSS!$M$2)</f>
        <v/>
      </c>
      <c r="BC4994" s="11" t="str">
        <f t="shared" si="1687"/>
        <v/>
      </c>
    </row>
    <row r="4995" spans="29:55">
      <c r="AC4995" s="11" t="str">
        <f t="shared" si="1667"/>
        <v/>
      </c>
      <c r="AD4995" s="11" t="str">
        <f t="shared" si="1668"/>
        <v/>
      </c>
      <c r="AE4995" s="11" t="str">
        <f t="shared" si="1669"/>
        <v/>
      </c>
      <c r="AF4995" s="11" t="str">
        <f t="shared" si="1670"/>
        <v/>
      </c>
      <c r="AG4995" s="11" t="str">
        <f t="shared" si="1671"/>
        <v/>
      </c>
      <c r="AH4995" s="11" t="str">
        <f t="shared" si="1672"/>
        <v/>
      </c>
      <c r="AI4995" s="11" t="str">
        <f t="shared" si="1673"/>
        <v/>
      </c>
      <c r="AJ4995" s="11" t="str">
        <f t="shared" si="1674"/>
        <v/>
      </c>
      <c r="AK4995" s="11" t="str">
        <f t="shared" si="1675"/>
        <v/>
      </c>
      <c r="AN4995" s="11" t="str">
        <f t="shared" si="1676"/>
        <v/>
      </c>
      <c r="AO4995" s="11" t="str">
        <f t="shared" si="1677"/>
        <v/>
      </c>
      <c r="AP4995" s="11" t="str">
        <f t="shared" si="1678"/>
        <v/>
      </c>
      <c r="AT4995" s="11" t="str">
        <f t="shared" si="1679"/>
        <v/>
      </c>
      <c r="AU4995" s="11" t="str">
        <f t="shared" si="1680"/>
        <v/>
      </c>
      <c r="AV4995" s="11" t="str">
        <f t="shared" si="1681"/>
        <v/>
      </c>
      <c r="AW4995" s="11" t="str">
        <f t="shared" si="1682"/>
        <v/>
      </c>
      <c r="AX4995" s="11" t="str">
        <f t="shared" si="1683"/>
        <v/>
      </c>
      <c r="AY4995" s="11" t="str">
        <f t="shared" si="1684"/>
        <v/>
      </c>
      <c r="AZ4995" s="11" t="str">
        <f t="shared" si="1685"/>
        <v/>
      </c>
      <c r="BA4995" s="11" t="str">
        <f t="shared" si="1686"/>
        <v xml:space="preserve"> </v>
      </c>
      <c r="BB4995" s="11" t="str">
        <f>IFERROR(IF(AW4995="","",VLOOKUP(AW4995,SUSS!R:S,2,FALSE)),AY4995*SUSS!$M$2)</f>
        <v/>
      </c>
      <c r="BC4995" s="11" t="str">
        <f t="shared" si="1687"/>
        <v/>
      </c>
    </row>
    <row r="4996" spans="29:55">
      <c r="AC4996" s="11" t="str">
        <f t="shared" si="1667"/>
        <v/>
      </c>
      <c r="AD4996" s="11" t="str">
        <f t="shared" si="1668"/>
        <v/>
      </c>
      <c r="AE4996" s="11" t="str">
        <f t="shared" si="1669"/>
        <v/>
      </c>
      <c r="AF4996" s="11" t="str">
        <f t="shared" si="1670"/>
        <v/>
      </c>
      <c r="AG4996" s="11" t="str">
        <f t="shared" si="1671"/>
        <v/>
      </c>
      <c r="AH4996" s="11" t="str">
        <f t="shared" si="1672"/>
        <v/>
      </c>
      <c r="AI4996" s="11" t="str">
        <f t="shared" si="1673"/>
        <v/>
      </c>
      <c r="AJ4996" s="11" t="str">
        <f t="shared" si="1674"/>
        <v/>
      </c>
      <c r="AK4996" s="11" t="str">
        <f t="shared" si="1675"/>
        <v/>
      </c>
      <c r="AN4996" s="11" t="str">
        <f t="shared" si="1676"/>
        <v/>
      </c>
      <c r="AO4996" s="11" t="str">
        <f t="shared" si="1677"/>
        <v/>
      </c>
      <c r="AP4996" s="11" t="str">
        <f t="shared" si="1678"/>
        <v/>
      </c>
      <c r="AT4996" s="11" t="str">
        <f t="shared" si="1679"/>
        <v/>
      </c>
      <c r="AU4996" s="11" t="str">
        <f t="shared" si="1680"/>
        <v/>
      </c>
      <c r="AV4996" s="11" t="str">
        <f t="shared" si="1681"/>
        <v/>
      </c>
      <c r="AW4996" s="11" t="str">
        <f t="shared" si="1682"/>
        <v/>
      </c>
      <c r="AX4996" s="11" t="str">
        <f t="shared" si="1683"/>
        <v/>
      </c>
      <c r="AY4996" s="11" t="str">
        <f t="shared" si="1684"/>
        <v/>
      </c>
      <c r="AZ4996" s="11" t="str">
        <f t="shared" si="1685"/>
        <v/>
      </c>
      <c r="BA4996" s="11" t="str">
        <f t="shared" si="1686"/>
        <v xml:space="preserve"> </v>
      </c>
      <c r="BB4996" s="11" t="str">
        <f>IFERROR(IF(AW4996="","",VLOOKUP(AW4996,SUSS!R:S,2,FALSE)),AY4996*SUSS!$M$2)</f>
        <v/>
      </c>
      <c r="BC4996" s="11" t="str">
        <f t="shared" si="1687"/>
        <v/>
      </c>
    </row>
    <row r="4997" spans="29:55">
      <c r="AC4997" s="11" t="str">
        <f t="shared" si="1667"/>
        <v/>
      </c>
      <c r="AD4997" s="11" t="str">
        <f t="shared" si="1668"/>
        <v/>
      </c>
      <c r="AE4997" s="11" t="str">
        <f t="shared" si="1669"/>
        <v/>
      </c>
      <c r="AF4997" s="11" t="str">
        <f t="shared" si="1670"/>
        <v/>
      </c>
      <c r="AG4997" s="11" t="str">
        <f t="shared" si="1671"/>
        <v/>
      </c>
      <c r="AH4997" s="11" t="str">
        <f t="shared" si="1672"/>
        <v/>
      </c>
      <c r="AI4997" s="11" t="str">
        <f t="shared" si="1673"/>
        <v/>
      </c>
      <c r="AJ4997" s="11" t="str">
        <f t="shared" si="1674"/>
        <v/>
      </c>
      <c r="AK4997" s="11" t="str">
        <f t="shared" si="1675"/>
        <v/>
      </c>
      <c r="AN4997" s="11" t="str">
        <f t="shared" si="1676"/>
        <v/>
      </c>
      <c r="AO4997" s="11" t="str">
        <f t="shared" si="1677"/>
        <v/>
      </c>
      <c r="AP4997" s="11" t="str">
        <f t="shared" si="1678"/>
        <v/>
      </c>
      <c r="AT4997" s="11" t="str">
        <f t="shared" si="1679"/>
        <v/>
      </c>
      <c r="AU4997" s="11" t="str">
        <f t="shared" si="1680"/>
        <v/>
      </c>
      <c r="AV4997" s="11" t="str">
        <f t="shared" si="1681"/>
        <v/>
      </c>
      <c r="AW4997" s="11" t="str">
        <f t="shared" si="1682"/>
        <v/>
      </c>
      <c r="AX4997" s="11" t="str">
        <f t="shared" si="1683"/>
        <v/>
      </c>
      <c r="AY4997" s="11" t="str">
        <f t="shared" si="1684"/>
        <v/>
      </c>
      <c r="AZ4997" s="11" t="str">
        <f t="shared" si="1685"/>
        <v/>
      </c>
      <c r="BA4997" s="11" t="str">
        <f t="shared" si="1686"/>
        <v xml:space="preserve"> </v>
      </c>
      <c r="BB4997" s="11" t="str">
        <f>IFERROR(IF(AW4997="","",VLOOKUP(AW4997,SUSS!R:S,2,FALSE)),AY4997*SUSS!$M$2)</f>
        <v/>
      </c>
      <c r="BC4997" s="11" t="str">
        <f t="shared" si="1687"/>
        <v/>
      </c>
    </row>
    <row r="4998" spans="29:55">
      <c r="AC4998" s="11" t="str">
        <f t="shared" si="1667"/>
        <v/>
      </c>
      <c r="AD4998" s="11" t="str">
        <f t="shared" si="1668"/>
        <v/>
      </c>
      <c r="AE4998" s="11" t="str">
        <f t="shared" si="1669"/>
        <v/>
      </c>
      <c r="AF4998" s="11" t="str">
        <f t="shared" si="1670"/>
        <v/>
      </c>
      <c r="AG4998" s="11" t="str">
        <f t="shared" si="1671"/>
        <v/>
      </c>
      <c r="AH4998" s="11" t="str">
        <f t="shared" si="1672"/>
        <v/>
      </c>
      <c r="AI4998" s="11" t="str">
        <f t="shared" si="1673"/>
        <v/>
      </c>
      <c r="AJ4998" s="11" t="str">
        <f t="shared" si="1674"/>
        <v/>
      </c>
      <c r="AK4998" s="11" t="str">
        <f t="shared" si="1675"/>
        <v/>
      </c>
      <c r="AN4998" s="11" t="str">
        <f t="shared" si="1676"/>
        <v/>
      </c>
      <c r="AO4998" s="11" t="str">
        <f t="shared" si="1677"/>
        <v/>
      </c>
      <c r="AP4998" s="11" t="str">
        <f t="shared" si="1678"/>
        <v/>
      </c>
      <c r="AT4998" s="11" t="str">
        <f t="shared" si="1679"/>
        <v/>
      </c>
      <c r="AU4998" s="11" t="str">
        <f t="shared" si="1680"/>
        <v/>
      </c>
      <c r="AV4998" s="11" t="str">
        <f t="shared" si="1681"/>
        <v/>
      </c>
      <c r="AW4998" s="11" t="str">
        <f t="shared" si="1682"/>
        <v/>
      </c>
      <c r="AX4998" s="11" t="str">
        <f t="shared" si="1683"/>
        <v/>
      </c>
      <c r="AY4998" s="11" t="str">
        <f t="shared" si="1684"/>
        <v/>
      </c>
      <c r="AZ4998" s="11" t="str">
        <f t="shared" si="1685"/>
        <v/>
      </c>
      <c r="BA4998" s="11" t="str">
        <f t="shared" si="1686"/>
        <v xml:space="preserve"> </v>
      </c>
      <c r="BB4998" s="11" t="str">
        <f>IFERROR(IF(AW4998="","",VLOOKUP(AW4998,SUSS!R:S,2,FALSE)),AY4998*SUSS!$M$2)</f>
        <v/>
      </c>
      <c r="BC4998" s="11" t="str">
        <f t="shared" si="1687"/>
        <v/>
      </c>
    </row>
    <row r="4999" spans="29:55">
      <c r="AC4999" s="11" t="str">
        <f t="shared" si="1667"/>
        <v/>
      </c>
      <c r="AD4999" s="11" t="str">
        <f t="shared" si="1668"/>
        <v/>
      </c>
      <c r="AE4999" s="11" t="str">
        <f t="shared" si="1669"/>
        <v/>
      </c>
      <c r="AF4999" s="11" t="str">
        <f t="shared" si="1670"/>
        <v/>
      </c>
      <c r="AG4999" s="11" t="str">
        <f t="shared" si="1671"/>
        <v/>
      </c>
      <c r="AH4999" s="11" t="str">
        <f t="shared" si="1672"/>
        <v/>
      </c>
      <c r="AI4999" s="11" t="str">
        <f t="shared" si="1673"/>
        <v/>
      </c>
      <c r="AJ4999" s="11" t="str">
        <f t="shared" si="1674"/>
        <v/>
      </c>
      <c r="AK4999" s="11" t="str">
        <f t="shared" si="1675"/>
        <v/>
      </c>
      <c r="AN4999" s="11" t="str">
        <f t="shared" si="1676"/>
        <v/>
      </c>
      <c r="AO4999" s="11" t="str">
        <f t="shared" si="1677"/>
        <v/>
      </c>
      <c r="AP4999" s="11" t="str">
        <f t="shared" si="1678"/>
        <v/>
      </c>
      <c r="AT4999" s="11" t="str">
        <f t="shared" si="1679"/>
        <v/>
      </c>
      <c r="AU4999" s="11" t="str">
        <f t="shared" si="1680"/>
        <v/>
      </c>
      <c r="AV4999" s="11" t="str">
        <f t="shared" si="1681"/>
        <v/>
      </c>
      <c r="AW4999" s="11" t="str">
        <f t="shared" si="1682"/>
        <v/>
      </c>
      <c r="AX4999" s="11" t="str">
        <f t="shared" si="1683"/>
        <v/>
      </c>
      <c r="AY4999" s="11" t="str">
        <f t="shared" si="1684"/>
        <v/>
      </c>
      <c r="AZ4999" s="11" t="str">
        <f t="shared" si="1685"/>
        <v/>
      </c>
      <c r="BA4999" s="11" t="str">
        <f t="shared" si="1686"/>
        <v xml:space="preserve"> </v>
      </c>
      <c r="BB4999" s="11" t="str">
        <f>IFERROR(IF(AW4999="","",VLOOKUP(AW4999,SUSS!R:S,2,FALSE)),AY4999*SUSS!$M$2)</f>
        <v/>
      </c>
      <c r="BC4999" s="11" t="str">
        <f t="shared" si="1687"/>
        <v/>
      </c>
    </row>
    <row r="5000" spans="29:55">
      <c r="AC5000" s="11" t="str">
        <f t="shared" si="1667"/>
        <v/>
      </c>
      <c r="AD5000" s="11" t="str">
        <f t="shared" si="1668"/>
        <v/>
      </c>
      <c r="AE5000" s="11" t="str">
        <f t="shared" si="1669"/>
        <v/>
      </c>
      <c r="AF5000" s="11" t="str">
        <f t="shared" si="1670"/>
        <v/>
      </c>
      <c r="AG5000" s="11" t="str">
        <f t="shared" si="1671"/>
        <v/>
      </c>
      <c r="AH5000" s="11" t="str">
        <f t="shared" si="1672"/>
        <v/>
      </c>
      <c r="AI5000" s="11" t="str">
        <f t="shared" si="1673"/>
        <v/>
      </c>
      <c r="AJ5000" s="11" t="str">
        <f t="shared" si="1674"/>
        <v/>
      </c>
      <c r="AK5000" s="11" t="str">
        <f t="shared" si="1675"/>
        <v/>
      </c>
      <c r="AN5000" s="11" t="str">
        <f t="shared" si="1676"/>
        <v/>
      </c>
      <c r="AO5000" s="11" t="str">
        <f t="shared" si="1677"/>
        <v/>
      </c>
      <c r="AP5000" s="11" t="str">
        <f t="shared" si="1678"/>
        <v/>
      </c>
      <c r="AT5000" s="11" t="str">
        <f t="shared" si="1679"/>
        <v/>
      </c>
      <c r="AU5000" s="11" t="str">
        <f t="shared" si="1680"/>
        <v/>
      </c>
      <c r="AV5000" s="11" t="str">
        <f t="shared" si="1681"/>
        <v/>
      </c>
      <c r="AW5000" s="11" t="str">
        <f t="shared" si="1682"/>
        <v/>
      </c>
      <c r="AX5000" s="11" t="str">
        <f t="shared" si="1683"/>
        <v/>
      </c>
      <c r="AY5000" s="11" t="str">
        <f t="shared" si="1684"/>
        <v/>
      </c>
      <c r="AZ5000" s="11" t="str">
        <f t="shared" si="1685"/>
        <v/>
      </c>
      <c r="BA5000" s="11" t="str">
        <f t="shared" si="1686"/>
        <v xml:space="preserve"> </v>
      </c>
      <c r="BB5000" s="11" t="str">
        <f>IFERROR(IF(AW5000="","",VLOOKUP(AW5000,SUSS!R:S,2,FALSE)),AY5000*SUSS!$M$2)</f>
        <v/>
      </c>
      <c r="BC5000" s="11" t="str">
        <f t="shared" si="1687"/>
        <v/>
      </c>
    </row>
    <row r="5001" spans="29:55">
      <c r="AC5001" s="11" t="str">
        <f t="shared" si="1667"/>
        <v/>
      </c>
      <c r="AD5001" s="11" t="str">
        <f t="shared" si="1668"/>
        <v/>
      </c>
      <c r="AE5001" s="11" t="str">
        <f t="shared" si="1669"/>
        <v/>
      </c>
      <c r="AF5001" s="11" t="str">
        <f t="shared" si="1670"/>
        <v/>
      </c>
      <c r="AG5001" s="11" t="str">
        <f t="shared" si="1671"/>
        <v/>
      </c>
      <c r="AH5001" s="11" t="str">
        <f t="shared" si="1672"/>
        <v/>
      </c>
      <c r="AI5001" s="11" t="str">
        <f t="shared" si="1673"/>
        <v/>
      </c>
      <c r="AJ5001" s="11" t="str">
        <f t="shared" si="1674"/>
        <v/>
      </c>
      <c r="AK5001" s="11" t="str">
        <f t="shared" si="1675"/>
        <v/>
      </c>
      <c r="AN5001" s="11" t="str">
        <f t="shared" si="1676"/>
        <v/>
      </c>
      <c r="AO5001" s="11" t="str">
        <f t="shared" si="1677"/>
        <v/>
      </c>
      <c r="AP5001" s="11" t="str">
        <f t="shared" si="1678"/>
        <v/>
      </c>
      <c r="AT5001" s="11" t="str">
        <f t="shared" si="1679"/>
        <v/>
      </c>
      <c r="AU5001" s="11" t="str">
        <f t="shared" si="1680"/>
        <v/>
      </c>
      <c r="AV5001" s="11" t="str">
        <f t="shared" si="1681"/>
        <v/>
      </c>
      <c r="AW5001" s="11" t="str">
        <f t="shared" si="1682"/>
        <v/>
      </c>
      <c r="AX5001" s="11" t="str">
        <f t="shared" si="1683"/>
        <v/>
      </c>
      <c r="AY5001" s="11" t="str">
        <f t="shared" si="1684"/>
        <v/>
      </c>
      <c r="AZ5001" s="11" t="str">
        <f t="shared" si="1685"/>
        <v/>
      </c>
      <c r="BA5001" s="11" t="str">
        <f t="shared" si="1686"/>
        <v xml:space="preserve"> </v>
      </c>
      <c r="BB5001" s="11" t="str">
        <f>IFERROR(IF(AW5001="","",VLOOKUP(AW5001,SUSS!R:S,2,FALSE)),AY5001*SUSS!$M$2)</f>
        <v/>
      </c>
      <c r="BC5001" s="11" t="str">
        <f t="shared" si="1687"/>
        <v/>
      </c>
    </row>
    <row r="5002" spans="29:55">
      <c r="AC5002" s="11" t="str">
        <f t="shared" si="1667"/>
        <v/>
      </c>
      <c r="AD5002" s="11" t="str">
        <f t="shared" si="1668"/>
        <v/>
      </c>
      <c r="AE5002" s="11" t="str">
        <f t="shared" si="1669"/>
        <v/>
      </c>
      <c r="AF5002" s="11" t="str">
        <f t="shared" si="1670"/>
        <v/>
      </c>
      <c r="AG5002" s="11" t="str">
        <f t="shared" si="1671"/>
        <v/>
      </c>
      <c r="AH5002" s="11" t="str">
        <f t="shared" si="1672"/>
        <v/>
      </c>
      <c r="AI5002" s="11" t="str">
        <f t="shared" si="1673"/>
        <v/>
      </c>
      <c r="AJ5002" s="11" t="str">
        <f t="shared" si="1674"/>
        <v/>
      </c>
      <c r="AK5002" s="11" t="str">
        <f t="shared" si="1675"/>
        <v/>
      </c>
      <c r="AN5002" s="11" t="str">
        <f t="shared" si="1676"/>
        <v/>
      </c>
      <c r="AO5002" s="11" t="str">
        <f t="shared" si="1677"/>
        <v/>
      </c>
      <c r="AP5002" s="11" t="str">
        <f t="shared" si="1678"/>
        <v/>
      </c>
      <c r="AT5002" s="11" t="str">
        <f t="shared" si="1679"/>
        <v/>
      </c>
      <c r="AU5002" s="11" t="str">
        <f t="shared" si="1680"/>
        <v/>
      </c>
      <c r="AV5002" s="11" t="str">
        <f t="shared" si="1681"/>
        <v/>
      </c>
      <c r="AW5002" s="11" t="str">
        <f t="shared" si="1682"/>
        <v/>
      </c>
      <c r="AX5002" s="11" t="str">
        <f t="shared" si="1683"/>
        <v/>
      </c>
      <c r="AY5002" s="11" t="str">
        <f t="shared" si="1684"/>
        <v/>
      </c>
      <c r="AZ5002" s="11" t="str">
        <f t="shared" si="1685"/>
        <v/>
      </c>
      <c r="BA5002" s="11" t="str">
        <f t="shared" si="1686"/>
        <v xml:space="preserve"> </v>
      </c>
      <c r="BB5002" s="11" t="str">
        <f>IFERROR(IF(AW5002="","",VLOOKUP(AW5002,SUSS!R:S,2,FALSE)),AY5002*SUSS!$M$2)</f>
        <v/>
      </c>
      <c r="BC5002" s="11" t="str">
        <f t="shared" si="1687"/>
        <v/>
      </c>
    </row>
    <row r="5003" spans="29:55">
      <c r="AC5003" s="11" t="str">
        <f t="shared" si="1667"/>
        <v/>
      </c>
      <c r="AD5003" s="11" t="str">
        <f t="shared" si="1668"/>
        <v/>
      </c>
      <c r="AE5003" s="11" t="str">
        <f t="shared" si="1669"/>
        <v/>
      </c>
      <c r="AF5003" s="11" t="str">
        <f t="shared" si="1670"/>
        <v/>
      </c>
      <c r="AG5003" s="11" t="str">
        <f t="shared" si="1671"/>
        <v/>
      </c>
      <c r="AH5003" s="11" t="str">
        <f t="shared" si="1672"/>
        <v/>
      </c>
      <c r="AI5003" s="11" t="str">
        <f t="shared" si="1673"/>
        <v/>
      </c>
      <c r="AJ5003" s="11" t="str">
        <f t="shared" si="1674"/>
        <v/>
      </c>
      <c r="AK5003" s="11" t="str">
        <f t="shared" si="1675"/>
        <v/>
      </c>
      <c r="AN5003" s="11" t="str">
        <f t="shared" si="1676"/>
        <v/>
      </c>
      <c r="AO5003" s="11" t="str">
        <f t="shared" si="1677"/>
        <v/>
      </c>
      <c r="AP5003" s="11" t="str">
        <f t="shared" si="1678"/>
        <v/>
      </c>
      <c r="AT5003" s="11" t="str">
        <f t="shared" si="1679"/>
        <v/>
      </c>
      <c r="AU5003" s="11" t="str">
        <f t="shared" si="1680"/>
        <v/>
      </c>
      <c r="AV5003" s="11" t="str">
        <f t="shared" si="1681"/>
        <v/>
      </c>
      <c r="AW5003" s="11" t="str">
        <f t="shared" si="1682"/>
        <v/>
      </c>
      <c r="AX5003" s="11" t="str">
        <f t="shared" si="1683"/>
        <v/>
      </c>
      <c r="AY5003" s="11" t="str">
        <f t="shared" si="1684"/>
        <v/>
      </c>
      <c r="AZ5003" s="11" t="str">
        <f t="shared" si="1685"/>
        <v/>
      </c>
      <c r="BA5003" s="11" t="str">
        <f t="shared" si="1686"/>
        <v xml:space="preserve"> </v>
      </c>
      <c r="BB5003" s="11" t="str">
        <f>IFERROR(IF(AW5003="","",VLOOKUP(AW5003,SUSS!R:S,2,FALSE)),AY5003*SUSS!$M$2)</f>
        <v/>
      </c>
      <c r="BC5003" s="11" t="str">
        <f t="shared" si="1687"/>
        <v/>
      </c>
    </row>
    <row r="5004" spans="29:55">
      <c r="AC5004" s="11" t="str">
        <f t="shared" si="1667"/>
        <v/>
      </c>
      <c r="AD5004" s="11" t="str">
        <f t="shared" si="1668"/>
        <v/>
      </c>
      <c r="AE5004" s="11" t="str">
        <f t="shared" si="1669"/>
        <v/>
      </c>
      <c r="AF5004" s="11" t="str">
        <f t="shared" si="1670"/>
        <v/>
      </c>
      <c r="AG5004" s="11" t="str">
        <f t="shared" si="1671"/>
        <v/>
      </c>
      <c r="AH5004" s="11" t="str">
        <f t="shared" si="1672"/>
        <v/>
      </c>
      <c r="AI5004" s="11" t="str">
        <f t="shared" si="1673"/>
        <v/>
      </c>
      <c r="AJ5004" s="11" t="str">
        <f t="shared" si="1674"/>
        <v/>
      </c>
      <c r="AK5004" s="11" t="str">
        <f t="shared" si="1675"/>
        <v/>
      </c>
      <c r="AN5004" s="11" t="str">
        <f t="shared" si="1676"/>
        <v/>
      </c>
      <c r="AO5004" s="11" t="str">
        <f t="shared" si="1677"/>
        <v/>
      </c>
      <c r="AP5004" s="11" t="str">
        <f t="shared" si="1678"/>
        <v/>
      </c>
      <c r="AT5004" s="11" t="str">
        <f t="shared" si="1679"/>
        <v/>
      </c>
      <c r="AU5004" s="11" t="str">
        <f t="shared" si="1680"/>
        <v/>
      </c>
      <c r="AV5004" s="11" t="str">
        <f t="shared" si="1681"/>
        <v/>
      </c>
      <c r="AW5004" s="11" t="str">
        <f t="shared" si="1682"/>
        <v/>
      </c>
      <c r="AX5004" s="11" t="str">
        <f t="shared" si="1683"/>
        <v/>
      </c>
      <c r="AY5004" s="11" t="str">
        <f t="shared" si="1684"/>
        <v/>
      </c>
      <c r="AZ5004" s="11" t="str">
        <f t="shared" si="1685"/>
        <v/>
      </c>
      <c r="BA5004" s="11" t="str">
        <f t="shared" si="1686"/>
        <v xml:space="preserve"> </v>
      </c>
      <c r="BB5004" s="11" t="str">
        <f>IFERROR(IF(AW5004="","",VLOOKUP(AW5004,SUSS!R:S,2,FALSE)),AY5004*SUSS!$M$2)</f>
        <v/>
      </c>
      <c r="BC5004" s="11" t="str">
        <f t="shared" si="1687"/>
        <v/>
      </c>
    </row>
    <row r="5005" spans="29:55">
      <c r="AC5005" s="11" t="str">
        <f t="shared" si="1667"/>
        <v/>
      </c>
      <c r="AD5005" s="11" t="str">
        <f t="shared" si="1668"/>
        <v/>
      </c>
      <c r="AE5005" s="11" t="str">
        <f t="shared" si="1669"/>
        <v/>
      </c>
      <c r="AF5005" s="11" t="str">
        <f t="shared" si="1670"/>
        <v/>
      </c>
      <c r="AG5005" s="11" t="str">
        <f t="shared" si="1671"/>
        <v/>
      </c>
      <c r="AH5005" s="11" t="str">
        <f t="shared" si="1672"/>
        <v/>
      </c>
      <c r="AI5005" s="11" t="str">
        <f t="shared" si="1673"/>
        <v/>
      </c>
      <c r="AJ5005" s="11" t="str">
        <f t="shared" si="1674"/>
        <v/>
      </c>
      <c r="AK5005" s="11" t="str">
        <f t="shared" si="1675"/>
        <v/>
      </c>
      <c r="AN5005" s="11" t="str">
        <f t="shared" si="1676"/>
        <v/>
      </c>
      <c r="AO5005" s="11" t="str">
        <f t="shared" si="1677"/>
        <v/>
      </c>
      <c r="AP5005" s="11" t="str">
        <f t="shared" si="1678"/>
        <v/>
      </c>
      <c r="AT5005" s="11" t="str">
        <f t="shared" si="1679"/>
        <v/>
      </c>
      <c r="AU5005" s="11" t="str">
        <f t="shared" si="1680"/>
        <v/>
      </c>
      <c r="AV5005" s="11" t="str">
        <f t="shared" si="1681"/>
        <v/>
      </c>
      <c r="AW5005" s="11" t="str">
        <f t="shared" si="1682"/>
        <v/>
      </c>
      <c r="AX5005" s="11" t="str">
        <f t="shared" si="1683"/>
        <v/>
      </c>
      <c r="AY5005" s="11" t="str">
        <f t="shared" si="1684"/>
        <v/>
      </c>
      <c r="AZ5005" s="11" t="str">
        <f t="shared" si="1685"/>
        <v/>
      </c>
      <c r="BA5005" s="11" t="str">
        <f t="shared" si="1686"/>
        <v xml:space="preserve"> </v>
      </c>
      <c r="BB5005" s="11" t="str">
        <f>IFERROR(IF(AW5005="","",VLOOKUP(AW5005,SUSS!R:S,2,FALSE)),AY5005*SUSS!$M$2)</f>
        <v/>
      </c>
      <c r="BC5005" s="11" t="str">
        <f t="shared" si="1687"/>
        <v/>
      </c>
    </row>
    <row r="5006" spans="29:55">
      <c r="AC5006" s="11" t="str">
        <f t="shared" si="1667"/>
        <v/>
      </c>
      <c r="AD5006" s="11" t="str">
        <f t="shared" si="1668"/>
        <v/>
      </c>
      <c r="AE5006" s="11" t="str">
        <f t="shared" si="1669"/>
        <v/>
      </c>
      <c r="AF5006" s="11" t="str">
        <f t="shared" si="1670"/>
        <v/>
      </c>
      <c r="AG5006" s="11" t="str">
        <f t="shared" si="1671"/>
        <v/>
      </c>
      <c r="AH5006" s="11" t="str">
        <f t="shared" si="1672"/>
        <v/>
      </c>
      <c r="AI5006" s="11" t="str">
        <f t="shared" si="1673"/>
        <v/>
      </c>
      <c r="AJ5006" s="11" t="str">
        <f t="shared" si="1674"/>
        <v/>
      </c>
      <c r="AK5006" s="11" t="str">
        <f t="shared" si="1675"/>
        <v/>
      </c>
      <c r="AN5006" s="11" t="str">
        <f t="shared" si="1676"/>
        <v/>
      </c>
      <c r="AO5006" s="11" t="str">
        <f t="shared" si="1677"/>
        <v/>
      </c>
      <c r="AP5006" s="11" t="str">
        <f t="shared" si="1678"/>
        <v/>
      </c>
      <c r="AT5006" s="11" t="str">
        <f t="shared" si="1679"/>
        <v/>
      </c>
      <c r="AU5006" s="11" t="str">
        <f t="shared" si="1680"/>
        <v/>
      </c>
      <c r="AV5006" s="11" t="str">
        <f t="shared" si="1681"/>
        <v/>
      </c>
      <c r="AW5006" s="11" t="str">
        <f t="shared" si="1682"/>
        <v/>
      </c>
      <c r="AX5006" s="11" t="str">
        <f t="shared" si="1683"/>
        <v/>
      </c>
      <c r="AY5006" s="11" t="str">
        <f t="shared" si="1684"/>
        <v/>
      </c>
      <c r="AZ5006" s="11" t="str">
        <f t="shared" si="1685"/>
        <v/>
      </c>
      <c r="BA5006" s="11" t="str">
        <f t="shared" si="1686"/>
        <v xml:space="preserve"> </v>
      </c>
      <c r="BB5006" s="11" t="str">
        <f>IFERROR(IF(AW5006="","",VLOOKUP(AW5006,SUSS!R:S,2,FALSE)),AY5006*SUSS!$M$2)</f>
        <v/>
      </c>
      <c r="BC5006" s="11" t="str">
        <f t="shared" si="1687"/>
        <v/>
      </c>
    </row>
    <row r="5007" spans="29:55">
      <c r="AC5007" s="11" t="str">
        <f t="shared" si="1667"/>
        <v/>
      </c>
      <c r="AD5007" s="11" t="str">
        <f t="shared" si="1668"/>
        <v/>
      </c>
      <c r="AE5007" s="11" t="str">
        <f t="shared" si="1669"/>
        <v/>
      </c>
      <c r="AF5007" s="11" t="str">
        <f t="shared" si="1670"/>
        <v/>
      </c>
      <c r="AG5007" s="11" t="str">
        <f t="shared" si="1671"/>
        <v/>
      </c>
      <c r="AH5007" s="11" t="str">
        <f t="shared" si="1672"/>
        <v/>
      </c>
      <c r="AI5007" s="11" t="str">
        <f t="shared" si="1673"/>
        <v/>
      </c>
      <c r="AJ5007" s="11" t="str">
        <f t="shared" si="1674"/>
        <v/>
      </c>
      <c r="AK5007" s="11" t="str">
        <f t="shared" si="1675"/>
        <v/>
      </c>
      <c r="AN5007" s="11" t="str">
        <f t="shared" si="1676"/>
        <v/>
      </c>
      <c r="AO5007" s="11" t="str">
        <f t="shared" si="1677"/>
        <v/>
      </c>
      <c r="AP5007" s="11" t="str">
        <f t="shared" si="1678"/>
        <v/>
      </c>
      <c r="AT5007" s="11" t="str">
        <f t="shared" si="1679"/>
        <v/>
      </c>
      <c r="AU5007" s="11" t="str">
        <f t="shared" si="1680"/>
        <v/>
      </c>
      <c r="AV5007" s="11" t="str">
        <f t="shared" si="1681"/>
        <v/>
      </c>
      <c r="AW5007" s="11" t="str">
        <f t="shared" si="1682"/>
        <v/>
      </c>
      <c r="AX5007" s="11" t="str">
        <f t="shared" si="1683"/>
        <v/>
      </c>
      <c r="AY5007" s="11" t="str">
        <f t="shared" si="1684"/>
        <v/>
      </c>
      <c r="AZ5007" s="11" t="str">
        <f t="shared" si="1685"/>
        <v/>
      </c>
      <c r="BA5007" s="11" t="str">
        <f t="shared" si="1686"/>
        <v xml:space="preserve"> </v>
      </c>
      <c r="BB5007" s="11" t="str">
        <f>IFERROR(IF(AW5007="","",VLOOKUP(AW5007,SUSS!R:S,2,FALSE)),AY5007*SUSS!$M$2)</f>
        <v/>
      </c>
      <c r="BC5007" s="11" t="str">
        <f t="shared" si="1687"/>
        <v/>
      </c>
    </row>
    <row r="5008" spans="29:55">
      <c r="AC5008" s="11" t="str">
        <f t="shared" si="1667"/>
        <v/>
      </c>
      <c r="AD5008" s="11" t="str">
        <f t="shared" si="1668"/>
        <v/>
      </c>
      <c r="AE5008" s="11" t="str">
        <f t="shared" si="1669"/>
        <v/>
      </c>
      <c r="AF5008" s="11" t="str">
        <f t="shared" si="1670"/>
        <v/>
      </c>
      <c r="AG5008" s="11" t="str">
        <f t="shared" si="1671"/>
        <v/>
      </c>
      <c r="AH5008" s="11" t="str">
        <f t="shared" si="1672"/>
        <v/>
      </c>
      <c r="AI5008" s="11" t="str">
        <f t="shared" si="1673"/>
        <v/>
      </c>
      <c r="AJ5008" s="11" t="str">
        <f t="shared" si="1674"/>
        <v/>
      </c>
      <c r="AK5008" s="11" t="str">
        <f t="shared" si="1675"/>
        <v/>
      </c>
      <c r="AN5008" s="11" t="str">
        <f t="shared" si="1676"/>
        <v/>
      </c>
      <c r="AO5008" s="11" t="str">
        <f t="shared" si="1677"/>
        <v/>
      </c>
      <c r="AP5008" s="11" t="str">
        <f t="shared" si="1678"/>
        <v/>
      </c>
      <c r="AT5008" s="11" t="str">
        <f t="shared" si="1679"/>
        <v/>
      </c>
      <c r="AU5008" s="11" t="str">
        <f t="shared" si="1680"/>
        <v/>
      </c>
      <c r="AV5008" s="11" t="str">
        <f t="shared" si="1681"/>
        <v/>
      </c>
      <c r="AW5008" s="11" t="str">
        <f t="shared" si="1682"/>
        <v/>
      </c>
      <c r="AX5008" s="11" t="str">
        <f t="shared" si="1683"/>
        <v/>
      </c>
      <c r="AY5008" s="11" t="str">
        <f t="shared" si="1684"/>
        <v/>
      </c>
      <c r="AZ5008" s="11" t="str">
        <f t="shared" si="1685"/>
        <v/>
      </c>
      <c r="BA5008" s="11" t="str">
        <f t="shared" si="1686"/>
        <v xml:space="preserve"> </v>
      </c>
      <c r="BB5008" s="11" t="str">
        <f>IFERROR(IF(AW5008="","",VLOOKUP(AW5008,SUSS!R:S,2,FALSE)),AY5008*SUSS!$M$2)</f>
        <v/>
      </c>
      <c r="BC5008" s="11" t="str">
        <f t="shared" si="1687"/>
        <v/>
      </c>
    </row>
    <row r="5009" spans="29:55">
      <c r="AC5009" s="11" t="str">
        <f t="shared" si="1667"/>
        <v/>
      </c>
      <c r="AD5009" s="11" t="str">
        <f t="shared" si="1668"/>
        <v/>
      </c>
      <c r="AE5009" s="11" t="str">
        <f t="shared" si="1669"/>
        <v/>
      </c>
      <c r="AF5009" s="11" t="str">
        <f t="shared" si="1670"/>
        <v/>
      </c>
      <c r="AG5009" s="11" t="str">
        <f t="shared" si="1671"/>
        <v/>
      </c>
      <c r="AH5009" s="11" t="str">
        <f t="shared" si="1672"/>
        <v/>
      </c>
      <c r="AI5009" s="11" t="str">
        <f t="shared" si="1673"/>
        <v/>
      </c>
      <c r="AJ5009" s="11" t="str">
        <f t="shared" si="1674"/>
        <v/>
      </c>
      <c r="AK5009" s="11" t="str">
        <f t="shared" si="1675"/>
        <v/>
      </c>
      <c r="AN5009" s="11" t="str">
        <f t="shared" si="1676"/>
        <v/>
      </c>
      <c r="AO5009" s="11" t="str">
        <f t="shared" si="1677"/>
        <v/>
      </c>
      <c r="AP5009" s="11" t="str">
        <f t="shared" si="1678"/>
        <v/>
      </c>
      <c r="AT5009" s="11" t="str">
        <f t="shared" si="1679"/>
        <v/>
      </c>
      <c r="AU5009" s="11" t="str">
        <f t="shared" si="1680"/>
        <v/>
      </c>
      <c r="AV5009" s="11" t="str">
        <f t="shared" si="1681"/>
        <v/>
      </c>
      <c r="AW5009" s="11" t="str">
        <f t="shared" si="1682"/>
        <v/>
      </c>
      <c r="AX5009" s="11" t="str">
        <f t="shared" si="1683"/>
        <v/>
      </c>
      <c r="AY5009" s="11" t="str">
        <f t="shared" si="1684"/>
        <v/>
      </c>
      <c r="AZ5009" s="11" t="str">
        <f t="shared" si="1685"/>
        <v/>
      </c>
      <c r="BA5009" s="11" t="str">
        <f t="shared" si="1686"/>
        <v xml:space="preserve"> </v>
      </c>
      <c r="BB5009" s="11" t="str">
        <f>IFERROR(IF(AW5009="","",VLOOKUP(AW5009,SUSS!R:S,2,FALSE)),AY5009*SUSS!$M$2)</f>
        <v/>
      </c>
      <c r="BC5009" s="11" t="str">
        <f t="shared" si="1687"/>
        <v/>
      </c>
    </row>
    <row r="5010" spans="29:55">
      <c r="AC5010" s="11" t="str">
        <f t="shared" si="1667"/>
        <v/>
      </c>
      <c r="AD5010" s="11" t="str">
        <f t="shared" si="1668"/>
        <v/>
      </c>
      <c r="AE5010" s="11" t="str">
        <f t="shared" si="1669"/>
        <v/>
      </c>
      <c r="AF5010" s="11" t="str">
        <f t="shared" si="1670"/>
        <v/>
      </c>
      <c r="AG5010" s="11" t="str">
        <f t="shared" si="1671"/>
        <v/>
      </c>
      <c r="AH5010" s="11" t="str">
        <f t="shared" si="1672"/>
        <v/>
      </c>
      <c r="AI5010" s="11" t="str">
        <f t="shared" si="1673"/>
        <v/>
      </c>
      <c r="AJ5010" s="11" t="str">
        <f t="shared" si="1674"/>
        <v/>
      </c>
      <c r="AK5010" s="11" t="str">
        <f t="shared" si="1675"/>
        <v/>
      </c>
      <c r="AN5010" s="11" t="str">
        <f t="shared" si="1676"/>
        <v/>
      </c>
      <c r="AO5010" s="11" t="str">
        <f t="shared" si="1677"/>
        <v/>
      </c>
      <c r="AP5010" s="11" t="str">
        <f t="shared" si="1678"/>
        <v/>
      </c>
      <c r="AT5010" s="11" t="str">
        <f t="shared" si="1679"/>
        <v/>
      </c>
      <c r="AU5010" s="11" t="str">
        <f t="shared" si="1680"/>
        <v/>
      </c>
      <c r="AV5010" s="11" t="str">
        <f t="shared" si="1681"/>
        <v/>
      </c>
      <c r="AW5010" s="11" t="str">
        <f t="shared" si="1682"/>
        <v/>
      </c>
      <c r="AX5010" s="11" t="str">
        <f t="shared" si="1683"/>
        <v/>
      </c>
      <c r="AY5010" s="11" t="str">
        <f t="shared" si="1684"/>
        <v/>
      </c>
      <c r="AZ5010" s="11" t="str">
        <f t="shared" si="1685"/>
        <v/>
      </c>
      <c r="BA5010" s="11" t="str">
        <f t="shared" si="1686"/>
        <v xml:space="preserve"> </v>
      </c>
      <c r="BB5010" s="11" t="str">
        <f>IFERROR(IF(AW5010="","",VLOOKUP(AW5010,SUSS!R:S,2,FALSE)),AY5010*SUSS!$M$2)</f>
        <v/>
      </c>
      <c r="BC5010" s="11" t="str">
        <f t="shared" si="1687"/>
        <v/>
      </c>
    </row>
    <row r="5011" spans="29:55">
      <c r="AC5011" s="11" t="str">
        <f t="shared" si="1667"/>
        <v/>
      </c>
      <c r="AD5011" s="11" t="str">
        <f t="shared" si="1668"/>
        <v/>
      </c>
      <c r="AE5011" s="11" t="str">
        <f t="shared" si="1669"/>
        <v/>
      </c>
      <c r="AF5011" s="11" t="str">
        <f t="shared" si="1670"/>
        <v/>
      </c>
      <c r="AG5011" s="11" t="str">
        <f t="shared" si="1671"/>
        <v/>
      </c>
      <c r="AH5011" s="11" t="str">
        <f t="shared" si="1672"/>
        <v/>
      </c>
      <c r="AI5011" s="11" t="str">
        <f t="shared" si="1673"/>
        <v/>
      </c>
      <c r="AJ5011" s="11" t="str">
        <f t="shared" si="1674"/>
        <v/>
      </c>
      <c r="AK5011" s="11" t="str">
        <f t="shared" si="1675"/>
        <v/>
      </c>
      <c r="AN5011" s="11" t="str">
        <f t="shared" si="1676"/>
        <v/>
      </c>
      <c r="AO5011" s="11" t="str">
        <f t="shared" si="1677"/>
        <v/>
      </c>
      <c r="AP5011" s="11" t="str">
        <f t="shared" si="1678"/>
        <v/>
      </c>
      <c r="AT5011" s="11" t="str">
        <f t="shared" si="1679"/>
        <v/>
      </c>
      <c r="AU5011" s="11" t="str">
        <f t="shared" si="1680"/>
        <v/>
      </c>
      <c r="AV5011" s="11" t="str">
        <f t="shared" si="1681"/>
        <v/>
      </c>
      <c r="AW5011" s="11" t="str">
        <f t="shared" si="1682"/>
        <v/>
      </c>
      <c r="AX5011" s="11" t="str">
        <f t="shared" si="1683"/>
        <v/>
      </c>
      <c r="AY5011" s="11" t="str">
        <f t="shared" si="1684"/>
        <v/>
      </c>
      <c r="AZ5011" s="11" t="str">
        <f t="shared" si="1685"/>
        <v/>
      </c>
      <c r="BA5011" s="11" t="str">
        <f t="shared" si="1686"/>
        <v xml:space="preserve"> </v>
      </c>
      <c r="BB5011" s="11" t="str">
        <f>IFERROR(IF(AW5011="","",VLOOKUP(AW5011,SUSS!R:S,2,FALSE)),AY5011*SUSS!$M$2)</f>
        <v/>
      </c>
      <c r="BC5011" s="11" t="str">
        <f t="shared" si="1687"/>
        <v/>
      </c>
    </row>
    <row r="5012" spans="29:55">
      <c r="AC5012" s="11" t="str">
        <f t="shared" si="1667"/>
        <v/>
      </c>
      <c r="AD5012" s="11" t="str">
        <f t="shared" si="1668"/>
        <v/>
      </c>
      <c r="AE5012" s="11" t="str">
        <f t="shared" si="1669"/>
        <v/>
      </c>
      <c r="AF5012" s="11" t="str">
        <f t="shared" si="1670"/>
        <v/>
      </c>
      <c r="AG5012" s="11" t="str">
        <f t="shared" si="1671"/>
        <v/>
      </c>
      <c r="AH5012" s="11" t="str">
        <f t="shared" si="1672"/>
        <v/>
      </c>
      <c r="AI5012" s="11" t="str">
        <f t="shared" si="1673"/>
        <v/>
      </c>
      <c r="AJ5012" s="11" t="str">
        <f t="shared" si="1674"/>
        <v/>
      </c>
      <c r="AK5012" s="11" t="str">
        <f t="shared" si="1675"/>
        <v/>
      </c>
      <c r="AN5012" s="11" t="str">
        <f t="shared" si="1676"/>
        <v/>
      </c>
      <c r="AO5012" s="11" t="str">
        <f t="shared" si="1677"/>
        <v/>
      </c>
      <c r="AP5012" s="11" t="str">
        <f t="shared" si="1678"/>
        <v/>
      </c>
      <c r="AT5012" s="11" t="str">
        <f t="shared" si="1679"/>
        <v/>
      </c>
      <c r="AU5012" s="11" t="str">
        <f t="shared" si="1680"/>
        <v/>
      </c>
      <c r="AV5012" s="11" t="str">
        <f t="shared" si="1681"/>
        <v/>
      </c>
      <c r="AW5012" s="11" t="str">
        <f t="shared" si="1682"/>
        <v/>
      </c>
      <c r="AX5012" s="11" t="str">
        <f t="shared" si="1683"/>
        <v/>
      </c>
      <c r="AY5012" s="11" t="str">
        <f t="shared" si="1684"/>
        <v/>
      </c>
      <c r="AZ5012" s="11" t="str">
        <f t="shared" si="1685"/>
        <v/>
      </c>
      <c r="BA5012" s="11" t="str">
        <f t="shared" si="1686"/>
        <v xml:space="preserve"> </v>
      </c>
      <c r="BB5012" s="11" t="str">
        <f>IFERROR(IF(AW5012="","",VLOOKUP(AW5012,SUSS!R:S,2,FALSE)),AY5012*SUSS!$M$2)</f>
        <v/>
      </c>
      <c r="BC5012" s="11" t="str">
        <f t="shared" si="1687"/>
        <v/>
      </c>
    </row>
    <row r="5013" spans="29:55">
      <c r="AC5013" s="11" t="str">
        <f t="shared" si="1667"/>
        <v/>
      </c>
      <c r="AD5013" s="11" t="str">
        <f t="shared" si="1668"/>
        <v/>
      </c>
      <c r="AE5013" s="11" t="str">
        <f t="shared" si="1669"/>
        <v/>
      </c>
      <c r="AF5013" s="11" t="str">
        <f t="shared" si="1670"/>
        <v/>
      </c>
      <c r="AG5013" s="11" t="str">
        <f t="shared" si="1671"/>
        <v/>
      </c>
      <c r="AH5013" s="11" t="str">
        <f t="shared" si="1672"/>
        <v/>
      </c>
      <c r="AI5013" s="11" t="str">
        <f t="shared" si="1673"/>
        <v/>
      </c>
      <c r="AJ5013" s="11" t="str">
        <f t="shared" si="1674"/>
        <v/>
      </c>
      <c r="AK5013" s="11" t="str">
        <f t="shared" si="1675"/>
        <v/>
      </c>
      <c r="AN5013" s="11" t="str">
        <f t="shared" si="1676"/>
        <v/>
      </c>
      <c r="AO5013" s="11" t="str">
        <f t="shared" si="1677"/>
        <v/>
      </c>
      <c r="AP5013" s="11" t="str">
        <f t="shared" si="1678"/>
        <v/>
      </c>
      <c r="AT5013" s="11" t="str">
        <f t="shared" si="1679"/>
        <v/>
      </c>
      <c r="AU5013" s="11" t="str">
        <f t="shared" si="1680"/>
        <v/>
      </c>
      <c r="AV5013" s="11" t="str">
        <f t="shared" si="1681"/>
        <v/>
      </c>
      <c r="AW5013" s="11" t="str">
        <f t="shared" si="1682"/>
        <v/>
      </c>
      <c r="AX5013" s="11" t="str">
        <f t="shared" si="1683"/>
        <v/>
      </c>
      <c r="AY5013" s="11" t="str">
        <f t="shared" si="1684"/>
        <v/>
      </c>
      <c r="AZ5013" s="11" t="str">
        <f t="shared" si="1685"/>
        <v/>
      </c>
      <c r="BA5013" s="11" t="str">
        <f t="shared" si="1686"/>
        <v xml:space="preserve"> </v>
      </c>
      <c r="BB5013" s="11" t="str">
        <f>IFERROR(IF(AW5013="","",VLOOKUP(AW5013,SUSS!R:S,2,FALSE)),AY5013*SUSS!$M$2)</f>
        <v/>
      </c>
      <c r="BC5013" s="11" t="str">
        <f t="shared" si="1687"/>
        <v/>
      </c>
    </row>
    <row r="5014" spans="29:55">
      <c r="AC5014" s="11" t="str">
        <f t="shared" si="1667"/>
        <v/>
      </c>
      <c r="AD5014" s="11" t="str">
        <f t="shared" si="1668"/>
        <v/>
      </c>
      <c r="AE5014" s="11" t="str">
        <f t="shared" si="1669"/>
        <v/>
      </c>
      <c r="AF5014" s="11" t="str">
        <f t="shared" si="1670"/>
        <v/>
      </c>
      <c r="AG5014" s="11" t="str">
        <f t="shared" si="1671"/>
        <v/>
      </c>
      <c r="AH5014" s="11" t="str">
        <f t="shared" si="1672"/>
        <v/>
      </c>
      <c r="AI5014" s="11" t="str">
        <f t="shared" si="1673"/>
        <v/>
      </c>
      <c r="AJ5014" s="11" t="str">
        <f t="shared" si="1674"/>
        <v/>
      </c>
      <c r="AK5014" s="11" t="str">
        <f t="shared" si="1675"/>
        <v/>
      </c>
      <c r="AN5014" s="11" t="str">
        <f t="shared" si="1676"/>
        <v/>
      </c>
      <c r="AO5014" s="11" t="str">
        <f t="shared" si="1677"/>
        <v/>
      </c>
      <c r="AP5014" s="11" t="str">
        <f t="shared" si="1678"/>
        <v/>
      </c>
      <c r="AT5014" s="11" t="str">
        <f t="shared" si="1679"/>
        <v/>
      </c>
      <c r="AU5014" s="11" t="str">
        <f t="shared" si="1680"/>
        <v/>
      </c>
      <c r="AV5014" s="11" t="str">
        <f t="shared" si="1681"/>
        <v/>
      </c>
      <c r="AW5014" s="11" t="str">
        <f t="shared" si="1682"/>
        <v/>
      </c>
      <c r="AX5014" s="11" t="str">
        <f t="shared" si="1683"/>
        <v/>
      </c>
      <c r="AY5014" s="11" t="str">
        <f t="shared" si="1684"/>
        <v/>
      </c>
      <c r="AZ5014" s="11" t="str">
        <f t="shared" si="1685"/>
        <v/>
      </c>
      <c r="BA5014" s="11" t="str">
        <f t="shared" si="1686"/>
        <v xml:space="preserve"> </v>
      </c>
      <c r="BB5014" s="11" t="str">
        <f>IFERROR(IF(AW5014="","",VLOOKUP(AW5014,SUSS!R:S,2,FALSE)),AY5014*SUSS!$M$2)</f>
        <v/>
      </c>
      <c r="BC5014" s="11" t="str">
        <f t="shared" si="1687"/>
        <v/>
      </c>
    </row>
    <row r="5015" spans="29:55">
      <c r="AC5015" s="11" t="str">
        <f t="shared" si="1667"/>
        <v/>
      </c>
      <c r="AD5015" s="11" t="str">
        <f t="shared" si="1668"/>
        <v/>
      </c>
      <c r="AE5015" s="11" t="str">
        <f t="shared" si="1669"/>
        <v/>
      </c>
      <c r="AF5015" s="11" t="str">
        <f t="shared" si="1670"/>
        <v/>
      </c>
      <c r="AG5015" s="11" t="str">
        <f t="shared" si="1671"/>
        <v/>
      </c>
      <c r="AH5015" s="11" t="str">
        <f t="shared" si="1672"/>
        <v/>
      </c>
      <c r="AI5015" s="11" t="str">
        <f t="shared" si="1673"/>
        <v/>
      </c>
      <c r="AJ5015" s="11" t="str">
        <f t="shared" si="1674"/>
        <v/>
      </c>
      <c r="AK5015" s="11" t="str">
        <f t="shared" si="1675"/>
        <v/>
      </c>
      <c r="AN5015" s="11" t="str">
        <f t="shared" si="1676"/>
        <v/>
      </c>
      <c r="AO5015" s="11" t="str">
        <f t="shared" si="1677"/>
        <v/>
      </c>
      <c r="AP5015" s="11" t="str">
        <f t="shared" si="1678"/>
        <v/>
      </c>
      <c r="AT5015" s="11" t="str">
        <f t="shared" si="1679"/>
        <v/>
      </c>
      <c r="AU5015" s="11" t="str">
        <f t="shared" si="1680"/>
        <v/>
      </c>
      <c r="AV5015" s="11" t="str">
        <f t="shared" si="1681"/>
        <v/>
      </c>
      <c r="AW5015" s="11" t="str">
        <f t="shared" si="1682"/>
        <v/>
      </c>
      <c r="AX5015" s="11" t="str">
        <f t="shared" si="1683"/>
        <v/>
      </c>
      <c r="AY5015" s="11" t="str">
        <f t="shared" si="1684"/>
        <v/>
      </c>
      <c r="AZ5015" s="11" t="str">
        <f t="shared" si="1685"/>
        <v/>
      </c>
      <c r="BA5015" s="11" t="str">
        <f t="shared" si="1686"/>
        <v xml:space="preserve"> </v>
      </c>
      <c r="BB5015" s="11" t="str">
        <f>IFERROR(IF(AW5015="","",VLOOKUP(AW5015,SUSS!R:S,2,FALSE)),AY5015*SUSS!$M$2)</f>
        <v/>
      </c>
      <c r="BC5015" s="11" t="str">
        <f t="shared" si="1687"/>
        <v/>
      </c>
    </row>
    <row r="5016" spans="29:55">
      <c r="AC5016" s="11" t="str">
        <f t="shared" si="1667"/>
        <v/>
      </c>
      <c r="AD5016" s="11" t="str">
        <f t="shared" si="1668"/>
        <v/>
      </c>
      <c r="AE5016" s="11" t="str">
        <f t="shared" si="1669"/>
        <v/>
      </c>
      <c r="AF5016" s="11" t="str">
        <f t="shared" si="1670"/>
        <v/>
      </c>
      <c r="AG5016" s="11" t="str">
        <f t="shared" si="1671"/>
        <v/>
      </c>
      <c r="AH5016" s="11" t="str">
        <f t="shared" si="1672"/>
        <v/>
      </c>
      <c r="AI5016" s="11" t="str">
        <f t="shared" si="1673"/>
        <v/>
      </c>
      <c r="AJ5016" s="11" t="str">
        <f t="shared" si="1674"/>
        <v/>
      </c>
      <c r="AK5016" s="11" t="str">
        <f t="shared" si="1675"/>
        <v/>
      </c>
      <c r="AN5016" s="11" t="str">
        <f t="shared" si="1676"/>
        <v/>
      </c>
      <c r="AO5016" s="11" t="str">
        <f t="shared" si="1677"/>
        <v/>
      </c>
      <c r="AP5016" s="11" t="str">
        <f t="shared" si="1678"/>
        <v/>
      </c>
      <c r="AT5016" s="11" t="str">
        <f t="shared" si="1679"/>
        <v/>
      </c>
      <c r="AU5016" s="11" t="str">
        <f t="shared" si="1680"/>
        <v/>
      </c>
      <c r="AV5016" s="11" t="str">
        <f t="shared" si="1681"/>
        <v/>
      </c>
      <c r="AW5016" s="11" t="str">
        <f t="shared" si="1682"/>
        <v/>
      </c>
      <c r="AX5016" s="11" t="str">
        <f t="shared" si="1683"/>
        <v/>
      </c>
      <c r="AY5016" s="11" t="str">
        <f t="shared" si="1684"/>
        <v/>
      </c>
      <c r="AZ5016" s="11" t="str">
        <f t="shared" si="1685"/>
        <v/>
      </c>
      <c r="BA5016" s="11" t="str">
        <f t="shared" si="1686"/>
        <v xml:space="preserve"> </v>
      </c>
      <c r="BB5016" s="11" t="str">
        <f>IFERROR(IF(AW5016="","",VLOOKUP(AW5016,SUSS!R:S,2,FALSE)),AY5016*SUSS!$M$2)</f>
        <v/>
      </c>
      <c r="BC5016" s="11" t="str">
        <f t="shared" si="1687"/>
        <v/>
      </c>
    </row>
    <row r="5017" spans="29:55">
      <c r="AC5017" s="11" t="str">
        <f t="shared" si="1667"/>
        <v/>
      </c>
      <c r="AD5017" s="11" t="str">
        <f t="shared" si="1668"/>
        <v/>
      </c>
      <c r="AE5017" s="11" t="str">
        <f t="shared" si="1669"/>
        <v/>
      </c>
      <c r="AF5017" s="11" t="str">
        <f t="shared" si="1670"/>
        <v/>
      </c>
      <c r="AG5017" s="11" t="str">
        <f t="shared" si="1671"/>
        <v/>
      </c>
      <c r="AH5017" s="11" t="str">
        <f t="shared" si="1672"/>
        <v/>
      </c>
      <c r="AI5017" s="11" t="str">
        <f t="shared" si="1673"/>
        <v/>
      </c>
      <c r="AJ5017" s="11" t="str">
        <f t="shared" si="1674"/>
        <v/>
      </c>
      <c r="AK5017" s="11" t="str">
        <f t="shared" si="1675"/>
        <v/>
      </c>
      <c r="AN5017" s="11" t="str">
        <f t="shared" si="1676"/>
        <v/>
      </c>
      <c r="AO5017" s="11" t="str">
        <f t="shared" si="1677"/>
        <v/>
      </c>
      <c r="AP5017" s="11" t="str">
        <f t="shared" si="1678"/>
        <v/>
      </c>
      <c r="AT5017" s="11" t="str">
        <f t="shared" si="1679"/>
        <v/>
      </c>
      <c r="AU5017" s="11" t="str">
        <f t="shared" si="1680"/>
        <v/>
      </c>
      <c r="AV5017" s="11" t="str">
        <f t="shared" si="1681"/>
        <v/>
      </c>
      <c r="AW5017" s="11" t="str">
        <f t="shared" si="1682"/>
        <v/>
      </c>
      <c r="AX5017" s="11" t="str">
        <f t="shared" si="1683"/>
        <v/>
      </c>
      <c r="AY5017" s="11" t="str">
        <f t="shared" si="1684"/>
        <v/>
      </c>
      <c r="AZ5017" s="11" t="str">
        <f t="shared" si="1685"/>
        <v/>
      </c>
      <c r="BA5017" s="11" t="str">
        <f t="shared" si="1686"/>
        <v xml:space="preserve"> </v>
      </c>
      <c r="BB5017" s="11" t="str">
        <f>IFERROR(IF(AW5017="","",VLOOKUP(AW5017,SUSS!R:S,2,FALSE)),AY5017*SUSS!$M$2)</f>
        <v/>
      </c>
      <c r="BC5017" s="11" t="str">
        <f t="shared" si="1687"/>
        <v/>
      </c>
    </row>
    <row r="5018" spans="29:55">
      <c r="AC5018" s="11" t="str">
        <f t="shared" si="1667"/>
        <v/>
      </c>
      <c r="AD5018" s="11" t="str">
        <f t="shared" si="1668"/>
        <v/>
      </c>
      <c r="AE5018" s="11" t="str">
        <f t="shared" si="1669"/>
        <v/>
      </c>
      <c r="AF5018" s="11" t="str">
        <f t="shared" si="1670"/>
        <v/>
      </c>
      <c r="AG5018" s="11" t="str">
        <f t="shared" si="1671"/>
        <v/>
      </c>
      <c r="AH5018" s="11" t="str">
        <f t="shared" si="1672"/>
        <v/>
      </c>
      <c r="AI5018" s="11" t="str">
        <f t="shared" si="1673"/>
        <v/>
      </c>
      <c r="AJ5018" s="11" t="str">
        <f t="shared" si="1674"/>
        <v/>
      </c>
      <c r="AK5018" s="11" t="str">
        <f t="shared" si="1675"/>
        <v/>
      </c>
      <c r="AN5018" s="11" t="str">
        <f t="shared" si="1676"/>
        <v/>
      </c>
      <c r="AO5018" s="11" t="str">
        <f t="shared" si="1677"/>
        <v/>
      </c>
      <c r="AP5018" s="11" t="str">
        <f t="shared" si="1678"/>
        <v/>
      </c>
      <c r="AT5018" s="11" t="str">
        <f t="shared" si="1679"/>
        <v/>
      </c>
      <c r="AU5018" s="11" t="str">
        <f t="shared" si="1680"/>
        <v/>
      </c>
      <c r="AV5018" s="11" t="str">
        <f t="shared" si="1681"/>
        <v/>
      </c>
      <c r="AW5018" s="11" t="str">
        <f t="shared" si="1682"/>
        <v/>
      </c>
      <c r="AX5018" s="11" t="str">
        <f t="shared" si="1683"/>
        <v/>
      </c>
      <c r="AY5018" s="11" t="str">
        <f t="shared" si="1684"/>
        <v/>
      </c>
      <c r="AZ5018" s="11" t="str">
        <f t="shared" si="1685"/>
        <v/>
      </c>
      <c r="BA5018" s="11" t="str">
        <f t="shared" si="1686"/>
        <v xml:space="preserve"> </v>
      </c>
      <c r="BB5018" s="11" t="str">
        <f>IFERROR(IF(AW5018="","",VLOOKUP(AW5018,SUSS!R:S,2,FALSE)),AY5018*SUSS!$M$2)</f>
        <v/>
      </c>
      <c r="BC5018" s="11" t="str">
        <f t="shared" si="1687"/>
        <v/>
      </c>
    </row>
    <row r="5019" spans="29:55">
      <c r="AC5019" s="11" t="str">
        <f t="shared" si="1667"/>
        <v/>
      </c>
      <c r="AD5019" s="11" t="str">
        <f t="shared" si="1668"/>
        <v/>
      </c>
      <c r="AE5019" s="11" t="str">
        <f t="shared" si="1669"/>
        <v/>
      </c>
      <c r="AF5019" s="11" t="str">
        <f t="shared" si="1670"/>
        <v/>
      </c>
      <c r="AG5019" s="11" t="str">
        <f t="shared" si="1671"/>
        <v/>
      </c>
      <c r="AH5019" s="11" t="str">
        <f t="shared" si="1672"/>
        <v/>
      </c>
      <c r="AI5019" s="11" t="str">
        <f t="shared" si="1673"/>
        <v/>
      </c>
      <c r="AJ5019" s="11" t="str">
        <f t="shared" si="1674"/>
        <v/>
      </c>
      <c r="AK5019" s="11" t="str">
        <f t="shared" si="1675"/>
        <v/>
      </c>
      <c r="AN5019" s="11" t="str">
        <f t="shared" si="1676"/>
        <v/>
      </c>
      <c r="AO5019" s="11" t="str">
        <f t="shared" si="1677"/>
        <v/>
      </c>
      <c r="AP5019" s="11" t="str">
        <f t="shared" si="1678"/>
        <v/>
      </c>
      <c r="AT5019" s="11" t="str">
        <f t="shared" si="1679"/>
        <v/>
      </c>
      <c r="AU5019" s="11" t="str">
        <f t="shared" si="1680"/>
        <v/>
      </c>
      <c r="AV5019" s="11" t="str">
        <f t="shared" si="1681"/>
        <v/>
      </c>
      <c r="AW5019" s="11" t="str">
        <f t="shared" si="1682"/>
        <v/>
      </c>
      <c r="AX5019" s="11" t="str">
        <f t="shared" si="1683"/>
        <v/>
      </c>
      <c r="AY5019" s="11" t="str">
        <f t="shared" si="1684"/>
        <v/>
      </c>
      <c r="AZ5019" s="11" t="str">
        <f t="shared" si="1685"/>
        <v/>
      </c>
      <c r="BA5019" s="11" t="str">
        <f t="shared" si="1686"/>
        <v xml:space="preserve"> </v>
      </c>
      <c r="BB5019" s="11" t="str">
        <f>IFERROR(IF(AW5019="","",VLOOKUP(AW5019,SUSS!R:S,2,FALSE)),AY5019*SUSS!$M$2)</f>
        <v/>
      </c>
      <c r="BC5019" s="11" t="str">
        <f t="shared" si="1687"/>
        <v/>
      </c>
    </row>
    <row r="5020" spans="29:55">
      <c r="AC5020" s="11" t="str">
        <f t="shared" si="1667"/>
        <v/>
      </c>
      <c r="AD5020" s="11" t="str">
        <f t="shared" si="1668"/>
        <v/>
      </c>
      <c r="AE5020" s="11" t="str">
        <f t="shared" si="1669"/>
        <v/>
      </c>
      <c r="AF5020" s="11" t="str">
        <f t="shared" si="1670"/>
        <v/>
      </c>
      <c r="AG5020" s="11" t="str">
        <f t="shared" si="1671"/>
        <v/>
      </c>
      <c r="AH5020" s="11" t="str">
        <f t="shared" si="1672"/>
        <v/>
      </c>
      <c r="AI5020" s="11" t="str">
        <f t="shared" si="1673"/>
        <v/>
      </c>
      <c r="AJ5020" s="11" t="str">
        <f t="shared" si="1674"/>
        <v/>
      </c>
      <c r="AK5020" s="11" t="str">
        <f t="shared" si="1675"/>
        <v/>
      </c>
      <c r="AN5020" s="11" t="str">
        <f t="shared" si="1676"/>
        <v/>
      </c>
      <c r="AO5020" s="11" t="str">
        <f t="shared" si="1677"/>
        <v/>
      </c>
      <c r="AP5020" s="11" t="str">
        <f t="shared" si="1678"/>
        <v/>
      </c>
      <c r="AT5020" s="11" t="str">
        <f t="shared" si="1679"/>
        <v/>
      </c>
      <c r="AU5020" s="11" t="str">
        <f t="shared" si="1680"/>
        <v/>
      </c>
      <c r="AV5020" s="11" t="str">
        <f t="shared" si="1681"/>
        <v/>
      </c>
      <c r="AW5020" s="11" t="str">
        <f t="shared" si="1682"/>
        <v/>
      </c>
      <c r="AX5020" s="11" t="str">
        <f t="shared" si="1683"/>
        <v/>
      </c>
      <c r="AY5020" s="11" t="str">
        <f t="shared" si="1684"/>
        <v/>
      </c>
      <c r="AZ5020" s="11" t="str">
        <f t="shared" si="1685"/>
        <v/>
      </c>
      <c r="BA5020" s="11" t="str">
        <f t="shared" si="1686"/>
        <v xml:space="preserve"> </v>
      </c>
      <c r="BB5020" s="11" t="str">
        <f>IFERROR(IF(AW5020="","",VLOOKUP(AW5020,SUSS!R:S,2,FALSE)),AY5020*SUSS!$M$2)</f>
        <v/>
      </c>
      <c r="BC5020" s="11" t="str">
        <f t="shared" si="1687"/>
        <v/>
      </c>
    </row>
    <row r="5021" spans="29:55">
      <c r="AC5021" s="11" t="str">
        <f t="shared" si="1667"/>
        <v/>
      </c>
      <c r="AD5021" s="11" t="str">
        <f t="shared" si="1668"/>
        <v/>
      </c>
      <c r="AE5021" s="11" t="str">
        <f t="shared" si="1669"/>
        <v/>
      </c>
      <c r="AF5021" s="11" t="str">
        <f t="shared" si="1670"/>
        <v/>
      </c>
      <c r="AG5021" s="11" t="str">
        <f t="shared" si="1671"/>
        <v/>
      </c>
      <c r="AH5021" s="11" t="str">
        <f t="shared" si="1672"/>
        <v/>
      </c>
      <c r="AI5021" s="11" t="str">
        <f t="shared" si="1673"/>
        <v/>
      </c>
      <c r="AJ5021" s="11" t="str">
        <f t="shared" si="1674"/>
        <v/>
      </c>
      <c r="AK5021" s="11" t="str">
        <f t="shared" si="1675"/>
        <v/>
      </c>
      <c r="AN5021" s="11" t="str">
        <f t="shared" si="1676"/>
        <v/>
      </c>
      <c r="AO5021" s="11" t="str">
        <f t="shared" si="1677"/>
        <v/>
      </c>
      <c r="AP5021" s="11" t="str">
        <f t="shared" si="1678"/>
        <v/>
      </c>
      <c r="AT5021" s="11" t="str">
        <f t="shared" si="1679"/>
        <v/>
      </c>
      <c r="AU5021" s="11" t="str">
        <f t="shared" si="1680"/>
        <v/>
      </c>
      <c r="AV5021" s="11" t="str">
        <f t="shared" si="1681"/>
        <v/>
      </c>
      <c r="AW5021" s="11" t="str">
        <f t="shared" si="1682"/>
        <v/>
      </c>
      <c r="AX5021" s="11" t="str">
        <f t="shared" si="1683"/>
        <v/>
      </c>
      <c r="AY5021" s="11" t="str">
        <f t="shared" si="1684"/>
        <v/>
      </c>
      <c r="AZ5021" s="11" t="str">
        <f t="shared" si="1685"/>
        <v/>
      </c>
      <c r="BA5021" s="11" t="str">
        <f t="shared" si="1686"/>
        <v xml:space="preserve"> </v>
      </c>
      <c r="BB5021" s="11" t="str">
        <f>IFERROR(IF(AW5021="","",VLOOKUP(AW5021,SUSS!R:S,2,FALSE)),AY5021*SUSS!$M$2)</f>
        <v/>
      </c>
      <c r="BC5021" s="11" t="str">
        <f t="shared" si="1687"/>
        <v/>
      </c>
    </row>
    <row r="5022" spans="29:55">
      <c r="AC5022" s="11" t="str">
        <f t="shared" si="1667"/>
        <v/>
      </c>
      <c r="AD5022" s="11" t="str">
        <f t="shared" si="1668"/>
        <v/>
      </c>
      <c r="AE5022" s="11" t="str">
        <f t="shared" si="1669"/>
        <v/>
      </c>
      <c r="AF5022" s="11" t="str">
        <f t="shared" si="1670"/>
        <v/>
      </c>
      <c r="AG5022" s="11" t="str">
        <f t="shared" si="1671"/>
        <v/>
      </c>
      <c r="AH5022" s="11" t="str">
        <f t="shared" si="1672"/>
        <v/>
      </c>
      <c r="AI5022" s="11" t="str">
        <f t="shared" si="1673"/>
        <v/>
      </c>
      <c r="AJ5022" s="11" t="str">
        <f t="shared" si="1674"/>
        <v/>
      </c>
      <c r="AK5022" s="11" t="str">
        <f t="shared" si="1675"/>
        <v/>
      </c>
      <c r="AN5022" s="11" t="str">
        <f t="shared" si="1676"/>
        <v/>
      </c>
      <c r="AO5022" s="11" t="str">
        <f t="shared" si="1677"/>
        <v/>
      </c>
      <c r="AP5022" s="11" t="str">
        <f t="shared" si="1678"/>
        <v/>
      </c>
      <c r="AT5022" s="11" t="str">
        <f t="shared" si="1679"/>
        <v/>
      </c>
      <c r="AU5022" s="11" t="str">
        <f t="shared" si="1680"/>
        <v/>
      </c>
      <c r="AV5022" s="11" t="str">
        <f t="shared" si="1681"/>
        <v/>
      </c>
      <c r="AW5022" s="11" t="str">
        <f t="shared" si="1682"/>
        <v/>
      </c>
      <c r="AX5022" s="11" t="str">
        <f t="shared" si="1683"/>
        <v/>
      </c>
      <c r="AY5022" s="11" t="str">
        <f t="shared" si="1684"/>
        <v/>
      </c>
      <c r="AZ5022" s="11" t="str">
        <f t="shared" si="1685"/>
        <v/>
      </c>
      <c r="BA5022" s="11" t="str">
        <f t="shared" si="1686"/>
        <v xml:space="preserve"> </v>
      </c>
      <c r="BB5022" s="11" t="str">
        <f>IFERROR(IF(AW5022="","",VLOOKUP(AW5022,SUSS!R:S,2,FALSE)),AY5022*SUSS!$M$2)</f>
        <v/>
      </c>
      <c r="BC5022" s="11" t="str">
        <f t="shared" si="1687"/>
        <v/>
      </c>
    </row>
    <row r="5023" spans="29:55">
      <c r="AC5023" s="11" t="str">
        <f t="shared" si="1667"/>
        <v/>
      </c>
      <c r="AD5023" s="11" t="str">
        <f t="shared" si="1668"/>
        <v/>
      </c>
      <c r="AE5023" s="11" t="str">
        <f t="shared" si="1669"/>
        <v/>
      </c>
      <c r="AF5023" s="11" t="str">
        <f t="shared" si="1670"/>
        <v/>
      </c>
      <c r="AG5023" s="11" t="str">
        <f t="shared" si="1671"/>
        <v/>
      </c>
      <c r="AH5023" s="11" t="str">
        <f t="shared" si="1672"/>
        <v/>
      </c>
      <c r="AI5023" s="11" t="str">
        <f t="shared" si="1673"/>
        <v/>
      </c>
      <c r="AJ5023" s="11" t="str">
        <f t="shared" si="1674"/>
        <v/>
      </c>
      <c r="AK5023" s="11" t="str">
        <f t="shared" si="1675"/>
        <v/>
      </c>
      <c r="AN5023" s="11" t="str">
        <f t="shared" si="1676"/>
        <v/>
      </c>
      <c r="AO5023" s="11" t="str">
        <f t="shared" si="1677"/>
        <v/>
      </c>
      <c r="AP5023" s="11" t="str">
        <f t="shared" si="1678"/>
        <v/>
      </c>
      <c r="AT5023" s="11" t="str">
        <f t="shared" si="1679"/>
        <v/>
      </c>
      <c r="AU5023" s="11" t="str">
        <f t="shared" si="1680"/>
        <v/>
      </c>
      <c r="AV5023" s="11" t="str">
        <f t="shared" si="1681"/>
        <v/>
      </c>
      <c r="AW5023" s="11" t="str">
        <f t="shared" si="1682"/>
        <v/>
      </c>
      <c r="AX5023" s="11" t="str">
        <f t="shared" si="1683"/>
        <v/>
      </c>
      <c r="AY5023" s="11" t="str">
        <f t="shared" si="1684"/>
        <v/>
      </c>
      <c r="AZ5023" s="11" t="str">
        <f t="shared" si="1685"/>
        <v/>
      </c>
      <c r="BA5023" s="11" t="str">
        <f t="shared" si="1686"/>
        <v xml:space="preserve"> </v>
      </c>
      <c r="BB5023" s="11" t="str">
        <f>IFERROR(IF(AW5023="","",VLOOKUP(AW5023,SUSS!R:S,2,FALSE)),AY5023*SUSS!$M$2)</f>
        <v/>
      </c>
      <c r="BC5023" s="11" t="str">
        <f t="shared" si="1687"/>
        <v/>
      </c>
    </row>
    <row r="5024" spans="29:55">
      <c r="AC5024" s="11" t="str">
        <f t="shared" si="1667"/>
        <v/>
      </c>
      <c r="AD5024" s="11" t="str">
        <f t="shared" si="1668"/>
        <v/>
      </c>
      <c r="AE5024" s="11" t="str">
        <f t="shared" si="1669"/>
        <v/>
      </c>
      <c r="AF5024" s="11" t="str">
        <f t="shared" si="1670"/>
        <v/>
      </c>
      <c r="AG5024" s="11" t="str">
        <f t="shared" si="1671"/>
        <v/>
      </c>
      <c r="AH5024" s="11" t="str">
        <f t="shared" si="1672"/>
        <v/>
      </c>
      <c r="AI5024" s="11" t="str">
        <f t="shared" si="1673"/>
        <v/>
      </c>
      <c r="AJ5024" s="11" t="str">
        <f t="shared" si="1674"/>
        <v/>
      </c>
      <c r="AK5024" s="11" t="str">
        <f t="shared" si="1675"/>
        <v/>
      </c>
      <c r="AN5024" s="11" t="str">
        <f t="shared" si="1676"/>
        <v/>
      </c>
      <c r="AO5024" s="11" t="str">
        <f t="shared" si="1677"/>
        <v/>
      </c>
      <c r="AP5024" s="11" t="str">
        <f t="shared" si="1678"/>
        <v/>
      </c>
      <c r="AT5024" s="11" t="str">
        <f t="shared" si="1679"/>
        <v/>
      </c>
      <c r="AU5024" s="11" t="str">
        <f t="shared" si="1680"/>
        <v/>
      </c>
      <c r="AV5024" s="11" t="str">
        <f t="shared" si="1681"/>
        <v/>
      </c>
      <c r="AW5024" s="11" t="str">
        <f t="shared" si="1682"/>
        <v/>
      </c>
      <c r="AX5024" s="11" t="str">
        <f t="shared" si="1683"/>
        <v/>
      </c>
      <c r="AY5024" s="11" t="str">
        <f t="shared" si="1684"/>
        <v/>
      </c>
      <c r="AZ5024" s="11" t="str">
        <f t="shared" si="1685"/>
        <v/>
      </c>
      <c r="BA5024" s="11" t="str">
        <f t="shared" si="1686"/>
        <v xml:space="preserve"> </v>
      </c>
      <c r="BB5024" s="11" t="str">
        <f>IFERROR(IF(AW5024="","",VLOOKUP(AW5024,SUSS!R:S,2,FALSE)),AY5024*SUSS!$M$2)</f>
        <v/>
      </c>
      <c r="BC5024" s="11" t="str">
        <f t="shared" si="1687"/>
        <v/>
      </c>
    </row>
    <row r="5025" spans="29:55">
      <c r="AC5025" s="11" t="str">
        <f t="shared" ref="AC5025:AC5050" si="1688">IF($E5025=$AD$1,IF($G5025=$AE$1,A5025,""),"")</f>
        <v/>
      </c>
      <c r="AD5025" s="11" t="str">
        <f t="shared" ref="AD5025:AD5050" si="1689">IF($E5025=$AD$1,IF($G5025=$AE$1,E5025,""),"")</f>
        <v/>
      </c>
      <c r="AE5025" s="11" t="str">
        <f t="shared" ref="AE5025:AE5050" si="1690">IF($E5025=$AD$1,IF($G5025=$AE$1,F5025,""),"")</f>
        <v/>
      </c>
      <c r="AF5025" s="11" t="str">
        <f t="shared" ref="AF5025:AF5050" si="1691">IF($E5025=$AD$1,IF($G5025=$AE$1,G5025,""),"")</f>
        <v/>
      </c>
      <c r="AG5025" s="11" t="str">
        <f t="shared" ref="AG5025:AG5050" si="1692">IF($E5025=$AD$1,IF($G5025=$AE$1,I5025,""),"")</f>
        <v/>
      </c>
      <c r="AH5025" s="11" t="str">
        <f t="shared" ref="AH5025:AH5050" si="1693">IF($E5025=$AD$1,IF($G5025=$AE$1,J5025,""),"")</f>
        <v/>
      </c>
      <c r="AI5025" s="11" t="str">
        <f t="shared" ref="AI5025:AI5050" si="1694">IF($E5025=$AD$1,IF($G5025=$AE$1,K5025,""),"")</f>
        <v/>
      </c>
      <c r="AJ5025" s="11" t="str">
        <f t="shared" ref="AJ5025:AJ5050" si="1695">IF($E5025=$AD$1,IF($G5025=$AE$1,B5025,""),"")</f>
        <v/>
      </c>
      <c r="AK5025" s="11" t="str">
        <f t="shared" ref="AK5025:AK5050" si="1696">IF($E5025=$AD$1,IF($G5025=$AE$1,C5025,""),"")</f>
        <v/>
      </c>
      <c r="AN5025" s="11" t="str">
        <f t="shared" ref="AN5025:AN5050" si="1697">LEFT(AO5025,7)</f>
        <v/>
      </c>
      <c r="AO5025" s="11" t="str">
        <f t="shared" ref="AO5025:AO5050" si="1698">IF(AF5025=$AE$1,AJ5025&amp;"/"&amp;AK5025&amp;" "&amp;AD5025,"")</f>
        <v/>
      </c>
      <c r="AP5025" s="11" t="str">
        <f t="shared" ref="AP5025:AP5050" si="1699">IF(AO5025&lt;&gt;"",AI5025,"")</f>
        <v/>
      </c>
      <c r="AT5025" s="11" t="str">
        <f t="shared" ref="AT5025:AT5050" si="1700">IF($Q5025=$AD$1,N5025,"")</f>
        <v/>
      </c>
      <c r="AU5025" s="11" t="str">
        <f t="shared" ref="AU5025:AU5050" si="1701">IF($Q5025=$AD$1,O5025,"")</f>
        <v/>
      </c>
      <c r="AV5025" s="11" t="str">
        <f t="shared" ref="AV5025:AV5050" si="1702">IF($Q5025=$AD$1,P5025,"")</f>
        <v/>
      </c>
      <c r="AW5025" s="11" t="str">
        <f t="shared" ref="AW5025:AW5050" si="1703">IF($Q5025=$AD$1,T5025,"")</f>
        <v/>
      </c>
      <c r="AX5025" s="11" t="str">
        <f t="shared" ref="AX5025:AX5050" si="1704">IF(AW5025&lt;&gt;"",AW5025&amp;" "&amp;$AD$1,"")</f>
        <v/>
      </c>
      <c r="AY5025" s="11" t="str">
        <f t="shared" ref="AY5025:AY5050" si="1705">VLOOKUP(AX5025,AO:AP,2,FALSE)</f>
        <v/>
      </c>
      <c r="AZ5025" s="11" t="str">
        <f t="shared" ref="AZ5025:AZ5050" si="1706">IF(AY5025="","",AV5025/AY5025)</f>
        <v/>
      </c>
      <c r="BA5025" s="11" t="str">
        <f t="shared" ref="BA5025:BA5050" si="1707">AT5025&amp;" "&amp;AU5025</f>
        <v xml:space="preserve"> </v>
      </c>
      <c r="BB5025" s="11" t="str">
        <f>IFERROR(IF(AW5025="","",VLOOKUP(AW5025,SUSS!R:S,2,FALSE)),AY5025*SUSS!$M$2)</f>
        <v/>
      </c>
      <c r="BC5025" s="11" t="str">
        <f t="shared" ref="BC5025:BC5050" si="1708">IFERROR(IF(BB5025&lt;&gt;"",AZ5025*BB5025,""),"VER")</f>
        <v/>
      </c>
    </row>
    <row r="5026" spans="29:55">
      <c r="AC5026" s="11" t="str">
        <f t="shared" si="1688"/>
        <v/>
      </c>
      <c r="AD5026" s="11" t="str">
        <f t="shared" si="1689"/>
        <v/>
      </c>
      <c r="AE5026" s="11" t="str">
        <f t="shared" si="1690"/>
        <v/>
      </c>
      <c r="AF5026" s="11" t="str">
        <f t="shared" si="1691"/>
        <v/>
      </c>
      <c r="AG5026" s="11" t="str">
        <f t="shared" si="1692"/>
        <v/>
      </c>
      <c r="AH5026" s="11" t="str">
        <f t="shared" si="1693"/>
        <v/>
      </c>
      <c r="AI5026" s="11" t="str">
        <f t="shared" si="1694"/>
        <v/>
      </c>
      <c r="AJ5026" s="11" t="str">
        <f t="shared" si="1695"/>
        <v/>
      </c>
      <c r="AK5026" s="11" t="str">
        <f t="shared" si="1696"/>
        <v/>
      </c>
      <c r="AN5026" s="11" t="str">
        <f t="shared" si="1697"/>
        <v/>
      </c>
      <c r="AO5026" s="11" t="str">
        <f t="shared" si="1698"/>
        <v/>
      </c>
      <c r="AP5026" s="11" t="str">
        <f t="shared" si="1699"/>
        <v/>
      </c>
      <c r="AT5026" s="11" t="str">
        <f t="shared" si="1700"/>
        <v/>
      </c>
      <c r="AU5026" s="11" t="str">
        <f t="shared" si="1701"/>
        <v/>
      </c>
      <c r="AV5026" s="11" t="str">
        <f t="shared" si="1702"/>
        <v/>
      </c>
      <c r="AW5026" s="11" t="str">
        <f t="shared" si="1703"/>
        <v/>
      </c>
      <c r="AX5026" s="11" t="str">
        <f t="shared" si="1704"/>
        <v/>
      </c>
      <c r="AY5026" s="11" t="str">
        <f t="shared" si="1705"/>
        <v/>
      </c>
      <c r="AZ5026" s="11" t="str">
        <f t="shared" si="1706"/>
        <v/>
      </c>
      <c r="BA5026" s="11" t="str">
        <f t="shared" si="1707"/>
        <v xml:space="preserve"> </v>
      </c>
      <c r="BB5026" s="11" t="str">
        <f>IFERROR(IF(AW5026="","",VLOOKUP(AW5026,SUSS!R:S,2,FALSE)),AY5026*SUSS!$M$2)</f>
        <v/>
      </c>
      <c r="BC5026" s="11" t="str">
        <f t="shared" si="1708"/>
        <v/>
      </c>
    </row>
    <row r="5027" spans="29:55">
      <c r="AC5027" s="11" t="str">
        <f t="shared" si="1688"/>
        <v/>
      </c>
      <c r="AD5027" s="11" t="str">
        <f t="shared" si="1689"/>
        <v/>
      </c>
      <c r="AE5027" s="11" t="str">
        <f t="shared" si="1690"/>
        <v/>
      </c>
      <c r="AF5027" s="11" t="str">
        <f t="shared" si="1691"/>
        <v/>
      </c>
      <c r="AG5027" s="11" t="str">
        <f t="shared" si="1692"/>
        <v/>
      </c>
      <c r="AH5027" s="11" t="str">
        <f t="shared" si="1693"/>
        <v/>
      </c>
      <c r="AI5027" s="11" t="str">
        <f t="shared" si="1694"/>
        <v/>
      </c>
      <c r="AJ5027" s="11" t="str">
        <f t="shared" si="1695"/>
        <v/>
      </c>
      <c r="AK5027" s="11" t="str">
        <f t="shared" si="1696"/>
        <v/>
      </c>
      <c r="AN5027" s="11" t="str">
        <f t="shared" si="1697"/>
        <v/>
      </c>
      <c r="AO5027" s="11" t="str">
        <f t="shared" si="1698"/>
        <v/>
      </c>
      <c r="AP5027" s="11" t="str">
        <f t="shared" si="1699"/>
        <v/>
      </c>
      <c r="AT5027" s="11" t="str">
        <f t="shared" si="1700"/>
        <v/>
      </c>
      <c r="AU5027" s="11" t="str">
        <f t="shared" si="1701"/>
        <v/>
      </c>
      <c r="AV5027" s="11" t="str">
        <f t="shared" si="1702"/>
        <v/>
      </c>
      <c r="AW5027" s="11" t="str">
        <f t="shared" si="1703"/>
        <v/>
      </c>
      <c r="AX5027" s="11" t="str">
        <f t="shared" si="1704"/>
        <v/>
      </c>
      <c r="AY5027" s="11" t="str">
        <f t="shared" si="1705"/>
        <v/>
      </c>
      <c r="AZ5027" s="11" t="str">
        <f t="shared" si="1706"/>
        <v/>
      </c>
      <c r="BA5027" s="11" t="str">
        <f t="shared" si="1707"/>
        <v xml:space="preserve"> </v>
      </c>
      <c r="BB5027" s="11" t="str">
        <f>IFERROR(IF(AW5027="","",VLOOKUP(AW5027,SUSS!R:S,2,FALSE)),AY5027*SUSS!$M$2)</f>
        <v/>
      </c>
      <c r="BC5027" s="11" t="str">
        <f t="shared" si="1708"/>
        <v/>
      </c>
    </row>
    <row r="5028" spans="29:55">
      <c r="AC5028" s="11" t="str">
        <f t="shared" si="1688"/>
        <v/>
      </c>
      <c r="AD5028" s="11" t="str">
        <f t="shared" si="1689"/>
        <v/>
      </c>
      <c r="AE5028" s="11" t="str">
        <f t="shared" si="1690"/>
        <v/>
      </c>
      <c r="AF5028" s="11" t="str">
        <f t="shared" si="1691"/>
        <v/>
      </c>
      <c r="AG5028" s="11" t="str">
        <f t="shared" si="1692"/>
        <v/>
      </c>
      <c r="AH5028" s="11" t="str">
        <f t="shared" si="1693"/>
        <v/>
      </c>
      <c r="AI5028" s="11" t="str">
        <f t="shared" si="1694"/>
        <v/>
      </c>
      <c r="AJ5028" s="11" t="str">
        <f t="shared" si="1695"/>
        <v/>
      </c>
      <c r="AK5028" s="11" t="str">
        <f t="shared" si="1696"/>
        <v/>
      </c>
      <c r="AN5028" s="11" t="str">
        <f t="shared" si="1697"/>
        <v/>
      </c>
      <c r="AO5028" s="11" t="str">
        <f t="shared" si="1698"/>
        <v/>
      </c>
      <c r="AP5028" s="11" t="str">
        <f t="shared" si="1699"/>
        <v/>
      </c>
      <c r="AT5028" s="11" t="str">
        <f t="shared" si="1700"/>
        <v/>
      </c>
      <c r="AU5028" s="11" t="str">
        <f t="shared" si="1701"/>
        <v/>
      </c>
      <c r="AV5028" s="11" t="str">
        <f t="shared" si="1702"/>
        <v/>
      </c>
      <c r="AW5028" s="11" t="str">
        <f t="shared" si="1703"/>
        <v/>
      </c>
      <c r="AX5028" s="11" t="str">
        <f t="shared" si="1704"/>
        <v/>
      </c>
      <c r="AY5028" s="11" t="str">
        <f t="shared" si="1705"/>
        <v/>
      </c>
      <c r="AZ5028" s="11" t="str">
        <f t="shared" si="1706"/>
        <v/>
      </c>
      <c r="BA5028" s="11" t="str">
        <f t="shared" si="1707"/>
        <v xml:space="preserve"> </v>
      </c>
      <c r="BB5028" s="11" t="str">
        <f>IFERROR(IF(AW5028="","",VLOOKUP(AW5028,SUSS!R:S,2,FALSE)),AY5028*SUSS!$M$2)</f>
        <v/>
      </c>
      <c r="BC5028" s="11" t="str">
        <f t="shared" si="1708"/>
        <v/>
      </c>
    </row>
    <row r="5029" spans="29:55">
      <c r="AC5029" s="11" t="str">
        <f t="shared" si="1688"/>
        <v/>
      </c>
      <c r="AD5029" s="11" t="str">
        <f t="shared" si="1689"/>
        <v/>
      </c>
      <c r="AE5029" s="11" t="str">
        <f t="shared" si="1690"/>
        <v/>
      </c>
      <c r="AF5029" s="11" t="str">
        <f t="shared" si="1691"/>
        <v/>
      </c>
      <c r="AG5029" s="11" t="str">
        <f t="shared" si="1692"/>
        <v/>
      </c>
      <c r="AH5029" s="11" t="str">
        <f t="shared" si="1693"/>
        <v/>
      </c>
      <c r="AI5029" s="11" t="str">
        <f t="shared" si="1694"/>
        <v/>
      </c>
      <c r="AJ5029" s="11" t="str">
        <f t="shared" si="1695"/>
        <v/>
      </c>
      <c r="AK5029" s="11" t="str">
        <f t="shared" si="1696"/>
        <v/>
      </c>
      <c r="AN5029" s="11" t="str">
        <f t="shared" si="1697"/>
        <v/>
      </c>
      <c r="AO5029" s="11" t="str">
        <f t="shared" si="1698"/>
        <v/>
      </c>
      <c r="AP5029" s="11" t="str">
        <f t="shared" si="1699"/>
        <v/>
      </c>
      <c r="AT5029" s="11" t="str">
        <f t="shared" si="1700"/>
        <v/>
      </c>
      <c r="AU5029" s="11" t="str">
        <f t="shared" si="1701"/>
        <v/>
      </c>
      <c r="AV5029" s="11" t="str">
        <f t="shared" si="1702"/>
        <v/>
      </c>
      <c r="AW5029" s="11" t="str">
        <f t="shared" si="1703"/>
        <v/>
      </c>
      <c r="AX5029" s="11" t="str">
        <f t="shared" si="1704"/>
        <v/>
      </c>
      <c r="AY5029" s="11" t="str">
        <f t="shared" si="1705"/>
        <v/>
      </c>
      <c r="AZ5029" s="11" t="str">
        <f t="shared" si="1706"/>
        <v/>
      </c>
      <c r="BA5029" s="11" t="str">
        <f t="shared" si="1707"/>
        <v xml:space="preserve"> </v>
      </c>
      <c r="BB5029" s="11" t="str">
        <f>IFERROR(IF(AW5029="","",VLOOKUP(AW5029,SUSS!R:S,2,FALSE)),AY5029*SUSS!$M$2)</f>
        <v/>
      </c>
      <c r="BC5029" s="11" t="str">
        <f t="shared" si="1708"/>
        <v/>
      </c>
    </row>
    <row r="5030" spans="29:55">
      <c r="AC5030" s="11" t="str">
        <f t="shared" si="1688"/>
        <v/>
      </c>
      <c r="AD5030" s="11" t="str">
        <f t="shared" si="1689"/>
        <v/>
      </c>
      <c r="AE5030" s="11" t="str">
        <f t="shared" si="1690"/>
        <v/>
      </c>
      <c r="AF5030" s="11" t="str">
        <f t="shared" si="1691"/>
        <v/>
      </c>
      <c r="AG5030" s="11" t="str">
        <f t="shared" si="1692"/>
        <v/>
      </c>
      <c r="AH5030" s="11" t="str">
        <f t="shared" si="1693"/>
        <v/>
      </c>
      <c r="AI5030" s="11" t="str">
        <f t="shared" si="1694"/>
        <v/>
      </c>
      <c r="AJ5030" s="11" t="str">
        <f t="shared" si="1695"/>
        <v/>
      </c>
      <c r="AK5030" s="11" t="str">
        <f t="shared" si="1696"/>
        <v/>
      </c>
      <c r="AN5030" s="11" t="str">
        <f t="shared" si="1697"/>
        <v/>
      </c>
      <c r="AO5030" s="11" t="str">
        <f t="shared" si="1698"/>
        <v/>
      </c>
      <c r="AP5030" s="11" t="str">
        <f t="shared" si="1699"/>
        <v/>
      </c>
      <c r="AT5030" s="11" t="str">
        <f t="shared" si="1700"/>
        <v/>
      </c>
      <c r="AU5030" s="11" t="str">
        <f t="shared" si="1701"/>
        <v/>
      </c>
      <c r="AV5030" s="11" t="str">
        <f t="shared" si="1702"/>
        <v/>
      </c>
      <c r="AW5030" s="11" t="str">
        <f t="shared" si="1703"/>
        <v/>
      </c>
      <c r="AX5030" s="11" t="str">
        <f t="shared" si="1704"/>
        <v/>
      </c>
      <c r="AY5030" s="11" t="str">
        <f t="shared" si="1705"/>
        <v/>
      </c>
      <c r="AZ5030" s="11" t="str">
        <f t="shared" si="1706"/>
        <v/>
      </c>
      <c r="BA5030" s="11" t="str">
        <f t="shared" si="1707"/>
        <v xml:space="preserve"> </v>
      </c>
      <c r="BB5030" s="11" t="str">
        <f>IFERROR(IF(AW5030="","",VLOOKUP(AW5030,SUSS!R:S,2,FALSE)),AY5030*SUSS!$M$2)</f>
        <v/>
      </c>
      <c r="BC5030" s="11" t="str">
        <f t="shared" si="1708"/>
        <v/>
      </c>
    </row>
    <row r="5031" spans="29:55">
      <c r="AC5031" s="11" t="str">
        <f t="shared" si="1688"/>
        <v/>
      </c>
      <c r="AD5031" s="11" t="str">
        <f t="shared" si="1689"/>
        <v/>
      </c>
      <c r="AE5031" s="11" t="str">
        <f t="shared" si="1690"/>
        <v/>
      </c>
      <c r="AF5031" s="11" t="str">
        <f t="shared" si="1691"/>
        <v/>
      </c>
      <c r="AG5031" s="11" t="str">
        <f t="shared" si="1692"/>
        <v/>
      </c>
      <c r="AH5031" s="11" t="str">
        <f t="shared" si="1693"/>
        <v/>
      </c>
      <c r="AI5031" s="11" t="str">
        <f t="shared" si="1694"/>
        <v/>
      </c>
      <c r="AJ5031" s="11" t="str">
        <f t="shared" si="1695"/>
        <v/>
      </c>
      <c r="AK5031" s="11" t="str">
        <f t="shared" si="1696"/>
        <v/>
      </c>
      <c r="AN5031" s="11" t="str">
        <f t="shared" si="1697"/>
        <v/>
      </c>
      <c r="AO5031" s="11" t="str">
        <f t="shared" si="1698"/>
        <v/>
      </c>
      <c r="AP5031" s="11" t="str">
        <f t="shared" si="1699"/>
        <v/>
      </c>
      <c r="AT5031" s="11" t="str">
        <f t="shared" si="1700"/>
        <v/>
      </c>
      <c r="AU5031" s="11" t="str">
        <f t="shared" si="1701"/>
        <v/>
      </c>
      <c r="AV5031" s="11" t="str">
        <f t="shared" si="1702"/>
        <v/>
      </c>
      <c r="AW5031" s="11" t="str">
        <f t="shared" si="1703"/>
        <v/>
      </c>
      <c r="AX5031" s="11" t="str">
        <f t="shared" si="1704"/>
        <v/>
      </c>
      <c r="AY5031" s="11" t="str">
        <f t="shared" si="1705"/>
        <v/>
      </c>
      <c r="AZ5031" s="11" t="str">
        <f t="shared" si="1706"/>
        <v/>
      </c>
      <c r="BA5031" s="11" t="str">
        <f t="shared" si="1707"/>
        <v xml:space="preserve"> </v>
      </c>
      <c r="BB5031" s="11" t="str">
        <f>IFERROR(IF(AW5031="","",VLOOKUP(AW5031,SUSS!R:S,2,FALSE)),AY5031*SUSS!$M$2)</f>
        <v/>
      </c>
      <c r="BC5031" s="11" t="str">
        <f t="shared" si="1708"/>
        <v/>
      </c>
    </row>
    <row r="5032" spans="29:55">
      <c r="AC5032" s="11" t="str">
        <f t="shared" si="1688"/>
        <v/>
      </c>
      <c r="AD5032" s="11" t="str">
        <f t="shared" si="1689"/>
        <v/>
      </c>
      <c r="AE5032" s="11" t="str">
        <f t="shared" si="1690"/>
        <v/>
      </c>
      <c r="AF5032" s="11" t="str">
        <f t="shared" si="1691"/>
        <v/>
      </c>
      <c r="AG5032" s="11" t="str">
        <f t="shared" si="1692"/>
        <v/>
      </c>
      <c r="AH5032" s="11" t="str">
        <f t="shared" si="1693"/>
        <v/>
      </c>
      <c r="AI5032" s="11" t="str">
        <f t="shared" si="1694"/>
        <v/>
      </c>
      <c r="AJ5032" s="11" t="str">
        <f t="shared" si="1695"/>
        <v/>
      </c>
      <c r="AK5032" s="11" t="str">
        <f t="shared" si="1696"/>
        <v/>
      </c>
      <c r="AN5032" s="11" t="str">
        <f t="shared" si="1697"/>
        <v/>
      </c>
      <c r="AO5032" s="11" t="str">
        <f t="shared" si="1698"/>
        <v/>
      </c>
      <c r="AP5032" s="11" t="str">
        <f t="shared" si="1699"/>
        <v/>
      </c>
      <c r="AT5032" s="11" t="str">
        <f t="shared" si="1700"/>
        <v/>
      </c>
      <c r="AU5032" s="11" t="str">
        <f t="shared" si="1701"/>
        <v/>
      </c>
      <c r="AV5032" s="11" t="str">
        <f t="shared" si="1702"/>
        <v/>
      </c>
      <c r="AW5032" s="11" t="str">
        <f t="shared" si="1703"/>
        <v/>
      </c>
      <c r="AX5032" s="11" t="str">
        <f t="shared" si="1704"/>
        <v/>
      </c>
      <c r="AY5032" s="11" t="str">
        <f t="shared" si="1705"/>
        <v/>
      </c>
      <c r="AZ5032" s="11" t="str">
        <f t="shared" si="1706"/>
        <v/>
      </c>
      <c r="BA5032" s="11" t="str">
        <f t="shared" si="1707"/>
        <v xml:space="preserve"> </v>
      </c>
      <c r="BB5032" s="11" t="str">
        <f>IFERROR(IF(AW5032="","",VLOOKUP(AW5032,SUSS!R:S,2,FALSE)),AY5032*SUSS!$M$2)</f>
        <v/>
      </c>
      <c r="BC5032" s="11" t="str">
        <f t="shared" si="1708"/>
        <v/>
      </c>
    </row>
    <row r="5033" spans="29:55">
      <c r="AC5033" s="11" t="str">
        <f t="shared" si="1688"/>
        <v/>
      </c>
      <c r="AD5033" s="11" t="str">
        <f t="shared" si="1689"/>
        <v/>
      </c>
      <c r="AE5033" s="11" t="str">
        <f t="shared" si="1690"/>
        <v/>
      </c>
      <c r="AF5033" s="11" t="str">
        <f t="shared" si="1691"/>
        <v/>
      </c>
      <c r="AG5033" s="11" t="str">
        <f t="shared" si="1692"/>
        <v/>
      </c>
      <c r="AH5033" s="11" t="str">
        <f t="shared" si="1693"/>
        <v/>
      </c>
      <c r="AI5033" s="11" t="str">
        <f t="shared" si="1694"/>
        <v/>
      </c>
      <c r="AJ5033" s="11" t="str">
        <f t="shared" si="1695"/>
        <v/>
      </c>
      <c r="AK5033" s="11" t="str">
        <f t="shared" si="1696"/>
        <v/>
      </c>
      <c r="AN5033" s="11" t="str">
        <f t="shared" si="1697"/>
        <v/>
      </c>
      <c r="AO5033" s="11" t="str">
        <f t="shared" si="1698"/>
        <v/>
      </c>
      <c r="AP5033" s="11" t="str">
        <f t="shared" si="1699"/>
        <v/>
      </c>
      <c r="AT5033" s="11" t="str">
        <f t="shared" si="1700"/>
        <v/>
      </c>
      <c r="AU5033" s="11" t="str">
        <f t="shared" si="1701"/>
        <v/>
      </c>
      <c r="AV5033" s="11" t="str">
        <f t="shared" si="1702"/>
        <v/>
      </c>
      <c r="AW5033" s="11" t="str">
        <f t="shared" si="1703"/>
        <v/>
      </c>
      <c r="AX5033" s="11" t="str">
        <f t="shared" si="1704"/>
        <v/>
      </c>
      <c r="AY5033" s="11" t="str">
        <f t="shared" si="1705"/>
        <v/>
      </c>
      <c r="AZ5033" s="11" t="str">
        <f t="shared" si="1706"/>
        <v/>
      </c>
      <c r="BA5033" s="11" t="str">
        <f t="shared" si="1707"/>
        <v xml:space="preserve"> </v>
      </c>
      <c r="BB5033" s="11" t="str">
        <f>IFERROR(IF(AW5033="","",VLOOKUP(AW5033,SUSS!R:S,2,FALSE)),AY5033*SUSS!$M$2)</f>
        <v/>
      </c>
      <c r="BC5033" s="11" t="str">
        <f t="shared" si="1708"/>
        <v/>
      </c>
    </row>
    <row r="5034" spans="29:55">
      <c r="AC5034" s="11" t="str">
        <f t="shared" si="1688"/>
        <v/>
      </c>
      <c r="AD5034" s="11" t="str">
        <f t="shared" si="1689"/>
        <v/>
      </c>
      <c r="AE5034" s="11" t="str">
        <f t="shared" si="1690"/>
        <v/>
      </c>
      <c r="AF5034" s="11" t="str">
        <f t="shared" si="1691"/>
        <v/>
      </c>
      <c r="AG5034" s="11" t="str">
        <f t="shared" si="1692"/>
        <v/>
      </c>
      <c r="AH5034" s="11" t="str">
        <f t="shared" si="1693"/>
        <v/>
      </c>
      <c r="AI5034" s="11" t="str">
        <f t="shared" si="1694"/>
        <v/>
      </c>
      <c r="AJ5034" s="11" t="str">
        <f t="shared" si="1695"/>
        <v/>
      </c>
      <c r="AK5034" s="11" t="str">
        <f t="shared" si="1696"/>
        <v/>
      </c>
      <c r="AN5034" s="11" t="str">
        <f t="shared" si="1697"/>
        <v/>
      </c>
      <c r="AO5034" s="11" t="str">
        <f t="shared" si="1698"/>
        <v/>
      </c>
      <c r="AP5034" s="11" t="str">
        <f t="shared" si="1699"/>
        <v/>
      </c>
      <c r="AT5034" s="11" t="str">
        <f t="shared" si="1700"/>
        <v/>
      </c>
      <c r="AU5034" s="11" t="str">
        <f t="shared" si="1701"/>
        <v/>
      </c>
      <c r="AV5034" s="11" t="str">
        <f t="shared" si="1702"/>
        <v/>
      </c>
      <c r="AW5034" s="11" t="str">
        <f t="shared" si="1703"/>
        <v/>
      </c>
      <c r="AX5034" s="11" t="str">
        <f t="shared" si="1704"/>
        <v/>
      </c>
      <c r="AY5034" s="11" t="str">
        <f t="shared" si="1705"/>
        <v/>
      </c>
      <c r="AZ5034" s="11" t="str">
        <f t="shared" si="1706"/>
        <v/>
      </c>
      <c r="BA5034" s="11" t="str">
        <f t="shared" si="1707"/>
        <v xml:space="preserve"> </v>
      </c>
      <c r="BB5034" s="11" t="str">
        <f>IFERROR(IF(AW5034="","",VLOOKUP(AW5034,SUSS!R:S,2,FALSE)),AY5034*SUSS!$M$2)</f>
        <v/>
      </c>
      <c r="BC5034" s="11" t="str">
        <f t="shared" si="1708"/>
        <v/>
      </c>
    </row>
    <row r="5035" spans="29:55">
      <c r="AC5035" s="11" t="str">
        <f t="shared" si="1688"/>
        <v/>
      </c>
      <c r="AD5035" s="11" t="str">
        <f t="shared" si="1689"/>
        <v/>
      </c>
      <c r="AE5035" s="11" t="str">
        <f t="shared" si="1690"/>
        <v/>
      </c>
      <c r="AF5035" s="11" t="str">
        <f t="shared" si="1691"/>
        <v/>
      </c>
      <c r="AG5035" s="11" t="str">
        <f t="shared" si="1692"/>
        <v/>
      </c>
      <c r="AH5035" s="11" t="str">
        <f t="shared" si="1693"/>
        <v/>
      </c>
      <c r="AI5035" s="11" t="str">
        <f t="shared" si="1694"/>
        <v/>
      </c>
      <c r="AJ5035" s="11" t="str">
        <f t="shared" si="1695"/>
        <v/>
      </c>
      <c r="AK5035" s="11" t="str">
        <f t="shared" si="1696"/>
        <v/>
      </c>
      <c r="AN5035" s="11" t="str">
        <f t="shared" si="1697"/>
        <v/>
      </c>
      <c r="AO5035" s="11" t="str">
        <f t="shared" si="1698"/>
        <v/>
      </c>
      <c r="AP5035" s="11" t="str">
        <f t="shared" si="1699"/>
        <v/>
      </c>
      <c r="AT5035" s="11" t="str">
        <f t="shared" si="1700"/>
        <v/>
      </c>
      <c r="AU5035" s="11" t="str">
        <f t="shared" si="1701"/>
        <v/>
      </c>
      <c r="AV5035" s="11" t="str">
        <f t="shared" si="1702"/>
        <v/>
      </c>
      <c r="AW5035" s="11" t="str">
        <f t="shared" si="1703"/>
        <v/>
      </c>
      <c r="AX5035" s="11" t="str">
        <f t="shared" si="1704"/>
        <v/>
      </c>
      <c r="AY5035" s="11" t="str">
        <f t="shared" si="1705"/>
        <v/>
      </c>
      <c r="AZ5035" s="11" t="str">
        <f t="shared" si="1706"/>
        <v/>
      </c>
      <c r="BA5035" s="11" t="str">
        <f t="shared" si="1707"/>
        <v xml:space="preserve"> </v>
      </c>
      <c r="BB5035" s="11" t="str">
        <f>IFERROR(IF(AW5035="","",VLOOKUP(AW5035,SUSS!R:S,2,FALSE)),AY5035*SUSS!$M$2)</f>
        <v/>
      </c>
      <c r="BC5035" s="11" t="str">
        <f t="shared" si="1708"/>
        <v/>
      </c>
    </row>
    <row r="5036" spans="29:55">
      <c r="AC5036" s="11" t="str">
        <f t="shared" si="1688"/>
        <v/>
      </c>
      <c r="AD5036" s="11" t="str">
        <f t="shared" si="1689"/>
        <v/>
      </c>
      <c r="AE5036" s="11" t="str">
        <f t="shared" si="1690"/>
        <v/>
      </c>
      <c r="AF5036" s="11" t="str">
        <f t="shared" si="1691"/>
        <v/>
      </c>
      <c r="AG5036" s="11" t="str">
        <f t="shared" si="1692"/>
        <v/>
      </c>
      <c r="AH5036" s="11" t="str">
        <f t="shared" si="1693"/>
        <v/>
      </c>
      <c r="AI5036" s="11" t="str">
        <f t="shared" si="1694"/>
        <v/>
      </c>
      <c r="AJ5036" s="11" t="str">
        <f t="shared" si="1695"/>
        <v/>
      </c>
      <c r="AK5036" s="11" t="str">
        <f t="shared" si="1696"/>
        <v/>
      </c>
      <c r="AN5036" s="11" t="str">
        <f t="shared" si="1697"/>
        <v/>
      </c>
      <c r="AO5036" s="11" t="str">
        <f t="shared" si="1698"/>
        <v/>
      </c>
      <c r="AP5036" s="11" t="str">
        <f t="shared" si="1699"/>
        <v/>
      </c>
      <c r="AT5036" s="11" t="str">
        <f t="shared" si="1700"/>
        <v/>
      </c>
      <c r="AU5036" s="11" t="str">
        <f t="shared" si="1701"/>
        <v/>
      </c>
      <c r="AV5036" s="11" t="str">
        <f t="shared" si="1702"/>
        <v/>
      </c>
      <c r="AW5036" s="11" t="str">
        <f t="shared" si="1703"/>
        <v/>
      </c>
      <c r="AX5036" s="11" t="str">
        <f t="shared" si="1704"/>
        <v/>
      </c>
      <c r="AY5036" s="11" t="str">
        <f t="shared" si="1705"/>
        <v/>
      </c>
      <c r="AZ5036" s="11" t="str">
        <f t="shared" si="1706"/>
        <v/>
      </c>
      <c r="BA5036" s="11" t="str">
        <f t="shared" si="1707"/>
        <v xml:space="preserve"> </v>
      </c>
      <c r="BB5036" s="11" t="str">
        <f>IFERROR(IF(AW5036="","",VLOOKUP(AW5036,SUSS!R:S,2,FALSE)),AY5036*SUSS!$M$2)</f>
        <v/>
      </c>
      <c r="BC5036" s="11" t="str">
        <f t="shared" si="1708"/>
        <v/>
      </c>
    </row>
    <row r="5037" spans="29:55">
      <c r="AC5037" s="11" t="str">
        <f t="shared" si="1688"/>
        <v/>
      </c>
      <c r="AD5037" s="11" t="str">
        <f t="shared" si="1689"/>
        <v/>
      </c>
      <c r="AE5037" s="11" t="str">
        <f t="shared" si="1690"/>
        <v/>
      </c>
      <c r="AF5037" s="11" t="str">
        <f t="shared" si="1691"/>
        <v/>
      </c>
      <c r="AG5037" s="11" t="str">
        <f t="shared" si="1692"/>
        <v/>
      </c>
      <c r="AH5037" s="11" t="str">
        <f t="shared" si="1693"/>
        <v/>
      </c>
      <c r="AI5037" s="11" t="str">
        <f t="shared" si="1694"/>
        <v/>
      </c>
      <c r="AJ5037" s="11" t="str">
        <f t="shared" si="1695"/>
        <v/>
      </c>
      <c r="AK5037" s="11" t="str">
        <f t="shared" si="1696"/>
        <v/>
      </c>
      <c r="AN5037" s="11" t="str">
        <f t="shared" si="1697"/>
        <v/>
      </c>
      <c r="AO5037" s="11" t="str">
        <f t="shared" si="1698"/>
        <v/>
      </c>
      <c r="AP5037" s="11" t="str">
        <f t="shared" si="1699"/>
        <v/>
      </c>
      <c r="AT5037" s="11" t="str">
        <f t="shared" si="1700"/>
        <v/>
      </c>
      <c r="AU5037" s="11" t="str">
        <f t="shared" si="1701"/>
        <v/>
      </c>
      <c r="AV5037" s="11" t="str">
        <f t="shared" si="1702"/>
        <v/>
      </c>
      <c r="AW5037" s="11" t="str">
        <f t="shared" si="1703"/>
        <v/>
      </c>
      <c r="AX5037" s="11" t="str">
        <f t="shared" si="1704"/>
        <v/>
      </c>
      <c r="AY5037" s="11" t="str">
        <f t="shared" si="1705"/>
        <v/>
      </c>
      <c r="AZ5037" s="11" t="str">
        <f t="shared" si="1706"/>
        <v/>
      </c>
      <c r="BA5037" s="11" t="str">
        <f t="shared" si="1707"/>
        <v xml:space="preserve"> </v>
      </c>
      <c r="BB5037" s="11" t="str">
        <f>IFERROR(IF(AW5037="","",VLOOKUP(AW5037,SUSS!R:S,2,FALSE)),AY5037*SUSS!$M$2)</f>
        <v/>
      </c>
      <c r="BC5037" s="11" t="str">
        <f t="shared" si="1708"/>
        <v/>
      </c>
    </row>
    <row r="5038" spans="29:55">
      <c r="AC5038" s="11" t="str">
        <f t="shared" si="1688"/>
        <v/>
      </c>
      <c r="AD5038" s="11" t="str">
        <f t="shared" si="1689"/>
        <v/>
      </c>
      <c r="AE5038" s="11" t="str">
        <f t="shared" si="1690"/>
        <v/>
      </c>
      <c r="AF5038" s="11" t="str">
        <f t="shared" si="1691"/>
        <v/>
      </c>
      <c r="AG5038" s="11" t="str">
        <f t="shared" si="1692"/>
        <v/>
      </c>
      <c r="AH5038" s="11" t="str">
        <f t="shared" si="1693"/>
        <v/>
      </c>
      <c r="AI5038" s="11" t="str">
        <f t="shared" si="1694"/>
        <v/>
      </c>
      <c r="AJ5038" s="11" t="str">
        <f t="shared" si="1695"/>
        <v/>
      </c>
      <c r="AK5038" s="11" t="str">
        <f t="shared" si="1696"/>
        <v/>
      </c>
      <c r="AN5038" s="11" t="str">
        <f t="shared" si="1697"/>
        <v/>
      </c>
      <c r="AO5038" s="11" t="str">
        <f t="shared" si="1698"/>
        <v/>
      </c>
      <c r="AP5038" s="11" t="str">
        <f t="shared" si="1699"/>
        <v/>
      </c>
      <c r="AT5038" s="11" t="str">
        <f t="shared" si="1700"/>
        <v/>
      </c>
      <c r="AU5038" s="11" t="str">
        <f t="shared" si="1701"/>
        <v/>
      </c>
      <c r="AV5038" s="11" t="str">
        <f t="shared" si="1702"/>
        <v/>
      </c>
      <c r="AW5038" s="11" t="str">
        <f t="shared" si="1703"/>
        <v/>
      </c>
      <c r="AX5038" s="11" t="str">
        <f t="shared" si="1704"/>
        <v/>
      </c>
      <c r="AY5038" s="11" t="str">
        <f t="shared" si="1705"/>
        <v/>
      </c>
      <c r="AZ5038" s="11" t="str">
        <f t="shared" si="1706"/>
        <v/>
      </c>
      <c r="BA5038" s="11" t="str">
        <f t="shared" si="1707"/>
        <v xml:space="preserve"> </v>
      </c>
      <c r="BB5038" s="11" t="str">
        <f>IFERROR(IF(AW5038="","",VLOOKUP(AW5038,SUSS!R:S,2,FALSE)),AY5038*SUSS!$M$2)</f>
        <v/>
      </c>
      <c r="BC5038" s="11" t="str">
        <f t="shared" si="1708"/>
        <v/>
      </c>
    </row>
    <row r="5039" spans="29:55">
      <c r="AC5039" s="11" t="str">
        <f t="shared" si="1688"/>
        <v/>
      </c>
      <c r="AD5039" s="11" t="str">
        <f t="shared" si="1689"/>
        <v/>
      </c>
      <c r="AE5039" s="11" t="str">
        <f t="shared" si="1690"/>
        <v/>
      </c>
      <c r="AF5039" s="11" t="str">
        <f t="shared" si="1691"/>
        <v/>
      </c>
      <c r="AG5039" s="11" t="str">
        <f t="shared" si="1692"/>
        <v/>
      </c>
      <c r="AH5039" s="11" t="str">
        <f t="shared" si="1693"/>
        <v/>
      </c>
      <c r="AI5039" s="11" t="str">
        <f t="shared" si="1694"/>
        <v/>
      </c>
      <c r="AJ5039" s="11" t="str">
        <f t="shared" si="1695"/>
        <v/>
      </c>
      <c r="AK5039" s="11" t="str">
        <f t="shared" si="1696"/>
        <v/>
      </c>
      <c r="AN5039" s="11" t="str">
        <f t="shared" si="1697"/>
        <v/>
      </c>
      <c r="AO5039" s="11" t="str">
        <f t="shared" si="1698"/>
        <v/>
      </c>
      <c r="AP5039" s="11" t="str">
        <f t="shared" si="1699"/>
        <v/>
      </c>
      <c r="AT5039" s="11" t="str">
        <f t="shared" si="1700"/>
        <v/>
      </c>
      <c r="AU5039" s="11" t="str">
        <f t="shared" si="1701"/>
        <v/>
      </c>
      <c r="AV5039" s="11" t="str">
        <f t="shared" si="1702"/>
        <v/>
      </c>
      <c r="AW5039" s="11" t="str">
        <f t="shared" si="1703"/>
        <v/>
      </c>
      <c r="AX5039" s="11" t="str">
        <f t="shared" si="1704"/>
        <v/>
      </c>
      <c r="AY5039" s="11" t="str">
        <f t="shared" si="1705"/>
        <v/>
      </c>
      <c r="AZ5039" s="11" t="str">
        <f t="shared" si="1706"/>
        <v/>
      </c>
      <c r="BA5039" s="11" t="str">
        <f t="shared" si="1707"/>
        <v xml:space="preserve"> </v>
      </c>
      <c r="BB5039" s="11" t="str">
        <f>IFERROR(IF(AW5039="","",VLOOKUP(AW5039,SUSS!R:S,2,FALSE)),AY5039*SUSS!$M$2)</f>
        <v/>
      </c>
      <c r="BC5039" s="11" t="str">
        <f t="shared" si="1708"/>
        <v/>
      </c>
    </row>
    <row r="5040" spans="29:55">
      <c r="AC5040" s="11" t="str">
        <f t="shared" si="1688"/>
        <v/>
      </c>
      <c r="AD5040" s="11" t="str">
        <f t="shared" si="1689"/>
        <v/>
      </c>
      <c r="AE5040" s="11" t="str">
        <f t="shared" si="1690"/>
        <v/>
      </c>
      <c r="AF5040" s="11" t="str">
        <f t="shared" si="1691"/>
        <v/>
      </c>
      <c r="AG5040" s="11" t="str">
        <f t="shared" si="1692"/>
        <v/>
      </c>
      <c r="AH5040" s="11" t="str">
        <f t="shared" si="1693"/>
        <v/>
      </c>
      <c r="AI5040" s="11" t="str">
        <f t="shared" si="1694"/>
        <v/>
      </c>
      <c r="AJ5040" s="11" t="str">
        <f t="shared" si="1695"/>
        <v/>
      </c>
      <c r="AK5040" s="11" t="str">
        <f t="shared" si="1696"/>
        <v/>
      </c>
      <c r="AN5040" s="11" t="str">
        <f t="shared" si="1697"/>
        <v/>
      </c>
      <c r="AO5040" s="11" t="str">
        <f t="shared" si="1698"/>
        <v/>
      </c>
      <c r="AP5040" s="11" t="str">
        <f t="shared" si="1699"/>
        <v/>
      </c>
      <c r="AT5040" s="11" t="str">
        <f t="shared" si="1700"/>
        <v/>
      </c>
      <c r="AU5040" s="11" t="str">
        <f t="shared" si="1701"/>
        <v/>
      </c>
      <c r="AV5040" s="11" t="str">
        <f t="shared" si="1702"/>
        <v/>
      </c>
      <c r="AW5040" s="11" t="str">
        <f t="shared" si="1703"/>
        <v/>
      </c>
      <c r="AX5040" s="11" t="str">
        <f t="shared" si="1704"/>
        <v/>
      </c>
      <c r="AY5040" s="11" t="str">
        <f t="shared" si="1705"/>
        <v/>
      </c>
      <c r="AZ5040" s="11" t="str">
        <f t="shared" si="1706"/>
        <v/>
      </c>
      <c r="BA5040" s="11" t="str">
        <f t="shared" si="1707"/>
        <v xml:space="preserve"> </v>
      </c>
      <c r="BB5040" s="11" t="str">
        <f>IFERROR(IF(AW5040="","",VLOOKUP(AW5040,SUSS!R:S,2,FALSE)),AY5040*SUSS!$M$2)</f>
        <v/>
      </c>
      <c r="BC5040" s="11" t="str">
        <f t="shared" si="1708"/>
        <v/>
      </c>
    </row>
    <row r="5041" spans="29:55">
      <c r="AC5041" s="11" t="str">
        <f t="shared" si="1688"/>
        <v/>
      </c>
      <c r="AD5041" s="11" t="str">
        <f t="shared" si="1689"/>
        <v/>
      </c>
      <c r="AE5041" s="11" t="str">
        <f t="shared" si="1690"/>
        <v/>
      </c>
      <c r="AF5041" s="11" t="str">
        <f t="shared" si="1691"/>
        <v/>
      </c>
      <c r="AG5041" s="11" t="str">
        <f t="shared" si="1692"/>
        <v/>
      </c>
      <c r="AH5041" s="11" t="str">
        <f t="shared" si="1693"/>
        <v/>
      </c>
      <c r="AI5041" s="11" t="str">
        <f t="shared" si="1694"/>
        <v/>
      </c>
      <c r="AJ5041" s="11" t="str">
        <f t="shared" si="1695"/>
        <v/>
      </c>
      <c r="AK5041" s="11" t="str">
        <f t="shared" si="1696"/>
        <v/>
      </c>
      <c r="AN5041" s="11" t="str">
        <f t="shared" si="1697"/>
        <v/>
      </c>
      <c r="AO5041" s="11" t="str">
        <f t="shared" si="1698"/>
        <v/>
      </c>
      <c r="AP5041" s="11" t="str">
        <f t="shared" si="1699"/>
        <v/>
      </c>
      <c r="AT5041" s="11" t="str">
        <f t="shared" si="1700"/>
        <v/>
      </c>
      <c r="AU5041" s="11" t="str">
        <f t="shared" si="1701"/>
        <v/>
      </c>
      <c r="AV5041" s="11" t="str">
        <f t="shared" si="1702"/>
        <v/>
      </c>
      <c r="AW5041" s="11" t="str">
        <f t="shared" si="1703"/>
        <v/>
      </c>
      <c r="AX5041" s="11" t="str">
        <f t="shared" si="1704"/>
        <v/>
      </c>
      <c r="AY5041" s="11" t="str">
        <f t="shared" si="1705"/>
        <v/>
      </c>
      <c r="AZ5041" s="11" t="str">
        <f t="shared" si="1706"/>
        <v/>
      </c>
      <c r="BA5041" s="11" t="str">
        <f t="shared" si="1707"/>
        <v xml:space="preserve"> </v>
      </c>
      <c r="BB5041" s="11" t="str">
        <f>IFERROR(IF(AW5041="","",VLOOKUP(AW5041,SUSS!R:S,2,FALSE)),AY5041*SUSS!$M$2)</f>
        <v/>
      </c>
      <c r="BC5041" s="11" t="str">
        <f t="shared" si="1708"/>
        <v/>
      </c>
    </row>
    <row r="5042" spans="29:55">
      <c r="AC5042" s="11" t="str">
        <f t="shared" si="1688"/>
        <v/>
      </c>
      <c r="AD5042" s="11" t="str">
        <f t="shared" si="1689"/>
        <v/>
      </c>
      <c r="AE5042" s="11" t="str">
        <f t="shared" si="1690"/>
        <v/>
      </c>
      <c r="AF5042" s="11" t="str">
        <f t="shared" si="1691"/>
        <v/>
      </c>
      <c r="AG5042" s="11" t="str">
        <f t="shared" si="1692"/>
        <v/>
      </c>
      <c r="AH5042" s="11" t="str">
        <f t="shared" si="1693"/>
        <v/>
      </c>
      <c r="AI5042" s="11" t="str">
        <f t="shared" si="1694"/>
        <v/>
      </c>
      <c r="AJ5042" s="11" t="str">
        <f t="shared" si="1695"/>
        <v/>
      </c>
      <c r="AK5042" s="11" t="str">
        <f t="shared" si="1696"/>
        <v/>
      </c>
      <c r="AN5042" s="11" t="str">
        <f t="shared" si="1697"/>
        <v/>
      </c>
      <c r="AO5042" s="11" t="str">
        <f t="shared" si="1698"/>
        <v/>
      </c>
      <c r="AP5042" s="11" t="str">
        <f t="shared" si="1699"/>
        <v/>
      </c>
      <c r="AT5042" s="11" t="str">
        <f t="shared" si="1700"/>
        <v/>
      </c>
      <c r="AU5042" s="11" t="str">
        <f t="shared" si="1701"/>
        <v/>
      </c>
      <c r="AV5042" s="11" t="str">
        <f t="shared" si="1702"/>
        <v/>
      </c>
      <c r="AW5042" s="11" t="str">
        <f t="shared" si="1703"/>
        <v/>
      </c>
      <c r="AX5042" s="11" t="str">
        <f t="shared" si="1704"/>
        <v/>
      </c>
      <c r="AY5042" s="11" t="str">
        <f t="shared" si="1705"/>
        <v/>
      </c>
      <c r="AZ5042" s="11" t="str">
        <f t="shared" si="1706"/>
        <v/>
      </c>
      <c r="BA5042" s="11" t="str">
        <f t="shared" si="1707"/>
        <v xml:space="preserve"> </v>
      </c>
      <c r="BB5042" s="11" t="str">
        <f>IFERROR(IF(AW5042="","",VLOOKUP(AW5042,SUSS!R:S,2,FALSE)),AY5042*SUSS!$M$2)</f>
        <v/>
      </c>
      <c r="BC5042" s="11" t="str">
        <f t="shared" si="1708"/>
        <v/>
      </c>
    </row>
    <row r="5043" spans="29:55">
      <c r="AC5043" s="11" t="str">
        <f t="shared" si="1688"/>
        <v/>
      </c>
      <c r="AD5043" s="11" t="str">
        <f t="shared" si="1689"/>
        <v/>
      </c>
      <c r="AE5043" s="11" t="str">
        <f t="shared" si="1690"/>
        <v/>
      </c>
      <c r="AF5043" s="11" t="str">
        <f t="shared" si="1691"/>
        <v/>
      </c>
      <c r="AG5043" s="11" t="str">
        <f t="shared" si="1692"/>
        <v/>
      </c>
      <c r="AH5043" s="11" t="str">
        <f t="shared" si="1693"/>
        <v/>
      </c>
      <c r="AI5043" s="11" t="str">
        <f t="shared" si="1694"/>
        <v/>
      </c>
      <c r="AJ5043" s="11" t="str">
        <f t="shared" si="1695"/>
        <v/>
      </c>
      <c r="AK5043" s="11" t="str">
        <f t="shared" si="1696"/>
        <v/>
      </c>
      <c r="AN5043" s="11" t="str">
        <f t="shared" si="1697"/>
        <v/>
      </c>
      <c r="AO5043" s="11" t="str">
        <f t="shared" si="1698"/>
        <v/>
      </c>
      <c r="AP5043" s="11" t="str">
        <f t="shared" si="1699"/>
        <v/>
      </c>
      <c r="AT5043" s="11" t="str">
        <f t="shared" si="1700"/>
        <v/>
      </c>
      <c r="AU5043" s="11" t="str">
        <f t="shared" si="1701"/>
        <v/>
      </c>
      <c r="AV5043" s="11" t="str">
        <f t="shared" si="1702"/>
        <v/>
      </c>
      <c r="AW5043" s="11" t="str">
        <f t="shared" si="1703"/>
        <v/>
      </c>
      <c r="AX5043" s="11" t="str">
        <f t="shared" si="1704"/>
        <v/>
      </c>
      <c r="AY5043" s="11" t="str">
        <f t="shared" si="1705"/>
        <v/>
      </c>
      <c r="AZ5043" s="11" t="str">
        <f t="shared" si="1706"/>
        <v/>
      </c>
      <c r="BA5043" s="11" t="str">
        <f t="shared" si="1707"/>
        <v xml:space="preserve"> </v>
      </c>
      <c r="BB5043" s="11" t="str">
        <f>IFERROR(IF(AW5043="","",VLOOKUP(AW5043,SUSS!R:S,2,FALSE)),AY5043*SUSS!$M$2)</f>
        <v/>
      </c>
      <c r="BC5043" s="11" t="str">
        <f t="shared" si="1708"/>
        <v/>
      </c>
    </row>
    <row r="5044" spans="29:55">
      <c r="AC5044" s="11" t="str">
        <f t="shared" si="1688"/>
        <v/>
      </c>
      <c r="AD5044" s="11" t="str">
        <f t="shared" si="1689"/>
        <v/>
      </c>
      <c r="AE5044" s="11" t="str">
        <f t="shared" si="1690"/>
        <v/>
      </c>
      <c r="AF5044" s="11" t="str">
        <f t="shared" si="1691"/>
        <v/>
      </c>
      <c r="AG5044" s="11" t="str">
        <f t="shared" si="1692"/>
        <v/>
      </c>
      <c r="AH5044" s="11" t="str">
        <f t="shared" si="1693"/>
        <v/>
      </c>
      <c r="AI5044" s="11" t="str">
        <f t="shared" si="1694"/>
        <v/>
      </c>
      <c r="AJ5044" s="11" t="str">
        <f t="shared" si="1695"/>
        <v/>
      </c>
      <c r="AK5044" s="11" t="str">
        <f t="shared" si="1696"/>
        <v/>
      </c>
      <c r="AN5044" s="11" t="str">
        <f t="shared" si="1697"/>
        <v/>
      </c>
      <c r="AO5044" s="11" t="str">
        <f t="shared" si="1698"/>
        <v/>
      </c>
      <c r="AP5044" s="11" t="str">
        <f t="shared" si="1699"/>
        <v/>
      </c>
      <c r="AT5044" s="11" t="str">
        <f t="shared" si="1700"/>
        <v/>
      </c>
      <c r="AU5044" s="11" t="str">
        <f t="shared" si="1701"/>
        <v/>
      </c>
      <c r="AV5044" s="11" t="str">
        <f t="shared" si="1702"/>
        <v/>
      </c>
      <c r="AW5044" s="11" t="str">
        <f t="shared" si="1703"/>
        <v/>
      </c>
      <c r="AX5044" s="11" t="str">
        <f t="shared" si="1704"/>
        <v/>
      </c>
      <c r="AY5044" s="11" t="str">
        <f t="shared" si="1705"/>
        <v/>
      </c>
      <c r="AZ5044" s="11" t="str">
        <f t="shared" si="1706"/>
        <v/>
      </c>
      <c r="BA5044" s="11" t="str">
        <f t="shared" si="1707"/>
        <v xml:space="preserve"> </v>
      </c>
      <c r="BB5044" s="11" t="str">
        <f>IFERROR(IF(AW5044="","",VLOOKUP(AW5044,SUSS!R:S,2,FALSE)),AY5044*SUSS!$M$2)</f>
        <v/>
      </c>
      <c r="BC5044" s="11" t="str">
        <f t="shared" si="1708"/>
        <v/>
      </c>
    </row>
    <row r="5045" spans="29:55">
      <c r="AC5045" s="11" t="str">
        <f t="shared" si="1688"/>
        <v/>
      </c>
      <c r="AD5045" s="11" t="str">
        <f t="shared" si="1689"/>
        <v/>
      </c>
      <c r="AE5045" s="11" t="str">
        <f t="shared" si="1690"/>
        <v/>
      </c>
      <c r="AF5045" s="11" t="str">
        <f t="shared" si="1691"/>
        <v/>
      </c>
      <c r="AG5045" s="11" t="str">
        <f t="shared" si="1692"/>
        <v/>
      </c>
      <c r="AH5045" s="11" t="str">
        <f t="shared" si="1693"/>
        <v/>
      </c>
      <c r="AI5045" s="11" t="str">
        <f t="shared" si="1694"/>
        <v/>
      </c>
      <c r="AJ5045" s="11" t="str">
        <f t="shared" si="1695"/>
        <v/>
      </c>
      <c r="AK5045" s="11" t="str">
        <f t="shared" si="1696"/>
        <v/>
      </c>
      <c r="AN5045" s="11" t="str">
        <f t="shared" si="1697"/>
        <v/>
      </c>
      <c r="AO5045" s="11" t="str">
        <f t="shared" si="1698"/>
        <v/>
      </c>
      <c r="AP5045" s="11" t="str">
        <f t="shared" si="1699"/>
        <v/>
      </c>
      <c r="AT5045" s="11" t="str">
        <f t="shared" si="1700"/>
        <v/>
      </c>
      <c r="AU5045" s="11" t="str">
        <f t="shared" si="1701"/>
        <v/>
      </c>
      <c r="AV5045" s="11" t="str">
        <f t="shared" si="1702"/>
        <v/>
      </c>
      <c r="AW5045" s="11" t="str">
        <f t="shared" si="1703"/>
        <v/>
      </c>
      <c r="AX5045" s="11" t="str">
        <f t="shared" si="1704"/>
        <v/>
      </c>
      <c r="AY5045" s="11" t="str">
        <f t="shared" si="1705"/>
        <v/>
      </c>
      <c r="AZ5045" s="11" t="str">
        <f t="shared" si="1706"/>
        <v/>
      </c>
      <c r="BA5045" s="11" t="str">
        <f t="shared" si="1707"/>
        <v xml:space="preserve"> </v>
      </c>
      <c r="BB5045" s="11" t="str">
        <f>IFERROR(IF(AW5045="","",VLOOKUP(AW5045,SUSS!R:S,2,FALSE)),AY5045*SUSS!$M$2)</f>
        <v/>
      </c>
      <c r="BC5045" s="11" t="str">
        <f t="shared" si="1708"/>
        <v/>
      </c>
    </row>
    <row r="5046" spans="29:55">
      <c r="AC5046" s="11" t="str">
        <f t="shared" si="1688"/>
        <v/>
      </c>
      <c r="AD5046" s="11" t="str">
        <f t="shared" si="1689"/>
        <v/>
      </c>
      <c r="AE5046" s="11" t="str">
        <f t="shared" si="1690"/>
        <v/>
      </c>
      <c r="AF5046" s="11" t="str">
        <f t="shared" si="1691"/>
        <v/>
      </c>
      <c r="AG5046" s="11" t="str">
        <f t="shared" si="1692"/>
        <v/>
      </c>
      <c r="AH5046" s="11" t="str">
        <f t="shared" si="1693"/>
        <v/>
      </c>
      <c r="AI5046" s="11" t="str">
        <f t="shared" si="1694"/>
        <v/>
      </c>
      <c r="AJ5046" s="11" t="str">
        <f t="shared" si="1695"/>
        <v/>
      </c>
      <c r="AK5046" s="11" t="str">
        <f t="shared" si="1696"/>
        <v/>
      </c>
      <c r="AN5046" s="11" t="str">
        <f t="shared" si="1697"/>
        <v/>
      </c>
      <c r="AO5046" s="11" t="str">
        <f t="shared" si="1698"/>
        <v/>
      </c>
      <c r="AP5046" s="11" t="str">
        <f t="shared" si="1699"/>
        <v/>
      </c>
      <c r="AT5046" s="11" t="str">
        <f t="shared" si="1700"/>
        <v/>
      </c>
      <c r="AU5046" s="11" t="str">
        <f t="shared" si="1701"/>
        <v/>
      </c>
      <c r="AV5046" s="11" t="str">
        <f t="shared" si="1702"/>
        <v/>
      </c>
      <c r="AW5046" s="11" t="str">
        <f t="shared" si="1703"/>
        <v/>
      </c>
      <c r="AX5046" s="11" t="str">
        <f t="shared" si="1704"/>
        <v/>
      </c>
      <c r="AY5046" s="11" t="str">
        <f t="shared" si="1705"/>
        <v/>
      </c>
      <c r="AZ5046" s="11" t="str">
        <f t="shared" si="1706"/>
        <v/>
      </c>
      <c r="BA5046" s="11" t="str">
        <f t="shared" si="1707"/>
        <v xml:space="preserve"> </v>
      </c>
      <c r="BB5046" s="11" t="str">
        <f>IFERROR(IF(AW5046="","",VLOOKUP(AW5046,SUSS!R:S,2,FALSE)),AY5046*SUSS!$M$2)</f>
        <v/>
      </c>
      <c r="BC5046" s="11" t="str">
        <f t="shared" si="1708"/>
        <v/>
      </c>
    </row>
    <row r="5047" spans="29:55">
      <c r="AC5047" s="11" t="str">
        <f t="shared" si="1688"/>
        <v/>
      </c>
      <c r="AD5047" s="11" t="str">
        <f t="shared" si="1689"/>
        <v/>
      </c>
      <c r="AE5047" s="11" t="str">
        <f t="shared" si="1690"/>
        <v/>
      </c>
      <c r="AF5047" s="11" t="str">
        <f t="shared" si="1691"/>
        <v/>
      </c>
      <c r="AG5047" s="11" t="str">
        <f t="shared" si="1692"/>
        <v/>
      </c>
      <c r="AH5047" s="11" t="str">
        <f t="shared" si="1693"/>
        <v/>
      </c>
      <c r="AI5047" s="11" t="str">
        <f t="shared" si="1694"/>
        <v/>
      </c>
      <c r="AJ5047" s="11" t="str">
        <f t="shared" si="1695"/>
        <v/>
      </c>
      <c r="AK5047" s="11" t="str">
        <f t="shared" si="1696"/>
        <v/>
      </c>
      <c r="AN5047" s="11" t="str">
        <f t="shared" si="1697"/>
        <v/>
      </c>
      <c r="AO5047" s="11" t="str">
        <f t="shared" si="1698"/>
        <v/>
      </c>
      <c r="AP5047" s="11" t="str">
        <f t="shared" si="1699"/>
        <v/>
      </c>
      <c r="AT5047" s="11" t="str">
        <f t="shared" si="1700"/>
        <v/>
      </c>
      <c r="AU5047" s="11" t="str">
        <f t="shared" si="1701"/>
        <v/>
      </c>
      <c r="AV5047" s="11" t="str">
        <f t="shared" si="1702"/>
        <v/>
      </c>
      <c r="AW5047" s="11" t="str">
        <f t="shared" si="1703"/>
        <v/>
      </c>
      <c r="AX5047" s="11" t="str">
        <f t="shared" si="1704"/>
        <v/>
      </c>
      <c r="AY5047" s="11" t="str">
        <f t="shared" si="1705"/>
        <v/>
      </c>
      <c r="AZ5047" s="11" t="str">
        <f t="shared" si="1706"/>
        <v/>
      </c>
      <c r="BA5047" s="11" t="str">
        <f t="shared" si="1707"/>
        <v xml:space="preserve"> </v>
      </c>
      <c r="BB5047" s="11" t="str">
        <f>IFERROR(IF(AW5047="","",VLOOKUP(AW5047,SUSS!R:S,2,FALSE)),AY5047*SUSS!$M$2)</f>
        <v/>
      </c>
      <c r="BC5047" s="11" t="str">
        <f t="shared" si="1708"/>
        <v/>
      </c>
    </row>
    <row r="5048" spans="29:55">
      <c r="AC5048" s="11" t="str">
        <f t="shared" si="1688"/>
        <v/>
      </c>
      <c r="AD5048" s="11" t="str">
        <f t="shared" si="1689"/>
        <v/>
      </c>
      <c r="AE5048" s="11" t="str">
        <f t="shared" si="1690"/>
        <v/>
      </c>
      <c r="AF5048" s="11" t="str">
        <f t="shared" si="1691"/>
        <v/>
      </c>
      <c r="AG5048" s="11" t="str">
        <f t="shared" si="1692"/>
        <v/>
      </c>
      <c r="AH5048" s="11" t="str">
        <f t="shared" si="1693"/>
        <v/>
      </c>
      <c r="AI5048" s="11" t="str">
        <f t="shared" si="1694"/>
        <v/>
      </c>
      <c r="AJ5048" s="11" t="str">
        <f t="shared" si="1695"/>
        <v/>
      </c>
      <c r="AK5048" s="11" t="str">
        <f t="shared" si="1696"/>
        <v/>
      </c>
      <c r="AN5048" s="11" t="str">
        <f t="shared" si="1697"/>
        <v/>
      </c>
      <c r="AO5048" s="11" t="str">
        <f t="shared" si="1698"/>
        <v/>
      </c>
      <c r="AP5048" s="11" t="str">
        <f t="shared" si="1699"/>
        <v/>
      </c>
      <c r="AT5048" s="11" t="str">
        <f t="shared" si="1700"/>
        <v/>
      </c>
      <c r="AU5048" s="11" t="str">
        <f t="shared" si="1701"/>
        <v/>
      </c>
      <c r="AV5048" s="11" t="str">
        <f t="shared" si="1702"/>
        <v/>
      </c>
      <c r="AW5048" s="11" t="str">
        <f t="shared" si="1703"/>
        <v/>
      </c>
      <c r="AX5048" s="11" t="str">
        <f t="shared" si="1704"/>
        <v/>
      </c>
      <c r="AY5048" s="11" t="str">
        <f t="shared" si="1705"/>
        <v/>
      </c>
      <c r="AZ5048" s="11" t="str">
        <f t="shared" si="1706"/>
        <v/>
      </c>
      <c r="BA5048" s="11" t="str">
        <f t="shared" si="1707"/>
        <v xml:space="preserve"> </v>
      </c>
      <c r="BB5048" s="11" t="str">
        <f>IFERROR(IF(AW5048="","",VLOOKUP(AW5048,SUSS!R:S,2,FALSE)),AY5048*SUSS!$M$2)</f>
        <v/>
      </c>
      <c r="BC5048" s="11" t="str">
        <f t="shared" si="1708"/>
        <v/>
      </c>
    </row>
    <row r="5049" spans="29:55">
      <c r="AC5049" s="11" t="str">
        <f t="shared" si="1688"/>
        <v/>
      </c>
      <c r="AD5049" s="11" t="str">
        <f t="shared" si="1689"/>
        <v/>
      </c>
      <c r="AE5049" s="11" t="str">
        <f t="shared" si="1690"/>
        <v/>
      </c>
      <c r="AF5049" s="11" t="str">
        <f t="shared" si="1691"/>
        <v/>
      </c>
      <c r="AG5049" s="11" t="str">
        <f t="shared" si="1692"/>
        <v/>
      </c>
      <c r="AH5049" s="11" t="str">
        <f t="shared" si="1693"/>
        <v/>
      </c>
      <c r="AI5049" s="11" t="str">
        <f t="shared" si="1694"/>
        <v/>
      </c>
      <c r="AJ5049" s="11" t="str">
        <f t="shared" si="1695"/>
        <v/>
      </c>
      <c r="AK5049" s="11" t="str">
        <f t="shared" si="1696"/>
        <v/>
      </c>
      <c r="AN5049" s="11" t="str">
        <f t="shared" si="1697"/>
        <v/>
      </c>
      <c r="AO5049" s="11" t="str">
        <f t="shared" si="1698"/>
        <v/>
      </c>
      <c r="AP5049" s="11" t="str">
        <f t="shared" si="1699"/>
        <v/>
      </c>
      <c r="AT5049" s="11" t="str">
        <f t="shared" si="1700"/>
        <v/>
      </c>
      <c r="AU5049" s="11" t="str">
        <f t="shared" si="1701"/>
        <v/>
      </c>
      <c r="AV5049" s="11" t="str">
        <f t="shared" si="1702"/>
        <v/>
      </c>
      <c r="AW5049" s="11" t="str">
        <f t="shared" si="1703"/>
        <v/>
      </c>
      <c r="AX5049" s="11" t="str">
        <f t="shared" si="1704"/>
        <v/>
      </c>
      <c r="AY5049" s="11" t="str">
        <f t="shared" si="1705"/>
        <v/>
      </c>
      <c r="AZ5049" s="11" t="str">
        <f t="shared" si="1706"/>
        <v/>
      </c>
      <c r="BA5049" s="11" t="str">
        <f t="shared" si="1707"/>
        <v xml:space="preserve"> </v>
      </c>
      <c r="BB5049" s="11" t="str">
        <f>IFERROR(IF(AW5049="","",VLOOKUP(AW5049,SUSS!R:S,2,FALSE)),AY5049*SUSS!$M$2)</f>
        <v/>
      </c>
      <c r="BC5049" s="11" t="str">
        <f t="shared" si="1708"/>
        <v/>
      </c>
    </row>
    <row r="5050" spans="29:55">
      <c r="AC5050" s="11" t="str">
        <f t="shared" si="1688"/>
        <v/>
      </c>
      <c r="AD5050" s="11" t="str">
        <f t="shared" si="1689"/>
        <v/>
      </c>
      <c r="AE5050" s="11" t="str">
        <f t="shared" si="1690"/>
        <v/>
      </c>
      <c r="AF5050" s="11" t="str">
        <f t="shared" si="1691"/>
        <v/>
      </c>
      <c r="AG5050" s="11" t="str">
        <f t="shared" si="1692"/>
        <v/>
      </c>
      <c r="AH5050" s="11" t="str">
        <f t="shared" si="1693"/>
        <v/>
      </c>
      <c r="AI5050" s="11" t="str">
        <f t="shared" si="1694"/>
        <v/>
      </c>
      <c r="AJ5050" s="11" t="str">
        <f t="shared" si="1695"/>
        <v/>
      </c>
      <c r="AK5050" s="11" t="str">
        <f t="shared" si="1696"/>
        <v/>
      </c>
      <c r="AN5050" s="11" t="str">
        <f t="shared" si="1697"/>
        <v/>
      </c>
      <c r="AO5050" s="11" t="str">
        <f t="shared" si="1698"/>
        <v/>
      </c>
      <c r="AP5050" s="11" t="str">
        <f t="shared" si="1699"/>
        <v/>
      </c>
      <c r="AT5050" s="11" t="str">
        <f t="shared" si="1700"/>
        <v/>
      </c>
      <c r="AU5050" s="11" t="str">
        <f t="shared" si="1701"/>
        <v/>
      </c>
      <c r="AV5050" s="11" t="str">
        <f t="shared" si="1702"/>
        <v/>
      </c>
      <c r="AW5050" s="11" t="str">
        <f t="shared" si="1703"/>
        <v/>
      </c>
      <c r="AX5050" s="11" t="str">
        <f t="shared" si="1704"/>
        <v/>
      </c>
      <c r="AY5050" s="11" t="str">
        <f t="shared" si="1705"/>
        <v/>
      </c>
      <c r="AZ5050" s="11" t="str">
        <f t="shared" si="1706"/>
        <v/>
      </c>
      <c r="BA5050" s="11" t="str">
        <f t="shared" si="1707"/>
        <v xml:space="preserve"> </v>
      </c>
      <c r="BB5050" s="11" t="str">
        <f>IFERROR(IF(AW5050="","",VLOOKUP(AW5050,SUSS!R:S,2,FALSE)),AY5050*SUSS!$M$2)</f>
        <v/>
      </c>
      <c r="BC5050" s="11" t="str">
        <f t="shared" si="1708"/>
        <v/>
      </c>
    </row>
  </sheetData>
  <sheetProtection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0"/>
  <sheetViews>
    <sheetView workbookViewId="0">
      <pane ySplit="2" topLeftCell="A3" activePane="bottomLeft" state="frozen"/>
      <selection activeCell="B1" sqref="B1"/>
      <selection pane="bottomLeft" activeCell="N11" sqref="N11"/>
    </sheetView>
  </sheetViews>
  <sheetFormatPr baseColWidth="10" defaultRowHeight="15"/>
  <cols>
    <col min="1" max="1" width="12.7109375" style="11" customWidth="1"/>
    <col min="2" max="8" width="11.42578125" style="3"/>
    <col min="9" max="9" width="11.42578125" style="43"/>
    <col min="10" max="10" width="11.7109375" style="32" bestFit="1" customWidth="1"/>
    <col min="11" max="11" width="11.5703125" style="11" bestFit="1" customWidth="1"/>
    <col min="12" max="12" width="15.42578125" style="11" bestFit="1" customWidth="1"/>
    <col min="14" max="14" width="11.42578125" style="62"/>
  </cols>
  <sheetData>
    <row r="1" spans="1:14" ht="15.75" thickBot="1">
      <c r="C1" s="196" t="s">
        <v>30</v>
      </c>
      <c r="D1" s="196"/>
      <c r="E1" s="196"/>
      <c r="F1" s="196"/>
      <c r="G1" s="196"/>
      <c r="H1" s="196"/>
      <c r="K1" s="65">
        <f>'Resumen Mail'!B7</f>
        <v>44774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2" t="s">
        <v>28</v>
      </c>
      <c r="K2" s="41">
        <f>SUMIF(J:J,K1,L:L)</f>
        <v>13778.031806064475</v>
      </c>
      <c r="L2" s="18" t="s">
        <v>33</v>
      </c>
    </row>
    <row r="3" spans="1:14" ht="25.5" thickBot="1">
      <c r="A3" s="11" t="str">
        <f>B3&amp;" "&amp;IF(C3="",C2,C3)</f>
        <v>M325300 Cuota N°</v>
      </c>
      <c r="B3" s="3" t="s">
        <v>75</v>
      </c>
      <c r="C3" s="92" t="s">
        <v>19</v>
      </c>
      <c r="D3" s="92" t="s">
        <v>97</v>
      </c>
      <c r="E3" s="92" t="s">
        <v>98</v>
      </c>
      <c r="F3" s="92" t="s">
        <v>99</v>
      </c>
      <c r="G3" s="92" t="s">
        <v>38</v>
      </c>
      <c r="H3" s="92" t="s">
        <v>24</v>
      </c>
      <c r="J3" s="32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3" t="str">
        <f>IF(D3=0,D2,D3)</f>
        <v>Capital</v>
      </c>
    </row>
    <row r="4" spans="1:14" ht="15.75" thickBot="1">
      <c r="A4" s="11" t="str">
        <f t="shared" ref="A4:A41" si="1">B4&amp;" "&amp;IF(C4="",C3,C4)</f>
        <v>M325300 1</v>
      </c>
      <c r="B4" s="3" t="s">
        <v>75</v>
      </c>
      <c r="C4" s="190">
        <v>1</v>
      </c>
      <c r="D4" s="224">
        <v>166804.51999999999</v>
      </c>
      <c r="E4" s="89">
        <v>50917.74</v>
      </c>
      <c r="F4" s="90" t="s">
        <v>100</v>
      </c>
      <c r="G4" s="89">
        <v>217722.26</v>
      </c>
      <c r="H4" s="93">
        <v>43815</v>
      </c>
      <c r="J4" s="32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3">
        <f t="shared" ref="N4:N67" si="2">IF(D4=0,D3,D4)</f>
        <v>166804.51999999999</v>
      </c>
    </row>
    <row r="5" spans="1:14" ht="15.75" thickBot="1">
      <c r="A5" s="11" t="str">
        <f t="shared" si="1"/>
        <v>M325300 1</v>
      </c>
      <c r="B5" s="3" t="s">
        <v>75</v>
      </c>
      <c r="C5" s="192"/>
      <c r="D5" s="225"/>
      <c r="E5" s="73">
        <v>50917.74</v>
      </c>
      <c r="F5" s="73">
        <v>3875.46</v>
      </c>
      <c r="G5" s="73">
        <v>221597.72</v>
      </c>
      <c r="H5" s="94">
        <v>43825</v>
      </c>
      <c r="I5" s="43">
        <v>43845</v>
      </c>
      <c r="J5" s="32">
        <f t="shared" si="0"/>
        <v>43831</v>
      </c>
      <c r="L5" s="11">
        <f>IF(I5&lt;&gt;"",IF(SUMIF(Planes!BA:BA,'Control de pagos'!A5,Planes!BC:BC)=0,"",SUMIF(Planes!BA:BA,'Control de pagos'!A5,Planes!BC:BC)),"")</f>
        <v>127.73519999999999</v>
      </c>
      <c r="N5" s="63">
        <f t="shared" si="2"/>
        <v>166804.51999999999</v>
      </c>
    </row>
    <row r="6" spans="1:14" ht="15.75" thickBot="1">
      <c r="A6" s="11" t="str">
        <f t="shared" si="1"/>
        <v>M325300 2</v>
      </c>
      <c r="B6" s="3" t="s">
        <v>75</v>
      </c>
      <c r="C6" s="190">
        <v>2</v>
      </c>
      <c r="D6" s="224">
        <v>174377.44</v>
      </c>
      <c r="E6" s="73">
        <v>43344.82</v>
      </c>
      <c r="F6" s="91" t="s">
        <v>100</v>
      </c>
      <c r="G6" s="73">
        <v>217722.26</v>
      </c>
      <c r="H6" s="94">
        <v>43846</v>
      </c>
      <c r="J6" s="32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3">
        <f t="shared" si="2"/>
        <v>174377.44</v>
      </c>
    </row>
    <row r="7" spans="1:14" ht="15.75" thickBot="1">
      <c r="A7" s="11" t="str">
        <f t="shared" si="1"/>
        <v>M325300 2</v>
      </c>
      <c r="B7" s="3" t="s">
        <v>75</v>
      </c>
      <c r="C7" s="192"/>
      <c r="D7" s="225"/>
      <c r="E7" s="73">
        <v>43344.82</v>
      </c>
      <c r="F7" s="73">
        <v>2612.66</v>
      </c>
      <c r="G7" s="73">
        <v>220334.92</v>
      </c>
      <c r="H7" s="94">
        <v>43856</v>
      </c>
      <c r="I7" s="43">
        <v>43856</v>
      </c>
      <c r="J7" s="32">
        <f t="shared" si="0"/>
        <v>43831</v>
      </c>
      <c r="L7" s="11">
        <f>IF(I7&lt;&gt;"",IF(SUMIF(Planes!BA:BA,'Control de pagos'!A7,Planes!BC:BC)=0,"",SUMIF(Planes!BA:BA,'Control de pagos'!A7,Planes!BC:BC)),"")</f>
        <v>133.53479999999999</v>
      </c>
      <c r="N7" s="63">
        <f t="shared" si="2"/>
        <v>174377.44</v>
      </c>
    </row>
    <row r="8" spans="1:14" ht="15.75" thickBot="1">
      <c r="A8" s="11" t="str">
        <f t="shared" si="1"/>
        <v>M325300 3</v>
      </c>
      <c r="B8" s="3" t="s">
        <v>75</v>
      </c>
      <c r="C8" s="190">
        <v>3</v>
      </c>
      <c r="D8" s="224">
        <v>182294.19</v>
      </c>
      <c r="E8" s="73">
        <v>35428.07</v>
      </c>
      <c r="F8" s="91" t="s">
        <v>100</v>
      </c>
      <c r="G8" s="73">
        <v>217722.26</v>
      </c>
      <c r="H8" s="94">
        <v>43877</v>
      </c>
      <c r="J8" s="32" t="str">
        <f t="shared" si="0"/>
        <v/>
      </c>
      <c r="L8" s="11" t="str">
        <f>IF(I8&lt;&gt;"",IF(SUMIF(Planes!BA:BA,'Control de pagos'!A8,Planes!BC:BC)=0,"",SUMIF(Planes!BA:BA,'Control de pagos'!A8,Planes!BC:BC)),"")</f>
        <v/>
      </c>
      <c r="N8" s="63">
        <f t="shared" si="2"/>
        <v>182294.19</v>
      </c>
    </row>
    <row r="9" spans="1:14" ht="15.75" thickBot="1">
      <c r="A9" s="11" t="str">
        <f t="shared" si="1"/>
        <v>M325300 3</v>
      </c>
      <c r="B9" s="3" t="s">
        <v>75</v>
      </c>
      <c r="C9" s="192"/>
      <c r="D9" s="225"/>
      <c r="E9" s="73">
        <v>35428.07</v>
      </c>
      <c r="F9" s="73">
        <v>2612.66</v>
      </c>
      <c r="G9" s="73">
        <v>220334.92</v>
      </c>
      <c r="H9" s="94">
        <v>43887</v>
      </c>
      <c r="J9" s="32" t="str">
        <f t="shared" si="0"/>
        <v/>
      </c>
      <c r="L9" s="11" t="str">
        <f>IF(I9&lt;&gt;"",IF(SUMIF(Planes!BA:BA,'Control de pagos'!A9,Planes!BC:BC)=0,"",SUMIF(Planes!BA:BA,'Control de pagos'!A9,Planes!BC:BC)),"")</f>
        <v/>
      </c>
      <c r="N9" s="63">
        <f t="shared" si="2"/>
        <v>182294.19</v>
      </c>
    </row>
    <row r="10" spans="1:14" ht="15.75" thickBot="1">
      <c r="A10" s="11" t="str">
        <f t="shared" si="1"/>
        <v>M325300 4</v>
      </c>
      <c r="B10" s="3" t="s">
        <v>75</v>
      </c>
      <c r="C10" s="190">
        <v>4</v>
      </c>
      <c r="D10" s="224">
        <v>190570.33</v>
      </c>
      <c r="E10" s="73">
        <v>27151.93</v>
      </c>
      <c r="F10" s="91" t="s">
        <v>100</v>
      </c>
      <c r="G10" s="73">
        <v>217722.26</v>
      </c>
      <c r="H10" s="94">
        <v>43906</v>
      </c>
      <c r="J10" s="32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3">
        <f t="shared" si="2"/>
        <v>190570.33</v>
      </c>
    </row>
    <row r="11" spans="1:14" ht="15.75" thickBot="1">
      <c r="A11" s="11" t="str">
        <f t="shared" si="1"/>
        <v>M325300 4</v>
      </c>
      <c r="B11" s="3" t="s">
        <v>75</v>
      </c>
      <c r="C11" s="192"/>
      <c r="D11" s="225"/>
      <c r="E11" s="73">
        <v>27151.93</v>
      </c>
      <c r="F11" s="73">
        <v>2612.66</v>
      </c>
      <c r="G11" s="73">
        <v>220334.92</v>
      </c>
      <c r="H11" s="94">
        <v>43916</v>
      </c>
      <c r="J11" s="32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3">
        <f t="shared" si="2"/>
        <v>190570.33</v>
      </c>
    </row>
    <row r="12" spans="1:14" ht="15.75" thickBot="1">
      <c r="A12" s="11" t="str">
        <f t="shared" si="1"/>
        <v>M325300 5</v>
      </c>
      <c r="B12" s="3" t="s">
        <v>75</v>
      </c>
      <c r="C12" s="190">
        <v>5</v>
      </c>
      <c r="D12" s="224">
        <v>199222.24</v>
      </c>
      <c r="E12" s="73">
        <v>18500.02</v>
      </c>
      <c r="F12" s="91" t="s">
        <v>100</v>
      </c>
      <c r="G12" s="73">
        <v>217722.26</v>
      </c>
      <c r="H12" s="94">
        <v>43937</v>
      </c>
      <c r="J12" s="32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3">
        <f t="shared" si="2"/>
        <v>199222.24</v>
      </c>
    </row>
    <row r="13" spans="1:14" ht="15.75" thickBot="1">
      <c r="A13" s="11" t="str">
        <f t="shared" si="1"/>
        <v>M325300 5</v>
      </c>
      <c r="B13" s="3" t="s">
        <v>75</v>
      </c>
      <c r="C13" s="192"/>
      <c r="D13" s="225"/>
      <c r="E13" s="73">
        <v>18500.02</v>
      </c>
      <c r="F13" s="73">
        <v>2612.66</v>
      </c>
      <c r="G13" s="73">
        <v>220334.92</v>
      </c>
      <c r="H13" s="94">
        <v>43947</v>
      </c>
      <c r="J13" s="32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3">
        <f t="shared" si="2"/>
        <v>199222.24</v>
      </c>
    </row>
    <row r="14" spans="1:14" ht="15.75" thickBot="1">
      <c r="A14" s="11" t="str">
        <f t="shared" si="1"/>
        <v>M325300 6</v>
      </c>
      <c r="B14" s="3" t="s">
        <v>75</v>
      </c>
      <c r="C14" s="190">
        <v>6</v>
      </c>
      <c r="D14" s="224">
        <v>208267.02</v>
      </c>
      <c r="E14" s="73">
        <v>9455.24</v>
      </c>
      <c r="F14" s="91" t="s">
        <v>100</v>
      </c>
      <c r="G14" s="73">
        <v>217722.26</v>
      </c>
      <c r="H14" s="94">
        <v>43967</v>
      </c>
      <c r="J14" s="32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3">
        <f t="shared" si="2"/>
        <v>208267.02</v>
      </c>
    </row>
    <row r="15" spans="1:14" ht="15.75" thickBot="1">
      <c r="A15" s="11" t="str">
        <f t="shared" si="1"/>
        <v>M325300 6</v>
      </c>
      <c r="B15" s="3" t="s">
        <v>75</v>
      </c>
      <c r="C15" s="192"/>
      <c r="D15" s="225"/>
      <c r="E15" s="73">
        <v>9455.24</v>
      </c>
      <c r="F15" s="73">
        <v>2612.66</v>
      </c>
      <c r="G15" s="73">
        <v>220334.92</v>
      </c>
      <c r="H15" s="94">
        <v>43977</v>
      </c>
      <c r="J15" s="32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3">
        <f t="shared" si="2"/>
        <v>208267.02</v>
      </c>
    </row>
    <row r="16" spans="1:14" ht="37.5" thickBot="1">
      <c r="A16" s="11" t="str">
        <f t="shared" si="1"/>
        <v>M645044 Cuota N°</v>
      </c>
      <c r="B16" s="3" t="s">
        <v>101</v>
      </c>
      <c r="C16" s="92" t="s">
        <v>19</v>
      </c>
      <c r="D16" s="92" t="s">
        <v>20</v>
      </c>
      <c r="E16" s="92" t="s">
        <v>21</v>
      </c>
      <c r="F16" s="92" t="s">
        <v>22</v>
      </c>
      <c r="G16" s="92" t="s">
        <v>23</v>
      </c>
      <c r="H16" s="92" t="s">
        <v>24</v>
      </c>
      <c r="J16" s="32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3" t="str">
        <f t="shared" si="2"/>
        <v>Capital($)</v>
      </c>
    </row>
    <row r="17" spans="1:14" ht="24.75" thickBot="1">
      <c r="A17" s="11" t="str">
        <f t="shared" si="1"/>
        <v>M645044 Pago a Cuenta</v>
      </c>
      <c r="B17" s="3" t="s">
        <v>101</v>
      </c>
      <c r="C17" s="97" t="s">
        <v>110</v>
      </c>
      <c r="D17" s="96">
        <v>59249.63</v>
      </c>
      <c r="E17" s="96">
        <v>248848.42</v>
      </c>
      <c r="F17" s="91" t="s">
        <v>100</v>
      </c>
      <c r="G17" s="96">
        <v>308098.05</v>
      </c>
      <c r="H17" s="94">
        <v>43889</v>
      </c>
      <c r="I17" s="43">
        <v>43889</v>
      </c>
      <c r="J17" s="32">
        <f t="shared" ref="J17:J80" si="3">IF(I17&lt;&gt;"",I17-DAY(I17)+1,IF(A16=A17,IF(I16&lt;&gt;"","-",""),IF(A17=A18,IF(I18&lt;&gt;"","-",""),"")))</f>
        <v>43862</v>
      </c>
      <c r="L17" s="11">
        <f>IF(I17&lt;&gt;"",IF(SUMIF(Planes!BA:BA,'Control de pagos'!A17,Planes!BC:BC)=0,"",SUMIF(Planes!BA:BA,'Control de pagos'!A17,Planes!BC:BC)),"")</f>
        <v>1628.8979999999999</v>
      </c>
      <c r="N17" s="63">
        <f t="shared" si="2"/>
        <v>59249.63</v>
      </c>
    </row>
    <row r="18" spans="1:14" ht="15.75" thickBot="1">
      <c r="A18" s="11" t="str">
        <f t="shared" si="1"/>
        <v>M645044 1</v>
      </c>
      <c r="B18" s="3" t="s">
        <v>101</v>
      </c>
      <c r="C18" s="190">
        <v>1</v>
      </c>
      <c r="D18" s="202">
        <v>97761.89</v>
      </c>
      <c r="E18" s="96">
        <v>1661.95</v>
      </c>
      <c r="F18" s="91" t="s">
        <v>100</v>
      </c>
      <c r="G18" s="96">
        <v>99423.84</v>
      </c>
      <c r="H18" s="94">
        <v>43906</v>
      </c>
      <c r="J18" s="32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3">
        <f t="shared" si="2"/>
        <v>97761.89</v>
      </c>
    </row>
    <row r="19" spans="1:14" ht="15.75" thickBot="1">
      <c r="A19" s="11" t="str">
        <f t="shared" si="1"/>
        <v>M645044 1</v>
      </c>
      <c r="B19" s="3" t="s">
        <v>101</v>
      </c>
      <c r="C19" s="192"/>
      <c r="D19" s="203"/>
      <c r="E19" s="96">
        <v>1661.95</v>
      </c>
      <c r="F19" s="96">
        <v>1193.0899999999999</v>
      </c>
      <c r="G19" s="96">
        <v>100616.93</v>
      </c>
      <c r="H19" s="94">
        <v>43916</v>
      </c>
      <c r="I19" s="43">
        <v>44008</v>
      </c>
      <c r="J19" s="32">
        <f t="shared" si="3"/>
        <v>43983</v>
      </c>
      <c r="L19" s="11">
        <f>IF(I19&lt;&gt;"",IF(SUMIF(Planes!BA:BA,'Control de pagos'!A19,Planes!BC:BC)=0,"",SUMIF(Planes!BA:BA,'Control de pagos'!A19,Planes!BC:BC)),"")</f>
        <v>2687.6819999999998</v>
      </c>
      <c r="N19" s="63">
        <f t="shared" si="2"/>
        <v>97761.89</v>
      </c>
    </row>
    <row r="20" spans="1:14" ht="15.75" thickBot="1">
      <c r="A20" s="11" t="str">
        <f t="shared" si="1"/>
        <v>M645044 2</v>
      </c>
      <c r="B20" s="3" t="s">
        <v>101</v>
      </c>
      <c r="C20" s="190">
        <v>2</v>
      </c>
      <c r="D20" s="202">
        <v>97761.89</v>
      </c>
      <c r="E20" s="96">
        <v>4790.33</v>
      </c>
      <c r="F20" s="91" t="s">
        <v>100</v>
      </c>
      <c r="G20" s="96">
        <v>102552.22</v>
      </c>
      <c r="H20" s="94">
        <v>43937</v>
      </c>
      <c r="J20" s="32" t="str">
        <f t="shared" si="3"/>
        <v>-</v>
      </c>
      <c r="L20" s="11" t="str">
        <f>IF(I20&lt;&gt;"",IF(SUMIF(Planes!BA:BA,'Control de pagos'!A20,Planes!BC:BC)=0,"",SUMIF(Planes!BA:BA,'Control de pagos'!A20,Planes!BC:BC)),"")</f>
        <v/>
      </c>
      <c r="N20" s="63">
        <f t="shared" si="2"/>
        <v>97761.89</v>
      </c>
    </row>
    <row r="21" spans="1:14" ht="15.75" thickBot="1">
      <c r="A21" s="11" t="str">
        <f t="shared" si="1"/>
        <v>M645044 2</v>
      </c>
      <c r="B21" s="3" t="s">
        <v>101</v>
      </c>
      <c r="C21" s="192"/>
      <c r="D21" s="203"/>
      <c r="E21" s="96">
        <v>4790.33</v>
      </c>
      <c r="F21" s="91">
        <v>854.61</v>
      </c>
      <c r="G21" s="96">
        <v>103406.83</v>
      </c>
      <c r="H21" s="94">
        <v>43947</v>
      </c>
      <c r="I21" s="43">
        <v>44123</v>
      </c>
      <c r="J21" s="32">
        <f t="shared" si="3"/>
        <v>44105</v>
      </c>
      <c r="L21" s="11">
        <f>IF(I21&lt;&gt;"",IF(SUMIF(Planes!BA:BA,'Control de pagos'!A21,Planes!BC:BC)=0,"",SUMIF(Planes!BA:BA,'Control de pagos'!A21,Planes!BC:BC)),"")</f>
        <v>2687.6819999999998</v>
      </c>
      <c r="N21" s="63">
        <f t="shared" si="2"/>
        <v>97761.89</v>
      </c>
    </row>
    <row r="22" spans="1:14" ht="15.75" thickBot="1">
      <c r="A22" s="11" t="str">
        <f t="shared" si="1"/>
        <v>M645044 3</v>
      </c>
      <c r="B22" s="3" t="s">
        <v>101</v>
      </c>
      <c r="C22" s="190">
        <v>3</v>
      </c>
      <c r="D22" s="202">
        <v>97761.89</v>
      </c>
      <c r="E22" s="96">
        <v>7625.43</v>
      </c>
      <c r="F22" s="91" t="s">
        <v>100</v>
      </c>
      <c r="G22" s="96">
        <v>105387.32</v>
      </c>
      <c r="H22" s="94">
        <v>43967</v>
      </c>
      <c r="J22" s="32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3">
        <f t="shared" si="2"/>
        <v>97761.89</v>
      </c>
    </row>
    <row r="23" spans="1:14" ht="15.75" thickBot="1">
      <c r="A23" s="11" t="str">
        <f t="shared" si="1"/>
        <v>M645044 3</v>
      </c>
      <c r="B23" s="3" t="s">
        <v>101</v>
      </c>
      <c r="C23" s="192"/>
      <c r="D23" s="203"/>
      <c r="E23" s="96">
        <v>7625.43</v>
      </c>
      <c r="F23" s="91">
        <v>878.23</v>
      </c>
      <c r="G23" s="96">
        <v>106265.55</v>
      </c>
      <c r="H23" s="94">
        <v>43977</v>
      </c>
      <c r="I23" s="43">
        <v>43977</v>
      </c>
      <c r="J23" s="32">
        <f t="shared" si="3"/>
        <v>43952</v>
      </c>
      <c r="L23" s="11">
        <f>IF(I23&lt;&gt;"",IF(SUMIF(Planes!BA:BA,'Control de pagos'!A23,Planes!BC:BC)=0,"",SUMIF(Planes!BA:BA,'Control de pagos'!A23,Planes!BC:BC)),"")</f>
        <v>2687.6820000000002</v>
      </c>
      <c r="N23" s="63">
        <f t="shared" si="2"/>
        <v>97761.89</v>
      </c>
    </row>
    <row r="24" spans="1:14" ht="15.75" thickBot="1">
      <c r="A24" s="11" t="str">
        <f t="shared" si="1"/>
        <v>M645044 4</v>
      </c>
      <c r="B24" s="3" t="s">
        <v>101</v>
      </c>
      <c r="C24" s="190">
        <v>4</v>
      </c>
      <c r="D24" s="202">
        <v>97761.89</v>
      </c>
      <c r="E24" s="96">
        <v>10656.04</v>
      </c>
      <c r="F24" s="91" t="s">
        <v>100</v>
      </c>
      <c r="G24" s="96">
        <v>108417.93</v>
      </c>
      <c r="H24" s="94">
        <v>43998</v>
      </c>
      <c r="I24" s="43">
        <v>43998</v>
      </c>
      <c r="J24" s="32">
        <f t="shared" si="3"/>
        <v>43983</v>
      </c>
      <c r="L24" s="11">
        <f>IF(I24&lt;&gt;"",IF(SUMIF(Planes!BA:BA,'Control de pagos'!A24,Planes!BC:BC)=0,"",SUMIF(Planes!BA:BA,'Control de pagos'!A24,Planes!BC:BC)),"")</f>
        <v>2687.6820000000002</v>
      </c>
      <c r="N24" s="63">
        <f t="shared" si="2"/>
        <v>97761.89</v>
      </c>
    </row>
    <row r="25" spans="1:14" ht="15.75" thickBot="1">
      <c r="A25" s="11" t="str">
        <f t="shared" si="1"/>
        <v>M645044 4</v>
      </c>
      <c r="B25" s="3" t="s">
        <v>101</v>
      </c>
      <c r="C25" s="192"/>
      <c r="D25" s="203"/>
      <c r="E25" s="96">
        <v>10656.04</v>
      </c>
      <c r="F25" s="91">
        <v>903.48</v>
      </c>
      <c r="G25" s="96">
        <v>109321.41</v>
      </c>
      <c r="H25" s="94">
        <v>44008</v>
      </c>
      <c r="J25" s="32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3">
        <f t="shared" si="2"/>
        <v>97761.89</v>
      </c>
    </row>
    <row r="26" spans="1:14" ht="15.75" thickBot="1">
      <c r="A26" s="11" t="str">
        <f t="shared" si="1"/>
        <v>M645044 5</v>
      </c>
      <c r="B26" s="3" t="s">
        <v>101</v>
      </c>
      <c r="C26" s="190">
        <v>5</v>
      </c>
      <c r="D26" s="202">
        <v>97761.89</v>
      </c>
      <c r="E26" s="96">
        <v>13491.14</v>
      </c>
      <c r="F26" s="91" t="s">
        <v>100</v>
      </c>
      <c r="G26" s="96">
        <v>111253.03</v>
      </c>
      <c r="H26" s="94">
        <v>44028</v>
      </c>
      <c r="I26" s="43">
        <v>44028</v>
      </c>
      <c r="J26" s="32">
        <f t="shared" si="3"/>
        <v>44013</v>
      </c>
      <c r="L26" s="11">
        <f>IF(I26&lt;&gt;"",IF(SUMIF(Planes!BA:BA,'Control de pagos'!A26,Planes!BC:BC)=0,"",SUMIF(Planes!BA:BA,'Control de pagos'!A26,Planes!BC:BC)),"")</f>
        <v>2687.6819999999998</v>
      </c>
      <c r="N26" s="63">
        <f t="shared" si="2"/>
        <v>97761.89</v>
      </c>
    </row>
    <row r="27" spans="1:14" ht="15.75" thickBot="1">
      <c r="A27" s="11" t="str">
        <f t="shared" si="1"/>
        <v>M645044 5</v>
      </c>
      <c r="B27" s="3" t="s">
        <v>101</v>
      </c>
      <c r="C27" s="192"/>
      <c r="D27" s="203"/>
      <c r="E27" s="96">
        <v>13491.14</v>
      </c>
      <c r="F27" s="96">
        <v>1023.53</v>
      </c>
      <c r="G27" s="96">
        <v>112276.56</v>
      </c>
      <c r="H27" s="94">
        <v>44038</v>
      </c>
      <c r="J27" s="32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3">
        <f t="shared" si="2"/>
        <v>97761.89</v>
      </c>
    </row>
    <row r="28" spans="1:14" ht="15.75" thickBot="1">
      <c r="A28" s="11" t="str">
        <f t="shared" si="1"/>
        <v>M645044 6</v>
      </c>
      <c r="B28" s="3" t="s">
        <v>101</v>
      </c>
      <c r="C28" s="190">
        <v>6</v>
      </c>
      <c r="D28" s="202">
        <v>97761.89</v>
      </c>
      <c r="E28" s="96">
        <v>16521.759999999998</v>
      </c>
      <c r="F28" s="91" t="s">
        <v>100</v>
      </c>
      <c r="G28" s="96">
        <v>114283.65</v>
      </c>
      <c r="H28" s="94">
        <v>44059</v>
      </c>
      <c r="I28" s="43">
        <v>44059</v>
      </c>
      <c r="J28" s="32">
        <f t="shared" si="3"/>
        <v>44044</v>
      </c>
      <c r="L28" s="11">
        <f>IF(I28&lt;&gt;"",IF(SUMIF(Planes!BA:BA,'Control de pagos'!A28,Planes!BC:BC)=0,"",SUMIF(Planes!BA:BA,'Control de pagos'!A28,Planes!BC:BC)),"")</f>
        <v>2687.6819999999998</v>
      </c>
      <c r="N28" s="63">
        <f t="shared" si="2"/>
        <v>97761.89</v>
      </c>
    </row>
    <row r="29" spans="1:14" ht="15.75" thickBot="1">
      <c r="A29" s="11" t="str">
        <f t="shared" si="1"/>
        <v>M645044 6</v>
      </c>
      <c r="B29" s="3" t="s">
        <v>101</v>
      </c>
      <c r="C29" s="192"/>
      <c r="D29" s="203"/>
      <c r="E29" s="96">
        <v>16521.759999999998</v>
      </c>
      <c r="F29" s="96">
        <v>1051.4100000000001</v>
      </c>
      <c r="G29" s="96">
        <v>115335.06</v>
      </c>
      <c r="H29" s="94">
        <v>44069</v>
      </c>
      <c r="J29" s="32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3">
        <f t="shared" si="2"/>
        <v>97761.89</v>
      </c>
    </row>
    <row r="30" spans="1:14" ht="15.75" thickBot="1">
      <c r="A30" s="11" t="str">
        <f t="shared" si="1"/>
        <v>M645044 7</v>
      </c>
      <c r="B30" s="3" t="s">
        <v>101</v>
      </c>
      <c r="C30" s="190">
        <v>7</v>
      </c>
      <c r="D30" s="202">
        <v>97761.89</v>
      </c>
      <c r="E30" s="96">
        <v>19454.61</v>
      </c>
      <c r="F30" s="91" t="s">
        <v>100</v>
      </c>
      <c r="G30" s="96">
        <v>117216.5</v>
      </c>
      <c r="H30" s="94">
        <v>44090</v>
      </c>
      <c r="J30" s="32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3">
        <f t="shared" si="2"/>
        <v>97761.89</v>
      </c>
    </row>
    <row r="31" spans="1:14" ht="15.75" thickBot="1">
      <c r="A31" s="11" t="str">
        <f t="shared" si="1"/>
        <v>M645044 7</v>
      </c>
      <c r="B31" s="3" t="s">
        <v>101</v>
      </c>
      <c r="C31" s="192"/>
      <c r="D31" s="203"/>
      <c r="E31" s="96">
        <v>19454.61</v>
      </c>
      <c r="F31" s="96">
        <v>1078.3900000000001</v>
      </c>
      <c r="G31" s="96">
        <v>118294.89</v>
      </c>
      <c r="H31" s="94">
        <v>44100</v>
      </c>
      <c r="I31" s="43">
        <v>44152</v>
      </c>
      <c r="J31" s="32">
        <f t="shared" si="3"/>
        <v>44136</v>
      </c>
      <c r="L31" s="11">
        <f>IF(I31&lt;&gt;"",IF(SUMIF(Planes!BA:BA,'Control de pagos'!A31,Planes!BC:BC)=0,"",SUMIF(Planes!BA:BA,'Control de pagos'!A31,Planes!BC:BC)),"")</f>
        <v>2687.6820000000002</v>
      </c>
      <c r="N31" s="63">
        <f t="shared" si="2"/>
        <v>97761.89</v>
      </c>
    </row>
    <row r="32" spans="1:14" ht="15.75" thickBot="1">
      <c r="A32" s="11" t="str">
        <f t="shared" si="1"/>
        <v>M645044 8</v>
      </c>
      <c r="B32" s="3" t="s">
        <v>101</v>
      </c>
      <c r="C32" s="226">
        <v>8</v>
      </c>
      <c r="D32" s="228">
        <v>97761.89</v>
      </c>
      <c r="E32" s="124">
        <v>22289.71</v>
      </c>
      <c r="F32" s="125" t="s">
        <v>100</v>
      </c>
      <c r="G32" s="124">
        <v>120051.6</v>
      </c>
      <c r="H32" s="126">
        <v>44120</v>
      </c>
      <c r="J32" s="32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3">
        <f t="shared" si="2"/>
        <v>97761.89</v>
      </c>
    </row>
    <row r="33" spans="1:14" ht="15.75" thickBot="1">
      <c r="A33" s="11" t="str">
        <f t="shared" si="1"/>
        <v>M645044 8</v>
      </c>
      <c r="B33" s="3" t="s">
        <v>101</v>
      </c>
      <c r="C33" s="227"/>
      <c r="D33" s="229"/>
      <c r="E33" s="124">
        <v>22289.71</v>
      </c>
      <c r="F33" s="124">
        <v>1208.52</v>
      </c>
      <c r="G33" s="124">
        <v>121260.12</v>
      </c>
      <c r="H33" s="126">
        <v>44130</v>
      </c>
      <c r="I33" s="43">
        <v>44573</v>
      </c>
      <c r="J33" s="32">
        <f t="shared" si="3"/>
        <v>44562</v>
      </c>
      <c r="L33" s="11">
        <f>IF(I33&lt;&gt;"",IF(SUMIF(Planes!BA:BA,'Control de pagos'!A33,Planes!BC:BC)=0,"",SUMIF(Planes!BA:BA,'Control de pagos'!A33,Planes!BC:BC)),"")</f>
        <v>2687.6819999999998</v>
      </c>
      <c r="N33" s="63">
        <f t="shared" si="2"/>
        <v>97761.89</v>
      </c>
    </row>
    <row r="34" spans="1:14" ht="15.75" thickBot="1">
      <c r="A34" s="11" t="str">
        <f t="shared" si="1"/>
        <v>M645044 9</v>
      </c>
      <c r="B34" s="3" t="s">
        <v>101</v>
      </c>
      <c r="C34" s="190">
        <v>9</v>
      </c>
      <c r="D34" s="202">
        <v>97761.89</v>
      </c>
      <c r="E34" s="96">
        <v>25320.33</v>
      </c>
      <c r="F34" s="91" t="s">
        <v>100</v>
      </c>
      <c r="G34" s="96">
        <v>123082.22</v>
      </c>
      <c r="H34" s="94">
        <v>44151</v>
      </c>
      <c r="I34" s="43">
        <v>44151</v>
      </c>
      <c r="J34" s="32">
        <f t="shared" si="3"/>
        <v>44136</v>
      </c>
      <c r="L34" s="11">
        <f>IF(I34&lt;&gt;"",IF(SUMIF(Planes!BA:BA,'Control de pagos'!A34,Planes!BC:BC)=0,"",SUMIF(Planes!BA:BA,'Control de pagos'!A34,Planes!BC:BC)),"")</f>
        <v>2687.6819999999998</v>
      </c>
      <c r="N34" s="63">
        <f t="shared" si="2"/>
        <v>97761.89</v>
      </c>
    </row>
    <row r="35" spans="1:14" ht="15.75" thickBot="1">
      <c r="A35" s="11" t="str">
        <f t="shared" si="1"/>
        <v>M645044 9</v>
      </c>
      <c r="B35" s="3" t="s">
        <v>101</v>
      </c>
      <c r="C35" s="192"/>
      <c r="D35" s="203"/>
      <c r="E35" s="96">
        <v>25320.33</v>
      </c>
      <c r="F35" s="96">
        <v>1239.03</v>
      </c>
      <c r="G35" s="96">
        <v>124321.25</v>
      </c>
      <c r="H35" s="94">
        <v>44161</v>
      </c>
      <c r="J35" s="32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3">
        <f t="shared" si="2"/>
        <v>97761.89</v>
      </c>
    </row>
    <row r="36" spans="1:14" ht="15.75" thickBot="1">
      <c r="A36" s="11" t="str">
        <f t="shared" si="1"/>
        <v>M645044 10</v>
      </c>
      <c r="B36" s="3" t="s">
        <v>101</v>
      </c>
      <c r="C36" s="190">
        <v>10</v>
      </c>
      <c r="D36" s="202">
        <v>97761.89</v>
      </c>
      <c r="E36" s="96">
        <v>28155.43</v>
      </c>
      <c r="F36" s="91" t="s">
        <v>100</v>
      </c>
      <c r="G36" s="96">
        <v>125917.32</v>
      </c>
      <c r="H36" s="94">
        <v>44181</v>
      </c>
      <c r="I36" s="43">
        <v>44181</v>
      </c>
      <c r="J36" s="32">
        <f t="shared" si="3"/>
        <v>44166</v>
      </c>
      <c r="L36" s="11">
        <f>IF(I36&lt;&gt;"",IF(SUMIF(Planes!BA:BA,'Control de pagos'!A36,Planes!BC:BC)=0,"",SUMIF(Planes!BA:BA,'Control de pagos'!A36,Planes!BC:BC)),"")</f>
        <v>2687.6819999999998</v>
      </c>
      <c r="N36" s="63">
        <f t="shared" si="2"/>
        <v>97761.89</v>
      </c>
    </row>
    <row r="37" spans="1:14" ht="15.75" thickBot="1">
      <c r="A37" s="11" t="str">
        <f t="shared" si="1"/>
        <v>M645044 10</v>
      </c>
      <c r="B37" s="3" t="s">
        <v>101</v>
      </c>
      <c r="C37" s="192"/>
      <c r="D37" s="203"/>
      <c r="E37" s="96">
        <v>28155.43</v>
      </c>
      <c r="F37" s="96">
        <v>1267.57</v>
      </c>
      <c r="G37" s="96">
        <v>127184.89</v>
      </c>
      <c r="H37" s="94">
        <v>44191</v>
      </c>
      <c r="J37" s="32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3">
        <f t="shared" si="2"/>
        <v>97761.89</v>
      </c>
    </row>
    <row r="38" spans="1:14" ht="15.75" thickBot="1">
      <c r="A38" s="11" t="str">
        <f t="shared" si="1"/>
        <v>M645044 11</v>
      </c>
      <c r="B38" s="3" t="s">
        <v>101</v>
      </c>
      <c r="C38" s="190">
        <v>11</v>
      </c>
      <c r="D38" s="202">
        <v>97761.89</v>
      </c>
      <c r="E38" s="96">
        <v>31186.05</v>
      </c>
      <c r="F38" s="91" t="s">
        <v>100</v>
      </c>
      <c r="G38" s="96">
        <v>128947.94</v>
      </c>
      <c r="H38" s="94">
        <v>44212</v>
      </c>
      <c r="J38" s="32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3">
        <f t="shared" si="2"/>
        <v>97761.89</v>
      </c>
    </row>
    <row r="39" spans="1:14" ht="15.75" thickBot="1">
      <c r="A39" s="11" t="str">
        <f t="shared" si="1"/>
        <v>M645044 11</v>
      </c>
      <c r="B39" s="3" t="s">
        <v>101</v>
      </c>
      <c r="C39" s="192"/>
      <c r="D39" s="203"/>
      <c r="E39" s="96">
        <v>31186.05</v>
      </c>
      <c r="F39" s="96">
        <v>1298.08</v>
      </c>
      <c r="G39" s="96">
        <v>130246.02</v>
      </c>
      <c r="H39" s="94">
        <v>44222</v>
      </c>
      <c r="I39" s="43">
        <v>44222</v>
      </c>
      <c r="J39" s="32">
        <f t="shared" si="3"/>
        <v>44197</v>
      </c>
      <c r="L39" s="11">
        <f>IF(I39&lt;&gt;"",IF(SUMIF(Planes!BA:BA,'Control de pagos'!A39,Planes!BC:BC)=0,"",SUMIF(Planes!BA:BA,'Control de pagos'!A39,Planes!BC:BC)),"")</f>
        <v>2687.6819999999998</v>
      </c>
      <c r="N39" s="63">
        <f t="shared" si="2"/>
        <v>97761.89</v>
      </c>
    </row>
    <row r="40" spans="1:14" ht="15.75" thickBot="1">
      <c r="A40" s="11" t="str">
        <f t="shared" si="1"/>
        <v>M645044 12</v>
      </c>
      <c r="B40" s="3" t="s">
        <v>101</v>
      </c>
      <c r="C40" s="190">
        <v>12</v>
      </c>
      <c r="D40" s="202">
        <v>97761.89</v>
      </c>
      <c r="E40" s="96">
        <v>34118.9</v>
      </c>
      <c r="F40" s="91" t="s">
        <v>100</v>
      </c>
      <c r="G40" s="96">
        <v>131880.79</v>
      </c>
      <c r="H40" s="94">
        <v>44243</v>
      </c>
      <c r="J40" s="32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3">
        <f t="shared" si="2"/>
        <v>97761.89</v>
      </c>
    </row>
    <row r="41" spans="1:14" ht="15.75" thickBot="1">
      <c r="A41" s="11" t="str">
        <f t="shared" si="1"/>
        <v>M645044 12</v>
      </c>
      <c r="B41" s="3" t="s">
        <v>101</v>
      </c>
      <c r="C41" s="192"/>
      <c r="D41" s="203"/>
      <c r="E41" s="96">
        <v>34118.9</v>
      </c>
      <c r="F41" s="96">
        <v>1327.6</v>
      </c>
      <c r="G41" s="96">
        <v>133208.39000000001</v>
      </c>
      <c r="H41" s="94">
        <v>44253</v>
      </c>
      <c r="I41" s="43">
        <v>44253</v>
      </c>
      <c r="J41" s="32">
        <f t="shared" si="3"/>
        <v>44228</v>
      </c>
      <c r="L41" s="11">
        <f>IF(I41&lt;&gt;"",IF(SUMIF(Planes!BA:BA,'Control de pagos'!A41,Planes!BC:BC)=0,"",SUMIF(Planes!BA:BA,'Control de pagos'!A41,Planes!BC:BC)),"")</f>
        <v>2687.6820000000002</v>
      </c>
      <c r="N41" s="63">
        <f t="shared" si="2"/>
        <v>97761.89</v>
      </c>
    </row>
    <row r="42" spans="1:14" ht="15.75" thickBot="1">
      <c r="A42" s="11" t="str">
        <f t="shared" ref="A42:A105" si="4">B42&amp;" "&amp;IF(C42="",C41,C42)</f>
        <v>M645044 13</v>
      </c>
      <c r="B42" s="3" t="s">
        <v>101</v>
      </c>
      <c r="C42" s="226">
        <v>13</v>
      </c>
      <c r="D42" s="228">
        <v>97761.89</v>
      </c>
      <c r="E42" s="124">
        <v>36758.47</v>
      </c>
      <c r="F42" s="125" t="s">
        <v>100</v>
      </c>
      <c r="G42" s="124">
        <v>134520.35999999999</v>
      </c>
      <c r="H42" s="126">
        <v>44271</v>
      </c>
      <c r="J42" s="32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3">
        <f t="shared" si="2"/>
        <v>97761.89</v>
      </c>
    </row>
    <row r="43" spans="1:14" ht="15.75" thickBot="1">
      <c r="A43" s="11" t="str">
        <f t="shared" si="4"/>
        <v>M645044 13</v>
      </c>
      <c r="B43" s="3" t="s">
        <v>101</v>
      </c>
      <c r="C43" s="227"/>
      <c r="D43" s="229"/>
      <c r="E43" s="124">
        <v>36758.47</v>
      </c>
      <c r="F43" s="124">
        <v>1354.17</v>
      </c>
      <c r="G43" s="124">
        <v>135874.53</v>
      </c>
      <c r="H43" s="126">
        <v>44281</v>
      </c>
      <c r="I43" s="43">
        <v>44601</v>
      </c>
      <c r="J43" s="32">
        <f t="shared" si="3"/>
        <v>44593</v>
      </c>
      <c r="L43" s="11">
        <f>IF(I43&lt;&gt;"",IF(SUMIF(Planes!BA:BA,'Control de pagos'!A43,Planes!BC:BC)=0,"",SUMIF(Planes!BA:BA,'Control de pagos'!A43,Planes!BC:BC)),"")</f>
        <v>2687.6819999999998</v>
      </c>
      <c r="N43" s="63">
        <f t="shared" si="2"/>
        <v>97761.89</v>
      </c>
    </row>
    <row r="44" spans="1:14" ht="15.75" thickBot="1">
      <c r="A44" s="11" t="str">
        <f t="shared" si="4"/>
        <v>M645044 14</v>
      </c>
      <c r="B44" s="3" t="s">
        <v>101</v>
      </c>
      <c r="C44" s="190">
        <v>14</v>
      </c>
      <c r="D44" s="202">
        <v>97761.89</v>
      </c>
      <c r="E44" s="96">
        <v>39984.61</v>
      </c>
      <c r="F44" s="91" t="s">
        <v>100</v>
      </c>
      <c r="G44" s="96">
        <v>137746.5</v>
      </c>
      <c r="H44" s="94">
        <v>44302</v>
      </c>
      <c r="J44" s="32" t="str">
        <f t="shared" si="3"/>
        <v>-</v>
      </c>
      <c r="L44" s="11" t="str">
        <f>IF(I44&lt;&gt;"",IF(SUMIF(Planes!BA:BA,'Control de pagos'!A44,Planes!BC:BC)=0,"",SUMIF(Planes!BA:BA,'Control de pagos'!A44,Planes!BC:BC)),"")</f>
        <v/>
      </c>
      <c r="N44" s="63">
        <f t="shared" si="2"/>
        <v>97761.89</v>
      </c>
    </row>
    <row r="45" spans="1:14" ht="15.75" thickBot="1">
      <c r="A45" s="11" t="str">
        <f t="shared" si="4"/>
        <v>M645044 14</v>
      </c>
      <c r="B45" s="3" t="s">
        <v>101</v>
      </c>
      <c r="C45" s="192"/>
      <c r="D45" s="203"/>
      <c r="E45" s="96">
        <v>39984.61</v>
      </c>
      <c r="F45" s="96">
        <v>1386.65</v>
      </c>
      <c r="G45" s="96">
        <v>139133.15</v>
      </c>
      <c r="H45" s="94">
        <v>44312</v>
      </c>
      <c r="I45" s="43">
        <v>44312</v>
      </c>
      <c r="J45" s="32">
        <f t="shared" si="3"/>
        <v>44287</v>
      </c>
      <c r="L45" s="11">
        <f>IF(I45&lt;&gt;"",IF(SUMIF(Planes!BA:BA,'Control de pagos'!A45,Planes!BC:BC)=0,"",SUMIF(Planes!BA:BA,'Control de pagos'!A45,Planes!BC:BC)),"")</f>
        <v>2687.6819999999998</v>
      </c>
      <c r="N45" s="63">
        <f t="shared" si="2"/>
        <v>97761.89</v>
      </c>
    </row>
    <row r="46" spans="1:14" ht="15.75" thickBot="1">
      <c r="A46" s="11" t="str">
        <f t="shared" si="4"/>
        <v>M645044 15</v>
      </c>
      <c r="B46" s="3" t="s">
        <v>101</v>
      </c>
      <c r="C46" s="190">
        <v>15</v>
      </c>
      <c r="D46" s="202">
        <v>97761.89</v>
      </c>
      <c r="E46" s="96">
        <v>42819.71</v>
      </c>
      <c r="F46" s="91" t="s">
        <v>100</v>
      </c>
      <c r="G46" s="96">
        <v>140581.6</v>
      </c>
      <c r="H46" s="94">
        <v>44332</v>
      </c>
      <c r="I46" s="43">
        <v>44332</v>
      </c>
      <c r="J46" s="32">
        <f t="shared" si="3"/>
        <v>44317</v>
      </c>
      <c r="L46" s="11">
        <f>IF(I46&lt;&gt;"",IF(SUMIF(Planes!BA:BA,'Control de pagos'!A46,Planes!BC:BC)=0,"",SUMIF(Planes!BA:BA,'Control de pagos'!A46,Planes!BC:BC)),"")</f>
        <v>2687.6819999999998</v>
      </c>
      <c r="N46" s="63">
        <f t="shared" si="2"/>
        <v>97761.89</v>
      </c>
    </row>
    <row r="47" spans="1:14" ht="15.75" thickBot="1">
      <c r="A47" s="11" t="str">
        <f t="shared" si="4"/>
        <v>M645044 15</v>
      </c>
      <c r="B47" s="3" t="s">
        <v>101</v>
      </c>
      <c r="C47" s="192"/>
      <c r="D47" s="203"/>
      <c r="E47" s="96">
        <v>42819.71</v>
      </c>
      <c r="F47" s="96">
        <v>1415.18</v>
      </c>
      <c r="G47" s="96">
        <v>141996.78</v>
      </c>
      <c r="H47" s="94">
        <v>44342</v>
      </c>
      <c r="J47" s="32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3">
        <f t="shared" si="2"/>
        <v>97761.89</v>
      </c>
    </row>
    <row r="48" spans="1:14" ht="15.75" thickBot="1">
      <c r="A48" s="11" t="str">
        <f t="shared" si="4"/>
        <v>M645044 16</v>
      </c>
      <c r="B48" s="3" t="s">
        <v>101</v>
      </c>
      <c r="C48" s="226">
        <v>16</v>
      </c>
      <c r="D48" s="228">
        <v>97761.89</v>
      </c>
      <c r="E48" s="124">
        <v>45850.33</v>
      </c>
      <c r="F48" s="125" t="s">
        <v>100</v>
      </c>
      <c r="G48" s="124">
        <v>143612.22</v>
      </c>
      <c r="H48" s="126">
        <v>44363</v>
      </c>
      <c r="J48" s="32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3">
        <f t="shared" si="2"/>
        <v>97761.89</v>
      </c>
    </row>
    <row r="49" spans="1:14" ht="15.75" thickBot="1">
      <c r="A49" s="11" t="str">
        <f t="shared" si="4"/>
        <v>M645044 16</v>
      </c>
      <c r="B49" s="3" t="s">
        <v>101</v>
      </c>
      <c r="C49" s="227"/>
      <c r="D49" s="229"/>
      <c r="E49" s="124">
        <v>45850.33</v>
      </c>
      <c r="F49" s="124">
        <v>1445.7</v>
      </c>
      <c r="G49" s="124">
        <v>145057.92000000001</v>
      </c>
      <c r="H49" s="126">
        <v>44373</v>
      </c>
      <c r="I49" s="43">
        <v>44634</v>
      </c>
      <c r="J49" s="32">
        <f t="shared" si="3"/>
        <v>44621</v>
      </c>
      <c r="L49" s="11">
        <f>IF(I49&lt;&gt;"",IF(SUMIF(Planes!BA:BA,'Control de pagos'!A49,Planes!BC:BC)=0,"",SUMIF(Planes!BA:BA,'Control de pagos'!A49,Planes!BC:BC)),"")</f>
        <v>2687.6819999999998</v>
      </c>
      <c r="N49" s="63">
        <f t="shared" si="2"/>
        <v>97761.89</v>
      </c>
    </row>
    <row r="50" spans="1:14" ht="15.75" thickBot="1">
      <c r="A50" s="11" t="str">
        <f t="shared" si="4"/>
        <v>M645044 17</v>
      </c>
      <c r="B50" s="3" t="s">
        <v>101</v>
      </c>
      <c r="C50" s="190">
        <v>17</v>
      </c>
      <c r="D50" s="202">
        <v>97761.89</v>
      </c>
      <c r="E50" s="96">
        <v>48685.42</v>
      </c>
      <c r="F50" s="91" t="s">
        <v>100</v>
      </c>
      <c r="G50" s="96">
        <v>146447.31</v>
      </c>
      <c r="H50" s="94">
        <v>44393</v>
      </c>
      <c r="I50" s="43">
        <v>44393</v>
      </c>
      <c r="J50" s="32">
        <f t="shared" si="3"/>
        <v>44378</v>
      </c>
      <c r="L50" s="11">
        <f>IF(I50&lt;&gt;"",IF(SUMIF(Planes!BA:BA,'Control de pagos'!A50,Planes!BC:BC)=0,"",SUMIF(Planes!BA:BA,'Control de pagos'!A50,Planes!BC:BC)),"")</f>
        <v>2687.6819999999998</v>
      </c>
      <c r="N50" s="63">
        <f t="shared" si="2"/>
        <v>97761.89</v>
      </c>
    </row>
    <row r="51" spans="1:14" ht="15.75" thickBot="1">
      <c r="A51" s="11" t="str">
        <f t="shared" si="4"/>
        <v>M645044 17</v>
      </c>
      <c r="B51" s="3" t="s">
        <v>101</v>
      </c>
      <c r="C51" s="192"/>
      <c r="D51" s="203"/>
      <c r="E51" s="96">
        <v>48685.42</v>
      </c>
      <c r="F51" s="96">
        <v>1474.24</v>
      </c>
      <c r="G51" s="96">
        <v>147921.54999999999</v>
      </c>
      <c r="H51" s="94">
        <v>44403</v>
      </c>
      <c r="J51" s="32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3">
        <f t="shared" si="2"/>
        <v>97761.89</v>
      </c>
    </row>
    <row r="52" spans="1:14" ht="15.75" thickBot="1">
      <c r="A52" s="11" t="str">
        <f t="shared" si="4"/>
        <v>M645044 18</v>
      </c>
      <c r="B52" s="3" t="s">
        <v>101</v>
      </c>
      <c r="C52" s="190">
        <v>18</v>
      </c>
      <c r="D52" s="202">
        <v>97761.89</v>
      </c>
      <c r="E52" s="96">
        <v>51716.04</v>
      </c>
      <c r="F52" s="91" t="s">
        <v>100</v>
      </c>
      <c r="G52" s="96">
        <v>149477.93</v>
      </c>
      <c r="H52" s="94">
        <v>44424</v>
      </c>
      <c r="J52" s="32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3">
        <f t="shared" si="2"/>
        <v>97761.89</v>
      </c>
    </row>
    <row r="53" spans="1:14" ht="15.75" thickBot="1">
      <c r="A53" s="11" t="str">
        <f t="shared" si="4"/>
        <v>M645044 18</v>
      </c>
      <c r="B53" s="3" t="s">
        <v>101</v>
      </c>
      <c r="C53" s="192"/>
      <c r="D53" s="203"/>
      <c r="E53" s="96">
        <v>51716.04</v>
      </c>
      <c r="F53" s="96">
        <v>1504.74</v>
      </c>
      <c r="G53" s="96">
        <v>150982.67000000001</v>
      </c>
      <c r="H53" s="94">
        <v>44434</v>
      </c>
      <c r="I53" s="43">
        <v>44434</v>
      </c>
      <c r="J53" s="32">
        <f t="shared" si="3"/>
        <v>44409</v>
      </c>
      <c r="L53" s="11">
        <f>IF(I53&lt;&gt;"",IF(SUMIF(Planes!BA:BA,'Control de pagos'!A53,Planes!BC:BC)=0,"",SUMIF(Planes!BA:BA,'Control de pagos'!A53,Planes!BC:BC)),"")</f>
        <v>2687.6819999999993</v>
      </c>
      <c r="N53" s="63">
        <f t="shared" si="2"/>
        <v>97761.89</v>
      </c>
    </row>
    <row r="54" spans="1:14" ht="15.75" thickBot="1">
      <c r="A54" s="11" t="str">
        <f t="shared" si="4"/>
        <v>M645044 19</v>
      </c>
      <c r="B54" s="3" t="s">
        <v>101</v>
      </c>
      <c r="C54" s="190">
        <v>19</v>
      </c>
      <c r="D54" s="202">
        <v>97761.89</v>
      </c>
      <c r="E54" s="96">
        <v>54648.89</v>
      </c>
      <c r="F54" s="91" t="s">
        <v>100</v>
      </c>
      <c r="G54" s="96">
        <v>152410.78</v>
      </c>
      <c r="H54" s="94">
        <v>44455</v>
      </c>
      <c r="I54" s="43">
        <v>44455</v>
      </c>
      <c r="J54" s="32">
        <f t="shared" si="3"/>
        <v>44440</v>
      </c>
      <c r="L54" s="11">
        <f>IF(I54&lt;&gt;"",IF(SUMIF(Planes!BA:BA,'Control de pagos'!A54,Planes!BC:BC)=0,"",SUMIF(Planes!BA:BA,'Control de pagos'!A54,Planes!BC:BC)),"")</f>
        <v>2687.6819999999998</v>
      </c>
      <c r="N54" s="63">
        <f t="shared" si="2"/>
        <v>97761.89</v>
      </c>
    </row>
    <row r="55" spans="1:14" ht="15.75" thickBot="1">
      <c r="A55" s="11" t="str">
        <f t="shared" si="4"/>
        <v>M645044 19</v>
      </c>
      <c r="B55" s="3" t="s">
        <v>101</v>
      </c>
      <c r="C55" s="192"/>
      <c r="D55" s="203"/>
      <c r="E55" s="96">
        <v>54648.89</v>
      </c>
      <c r="F55" s="96">
        <v>1534.27</v>
      </c>
      <c r="G55" s="96">
        <v>153945.04999999999</v>
      </c>
      <c r="H55" s="94">
        <v>44465</v>
      </c>
      <c r="J55" s="32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3">
        <f t="shared" si="2"/>
        <v>97761.89</v>
      </c>
    </row>
    <row r="56" spans="1:14" ht="15.75" thickBot="1">
      <c r="A56" s="11" t="str">
        <f t="shared" si="4"/>
        <v>M645044 20</v>
      </c>
      <c r="B56" s="3" t="s">
        <v>101</v>
      </c>
      <c r="C56" s="190">
        <v>20</v>
      </c>
      <c r="D56" s="202">
        <v>97761.89</v>
      </c>
      <c r="E56" s="96">
        <v>57484</v>
      </c>
      <c r="F56" s="91" t="s">
        <v>100</v>
      </c>
      <c r="G56" s="96">
        <v>155245.89000000001</v>
      </c>
      <c r="H56" s="94">
        <v>44485</v>
      </c>
      <c r="I56" s="43">
        <v>44485</v>
      </c>
      <c r="J56" s="32">
        <f t="shared" si="3"/>
        <v>44470</v>
      </c>
      <c r="L56" s="11">
        <f>IF(I56&lt;&gt;"",IF(SUMIF(Planes!BA:BA,'Control de pagos'!A56,Planes!BC:BC)=0,"",SUMIF(Planes!BA:BA,'Control de pagos'!A56,Planes!BC:BC)),"")</f>
        <v>2687.6819999999998</v>
      </c>
      <c r="N56" s="63">
        <f t="shared" si="2"/>
        <v>97761.89</v>
      </c>
    </row>
    <row r="57" spans="1:14" ht="15.75" thickBot="1">
      <c r="A57" s="11" t="str">
        <f t="shared" si="4"/>
        <v>M645044 20</v>
      </c>
      <c r="B57" s="3" t="s">
        <v>101</v>
      </c>
      <c r="C57" s="192"/>
      <c r="D57" s="203"/>
      <c r="E57" s="96">
        <v>57484</v>
      </c>
      <c r="F57" s="96">
        <v>1562.81</v>
      </c>
      <c r="G57" s="96">
        <v>156808.70000000001</v>
      </c>
      <c r="H57" s="94">
        <v>44495</v>
      </c>
      <c r="J57" s="32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3">
        <f t="shared" si="2"/>
        <v>97761.89</v>
      </c>
    </row>
    <row r="58" spans="1:14" ht="15.75" thickBot="1">
      <c r="A58" s="11" t="str">
        <f t="shared" si="4"/>
        <v>M645044 21</v>
      </c>
      <c r="B58" s="3" t="s">
        <v>101</v>
      </c>
      <c r="C58" s="226">
        <v>21</v>
      </c>
      <c r="D58" s="228">
        <v>97761.89</v>
      </c>
      <c r="E58" s="124">
        <v>60514.61</v>
      </c>
      <c r="F58" s="125" t="s">
        <v>100</v>
      </c>
      <c r="G58" s="124">
        <v>158276.5</v>
      </c>
      <c r="H58" s="126">
        <v>44516</v>
      </c>
      <c r="J58" s="32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3">
        <f t="shared" si="2"/>
        <v>97761.89</v>
      </c>
    </row>
    <row r="59" spans="1:14" ht="15.75" thickBot="1">
      <c r="A59" s="11" t="str">
        <f t="shared" si="4"/>
        <v>M645044 21</v>
      </c>
      <c r="B59" s="3" t="s">
        <v>101</v>
      </c>
      <c r="C59" s="227"/>
      <c r="D59" s="229"/>
      <c r="E59" s="124">
        <v>60514.61</v>
      </c>
      <c r="F59" s="124">
        <v>1593.31</v>
      </c>
      <c r="G59" s="124">
        <v>159869.81</v>
      </c>
      <c r="H59" s="126">
        <v>44526</v>
      </c>
      <c r="I59" s="43">
        <v>44663</v>
      </c>
      <c r="J59" s="32">
        <f t="shared" si="3"/>
        <v>44652</v>
      </c>
      <c r="L59" s="11">
        <f>IF(I59&lt;&gt;"",IF(SUMIF(Planes!BA:BA,'Control de pagos'!A59,Planes!BC:BC)=0,"",SUMIF(Planes!BA:BA,'Control de pagos'!A59,Planes!BC:BC)),"")</f>
        <v>2687.6819999999998</v>
      </c>
      <c r="N59" s="63">
        <f t="shared" si="2"/>
        <v>97761.89</v>
      </c>
    </row>
    <row r="60" spans="1:14" ht="15.75" thickBot="1">
      <c r="A60" s="11" t="str">
        <f t="shared" si="4"/>
        <v>M645044 22</v>
      </c>
      <c r="B60" s="3" t="s">
        <v>101</v>
      </c>
      <c r="C60" s="226">
        <v>22</v>
      </c>
      <c r="D60" s="228">
        <v>97761.89</v>
      </c>
      <c r="E60" s="124">
        <v>63349.71</v>
      </c>
      <c r="F60" s="125" t="s">
        <v>100</v>
      </c>
      <c r="G60" s="124">
        <v>161111.6</v>
      </c>
      <c r="H60" s="126">
        <v>44546</v>
      </c>
      <c r="J60" s="32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3">
        <f t="shared" si="2"/>
        <v>97761.89</v>
      </c>
    </row>
    <row r="61" spans="1:14" ht="15.75" thickBot="1">
      <c r="A61" s="11" t="str">
        <f t="shared" si="4"/>
        <v>M645044 22</v>
      </c>
      <c r="B61" s="3" t="s">
        <v>101</v>
      </c>
      <c r="C61" s="227"/>
      <c r="D61" s="229"/>
      <c r="E61" s="124">
        <v>63349.71</v>
      </c>
      <c r="F61" s="124">
        <v>1621.86</v>
      </c>
      <c r="G61" s="124">
        <v>162733.46</v>
      </c>
      <c r="H61" s="126">
        <v>44556</v>
      </c>
      <c r="I61" s="43">
        <v>44697</v>
      </c>
      <c r="J61" s="32">
        <f t="shared" si="3"/>
        <v>44682</v>
      </c>
      <c r="L61" s="11">
        <f>IF(I61&lt;&gt;"",IF(SUMIF(Planes!BA:BA,'Control de pagos'!A61,Planes!BC:BC)=0,"",SUMIF(Planes!BA:BA,'Control de pagos'!A61,Planes!BC:BC)),"")</f>
        <v>2687.6819999999998</v>
      </c>
      <c r="N61" s="63">
        <f t="shared" si="2"/>
        <v>97761.89</v>
      </c>
    </row>
    <row r="62" spans="1:14" ht="15.75" thickBot="1">
      <c r="A62" s="11" t="str">
        <f t="shared" si="4"/>
        <v>M645044 23</v>
      </c>
      <c r="B62" s="3" t="s">
        <v>101</v>
      </c>
      <c r="C62" s="226">
        <v>23</v>
      </c>
      <c r="D62" s="228">
        <v>97761.89</v>
      </c>
      <c r="E62" s="124">
        <v>66380.33</v>
      </c>
      <c r="F62" s="125" t="s">
        <v>100</v>
      </c>
      <c r="G62" s="124">
        <v>164142.22</v>
      </c>
      <c r="H62" s="126">
        <v>44577</v>
      </c>
      <c r="J62" s="32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3">
        <f t="shared" si="2"/>
        <v>97761.89</v>
      </c>
    </row>
    <row r="63" spans="1:14" ht="15.75" thickBot="1">
      <c r="A63" s="11" t="str">
        <f t="shared" si="4"/>
        <v>M645044 23</v>
      </c>
      <c r="B63" s="3" t="s">
        <v>101</v>
      </c>
      <c r="C63" s="227"/>
      <c r="D63" s="229"/>
      <c r="E63" s="124">
        <v>66380.33</v>
      </c>
      <c r="F63" s="124">
        <v>1652.37</v>
      </c>
      <c r="G63" s="124">
        <v>165794.59</v>
      </c>
      <c r="H63" s="126">
        <v>44587</v>
      </c>
      <c r="I63" s="43">
        <v>44726</v>
      </c>
      <c r="J63" s="32">
        <f t="shared" si="3"/>
        <v>44713</v>
      </c>
      <c r="L63" s="11">
        <f>IF(I63&lt;&gt;"",IF(SUMIF(Planes!BA:BA,'Control de pagos'!A63,Planes!BC:BC)=0,"",SUMIF(Planes!BA:BA,'Control de pagos'!A63,Planes!BC:BC)),"")</f>
        <v>2687.6819999999998</v>
      </c>
      <c r="N63" s="63">
        <f t="shared" si="2"/>
        <v>97761.89</v>
      </c>
    </row>
    <row r="64" spans="1:14" ht="15.75" thickBot="1">
      <c r="A64" s="11" t="str">
        <f t="shared" si="4"/>
        <v>M645044 24</v>
      </c>
      <c r="B64" s="3" t="s">
        <v>101</v>
      </c>
      <c r="C64" s="226">
        <v>24</v>
      </c>
      <c r="D64" s="228">
        <v>97761.89</v>
      </c>
      <c r="E64" s="124">
        <v>69313.179999999993</v>
      </c>
      <c r="F64" s="125" t="s">
        <v>100</v>
      </c>
      <c r="G64" s="124">
        <v>167075.07</v>
      </c>
      <c r="H64" s="126">
        <v>44608</v>
      </c>
      <c r="J64" s="32" t="str">
        <f t="shared" si="3"/>
        <v>-</v>
      </c>
      <c r="L64" s="11" t="str">
        <f>IF(I64&lt;&gt;"",IF(SUMIF(Planes!BA:BA,'Control de pagos'!A64,Planes!BC:BC)=0,"",SUMIF(Planes!BA:BA,'Control de pagos'!A64,Planes!BC:BC)),"")</f>
        <v/>
      </c>
      <c r="N64" s="63">
        <f t="shared" si="2"/>
        <v>97761.89</v>
      </c>
    </row>
    <row r="65" spans="1:14" ht="15.75" thickBot="1">
      <c r="A65" s="11" t="str">
        <f t="shared" si="4"/>
        <v>M645044 24</v>
      </c>
      <c r="B65" s="3" t="s">
        <v>101</v>
      </c>
      <c r="C65" s="227"/>
      <c r="D65" s="229"/>
      <c r="E65" s="124">
        <v>69313.179999999993</v>
      </c>
      <c r="F65" s="124">
        <v>1681.89</v>
      </c>
      <c r="G65" s="124">
        <v>168756.96</v>
      </c>
      <c r="H65" s="126">
        <v>44618</v>
      </c>
      <c r="I65" s="43">
        <v>44755</v>
      </c>
      <c r="J65" s="32">
        <f t="shared" si="3"/>
        <v>44743</v>
      </c>
      <c r="L65" s="11">
        <f>IF(I65&lt;&gt;"",IF(SUMIF(Planes!BA:BA,'Control de pagos'!A65,Planes!BC:BC)=0,"",SUMIF(Planes!BA:BA,'Control de pagos'!A65,Planes!BC:BC)),"")</f>
        <v>2687.6820000000002</v>
      </c>
      <c r="N65" s="63">
        <f t="shared" si="2"/>
        <v>97761.89</v>
      </c>
    </row>
    <row r="66" spans="1:14" ht="15.75" thickBot="1">
      <c r="A66" s="11" t="str">
        <f t="shared" si="4"/>
        <v>M645044 25</v>
      </c>
      <c r="B66" s="3" t="s">
        <v>101</v>
      </c>
      <c r="C66" s="190">
        <v>25</v>
      </c>
      <c r="D66" s="202">
        <v>97761.89</v>
      </c>
      <c r="E66" s="96">
        <v>71952.75</v>
      </c>
      <c r="F66" s="91" t="s">
        <v>100</v>
      </c>
      <c r="G66" s="96">
        <v>169714.64</v>
      </c>
      <c r="H66" s="94">
        <v>44636</v>
      </c>
      <c r="J66" s="32" t="str">
        <f t="shared" si="3"/>
        <v>-</v>
      </c>
      <c r="L66" s="11" t="str">
        <f>IF(I66&lt;&gt;"",IF(SUMIF(Planes!BA:BA,'Control de pagos'!A66,Planes!BC:BC)=0,"",SUMIF(Planes!BA:BA,'Control de pagos'!A66,Planes!BC:BC)),"")</f>
        <v/>
      </c>
      <c r="N66" s="63">
        <f t="shared" si="2"/>
        <v>97761.89</v>
      </c>
    </row>
    <row r="67" spans="1:14" ht="15.75" thickBot="1">
      <c r="A67" s="11" t="str">
        <f t="shared" si="4"/>
        <v>M645044 25</v>
      </c>
      <c r="B67" s="3" t="s">
        <v>101</v>
      </c>
      <c r="C67" s="192"/>
      <c r="D67" s="203"/>
      <c r="E67" s="96">
        <v>71952.75</v>
      </c>
      <c r="F67" s="96">
        <v>1708.46</v>
      </c>
      <c r="G67" s="96">
        <v>171423.1</v>
      </c>
      <c r="H67" s="94">
        <v>44646</v>
      </c>
      <c r="I67" s="43">
        <v>44781</v>
      </c>
      <c r="J67" s="32">
        <f t="shared" si="3"/>
        <v>44774</v>
      </c>
      <c r="L67" s="11">
        <f>IF(I67&lt;&gt;"",IF(SUMIF(Planes!BA:BA,'Control de pagos'!A67,Planes!BC:BC)=0,"",SUMIF(Planes!BA:BA,'Control de pagos'!A67,Planes!BC:BC)),"")</f>
        <v>2687.6819999999998</v>
      </c>
      <c r="N67" s="63">
        <f t="shared" si="2"/>
        <v>97761.89</v>
      </c>
    </row>
    <row r="68" spans="1:14" ht="15.75" thickBot="1">
      <c r="A68" s="11" t="str">
        <f t="shared" si="4"/>
        <v>M645044 26</v>
      </c>
      <c r="B68" s="3" t="s">
        <v>101</v>
      </c>
      <c r="C68" s="248">
        <v>26</v>
      </c>
      <c r="D68" s="250">
        <v>97761.89</v>
      </c>
      <c r="E68" s="96">
        <v>75178.89</v>
      </c>
      <c r="F68" s="91" t="s">
        <v>100</v>
      </c>
      <c r="G68" s="96">
        <v>172940.78</v>
      </c>
      <c r="H68" s="94">
        <v>44667</v>
      </c>
      <c r="J68" s="32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3">
        <f t="shared" ref="N68:N131" si="5">IF(D68=0,D67,D68)</f>
        <v>97761.89</v>
      </c>
    </row>
    <row r="69" spans="1:14" ht="15.75" thickBot="1">
      <c r="A69" s="11" t="str">
        <f t="shared" si="4"/>
        <v>M645044 26</v>
      </c>
      <c r="B69" s="3" t="s">
        <v>101</v>
      </c>
      <c r="C69" s="249"/>
      <c r="D69" s="251"/>
      <c r="E69" s="252">
        <v>75178.89</v>
      </c>
      <c r="F69" s="252">
        <v>1740.94</v>
      </c>
      <c r="G69" s="252">
        <v>174681.72</v>
      </c>
      <c r="H69" s="254">
        <v>44677</v>
      </c>
      <c r="I69" s="43">
        <v>44816</v>
      </c>
      <c r="J69" s="32">
        <f t="shared" si="3"/>
        <v>44805</v>
      </c>
      <c r="L69" s="11">
        <f>IF(I69&lt;&gt;"",IF(SUMIF(Planes!BA:BA,'Control de pagos'!A69,Planes!BC:BC)=0,"",SUMIF(Planes!BA:BA,'Control de pagos'!A69,Planes!BC:BC)),"")</f>
        <v>2687.6819999999998</v>
      </c>
      <c r="N69" s="63">
        <f t="shared" si="5"/>
        <v>97761.89</v>
      </c>
    </row>
    <row r="70" spans="1:14" ht="15.75" thickBot="1">
      <c r="A70" s="11" t="str">
        <f t="shared" si="4"/>
        <v>M645044 27</v>
      </c>
      <c r="B70" s="3" t="s">
        <v>101</v>
      </c>
      <c r="C70" s="190">
        <v>27</v>
      </c>
      <c r="D70" s="202">
        <v>97761.89</v>
      </c>
      <c r="E70" s="96">
        <v>78013.990000000005</v>
      </c>
      <c r="F70" s="91" t="s">
        <v>100</v>
      </c>
      <c r="G70" s="96">
        <v>175775.88</v>
      </c>
      <c r="H70" s="94">
        <v>44697</v>
      </c>
      <c r="J70" s="32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3">
        <f t="shared" si="5"/>
        <v>97761.89</v>
      </c>
    </row>
    <row r="71" spans="1:14" ht="15.75" thickBot="1">
      <c r="A71" s="11" t="str">
        <f t="shared" si="4"/>
        <v>M645044 27</v>
      </c>
      <c r="B71" s="3" t="s">
        <v>101</v>
      </c>
      <c r="C71" s="192"/>
      <c r="D71" s="203"/>
      <c r="E71" s="96">
        <v>78013.990000000005</v>
      </c>
      <c r="F71" s="96">
        <v>1769.47</v>
      </c>
      <c r="G71" s="96">
        <v>177545.35</v>
      </c>
      <c r="H71" s="94">
        <v>44707</v>
      </c>
      <c r="J71" s="32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3">
        <f t="shared" si="5"/>
        <v>97761.89</v>
      </c>
    </row>
    <row r="72" spans="1:14" ht="15.75" thickBot="1">
      <c r="A72" s="11" t="str">
        <f t="shared" si="4"/>
        <v>M645044 28</v>
      </c>
      <c r="B72" s="3" t="s">
        <v>101</v>
      </c>
      <c r="C72" s="190">
        <v>28</v>
      </c>
      <c r="D72" s="202">
        <v>97761.89</v>
      </c>
      <c r="E72" s="96">
        <v>81044.61</v>
      </c>
      <c r="F72" s="91" t="s">
        <v>100</v>
      </c>
      <c r="G72" s="96">
        <v>178806.5</v>
      </c>
      <c r="H72" s="94">
        <v>44728</v>
      </c>
      <c r="J72" s="32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3">
        <f t="shared" si="5"/>
        <v>97761.89</v>
      </c>
    </row>
    <row r="73" spans="1:14" ht="15.75" thickBot="1">
      <c r="A73" s="11" t="str">
        <f t="shared" si="4"/>
        <v>M645044 28</v>
      </c>
      <c r="B73" s="3" t="s">
        <v>101</v>
      </c>
      <c r="C73" s="192"/>
      <c r="D73" s="203"/>
      <c r="E73" s="96">
        <v>81044.61</v>
      </c>
      <c r="F73" s="96">
        <v>1799.99</v>
      </c>
      <c r="G73" s="96">
        <v>180606.49</v>
      </c>
      <c r="H73" s="94">
        <v>44738</v>
      </c>
      <c r="J73" s="32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3">
        <f t="shared" si="5"/>
        <v>97761.89</v>
      </c>
    </row>
    <row r="74" spans="1:14" ht="15.75" thickBot="1">
      <c r="A74" s="11" t="str">
        <f t="shared" si="4"/>
        <v>M645044 29</v>
      </c>
      <c r="B74" s="3" t="s">
        <v>101</v>
      </c>
      <c r="C74" s="190">
        <v>29</v>
      </c>
      <c r="D74" s="202">
        <v>97761.89</v>
      </c>
      <c r="E74" s="96">
        <v>83879.7</v>
      </c>
      <c r="F74" s="91" t="s">
        <v>100</v>
      </c>
      <c r="G74" s="96">
        <v>181641.59</v>
      </c>
      <c r="H74" s="94">
        <v>44758</v>
      </c>
      <c r="J74" s="32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3">
        <f t="shared" si="5"/>
        <v>97761.89</v>
      </c>
    </row>
    <row r="75" spans="1:14" ht="15.75" thickBot="1">
      <c r="A75" s="11" t="str">
        <f t="shared" si="4"/>
        <v>M645044 29</v>
      </c>
      <c r="B75" s="3" t="s">
        <v>101</v>
      </c>
      <c r="C75" s="192"/>
      <c r="D75" s="203"/>
      <c r="E75" s="96">
        <v>83879.7</v>
      </c>
      <c r="F75" s="96">
        <v>1828.52</v>
      </c>
      <c r="G75" s="96">
        <v>183470.11</v>
      </c>
      <c r="H75" s="94">
        <v>44768</v>
      </c>
      <c r="J75" s="32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3">
        <f t="shared" si="5"/>
        <v>97761.89</v>
      </c>
    </row>
    <row r="76" spans="1:14" ht="15.75" thickBot="1">
      <c r="A76" s="11" t="str">
        <f t="shared" si="4"/>
        <v>M645044 30</v>
      </c>
      <c r="B76" s="3" t="s">
        <v>101</v>
      </c>
      <c r="C76" s="190">
        <v>30</v>
      </c>
      <c r="D76" s="202">
        <v>97761.89</v>
      </c>
      <c r="E76" s="96">
        <v>86910.32</v>
      </c>
      <c r="F76" s="91" t="s">
        <v>100</v>
      </c>
      <c r="G76" s="96">
        <v>184672.21</v>
      </c>
      <c r="H76" s="94">
        <v>44789</v>
      </c>
      <c r="J76" s="32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3">
        <f t="shared" si="5"/>
        <v>97761.89</v>
      </c>
    </row>
    <row r="77" spans="1:14" ht="15.75" thickBot="1">
      <c r="A77" s="11" t="str">
        <f t="shared" si="4"/>
        <v>M645044 30</v>
      </c>
      <c r="B77" s="3" t="s">
        <v>101</v>
      </c>
      <c r="C77" s="192"/>
      <c r="D77" s="203"/>
      <c r="E77" s="96">
        <v>86910.32</v>
      </c>
      <c r="F77" s="96">
        <v>1859.03</v>
      </c>
      <c r="G77" s="96">
        <v>186531.24</v>
      </c>
      <c r="H77" s="94">
        <v>44799</v>
      </c>
      <c r="J77" s="32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3">
        <f t="shared" si="5"/>
        <v>97761.89</v>
      </c>
    </row>
    <row r="78" spans="1:14" ht="15.75" thickBot="1">
      <c r="A78" s="11" t="str">
        <f t="shared" si="4"/>
        <v>M645044 31</v>
      </c>
      <c r="B78" s="3" t="s">
        <v>101</v>
      </c>
      <c r="C78" s="190">
        <v>31</v>
      </c>
      <c r="D78" s="202">
        <v>97761.89</v>
      </c>
      <c r="E78" s="96">
        <v>89843.17</v>
      </c>
      <c r="F78" s="91" t="s">
        <v>100</v>
      </c>
      <c r="G78" s="96">
        <v>187605.06</v>
      </c>
      <c r="H78" s="94">
        <v>44820</v>
      </c>
      <c r="J78" s="32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3">
        <f t="shared" si="5"/>
        <v>97761.89</v>
      </c>
    </row>
    <row r="79" spans="1:14" ht="15.75" thickBot="1">
      <c r="A79" s="11" t="str">
        <f t="shared" si="4"/>
        <v>M645044 31</v>
      </c>
      <c r="B79" s="3" t="s">
        <v>101</v>
      </c>
      <c r="C79" s="192"/>
      <c r="D79" s="203"/>
      <c r="E79" s="96">
        <v>89843.17</v>
      </c>
      <c r="F79" s="96">
        <v>1888.56</v>
      </c>
      <c r="G79" s="96">
        <v>189493.62</v>
      </c>
      <c r="H79" s="94">
        <v>44830</v>
      </c>
      <c r="J79" s="32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3">
        <f t="shared" si="5"/>
        <v>97761.89</v>
      </c>
    </row>
    <row r="80" spans="1:14" ht="15.75" thickBot="1">
      <c r="A80" s="11" t="str">
        <f t="shared" si="4"/>
        <v>M645044 32</v>
      </c>
      <c r="B80" s="3" t="s">
        <v>101</v>
      </c>
      <c r="C80" s="190">
        <v>32</v>
      </c>
      <c r="D80" s="202">
        <v>97761.89</v>
      </c>
      <c r="E80" s="96">
        <v>92678.28</v>
      </c>
      <c r="F80" s="91" t="s">
        <v>100</v>
      </c>
      <c r="G80" s="96">
        <v>190440.17</v>
      </c>
      <c r="H80" s="94">
        <v>44850</v>
      </c>
      <c r="J80" s="32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3">
        <f t="shared" si="5"/>
        <v>97761.89</v>
      </c>
    </row>
    <row r="81" spans="1:14" ht="15.75" thickBot="1">
      <c r="A81" s="11" t="str">
        <f t="shared" si="4"/>
        <v>M645044 32</v>
      </c>
      <c r="B81" s="3" t="s">
        <v>101</v>
      </c>
      <c r="C81" s="192"/>
      <c r="D81" s="203"/>
      <c r="E81" s="96">
        <v>92678.28</v>
      </c>
      <c r="F81" s="96">
        <v>1917.1</v>
      </c>
      <c r="G81" s="96">
        <v>192357.27</v>
      </c>
      <c r="H81" s="94">
        <v>44860</v>
      </c>
      <c r="J81" s="32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3">
        <f t="shared" si="5"/>
        <v>97761.89</v>
      </c>
    </row>
    <row r="82" spans="1:14" ht="15.75" thickBot="1">
      <c r="A82" s="11" t="str">
        <f t="shared" si="4"/>
        <v>M645044 33</v>
      </c>
      <c r="B82" s="3" t="s">
        <v>101</v>
      </c>
      <c r="C82" s="190">
        <v>33</v>
      </c>
      <c r="D82" s="202">
        <v>97761.89</v>
      </c>
      <c r="E82" s="96">
        <v>95708.89</v>
      </c>
      <c r="F82" s="91" t="s">
        <v>100</v>
      </c>
      <c r="G82" s="96">
        <v>193470.78</v>
      </c>
      <c r="H82" s="94">
        <v>44881</v>
      </c>
      <c r="J82" s="32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3">
        <f t="shared" si="5"/>
        <v>97761.89</v>
      </c>
    </row>
    <row r="83" spans="1:14" ht="15.75" thickBot="1">
      <c r="A83" s="11" t="str">
        <f t="shared" si="4"/>
        <v>M645044 33</v>
      </c>
      <c r="B83" s="3" t="s">
        <v>101</v>
      </c>
      <c r="C83" s="192"/>
      <c r="D83" s="203"/>
      <c r="E83" s="96">
        <v>95708.89</v>
      </c>
      <c r="F83" s="96">
        <v>1947.6</v>
      </c>
      <c r="G83" s="96">
        <v>195418.38</v>
      </c>
      <c r="H83" s="94">
        <v>44891</v>
      </c>
      <c r="J83" s="32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3">
        <f t="shared" si="5"/>
        <v>97761.89</v>
      </c>
    </row>
    <row r="84" spans="1:14" ht="15.75" thickBot="1">
      <c r="A84" s="11" t="str">
        <f t="shared" si="4"/>
        <v>M645044 34</v>
      </c>
      <c r="B84" s="3" t="s">
        <v>101</v>
      </c>
      <c r="C84" s="190">
        <v>34</v>
      </c>
      <c r="D84" s="202">
        <v>97761.89</v>
      </c>
      <c r="E84" s="96">
        <v>98543.99</v>
      </c>
      <c r="F84" s="91" t="s">
        <v>100</v>
      </c>
      <c r="G84" s="96">
        <v>196305.88</v>
      </c>
      <c r="H84" s="94">
        <v>44911</v>
      </c>
      <c r="J84" s="32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3">
        <f t="shared" si="5"/>
        <v>97761.89</v>
      </c>
    </row>
    <row r="85" spans="1:14" ht="15.75" thickBot="1">
      <c r="A85" s="11" t="str">
        <f t="shared" si="4"/>
        <v>M645044 34</v>
      </c>
      <c r="B85" s="3" t="s">
        <v>101</v>
      </c>
      <c r="C85" s="192"/>
      <c r="D85" s="203"/>
      <c r="E85" s="96">
        <v>98543.99</v>
      </c>
      <c r="F85" s="96">
        <v>1976.15</v>
      </c>
      <c r="G85" s="96">
        <v>198282.03</v>
      </c>
      <c r="H85" s="94">
        <v>44921</v>
      </c>
      <c r="J85" s="32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3">
        <f t="shared" si="5"/>
        <v>97761.89</v>
      </c>
    </row>
    <row r="86" spans="1:14" ht="15.75" thickBot="1">
      <c r="A86" s="11" t="str">
        <f t="shared" si="4"/>
        <v>M645044 35</v>
      </c>
      <c r="B86" s="3" t="s">
        <v>101</v>
      </c>
      <c r="C86" s="190">
        <v>35</v>
      </c>
      <c r="D86" s="202">
        <v>97761.89</v>
      </c>
      <c r="E86" s="96">
        <v>101574.61</v>
      </c>
      <c r="F86" s="91" t="s">
        <v>100</v>
      </c>
      <c r="G86" s="96">
        <v>199336.5</v>
      </c>
      <c r="H86" s="94">
        <v>44942</v>
      </c>
      <c r="J86" s="32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3">
        <f t="shared" si="5"/>
        <v>97761.89</v>
      </c>
    </row>
    <row r="87" spans="1:14" ht="15.75" thickBot="1">
      <c r="A87" s="11" t="str">
        <f t="shared" si="4"/>
        <v>M645044 35</v>
      </c>
      <c r="B87" s="3" t="s">
        <v>101</v>
      </c>
      <c r="C87" s="192"/>
      <c r="D87" s="203"/>
      <c r="E87" s="96">
        <v>101574.61</v>
      </c>
      <c r="F87" s="96">
        <v>2006.65</v>
      </c>
      <c r="G87" s="96">
        <v>201343.15</v>
      </c>
      <c r="H87" s="94">
        <v>44952</v>
      </c>
      <c r="J87" s="32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3">
        <f t="shared" si="5"/>
        <v>97761.89</v>
      </c>
    </row>
    <row r="88" spans="1:14" ht="15.75" thickBot="1">
      <c r="A88" s="11" t="str">
        <f t="shared" si="4"/>
        <v>M645044 36</v>
      </c>
      <c r="B88" s="3" t="s">
        <v>101</v>
      </c>
      <c r="C88" s="190">
        <v>36</v>
      </c>
      <c r="D88" s="202">
        <v>97761.89</v>
      </c>
      <c r="E88" s="96">
        <v>104507.46</v>
      </c>
      <c r="F88" s="91" t="s">
        <v>100</v>
      </c>
      <c r="G88" s="96">
        <v>202269.35</v>
      </c>
      <c r="H88" s="94">
        <v>44973</v>
      </c>
      <c r="J88" s="32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3">
        <f t="shared" si="5"/>
        <v>97761.89</v>
      </c>
    </row>
    <row r="89" spans="1:14" ht="15.75" thickBot="1">
      <c r="A89" s="11" t="str">
        <f t="shared" si="4"/>
        <v>M645044 36</v>
      </c>
      <c r="B89" s="3" t="s">
        <v>101</v>
      </c>
      <c r="C89" s="192"/>
      <c r="D89" s="203"/>
      <c r="E89" s="96">
        <v>104507.46</v>
      </c>
      <c r="F89" s="96">
        <v>2036.18</v>
      </c>
      <c r="G89" s="96">
        <v>204305.53</v>
      </c>
      <c r="H89" s="94">
        <v>44983</v>
      </c>
      <c r="J89" s="32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3">
        <f t="shared" si="5"/>
        <v>97761.89</v>
      </c>
    </row>
    <row r="90" spans="1:14" ht="15.75" thickBot="1">
      <c r="A90" s="11" t="str">
        <f t="shared" si="4"/>
        <v>M645044 37</v>
      </c>
      <c r="B90" s="3" t="s">
        <v>101</v>
      </c>
      <c r="C90" s="190">
        <v>37</v>
      </c>
      <c r="D90" s="202">
        <v>97761.89</v>
      </c>
      <c r="E90" s="96">
        <v>107147.03</v>
      </c>
      <c r="F90" s="91" t="s">
        <v>100</v>
      </c>
      <c r="G90" s="96">
        <v>204908.92</v>
      </c>
      <c r="H90" s="94">
        <v>45001</v>
      </c>
      <c r="J90" s="32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3">
        <f t="shared" si="5"/>
        <v>97761.89</v>
      </c>
    </row>
    <row r="91" spans="1:14" ht="15.75" thickBot="1">
      <c r="A91" s="11" t="str">
        <f t="shared" si="4"/>
        <v>M645044 37</v>
      </c>
      <c r="B91" s="3" t="s">
        <v>101</v>
      </c>
      <c r="C91" s="192"/>
      <c r="D91" s="203"/>
      <c r="E91" s="96">
        <v>107147.03</v>
      </c>
      <c r="F91" s="96">
        <v>2062.75</v>
      </c>
      <c r="G91" s="96">
        <v>206971.67</v>
      </c>
      <c r="H91" s="94">
        <v>45011</v>
      </c>
      <c r="J91" s="32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3">
        <f t="shared" si="5"/>
        <v>97761.89</v>
      </c>
    </row>
    <row r="92" spans="1:14" ht="15.75" thickBot="1">
      <c r="A92" s="11" t="str">
        <f t="shared" si="4"/>
        <v>M645044 38</v>
      </c>
      <c r="B92" s="3" t="s">
        <v>101</v>
      </c>
      <c r="C92" s="190">
        <v>38</v>
      </c>
      <c r="D92" s="202">
        <v>97761.89</v>
      </c>
      <c r="E92" s="96">
        <v>110373.18</v>
      </c>
      <c r="F92" s="91" t="s">
        <v>100</v>
      </c>
      <c r="G92" s="96">
        <v>208135.07</v>
      </c>
      <c r="H92" s="94">
        <v>45032</v>
      </c>
      <c r="J92" s="32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3">
        <f t="shared" si="5"/>
        <v>97761.89</v>
      </c>
    </row>
    <row r="93" spans="1:14" ht="15.75" thickBot="1">
      <c r="A93" s="11" t="str">
        <f t="shared" si="4"/>
        <v>M645044 38</v>
      </c>
      <c r="B93" s="3" t="s">
        <v>101</v>
      </c>
      <c r="C93" s="192"/>
      <c r="D93" s="203"/>
      <c r="E93" s="96">
        <v>110373.18</v>
      </c>
      <c r="F93" s="96">
        <v>2095.23</v>
      </c>
      <c r="G93" s="96">
        <v>210230.3</v>
      </c>
      <c r="H93" s="94">
        <v>45042</v>
      </c>
      <c r="J93" s="32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3">
        <f t="shared" si="5"/>
        <v>97761.89</v>
      </c>
    </row>
    <row r="94" spans="1:14" ht="15.75" thickBot="1">
      <c r="A94" s="11" t="str">
        <f t="shared" si="4"/>
        <v>M645044 39</v>
      </c>
      <c r="B94" s="3" t="s">
        <v>101</v>
      </c>
      <c r="C94" s="190">
        <v>39</v>
      </c>
      <c r="D94" s="202">
        <v>97761.89</v>
      </c>
      <c r="E94" s="96">
        <v>113208.27</v>
      </c>
      <c r="F94" s="91" t="s">
        <v>100</v>
      </c>
      <c r="G94" s="96">
        <v>210970.16</v>
      </c>
      <c r="H94" s="94">
        <v>45062</v>
      </c>
      <c r="J94" s="32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3">
        <f t="shared" si="5"/>
        <v>97761.89</v>
      </c>
    </row>
    <row r="95" spans="1:14" ht="15.75" thickBot="1">
      <c r="A95" s="11" t="str">
        <f t="shared" si="4"/>
        <v>M645044 39</v>
      </c>
      <c r="B95" s="3" t="s">
        <v>101</v>
      </c>
      <c r="C95" s="192"/>
      <c r="D95" s="203"/>
      <c r="E95" s="96">
        <v>113208.27</v>
      </c>
      <c r="F95" s="96">
        <v>2123.7600000000002</v>
      </c>
      <c r="G95" s="96">
        <v>213093.92</v>
      </c>
      <c r="H95" s="94">
        <v>45072</v>
      </c>
      <c r="J95" s="32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3">
        <f t="shared" si="5"/>
        <v>97761.89</v>
      </c>
    </row>
    <row r="96" spans="1:14" ht="15.75" thickBot="1">
      <c r="A96" s="11" t="str">
        <f t="shared" si="4"/>
        <v>M645044 40</v>
      </c>
      <c r="B96" s="3" t="s">
        <v>101</v>
      </c>
      <c r="C96" s="190">
        <v>40</v>
      </c>
      <c r="D96" s="202">
        <v>97761.89</v>
      </c>
      <c r="E96" s="96">
        <v>116238.89</v>
      </c>
      <c r="F96" s="91" t="s">
        <v>100</v>
      </c>
      <c r="G96" s="96">
        <v>214000.78</v>
      </c>
      <c r="H96" s="94">
        <v>45093</v>
      </c>
      <c r="J96" s="32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3">
        <f t="shared" si="5"/>
        <v>97761.89</v>
      </c>
    </row>
    <row r="97" spans="1:14" ht="15.75" thickBot="1">
      <c r="A97" s="11" t="str">
        <f t="shared" si="4"/>
        <v>M645044 40</v>
      </c>
      <c r="B97" s="3" t="s">
        <v>101</v>
      </c>
      <c r="C97" s="192"/>
      <c r="D97" s="203"/>
      <c r="E97" s="96">
        <v>116238.89</v>
      </c>
      <c r="F97" s="96">
        <v>2154.2800000000002</v>
      </c>
      <c r="G97" s="96">
        <v>216155.06</v>
      </c>
      <c r="H97" s="94">
        <v>45103</v>
      </c>
      <c r="J97" s="32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3">
        <f t="shared" si="5"/>
        <v>97761.89</v>
      </c>
    </row>
    <row r="98" spans="1:14" ht="15.75" thickBot="1">
      <c r="A98" s="11" t="str">
        <f t="shared" si="4"/>
        <v>M645044 41</v>
      </c>
      <c r="B98" s="3" t="s">
        <v>101</v>
      </c>
      <c r="C98" s="190">
        <v>41</v>
      </c>
      <c r="D98" s="202">
        <v>97761.89</v>
      </c>
      <c r="E98" s="96">
        <v>119073.98</v>
      </c>
      <c r="F98" s="91" t="s">
        <v>100</v>
      </c>
      <c r="G98" s="96">
        <v>216835.87</v>
      </c>
      <c r="H98" s="94">
        <v>45123</v>
      </c>
      <c r="J98" s="32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3">
        <f t="shared" si="5"/>
        <v>97761.89</v>
      </c>
    </row>
    <row r="99" spans="1:14" ht="15.75" thickBot="1">
      <c r="A99" s="11" t="str">
        <f t="shared" si="4"/>
        <v>M645044 41</v>
      </c>
      <c r="B99" s="3" t="s">
        <v>101</v>
      </c>
      <c r="C99" s="192"/>
      <c r="D99" s="203"/>
      <c r="E99" s="96">
        <v>119073.98</v>
      </c>
      <c r="F99" s="96">
        <v>2182.81</v>
      </c>
      <c r="G99" s="96">
        <v>219018.68</v>
      </c>
      <c r="H99" s="94">
        <v>45133</v>
      </c>
      <c r="J99" s="32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3">
        <f t="shared" si="5"/>
        <v>97761.89</v>
      </c>
    </row>
    <row r="100" spans="1:14" ht="15.75" thickBot="1">
      <c r="A100" s="11" t="str">
        <f t="shared" si="4"/>
        <v>M645044 42</v>
      </c>
      <c r="B100" s="3" t="s">
        <v>101</v>
      </c>
      <c r="C100" s="190">
        <v>42</v>
      </c>
      <c r="D100" s="202">
        <v>97761.89</v>
      </c>
      <c r="E100" s="96">
        <v>122104.6</v>
      </c>
      <c r="F100" s="91" t="s">
        <v>100</v>
      </c>
      <c r="G100" s="96">
        <v>219866.49</v>
      </c>
      <c r="H100" s="94">
        <v>45154</v>
      </c>
      <c r="J100" s="32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3">
        <f t="shared" si="5"/>
        <v>97761.89</v>
      </c>
    </row>
    <row r="101" spans="1:14" ht="15.75" thickBot="1">
      <c r="A101" s="11" t="str">
        <f t="shared" si="4"/>
        <v>M645044 42</v>
      </c>
      <c r="B101" s="3" t="s">
        <v>101</v>
      </c>
      <c r="C101" s="192"/>
      <c r="D101" s="203"/>
      <c r="E101" s="96">
        <v>122104.6</v>
      </c>
      <c r="F101" s="96">
        <v>2213.3200000000002</v>
      </c>
      <c r="G101" s="96">
        <v>222079.81</v>
      </c>
      <c r="H101" s="94">
        <v>45164</v>
      </c>
      <c r="J101" s="32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3">
        <f t="shared" si="5"/>
        <v>97761.89</v>
      </c>
    </row>
    <row r="102" spans="1:14" ht="15.75" thickBot="1">
      <c r="A102" s="11" t="str">
        <f t="shared" si="4"/>
        <v>M645044 43</v>
      </c>
      <c r="B102" s="3" t="s">
        <v>101</v>
      </c>
      <c r="C102" s="190">
        <v>43</v>
      </c>
      <c r="D102" s="202">
        <v>97761.89</v>
      </c>
      <c r="E102" s="96">
        <v>125037.45</v>
      </c>
      <c r="F102" s="91" t="s">
        <v>100</v>
      </c>
      <c r="G102" s="96">
        <v>222799.34</v>
      </c>
      <c r="H102" s="94">
        <v>45185</v>
      </c>
      <c r="J102" s="32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3">
        <f t="shared" si="5"/>
        <v>97761.89</v>
      </c>
    </row>
    <row r="103" spans="1:14" ht="15.75" thickBot="1">
      <c r="A103" s="11" t="str">
        <f t="shared" si="4"/>
        <v>M645044 43</v>
      </c>
      <c r="B103" s="3" t="s">
        <v>101</v>
      </c>
      <c r="C103" s="192"/>
      <c r="D103" s="203"/>
      <c r="E103" s="96">
        <v>125037.45</v>
      </c>
      <c r="F103" s="96">
        <v>2242.85</v>
      </c>
      <c r="G103" s="96">
        <v>225042.19</v>
      </c>
      <c r="H103" s="94">
        <v>45195</v>
      </c>
      <c r="J103" s="32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3">
        <f t="shared" si="5"/>
        <v>97761.89</v>
      </c>
    </row>
    <row r="104" spans="1:14" ht="15.75" thickBot="1">
      <c r="A104" s="11" t="str">
        <f t="shared" si="4"/>
        <v>M645044 44</v>
      </c>
      <c r="B104" s="3" t="s">
        <v>101</v>
      </c>
      <c r="C104" s="190">
        <v>44</v>
      </c>
      <c r="D104" s="202">
        <v>97761.89</v>
      </c>
      <c r="E104" s="96">
        <v>127872.55</v>
      </c>
      <c r="F104" s="91" t="s">
        <v>100</v>
      </c>
      <c r="G104" s="96">
        <v>225634.44</v>
      </c>
      <c r="H104" s="94">
        <v>45215</v>
      </c>
      <c r="J104" s="32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3">
        <f t="shared" si="5"/>
        <v>97761.89</v>
      </c>
    </row>
    <row r="105" spans="1:14" ht="15.75" thickBot="1">
      <c r="A105" s="11" t="str">
        <f t="shared" si="4"/>
        <v>M645044 44</v>
      </c>
      <c r="B105" s="3" t="s">
        <v>101</v>
      </c>
      <c r="C105" s="192"/>
      <c r="D105" s="203"/>
      <c r="E105" s="96">
        <v>127872.55</v>
      </c>
      <c r="F105" s="96">
        <v>2271.39</v>
      </c>
      <c r="G105" s="96">
        <v>227905.83</v>
      </c>
      <c r="H105" s="94">
        <v>45225</v>
      </c>
      <c r="J105" s="32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3">
        <f t="shared" si="5"/>
        <v>97761.89</v>
      </c>
    </row>
    <row r="106" spans="1:14" ht="15.75" thickBot="1">
      <c r="A106" s="11" t="str">
        <f t="shared" ref="A106:A169" si="7">B106&amp;" "&amp;IF(C106="",C105,C106)</f>
        <v>M645044 45</v>
      </c>
      <c r="B106" s="3" t="s">
        <v>101</v>
      </c>
      <c r="C106" s="190">
        <v>45</v>
      </c>
      <c r="D106" s="202">
        <v>97761.89</v>
      </c>
      <c r="E106" s="96">
        <v>130903.17</v>
      </c>
      <c r="F106" s="91" t="s">
        <v>100</v>
      </c>
      <c r="G106" s="96">
        <v>228665.06</v>
      </c>
      <c r="H106" s="94">
        <v>45246</v>
      </c>
      <c r="J106" s="32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3">
        <f t="shared" si="5"/>
        <v>97761.89</v>
      </c>
    </row>
    <row r="107" spans="1:14" ht="15.75" thickBot="1">
      <c r="A107" s="11" t="str">
        <f t="shared" si="7"/>
        <v>M645044 45</v>
      </c>
      <c r="B107" s="3" t="s">
        <v>101</v>
      </c>
      <c r="C107" s="192"/>
      <c r="D107" s="203"/>
      <c r="E107" s="96">
        <v>130903.17</v>
      </c>
      <c r="F107" s="96">
        <v>2301.89</v>
      </c>
      <c r="G107" s="96">
        <v>230966.95</v>
      </c>
      <c r="H107" s="94">
        <v>45256</v>
      </c>
      <c r="J107" s="32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3">
        <f t="shared" si="5"/>
        <v>97761.89</v>
      </c>
    </row>
    <row r="108" spans="1:14" ht="15.75" thickBot="1">
      <c r="A108" s="11" t="str">
        <f t="shared" si="7"/>
        <v>M645044 46</v>
      </c>
      <c r="B108" s="3" t="s">
        <v>101</v>
      </c>
      <c r="C108" s="190">
        <v>46</v>
      </c>
      <c r="D108" s="202">
        <v>97761.89</v>
      </c>
      <c r="E108" s="96">
        <v>133738.26999999999</v>
      </c>
      <c r="F108" s="91" t="s">
        <v>100</v>
      </c>
      <c r="G108" s="96">
        <v>231500.16</v>
      </c>
      <c r="H108" s="94">
        <v>45276</v>
      </c>
      <c r="J108" s="32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3">
        <f t="shared" si="5"/>
        <v>97761.89</v>
      </c>
    </row>
    <row r="109" spans="1:14" ht="15.75" thickBot="1">
      <c r="A109" s="11" t="str">
        <f t="shared" si="7"/>
        <v>M645044 46</v>
      </c>
      <c r="B109" s="3" t="s">
        <v>101</v>
      </c>
      <c r="C109" s="192"/>
      <c r="D109" s="203"/>
      <c r="E109" s="96">
        <v>133738.26999999999</v>
      </c>
      <c r="F109" s="96">
        <v>2330.44</v>
      </c>
      <c r="G109" s="96">
        <v>233830.6</v>
      </c>
      <c r="H109" s="94">
        <v>45286</v>
      </c>
      <c r="J109" s="32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3">
        <f t="shared" si="5"/>
        <v>97761.89</v>
      </c>
    </row>
    <row r="110" spans="1:14" ht="15.75" thickBot="1">
      <c r="A110" s="11" t="str">
        <f t="shared" si="7"/>
        <v>M645044 47</v>
      </c>
      <c r="B110" s="3" t="s">
        <v>101</v>
      </c>
      <c r="C110" s="190">
        <v>47</v>
      </c>
      <c r="D110" s="202">
        <v>97761.89</v>
      </c>
      <c r="E110" s="96">
        <v>136768.89000000001</v>
      </c>
      <c r="F110" s="91" t="s">
        <v>100</v>
      </c>
      <c r="G110" s="96">
        <v>234530.78</v>
      </c>
      <c r="H110" s="94">
        <v>45307</v>
      </c>
      <c r="J110" s="32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3">
        <f t="shared" si="5"/>
        <v>97761.89</v>
      </c>
    </row>
    <row r="111" spans="1:14" ht="15.75" thickBot="1">
      <c r="A111" s="11" t="str">
        <f t="shared" si="7"/>
        <v>M645044 47</v>
      </c>
      <c r="B111" s="3" t="s">
        <v>101</v>
      </c>
      <c r="C111" s="192"/>
      <c r="D111" s="203"/>
      <c r="E111" s="96">
        <v>136768.89000000001</v>
      </c>
      <c r="F111" s="96">
        <v>2360.94</v>
      </c>
      <c r="G111" s="96">
        <v>236891.72</v>
      </c>
      <c r="H111" s="94">
        <v>45317</v>
      </c>
      <c r="J111" s="32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3">
        <f t="shared" si="5"/>
        <v>97761.89</v>
      </c>
    </row>
    <row r="112" spans="1:14" ht="15.75" thickBot="1">
      <c r="A112" s="11" t="str">
        <f t="shared" si="7"/>
        <v>M645044 48</v>
      </c>
      <c r="B112" s="3" t="s">
        <v>101</v>
      </c>
      <c r="C112" s="190">
        <v>48</v>
      </c>
      <c r="D112" s="202">
        <v>97761.89</v>
      </c>
      <c r="E112" s="96">
        <v>139701.74</v>
      </c>
      <c r="F112" s="91" t="s">
        <v>100</v>
      </c>
      <c r="G112" s="96">
        <v>237463.63</v>
      </c>
      <c r="H112" s="94">
        <v>45338</v>
      </c>
      <c r="J112" s="32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3">
        <f t="shared" si="5"/>
        <v>97761.89</v>
      </c>
    </row>
    <row r="113" spans="1:14" ht="15.75" thickBot="1">
      <c r="A113" s="11" t="str">
        <f t="shared" si="7"/>
        <v>M645044 48</v>
      </c>
      <c r="B113" s="3" t="s">
        <v>101</v>
      </c>
      <c r="C113" s="192"/>
      <c r="D113" s="203"/>
      <c r="E113" s="96">
        <v>139701.74</v>
      </c>
      <c r="F113" s="96">
        <v>2390.46</v>
      </c>
      <c r="G113" s="96">
        <v>239854.09</v>
      </c>
      <c r="H113" s="94">
        <v>45348</v>
      </c>
      <c r="J113" s="32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3">
        <f t="shared" si="5"/>
        <v>97761.89</v>
      </c>
    </row>
    <row r="114" spans="1:14" ht="15.75" thickBot="1">
      <c r="A114" s="11" t="str">
        <f t="shared" si="7"/>
        <v>M645044 49</v>
      </c>
      <c r="B114" s="3" t="s">
        <v>101</v>
      </c>
      <c r="C114" s="190">
        <v>49</v>
      </c>
      <c r="D114" s="202">
        <v>97761.89</v>
      </c>
      <c r="E114" s="96">
        <v>142439.07</v>
      </c>
      <c r="F114" s="91" t="s">
        <v>100</v>
      </c>
      <c r="G114" s="96">
        <v>240200.95999999999</v>
      </c>
      <c r="H114" s="94">
        <v>45367</v>
      </c>
      <c r="J114" s="32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3">
        <f t="shared" si="5"/>
        <v>97761.89</v>
      </c>
    </row>
    <row r="115" spans="1:14" ht="15.75" thickBot="1">
      <c r="A115" s="11" t="str">
        <f t="shared" si="7"/>
        <v>M645044 49</v>
      </c>
      <c r="B115" s="3" t="s">
        <v>101</v>
      </c>
      <c r="C115" s="192"/>
      <c r="D115" s="203"/>
      <c r="E115" s="96">
        <v>142439.07</v>
      </c>
      <c r="F115" s="96">
        <v>2418.02</v>
      </c>
      <c r="G115" s="96">
        <v>242618.98</v>
      </c>
      <c r="H115" s="94">
        <v>45377</v>
      </c>
      <c r="J115" s="32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3">
        <f t="shared" si="5"/>
        <v>97761.89</v>
      </c>
    </row>
    <row r="116" spans="1:14" ht="15.75" thickBot="1">
      <c r="A116" s="11" t="str">
        <f t="shared" si="7"/>
        <v>M645044 50</v>
      </c>
      <c r="B116" s="3" t="s">
        <v>101</v>
      </c>
      <c r="C116" s="190">
        <v>50</v>
      </c>
      <c r="D116" s="202">
        <v>97761.89</v>
      </c>
      <c r="E116" s="96">
        <v>145567.46</v>
      </c>
      <c r="F116" s="91" t="s">
        <v>100</v>
      </c>
      <c r="G116" s="96">
        <v>243329.35</v>
      </c>
      <c r="H116" s="94">
        <v>45398</v>
      </c>
      <c r="J116" s="32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3">
        <f t="shared" si="5"/>
        <v>97761.89</v>
      </c>
    </row>
    <row r="117" spans="1:14" ht="15.75" thickBot="1">
      <c r="A117" s="11" t="str">
        <f t="shared" si="7"/>
        <v>M645044 50</v>
      </c>
      <c r="B117" s="3" t="s">
        <v>101</v>
      </c>
      <c r="C117" s="192"/>
      <c r="D117" s="203"/>
      <c r="E117" s="96">
        <v>145567.46</v>
      </c>
      <c r="F117" s="96">
        <v>2449.52</v>
      </c>
      <c r="G117" s="96">
        <v>245778.87</v>
      </c>
      <c r="H117" s="94">
        <v>45408</v>
      </c>
      <c r="J117" s="32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3">
        <f t="shared" si="5"/>
        <v>97761.89</v>
      </c>
    </row>
    <row r="118" spans="1:14" ht="15.75" thickBot="1">
      <c r="A118" s="11" t="str">
        <f t="shared" si="7"/>
        <v>M645044 51</v>
      </c>
      <c r="B118" s="3" t="s">
        <v>101</v>
      </c>
      <c r="C118" s="190">
        <v>51</v>
      </c>
      <c r="D118" s="202">
        <v>97761.89</v>
      </c>
      <c r="E118" s="96">
        <v>148402.54999999999</v>
      </c>
      <c r="F118" s="91" t="s">
        <v>100</v>
      </c>
      <c r="G118" s="96">
        <v>246164.44</v>
      </c>
      <c r="H118" s="94">
        <v>45428</v>
      </c>
      <c r="J118" s="32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3">
        <f t="shared" si="5"/>
        <v>97761.89</v>
      </c>
    </row>
    <row r="119" spans="1:14" ht="15.75" thickBot="1">
      <c r="A119" s="11" t="str">
        <f t="shared" si="7"/>
        <v>M645044 51</v>
      </c>
      <c r="B119" s="3" t="s">
        <v>101</v>
      </c>
      <c r="C119" s="192"/>
      <c r="D119" s="203"/>
      <c r="E119" s="96">
        <v>148402.54999999999</v>
      </c>
      <c r="F119" s="96">
        <v>2478.0500000000002</v>
      </c>
      <c r="G119" s="96">
        <v>248642.49</v>
      </c>
      <c r="H119" s="94">
        <v>45438</v>
      </c>
      <c r="J119" s="32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3">
        <f t="shared" si="5"/>
        <v>97761.89</v>
      </c>
    </row>
    <row r="120" spans="1:14" ht="15.75" thickBot="1">
      <c r="A120" s="11" t="str">
        <f t="shared" si="7"/>
        <v>M645044 52</v>
      </c>
      <c r="B120" s="3" t="s">
        <v>101</v>
      </c>
      <c r="C120" s="190">
        <v>52</v>
      </c>
      <c r="D120" s="202">
        <v>97761.89</v>
      </c>
      <c r="E120" s="96">
        <v>151433.17000000001</v>
      </c>
      <c r="F120" s="91" t="s">
        <v>100</v>
      </c>
      <c r="G120" s="96">
        <v>249195.06</v>
      </c>
      <c r="H120" s="94">
        <v>45459</v>
      </c>
      <c r="J120" s="32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3">
        <f t="shared" si="5"/>
        <v>97761.89</v>
      </c>
    </row>
    <row r="121" spans="1:14" ht="15.75" thickBot="1">
      <c r="A121" s="11" t="str">
        <f t="shared" si="7"/>
        <v>M645044 52</v>
      </c>
      <c r="B121" s="3" t="s">
        <v>101</v>
      </c>
      <c r="C121" s="192"/>
      <c r="D121" s="203"/>
      <c r="E121" s="96">
        <v>151433.17000000001</v>
      </c>
      <c r="F121" s="96">
        <v>2508.5700000000002</v>
      </c>
      <c r="G121" s="96">
        <v>251703.63</v>
      </c>
      <c r="H121" s="94">
        <v>45469</v>
      </c>
      <c r="J121" s="32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3">
        <f t="shared" si="5"/>
        <v>97761.89</v>
      </c>
    </row>
    <row r="122" spans="1:14" ht="15.75" thickBot="1">
      <c r="A122" s="11" t="str">
        <f t="shared" si="7"/>
        <v>M645044 53</v>
      </c>
      <c r="B122" s="3" t="s">
        <v>101</v>
      </c>
      <c r="C122" s="190">
        <v>53</v>
      </c>
      <c r="D122" s="202">
        <v>97761.89</v>
      </c>
      <c r="E122" s="96">
        <v>154268.26</v>
      </c>
      <c r="F122" s="91" t="s">
        <v>100</v>
      </c>
      <c r="G122" s="96">
        <v>252030.15</v>
      </c>
      <c r="H122" s="94">
        <v>45489</v>
      </c>
      <c r="J122" s="32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3">
        <f t="shared" si="5"/>
        <v>97761.89</v>
      </c>
    </row>
    <row r="123" spans="1:14" ht="15.75" thickBot="1">
      <c r="A123" s="11" t="str">
        <f t="shared" si="7"/>
        <v>M645044 53</v>
      </c>
      <c r="B123" s="3" t="s">
        <v>101</v>
      </c>
      <c r="C123" s="192"/>
      <c r="D123" s="203"/>
      <c r="E123" s="96">
        <v>154268.26</v>
      </c>
      <c r="F123" s="96">
        <v>2537.1</v>
      </c>
      <c r="G123" s="96">
        <v>254567.25</v>
      </c>
      <c r="H123" s="94">
        <v>45499</v>
      </c>
      <c r="J123" s="32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3">
        <f t="shared" si="5"/>
        <v>97761.89</v>
      </c>
    </row>
    <row r="124" spans="1:14" ht="15.75" thickBot="1">
      <c r="A124" s="11" t="str">
        <f t="shared" si="7"/>
        <v>M645044 54</v>
      </c>
      <c r="B124" s="3" t="s">
        <v>101</v>
      </c>
      <c r="C124" s="190">
        <v>54</v>
      </c>
      <c r="D124" s="202">
        <v>97761.89</v>
      </c>
      <c r="E124" s="96">
        <v>157298.88</v>
      </c>
      <c r="F124" s="91" t="s">
        <v>100</v>
      </c>
      <c r="G124" s="96">
        <v>255060.77</v>
      </c>
      <c r="H124" s="94">
        <v>45520</v>
      </c>
      <c r="J124" s="32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3">
        <f t="shared" si="5"/>
        <v>97761.89</v>
      </c>
    </row>
    <row r="125" spans="1:14" ht="15.75" thickBot="1">
      <c r="A125" s="11" t="str">
        <f t="shared" si="7"/>
        <v>M645044 54</v>
      </c>
      <c r="B125" s="3" t="s">
        <v>101</v>
      </c>
      <c r="C125" s="192"/>
      <c r="D125" s="203"/>
      <c r="E125" s="96">
        <v>157298.88</v>
      </c>
      <c r="F125" s="96">
        <v>2567.61</v>
      </c>
      <c r="G125" s="96">
        <v>257628.38</v>
      </c>
      <c r="H125" s="94">
        <v>45530</v>
      </c>
      <c r="J125" s="32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3">
        <f t="shared" si="5"/>
        <v>97761.89</v>
      </c>
    </row>
    <row r="126" spans="1:14" ht="15.75" thickBot="1">
      <c r="A126" s="11" t="str">
        <f t="shared" si="7"/>
        <v>M645044 55</v>
      </c>
      <c r="B126" s="3" t="s">
        <v>101</v>
      </c>
      <c r="C126" s="190">
        <v>55</v>
      </c>
      <c r="D126" s="202">
        <v>97761.89</v>
      </c>
      <c r="E126" s="96">
        <v>160231.74</v>
      </c>
      <c r="F126" s="91" t="s">
        <v>100</v>
      </c>
      <c r="G126" s="96">
        <v>257993.63</v>
      </c>
      <c r="H126" s="94">
        <v>45551</v>
      </c>
      <c r="J126" s="32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3">
        <f t="shared" si="5"/>
        <v>97761.89</v>
      </c>
    </row>
    <row r="127" spans="1:14" ht="15.75" thickBot="1">
      <c r="A127" s="11" t="str">
        <f t="shared" si="7"/>
        <v>M645044 55</v>
      </c>
      <c r="B127" s="3" t="s">
        <v>101</v>
      </c>
      <c r="C127" s="192"/>
      <c r="D127" s="203"/>
      <c r="E127" s="96">
        <v>160231.74</v>
      </c>
      <c r="F127" s="96">
        <v>2597.14</v>
      </c>
      <c r="G127" s="96">
        <v>260590.77</v>
      </c>
      <c r="H127" s="94">
        <v>45561</v>
      </c>
      <c r="J127" s="32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3">
        <f>IF(D127=0,D126,D127)</f>
        <v>97761.89</v>
      </c>
    </row>
    <row r="128" spans="1:14" ht="15.75" thickBot="1">
      <c r="A128" s="11" t="str">
        <f t="shared" si="7"/>
        <v>M645044 56</v>
      </c>
      <c r="B128" s="3" t="s">
        <v>101</v>
      </c>
      <c r="C128" s="190">
        <v>56</v>
      </c>
      <c r="D128" s="202">
        <v>97761.89</v>
      </c>
      <c r="E128" s="96">
        <v>163066.82999999999</v>
      </c>
      <c r="F128" s="91" t="s">
        <v>100</v>
      </c>
      <c r="G128" s="96">
        <v>260828.72</v>
      </c>
      <c r="H128" s="94">
        <v>45581</v>
      </c>
      <c r="J128" s="32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3">
        <f t="shared" si="5"/>
        <v>97761.89</v>
      </c>
    </row>
    <row r="129" spans="1:14" ht="15.75" thickBot="1">
      <c r="A129" s="11" t="str">
        <f t="shared" si="7"/>
        <v>M645044 56</v>
      </c>
      <c r="B129" s="3" t="s">
        <v>101</v>
      </c>
      <c r="C129" s="192"/>
      <c r="D129" s="203"/>
      <c r="E129" s="96">
        <v>163066.82999999999</v>
      </c>
      <c r="F129" s="96">
        <v>2625.67</v>
      </c>
      <c r="G129" s="96">
        <v>263454.39</v>
      </c>
      <c r="H129" s="94">
        <v>45591</v>
      </c>
      <c r="J129" s="32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3">
        <f t="shared" si="5"/>
        <v>97761.89</v>
      </c>
    </row>
    <row r="130" spans="1:14" ht="15.75" thickBot="1">
      <c r="A130" s="11" t="str">
        <f t="shared" si="7"/>
        <v>M645044 57</v>
      </c>
      <c r="B130" s="3" t="s">
        <v>101</v>
      </c>
      <c r="C130" s="190">
        <v>57</v>
      </c>
      <c r="D130" s="202">
        <v>97761.89</v>
      </c>
      <c r="E130" s="96">
        <v>166097.45000000001</v>
      </c>
      <c r="F130" s="91" t="s">
        <v>100</v>
      </c>
      <c r="G130" s="96">
        <v>263859.34000000003</v>
      </c>
      <c r="H130" s="94">
        <v>45612</v>
      </c>
      <c r="J130" s="32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3">
        <f t="shared" si="5"/>
        <v>97761.89</v>
      </c>
    </row>
    <row r="131" spans="1:14" ht="15.75" thickBot="1">
      <c r="A131" s="11" t="str">
        <f t="shared" si="7"/>
        <v>M645044 57</v>
      </c>
      <c r="B131" s="3" t="s">
        <v>101</v>
      </c>
      <c r="C131" s="192"/>
      <c r="D131" s="203"/>
      <c r="E131" s="96">
        <v>166097.45000000001</v>
      </c>
      <c r="F131" s="96">
        <v>2656.18</v>
      </c>
      <c r="G131" s="96">
        <v>266515.52</v>
      </c>
      <c r="H131" s="94">
        <v>45622</v>
      </c>
      <c r="J131" s="32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3">
        <f t="shared" si="5"/>
        <v>97761.89</v>
      </c>
    </row>
    <row r="132" spans="1:14" ht="15.75" thickBot="1">
      <c r="A132" s="11" t="str">
        <f t="shared" si="7"/>
        <v>M645044 58</v>
      </c>
      <c r="B132" s="3" t="s">
        <v>101</v>
      </c>
      <c r="C132" s="190">
        <v>58</v>
      </c>
      <c r="D132" s="202">
        <v>97761.89</v>
      </c>
      <c r="E132" s="96">
        <v>168932.55</v>
      </c>
      <c r="F132" s="91" t="s">
        <v>100</v>
      </c>
      <c r="G132" s="96">
        <v>266694.44</v>
      </c>
      <c r="H132" s="94">
        <v>45642</v>
      </c>
      <c r="J132" s="32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3">
        <f t="shared" ref="N132:N195" si="8">IF(D132=0,D131,D132)</f>
        <v>97761.89</v>
      </c>
    </row>
    <row r="133" spans="1:14" ht="15.75" thickBot="1">
      <c r="A133" s="11" t="str">
        <f t="shared" si="7"/>
        <v>M645044 58</v>
      </c>
      <c r="B133" s="3" t="s">
        <v>101</v>
      </c>
      <c r="C133" s="192"/>
      <c r="D133" s="203"/>
      <c r="E133" s="96">
        <v>168932.55</v>
      </c>
      <c r="F133" s="96">
        <v>2684.73</v>
      </c>
      <c r="G133" s="96">
        <v>269379.17</v>
      </c>
      <c r="H133" s="94">
        <v>45652</v>
      </c>
      <c r="J133" s="32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3">
        <f t="shared" si="8"/>
        <v>97761.89</v>
      </c>
    </row>
    <row r="134" spans="1:14" ht="15.75" thickBot="1">
      <c r="A134" s="11" t="str">
        <f t="shared" si="7"/>
        <v>M645044 59</v>
      </c>
      <c r="B134" s="3" t="s">
        <v>101</v>
      </c>
      <c r="C134" s="190">
        <v>59</v>
      </c>
      <c r="D134" s="202">
        <v>97761.89</v>
      </c>
      <c r="E134" s="96">
        <v>171963.17</v>
      </c>
      <c r="F134" s="91" t="s">
        <v>100</v>
      </c>
      <c r="G134" s="96">
        <v>269725.06</v>
      </c>
      <c r="H134" s="94">
        <v>45673</v>
      </c>
      <c r="J134" s="32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3">
        <f t="shared" si="8"/>
        <v>97761.89</v>
      </c>
    </row>
    <row r="135" spans="1:14" ht="15.75" thickBot="1">
      <c r="A135" s="11" t="str">
        <f t="shared" si="7"/>
        <v>M645044 59</v>
      </c>
      <c r="B135" s="3" t="s">
        <v>101</v>
      </c>
      <c r="C135" s="192"/>
      <c r="D135" s="203"/>
      <c r="E135" s="96">
        <v>171963.17</v>
      </c>
      <c r="F135" s="96">
        <v>2715.23</v>
      </c>
      <c r="G135" s="96">
        <v>272440.28999999998</v>
      </c>
      <c r="H135" s="94">
        <v>45683</v>
      </c>
      <c r="J135" s="32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3">
        <f t="shared" si="8"/>
        <v>97761.89</v>
      </c>
    </row>
    <row r="136" spans="1:14" ht="15.75" thickBot="1">
      <c r="A136" s="11" t="str">
        <f t="shared" si="7"/>
        <v>M645044 60</v>
      </c>
      <c r="B136" s="3" t="s">
        <v>101</v>
      </c>
      <c r="C136" s="190">
        <v>60</v>
      </c>
      <c r="D136" s="202">
        <v>97761.2</v>
      </c>
      <c r="E136" s="96">
        <v>174894.79</v>
      </c>
      <c r="F136" s="91" t="s">
        <v>100</v>
      </c>
      <c r="G136" s="96">
        <v>272655.99</v>
      </c>
      <c r="H136" s="94">
        <v>45704</v>
      </c>
      <c r="J136" s="32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3">
        <f t="shared" si="8"/>
        <v>97761.2</v>
      </c>
    </row>
    <row r="137" spans="1:14" ht="15.75" thickBot="1">
      <c r="A137" s="11" t="str">
        <f t="shared" si="7"/>
        <v>M645044 60</v>
      </c>
      <c r="B137" s="3" t="s">
        <v>101</v>
      </c>
      <c r="C137" s="192"/>
      <c r="D137" s="203"/>
      <c r="E137" s="96">
        <v>174894.79</v>
      </c>
      <c r="F137" s="96">
        <v>2744.74</v>
      </c>
      <c r="G137" s="96">
        <v>275400.73</v>
      </c>
      <c r="H137" s="94">
        <v>45714</v>
      </c>
      <c r="J137" s="32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3">
        <f t="shared" si="8"/>
        <v>97761.2</v>
      </c>
    </row>
    <row r="138" spans="1:14" ht="37.5" thickBot="1">
      <c r="A138" s="11" t="str">
        <f t="shared" si="7"/>
        <v>M645045 Cuota N°</v>
      </c>
      <c r="B138" s="3" t="s">
        <v>194</v>
      </c>
      <c r="C138" s="92" t="s">
        <v>19</v>
      </c>
      <c r="D138" s="92" t="s">
        <v>20</v>
      </c>
      <c r="E138" s="92" t="s">
        <v>21</v>
      </c>
      <c r="F138" s="92" t="s">
        <v>22</v>
      </c>
      <c r="G138" s="92" t="s">
        <v>23</v>
      </c>
      <c r="H138" s="92" t="s">
        <v>24</v>
      </c>
      <c r="J138" s="32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3" t="str">
        <f t="shared" si="8"/>
        <v>Capital($)</v>
      </c>
    </row>
    <row r="139" spans="1:14" ht="24.75" thickBot="1">
      <c r="A139" s="11" t="str">
        <f t="shared" si="7"/>
        <v>M645045 Pago a Cuenta</v>
      </c>
      <c r="B139" s="3" t="s">
        <v>194</v>
      </c>
      <c r="C139" s="97" t="s">
        <v>110</v>
      </c>
      <c r="D139" s="96">
        <v>4112.8</v>
      </c>
      <c r="E139" s="96">
        <v>17273.759999999998</v>
      </c>
      <c r="F139" s="91" t="s">
        <v>100</v>
      </c>
      <c r="G139" s="96">
        <v>21386.560000000001</v>
      </c>
      <c r="H139" s="94">
        <v>43889</v>
      </c>
      <c r="I139" s="43">
        <v>43889</v>
      </c>
      <c r="J139" s="32">
        <f t="shared" si="6"/>
        <v>43862</v>
      </c>
      <c r="L139" s="11">
        <f>IF(I139&lt;&gt;"",IF(SUMIF(Planes!BA:BA,'Control de pagos'!A139,Planes!BC:BC)=0,"",SUMIF(Planes!BA:BA,'Control de pagos'!A139,Planes!BC:BC)),"")</f>
        <v>2.6387999999999998</v>
      </c>
      <c r="N139" s="63">
        <f t="shared" si="8"/>
        <v>4112.8</v>
      </c>
    </row>
    <row r="140" spans="1:14" ht="15.75" thickBot="1">
      <c r="A140" s="11" t="str">
        <f t="shared" si="7"/>
        <v>M645045 1</v>
      </c>
      <c r="B140" s="3" t="s">
        <v>194</v>
      </c>
      <c r="C140" s="190">
        <v>1</v>
      </c>
      <c r="D140" s="202">
        <v>6786.12</v>
      </c>
      <c r="E140" s="91">
        <v>115.36</v>
      </c>
      <c r="F140" s="91" t="s">
        <v>100</v>
      </c>
      <c r="G140" s="96">
        <v>6901.48</v>
      </c>
      <c r="H140" s="94">
        <v>43906</v>
      </c>
      <c r="J140" s="32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3">
        <f t="shared" si="8"/>
        <v>6786.12</v>
      </c>
    </row>
    <row r="141" spans="1:14" ht="15.75" thickBot="1">
      <c r="A141" s="11" t="str">
        <f t="shared" si="7"/>
        <v>M645045 1</v>
      </c>
      <c r="B141" s="3" t="s">
        <v>194</v>
      </c>
      <c r="C141" s="192"/>
      <c r="D141" s="203"/>
      <c r="E141" s="91">
        <v>115.36</v>
      </c>
      <c r="F141" s="91">
        <v>82.82</v>
      </c>
      <c r="G141" s="96">
        <v>6984.3</v>
      </c>
      <c r="H141" s="94">
        <v>43916</v>
      </c>
      <c r="I141" s="43">
        <v>44152</v>
      </c>
      <c r="J141" s="32">
        <f t="shared" si="6"/>
        <v>44136</v>
      </c>
      <c r="L141" s="11">
        <f>IF(I141&lt;&gt;"",IF(SUMIF(Planes!BA:BA,'Control de pagos'!A141,Planes!BC:BC)=0,"",SUMIF(Planes!BA:BA,'Control de pagos'!A141,Planes!BC:BC)),"")</f>
        <v>4.3535999999999992</v>
      </c>
      <c r="N141" s="63">
        <f t="shared" si="8"/>
        <v>6786.12</v>
      </c>
    </row>
    <row r="142" spans="1:14" ht="15.75" thickBot="1">
      <c r="A142" s="11" t="str">
        <f t="shared" si="7"/>
        <v>M645045 2</v>
      </c>
      <c r="B142" s="3" t="s">
        <v>194</v>
      </c>
      <c r="C142" s="190">
        <v>2</v>
      </c>
      <c r="D142" s="202">
        <v>6786.12</v>
      </c>
      <c r="E142" s="91">
        <v>332.52</v>
      </c>
      <c r="F142" s="91" t="s">
        <v>100</v>
      </c>
      <c r="G142" s="96">
        <v>7118.64</v>
      </c>
      <c r="H142" s="94">
        <v>43937</v>
      </c>
      <c r="J142" s="32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3">
        <f t="shared" si="8"/>
        <v>6786.12</v>
      </c>
    </row>
    <row r="143" spans="1:14" ht="15.75" thickBot="1">
      <c r="A143" s="11" t="str">
        <f t="shared" si="7"/>
        <v>M645045 2</v>
      </c>
      <c r="B143" s="3" t="s">
        <v>194</v>
      </c>
      <c r="C143" s="192"/>
      <c r="D143" s="203"/>
      <c r="E143" s="91">
        <v>332.52</v>
      </c>
      <c r="F143" s="91">
        <v>59.32</v>
      </c>
      <c r="G143" s="96">
        <v>7177.96</v>
      </c>
      <c r="H143" s="94">
        <v>43947</v>
      </c>
      <c r="I143" s="43">
        <v>43947</v>
      </c>
      <c r="J143" s="32">
        <f t="shared" si="6"/>
        <v>43922</v>
      </c>
      <c r="L143" s="11">
        <f>IF(I143&lt;&gt;"",IF(SUMIF(Planes!BA:BA,'Control de pagos'!A143,Planes!BC:BC)=0,"",SUMIF(Planes!BA:BA,'Control de pagos'!A143,Planes!BC:BC)),"")</f>
        <v>4.3535999999999992</v>
      </c>
      <c r="N143" s="63">
        <f t="shared" si="8"/>
        <v>6786.12</v>
      </c>
    </row>
    <row r="144" spans="1:14" ht="15.75" thickBot="1">
      <c r="A144" s="11" t="str">
        <f t="shared" si="7"/>
        <v>M645045 3</v>
      </c>
      <c r="B144" s="3" t="s">
        <v>194</v>
      </c>
      <c r="C144" s="190">
        <v>3</v>
      </c>
      <c r="D144" s="202">
        <v>6786.12</v>
      </c>
      <c r="E144" s="91">
        <v>529.32000000000005</v>
      </c>
      <c r="F144" s="91" t="s">
        <v>100</v>
      </c>
      <c r="G144" s="96">
        <v>7315.44</v>
      </c>
      <c r="H144" s="94">
        <v>43967</v>
      </c>
      <c r="I144" s="43">
        <v>43967</v>
      </c>
      <c r="J144" s="32">
        <f t="shared" si="6"/>
        <v>43952</v>
      </c>
      <c r="L144" s="11">
        <f>IF(I144&lt;&gt;"",IF(SUMIF(Planes!BA:BA,'Control de pagos'!A144,Planes!BC:BC)=0,"",SUMIF(Planes!BA:BA,'Control de pagos'!A144,Planes!BC:BC)),"")</f>
        <v>4.3535999999999992</v>
      </c>
      <c r="N144" s="63">
        <f t="shared" si="8"/>
        <v>6786.12</v>
      </c>
    </row>
    <row r="145" spans="1:14" ht="15.75" thickBot="1">
      <c r="A145" s="11" t="str">
        <f t="shared" si="7"/>
        <v>M645045 3</v>
      </c>
      <c r="B145" s="3" t="s">
        <v>194</v>
      </c>
      <c r="C145" s="192"/>
      <c r="D145" s="203"/>
      <c r="E145" s="91">
        <v>529.32000000000005</v>
      </c>
      <c r="F145" s="91">
        <v>60.96</v>
      </c>
      <c r="G145" s="96">
        <v>7376.4</v>
      </c>
      <c r="H145" s="94">
        <v>43977</v>
      </c>
      <c r="J145" s="32" t="str">
        <f t="shared" ref="J145:J208" si="9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3">
        <f t="shared" si="8"/>
        <v>6786.12</v>
      </c>
    </row>
    <row r="146" spans="1:14" ht="15.75" thickBot="1">
      <c r="A146" s="11" t="str">
        <f t="shared" si="7"/>
        <v>M645045 4</v>
      </c>
      <c r="B146" s="3" t="s">
        <v>194</v>
      </c>
      <c r="C146" s="190">
        <v>4</v>
      </c>
      <c r="D146" s="202">
        <v>6786.12</v>
      </c>
      <c r="E146" s="91">
        <v>739.69</v>
      </c>
      <c r="F146" s="91" t="s">
        <v>100</v>
      </c>
      <c r="G146" s="96">
        <v>7525.81</v>
      </c>
      <c r="H146" s="94">
        <v>43998</v>
      </c>
      <c r="I146" s="43">
        <v>43998</v>
      </c>
      <c r="J146" s="32">
        <f t="shared" si="9"/>
        <v>43983</v>
      </c>
      <c r="L146" s="11">
        <f>IF(I146&lt;&gt;"",IF(SUMIF(Planes!BA:BA,'Control de pagos'!A146,Planes!BC:BC)=0,"",SUMIF(Planes!BA:BA,'Control de pagos'!A146,Planes!BC:BC)),"")</f>
        <v>4.3535999999999992</v>
      </c>
      <c r="N146" s="63">
        <f t="shared" si="8"/>
        <v>6786.12</v>
      </c>
    </row>
    <row r="147" spans="1:14" ht="15.75" thickBot="1">
      <c r="A147" s="11" t="str">
        <f t="shared" si="7"/>
        <v>M645045 4</v>
      </c>
      <c r="B147" s="3" t="s">
        <v>194</v>
      </c>
      <c r="C147" s="192"/>
      <c r="D147" s="203"/>
      <c r="E147" s="91">
        <v>739.69</v>
      </c>
      <c r="F147" s="91">
        <v>62.72</v>
      </c>
      <c r="G147" s="96">
        <v>7588.53</v>
      </c>
      <c r="H147" s="94">
        <v>44008</v>
      </c>
      <c r="J147" s="32" t="str">
        <f t="shared" si="9"/>
        <v>-</v>
      </c>
      <c r="L147" s="11" t="str">
        <f>IF(I147&lt;&gt;"",IF(SUMIF(Planes!BA:BA,'Control de pagos'!A147,Planes!BC:BC)=0,"",SUMIF(Planes!BA:BA,'Control de pagos'!A147,Planes!BC:BC)),"")</f>
        <v/>
      </c>
      <c r="N147" s="63">
        <f t="shared" si="8"/>
        <v>6786.12</v>
      </c>
    </row>
    <row r="148" spans="1:14" ht="15.75" thickBot="1">
      <c r="A148" s="11" t="str">
        <f t="shared" si="7"/>
        <v>M645045 5</v>
      </c>
      <c r="B148" s="3" t="s">
        <v>194</v>
      </c>
      <c r="C148" s="190">
        <v>5</v>
      </c>
      <c r="D148" s="202">
        <v>6786.12</v>
      </c>
      <c r="E148" s="91">
        <v>936.48</v>
      </c>
      <c r="F148" s="91" t="s">
        <v>100</v>
      </c>
      <c r="G148" s="96">
        <v>7722.6</v>
      </c>
      <c r="H148" s="94">
        <v>44028</v>
      </c>
      <c r="I148" s="43">
        <v>44028</v>
      </c>
      <c r="J148" s="32">
        <f t="shared" si="9"/>
        <v>44013</v>
      </c>
      <c r="L148" s="11">
        <f>IF(I148&lt;&gt;"",IF(SUMIF(Planes!BA:BA,'Control de pagos'!A148,Planes!BC:BC)=0,"",SUMIF(Planes!BA:BA,'Control de pagos'!A148,Planes!BC:BC)),"")</f>
        <v>4.3535999999999992</v>
      </c>
      <c r="N148" s="63">
        <f t="shared" si="8"/>
        <v>6786.12</v>
      </c>
    </row>
    <row r="149" spans="1:14" ht="15.75" thickBot="1">
      <c r="A149" s="11" t="str">
        <f t="shared" si="7"/>
        <v>M645045 5</v>
      </c>
      <c r="B149" s="3" t="s">
        <v>194</v>
      </c>
      <c r="C149" s="192"/>
      <c r="D149" s="203"/>
      <c r="E149" s="91">
        <v>936.48</v>
      </c>
      <c r="F149" s="91">
        <v>71.05</v>
      </c>
      <c r="G149" s="96">
        <v>7793.65</v>
      </c>
      <c r="H149" s="94">
        <v>44038</v>
      </c>
      <c r="J149" s="32" t="str">
        <f t="shared" si="9"/>
        <v>-</v>
      </c>
      <c r="L149" s="11" t="str">
        <f>IF(I149&lt;&gt;"",IF(SUMIF(Planes!BA:BA,'Control de pagos'!A149,Planes!BC:BC)=0,"",SUMIF(Planes!BA:BA,'Control de pagos'!A149,Planes!BC:BC)),"")</f>
        <v/>
      </c>
      <c r="N149" s="63">
        <f t="shared" si="8"/>
        <v>6786.12</v>
      </c>
    </row>
    <row r="150" spans="1:14" ht="15.75" thickBot="1">
      <c r="A150" s="11" t="str">
        <f t="shared" si="7"/>
        <v>M645045 6</v>
      </c>
      <c r="B150" s="3" t="s">
        <v>194</v>
      </c>
      <c r="C150" s="190">
        <v>6</v>
      </c>
      <c r="D150" s="202">
        <v>6786.12</v>
      </c>
      <c r="E150" s="96">
        <v>1146.8499999999999</v>
      </c>
      <c r="F150" s="91" t="s">
        <v>100</v>
      </c>
      <c r="G150" s="96">
        <v>7932.97</v>
      </c>
      <c r="H150" s="94">
        <v>44059</v>
      </c>
      <c r="I150" s="43">
        <v>44059</v>
      </c>
      <c r="J150" s="32">
        <f t="shared" si="9"/>
        <v>44044</v>
      </c>
      <c r="L150" s="11">
        <f>IF(I150&lt;&gt;"",IF(SUMIF(Planes!BA:BA,'Control de pagos'!A150,Planes!BC:BC)=0,"",SUMIF(Planes!BA:BA,'Control de pagos'!A150,Planes!BC:BC)),"")</f>
        <v>4.3535999999999992</v>
      </c>
      <c r="N150" s="63">
        <f t="shared" si="8"/>
        <v>6786.12</v>
      </c>
    </row>
    <row r="151" spans="1:14" ht="15.75" thickBot="1">
      <c r="A151" s="11" t="str">
        <f t="shared" si="7"/>
        <v>M645045 6</v>
      </c>
      <c r="B151" s="3" t="s">
        <v>194</v>
      </c>
      <c r="C151" s="192"/>
      <c r="D151" s="203"/>
      <c r="E151" s="96">
        <v>1146.8499999999999</v>
      </c>
      <c r="F151" s="91">
        <v>72.98</v>
      </c>
      <c r="G151" s="96">
        <v>8005.95</v>
      </c>
      <c r="H151" s="94">
        <v>44069</v>
      </c>
      <c r="J151" s="32" t="str">
        <f t="shared" si="9"/>
        <v>-</v>
      </c>
      <c r="L151" s="11" t="str">
        <f>IF(I151&lt;&gt;"",IF(SUMIF(Planes!BA:BA,'Control de pagos'!A151,Planes!BC:BC)=0,"",SUMIF(Planes!BA:BA,'Control de pagos'!A151,Planes!BC:BC)),"")</f>
        <v/>
      </c>
      <c r="N151" s="63">
        <f t="shared" si="8"/>
        <v>6786.12</v>
      </c>
    </row>
    <row r="152" spans="1:14" ht="15.75" thickBot="1">
      <c r="A152" s="11" t="str">
        <f t="shared" si="7"/>
        <v>M645045 7</v>
      </c>
      <c r="B152" s="3" t="s">
        <v>194</v>
      </c>
      <c r="C152" s="190">
        <v>7</v>
      </c>
      <c r="D152" s="202">
        <v>6786.12</v>
      </c>
      <c r="E152" s="96">
        <v>1350.43</v>
      </c>
      <c r="F152" s="91" t="s">
        <v>100</v>
      </c>
      <c r="G152" s="96">
        <v>8136.55</v>
      </c>
      <c r="H152" s="94">
        <v>44090</v>
      </c>
      <c r="J152" s="32" t="str">
        <f t="shared" si="9"/>
        <v>-</v>
      </c>
      <c r="L152" s="11" t="str">
        <f>IF(I152&lt;&gt;"",IF(SUMIF(Planes!BA:BA,'Control de pagos'!A152,Planes!BC:BC)=0,"",SUMIF(Planes!BA:BA,'Control de pagos'!A152,Planes!BC:BC)),"")</f>
        <v/>
      </c>
      <c r="N152" s="63">
        <f t="shared" si="8"/>
        <v>6786.12</v>
      </c>
    </row>
    <row r="153" spans="1:14" ht="15.75" thickBot="1">
      <c r="A153" s="11" t="str">
        <f t="shared" si="7"/>
        <v>M645045 7</v>
      </c>
      <c r="B153" s="3" t="s">
        <v>194</v>
      </c>
      <c r="C153" s="192"/>
      <c r="D153" s="203"/>
      <c r="E153" s="96">
        <v>1350.43</v>
      </c>
      <c r="F153" s="91">
        <v>74.86</v>
      </c>
      <c r="G153" s="96">
        <v>8211.41</v>
      </c>
      <c r="H153" s="94">
        <v>44100</v>
      </c>
      <c r="I153" s="43">
        <v>44270</v>
      </c>
      <c r="J153" s="32">
        <f t="shared" si="9"/>
        <v>44256</v>
      </c>
      <c r="L153" s="11">
        <f>IF(I153&lt;&gt;"",IF(SUMIF(Planes!BA:BA,'Control de pagos'!A153,Planes!BC:BC)=0,"",SUMIF(Planes!BA:BA,'Control de pagos'!A153,Planes!BC:BC)),"")</f>
        <v>4.3535999999999992</v>
      </c>
      <c r="N153" s="63">
        <f t="shared" si="8"/>
        <v>6786.12</v>
      </c>
    </row>
    <row r="154" spans="1:14" ht="15.75" thickBot="1">
      <c r="A154" s="11" t="str">
        <f t="shared" si="7"/>
        <v>M645045 8</v>
      </c>
      <c r="B154" s="3" t="s">
        <v>194</v>
      </c>
      <c r="C154" s="190">
        <v>8</v>
      </c>
      <c r="D154" s="202">
        <v>6786.12</v>
      </c>
      <c r="E154" s="96">
        <v>1547.24</v>
      </c>
      <c r="F154" s="91" t="s">
        <v>100</v>
      </c>
      <c r="G154" s="96">
        <v>8333.36</v>
      </c>
      <c r="H154" s="94">
        <v>44120</v>
      </c>
      <c r="I154" s="43">
        <v>44120</v>
      </c>
      <c r="J154" s="32">
        <f t="shared" si="9"/>
        <v>44105</v>
      </c>
      <c r="L154" s="11">
        <f>IF(I154&lt;&gt;"",IF(SUMIF(Planes!BA:BA,'Control de pagos'!A154,Planes!BC:BC)=0,"",SUMIF(Planes!BA:BA,'Control de pagos'!A154,Planes!BC:BC)),"")</f>
        <v>4.3535999999999992</v>
      </c>
      <c r="N154" s="63">
        <f t="shared" si="8"/>
        <v>6786.12</v>
      </c>
    </row>
    <row r="155" spans="1:14" ht="15.75" thickBot="1">
      <c r="A155" s="11" t="str">
        <f t="shared" si="7"/>
        <v>M645045 8</v>
      </c>
      <c r="B155" s="3" t="s">
        <v>194</v>
      </c>
      <c r="C155" s="192"/>
      <c r="D155" s="203"/>
      <c r="E155" s="96">
        <v>1547.24</v>
      </c>
      <c r="F155" s="91">
        <v>83.89</v>
      </c>
      <c r="G155" s="96">
        <v>8417.25</v>
      </c>
      <c r="H155" s="94">
        <v>44130</v>
      </c>
      <c r="J155" s="32" t="str">
        <f t="shared" si="9"/>
        <v>-</v>
      </c>
      <c r="L155" s="11" t="str">
        <f>IF(I155&lt;&gt;"",IF(SUMIF(Planes!BA:BA,'Control de pagos'!A155,Planes!BC:BC)=0,"",SUMIF(Planes!BA:BA,'Control de pagos'!A155,Planes!BC:BC)),"")</f>
        <v/>
      </c>
      <c r="N155" s="63">
        <f t="shared" si="8"/>
        <v>6786.12</v>
      </c>
    </row>
    <row r="156" spans="1:14" ht="15.75" thickBot="1">
      <c r="A156" s="11" t="str">
        <f t="shared" si="7"/>
        <v>M645045 9</v>
      </c>
      <c r="B156" s="3" t="s">
        <v>194</v>
      </c>
      <c r="C156" s="190">
        <v>9</v>
      </c>
      <c r="D156" s="202">
        <v>6786.12</v>
      </c>
      <c r="E156" s="96">
        <v>1757.61</v>
      </c>
      <c r="F156" s="91" t="s">
        <v>100</v>
      </c>
      <c r="G156" s="96">
        <v>8543.73</v>
      </c>
      <c r="H156" s="94">
        <v>44151</v>
      </c>
      <c r="I156" s="43">
        <v>44151</v>
      </c>
      <c r="J156" s="32">
        <f t="shared" si="9"/>
        <v>44136</v>
      </c>
      <c r="L156" s="11">
        <f>IF(I156&lt;&gt;"",IF(SUMIF(Planes!BA:BA,'Control de pagos'!A156,Planes!BC:BC)=0,"",SUMIF(Planes!BA:BA,'Control de pagos'!A156,Planes!BC:BC)),"")</f>
        <v>4.3535999999999992</v>
      </c>
      <c r="N156" s="63">
        <f t="shared" si="8"/>
        <v>6786.12</v>
      </c>
    </row>
    <row r="157" spans="1:14" ht="15.75" thickBot="1">
      <c r="A157" s="11" t="str">
        <f t="shared" si="7"/>
        <v>M645045 9</v>
      </c>
      <c r="B157" s="3" t="s">
        <v>194</v>
      </c>
      <c r="C157" s="192"/>
      <c r="D157" s="203"/>
      <c r="E157" s="96">
        <v>1757.61</v>
      </c>
      <c r="F157" s="91">
        <v>86.01</v>
      </c>
      <c r="G157" s="96">
        <v>8629.74</v>
      </c>
      <c r="H157" s="94">
        <v>44161</v>
      </c>
      <c r="J157" s="32" t="str">
        <f t="shared" si="9"/>
        <v>-</v>
      </c>
      <c r="L157" s="11" t="str">
        <f>IF(I157&lt;&gt;"",IF(SUMIF(Planes!BA:BA,'Control de pagos'!A157,Planes!BC:BC)=0,"",SUMIF(Planes!BA:BA,'Control de pagos'!A157,Planes!BC:BC)),"")</f>
        <v/>
      </c>
      <c r="N157" s="63">
        <f t="shared" si="8"/>
        <v>6786.12</v>
      </c>
    </row>
    <row r="158" spans="1:14" ht="15.75" thickBot="1">
      <c r="A158" s="11" t="str">
        <f t="shared" si="7"/>
        <v>M645045 10</v>
      </c>
      <c r="B158" s="3" t="s">
        <v>194</v>
      </c>
      <c r="C158" s="190">
        <v>10</v>
      </c>
      <c r="D158" s="202">
        <v>6786.12</v>
      </c>
      <c r="E158" s="96">
        <v>1954.4</v>
      </c>
      <c r="F158" s="91" t="s">
        <v>100</v>
      </c>
      <c r="G158" s="96">
        <v>8740.52</v>
      </c>
      <c r="H158" s="94">
        <v>44181</v>
      </c>
      <c r="I158" s="43">
        <v>44181</v>
      </c>
      <c r="J158" s="32">
        <f t="shared" si="9"/>
        <v>44166</v>
      </c>
      <c r="L158" s="11">
        <f>IF(I158&lt;&gt;"",IF(SUMIF(Planes!BA:BA,'Control de pagos'!A158,Planes!BC:BC)=0,"",SUMIF(Planes!BA:BA,'Control de pagos'!A158,Planes!BC:BC)),"")</f>
        <v>4.3535999999999992</v>
      </c>
      <c r="N158" s="63">
        <f t="shared" si="8"/>
        <v>6786.12</v>
      </c>
    </row>
    <row r="159" spans="1:14" ht="15.75" thickBot="1">
      <c r="A159" s="11" t="str">
        <f t="shared" si="7"/>
        <v>M645045 10</v>
      </c>
      <c r="B159" s="3" t="s">
        <v>194</v>
      </c>
      <c r="C159" s="192"/>
      <c r="D159" s="203"/>
      <c r="E159" s="96">
        <v>1954.4</v>
      </c>
      <c r="F159" s="91">
        <v>87.99</v>
      </c>
      <c r="G159" s="96">
        <v>8828.51</v>
      </c>
      <c r="H159" s="94">
        <v>44191</v>
      </c>
      <c r="J159" s="32" t="str">
        <f t="shared" si="9"/>
        <v>-</v>
      </c>
      <c r="L159" s="11" t="str">
        <f>IF(I159&lt;&gt;"",IF(SUMIF(Planes!BA:BA,'Control de pagos'!A159,Planes!BC:BC)=0,"",SUMIF(Planes!BA:BA,'Control de pagos'!A159,Planes!BC:BC)),"")</f>
        <v/>
      </c>
      <c r="N159" s="63">
        <f t="shared" si="8"/>
        <v>6786.12</v>
      </c>
    </row>
    <row r="160" spans="1:14" ht="15.75" thickBot="1">
      <c r="A160" s="11" t="str">
        <f t="shared" si="7"/>
        <v>M645045 11</v>
      </c>
      <c r="B160" s="3" t="s">
        <v>194</v>
      </c>
      <c r="C160" s="190">
        <v>11</v>
      </c>
      <c r="D160" s="202">
        <v>6786.12</v>
      </c>
      <c r="E160" s="96">
        <v>2164.7800000000002</v>
      </c>
      <c r="F160" s="91" t="s">
        <v>100</v>
      </c>
      <c r="G160" s="96">
        <v>8950.9</v>
      </c>
      <c r="H160" s="94">
        <v>44212</v>
      </c>
      <c r="J160" s="32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3">
        <f t="shared" si="8"/>
        <v>6786.12</v>
      </c>
    </row>
    <row r="161" spans="1:14" ht="15.75" thickBot="1">
      <c r="A161" s="11" t="str">
        <f t="shared" si="7"/>
        <v>M645045 11</v>
      </c>
      <c r="B161" s="3" t="s">
        <v>194</v>
      </c>
      <c r="C161" s="192"/>
      <c r="D161" s="203"/>
      <c r="E161" s="96">
        <v>2164.7800000000002</v>
      </c>
      <c r="F161" s="91">
        <v>90.11</v>
      </c>
      <c r="G161" s="96">
        <v>9041.01</v>
      </c>
      <c r="H161" s="94">
        <v>44222</v>
      </c>
      <c r="I161" s="43">
        <v>44222</v>
      </c>
      <c r="J161" s="32">
        <f t="shared" si="9"/>
        <v>44197</v>
      </c>
      <c r="L161" s="11">
        <f>IF(I161&lt;&gt;"",IF(SUMIF(Planes!BA:BA,'Control de pagos'!A161,Planes!BC:BC)=0,"",SUMIF(Planes!BA:BA,'Control de pagos'!A161,Planes!BC:BC)),"")</f>
        <v>4.3535999999999992</v>
      </c>
      <c r="N161" s="63">
        <f t="shared" si="8"/>
        <v>6786.12</v>
      </c>
    </row>
    <row r="162" spans="1:14" ht="15.75" thickBot="1">
      <c r="A162" s="11" t="str">
        <f t="shared" si="7"/>
        <v>M645045 12</v>
      </c>
      <c r="B162" s="3" t="s">
        <v>194</v>
      </c>
      <c r="C162" s="190">
        <v>12</v>
      </c>
      <c r="D162" s="202">
        <v>6786.12</v>
      </c>
      <c r="E162" s="96">
        <v>2368.36</v>
      </c>
      <c r="F162" s="91" t="s">
        <v>100</v>
      </c>
      <c r="G162" s="96">
        <v>9154.48</v>
      </c>
      <c r="H162" s="94">
        <v>44243</v>
      </c>
      <c r="J162" s="32" t="str">
        <f t="shared" si="9"/>
        <v>-</v>
      </c>
      <c r="L162" s="11" t="str">
        <f>IF(I162&lt;&gt;"",IF(SUMIF(Planes!BA:BA,'Control de pagos'!A162,Planes!BC:BC)=0,"",SUMIF(Planes!BA:BA,'Control de pagos'!A162,Planes!BC:BC)),"")</f>
        <v/>
      </c>
      <c r="N162" s="63">
        <f t="shared" si="8"/>
        <v>6786.12</v>
      </c>
    </row>
    <row r="163" spans="1:14" ht="15.75" thickBot="1">
      <c r="A163" s="11" t="str">
        <f t="shared" si="7"/>
        <v>M645045 12</v>
      </c>
      <c r="B163" s="3" t="s">
        <v>194</v>
      </c>
      <c r="C163" s="192"/>
      <c r="D163" s="203"/>
      <c r="E163" s="96">
        <v>2368.36</v>
      </c>
      <c r="F163" s="91">
        <v>92.15</v>
      </c>
      <c r="G163" s="96">
        <v>9246.6299999999992</v>
      </c>
      <c r="H163" s="94">
        <v>44253</v>
      </c>
      <c r="I163" s="43">
        <v>44253</v>
      </c>
      <c r="J163" s="32">
        <f t="shared" si="9"/>
        <v>44228</v>
      </c>
      <c r="L163" s="11">
        <f>IF(I163&lt;&gt;"",IF(SUMIF(Planes!BA:BA,'Control de pagos'!A163,Planes!BC:BC)=0,"",SUMIF(Planes!BA:BA,'Control de pagos'!A163,Planes!BC:BC)),"")</f>
        <v>4.3535999999999992</v>
      </c>
      <c r="N163" s="63">
        <f t="shared" si="8"/>
        <v>6786.12</v>
      </c>
    </row>
    <row r="164" spans="1:14" ht="15.75" thickBot="1">
      <c r="A164" s="11" t="str">
        <f t="shared" si="7"/>
        <v>M645045 13</v>
      </c>
      <c r="B164" s="3" t="s">
        <v>194</v>
      </c>
      <c r="C164" s="190">
        <v>13</v>
      </c>
      <c r="D164" s="202">
        <v>6786.12</v>
      </c>
      <c r="E164" s="96">
        <v>2551.58</v>
      </c>
      <c r="F164" s="91" t="s">
        <v>100</v>
      </c>
      <c r="G164" s="96">
        <v>9337.7000000000007</v>
      </c>
      <c r="H164" s="94">
        <v>44271</v>
      </c>
      <c r="I164" s="43">
        <v>44271</v>
      </c>
      <c r="J164" s="32">
        <f t="shared" si="9"/>
        <v>44256</v>
      </c>
      <c r="L164" s="11">
        <f>IF(I164&lt;&gt;"",IF(SUMIF(Planes!BA:BA,'Control de pagos'!A164,Planes!BC:BC)=0,"",SUMIF(Planes!BA:BA,'Control de pagos'!A164,Planes!BC:BC)),"")</f>
        <v>4.3535999999999992</v>
      </c>
      <c r="N164" s="63">
        <f t="shared" si="8"/>
        <v>6786.12</v>
      </c>
    </row>
    <row r="165" spans="1:14" ht="15.75" thickBot="1">
      <c r="A165" s="11" t="str">
        <f t="shared" si="7"/>
        <v>M645045 13</v>
      </c>
      <c r="B165" s="3" t="s">
        <v>194</v>
      </c>
      <c r="C165" s="192"/>
      <c r="D165" s="203"/>
      <c r="E165" s="96">
        <v>2551.58</v>
      </c>
      <c r="F165" s="91">
        <v>94</v>
      </c>
      <c r="G165" s="96">
        <v>9431.7000000000007</v>
      </c>
      <c r="H165" s="94">
        <v>44281</v>
      </c>
      <c r="J165" s="32" t="str">
        <f t="shared" si="9"/>
        <v>-</v>
      </c>
      <c r="L165" s="11" t="str">
        <f>IF(I165&lt;&gt;"",IF(SUMIF(Planes!BA:BA,'Control de pagos'!A165,Planes!BC:BC)=0,"",SUMIF(Planes!BA:BA,'Control de pagos'!A165,Planes!BC:BC)),"")</f>
        <v/>
      </c>
      <c r="N165" s="63">
        <f t="shared" si="8"/>
        <v>6786.12</v>
      </c>
    </row>
    <row r="166" spans="1:14" ht="15.75" thickBot="1">
      <c r="A166" s="11" t="str">
        <f t="shared" si="7"/>
        <v>M645045 14</v>
      </c>
      <c r="B166" s="3" t="s">
        <v>194</v>
      </c>
      <c r="C166" s="190">
        <v>14</v>
      </c>
      <c r="D166" s="202">
        <v>6786.12</v>
      </c>
      <c r="E166" s="96">
        <v>2775.52</v>
      </c>
      <c r="F166" s="91" t="s">
        <v>100</v>
      </c>
      <c r="G166" s="96">
        <v>9561.64</v>
      </c>
      <c r="H166" s="94">
        <v>44302</v>
      </c>
      <c r="J166" s="32" t="str">
        <f t="shared" si="9"/>
        <v>-</v>
      </c>
      <c r="L166" s="11" t="str">
        <f>IF(I166&lt;&gt;"",IF(SUMIF(Planes!BA:BA,'Control de pagos'!A166,Planes!BC:BC)=0,"",SUMIF(Planes!BA:BA,'Control de pagos'!A166,Planes!BC:BC)),"")</f>
        <v/>
      </c>
      <c r="N166" s="63">
        <f t="shared" si="8"/>
        <v>6786.12</v>
      </c>
    </row>
    <row r="167" spans="1:14" ht="15.75" thickBot="1">
      <c r="A167" s="11" t="str">
        <f t="shared" si="7"/>
        <v>M645045 14</v>
      </c>
      <c r="B167" s="3" t="s">
        <v>194</v>
      </c>
      <c r="C167" s="192"/>
      <c r="D167" s="203"/>
      <c r="E167" s="96">
        <v>2775.52</v>
      </c>
      <c r="F167" s="91">
        <v>96.25</v>
      </c>
      <c r="G167" s="96">
        <v>9657.89</v>
      </c>
      <c r="H167" s="94">
        <v>44312</v>
      </c>
      <c r="I167" s="43">
        <v>44312</v>
      </c>
      <c r="J167" s="32">
        <f t="shared" si="9"/>
        <v>44287</v>
      </c>
      <c r="L167" s="11">
        <f>IF(I167&lt;&gt;"",IF(SUMIF(Planes!BA:BA,'Control de pagos'!A167,Planes!BC:BC)=0,"",SUMIF(Planes!BA:BA,'Control de pagos'!A167,Planes!BC:BC)),"")</f>
        <v>4.3535999999999992</v>
      </c>
      <c r="N167" s="63">
        <f t="shared" si="8"/>
        <v>6786.12</v>
      </c>
    </row>
    <row r="168" spans="1:14" ht="15.75" thickBot="1">
      <c r="A168" s="11" t="str">
        <f t="shared" si="7"/>
        <v>M645045 15</v>
      </c>
      <c r="B168" s="3" t="s">
        <v>194</v>
      </c>
      <c r="C168" s="190">
        <v>15</v>
      </c>
      <c r="D168" s="202">
        <v>6786.12</v>
      </c>
      <c r="E168" s="96">
        <v>2972.32</v>
      </c>
      <c r="F168" s="91" t="s">
        <v>100</v>
      </c>
      <c r="G168" s="96">
        <v>9758.44</v>
      </c>
      <c r="H168" s="94">
        <v>44332</v>
      </c>
      <c r="I168" s="43">
        <v>44332</v>
      </c>
      <c r="J168" s="32">
        <f t="shared" si="9"/>
        <v>44317</v>
      </c>
      <c r="L168" s="11">
        <f>IF(I168&lt;&gt;"",IF(SUMIF(Planes!BA:BA,'Control de pagos'!A168,Planes!BC:BC)=0,"",SUMIF(Planes!BA:BA,'Control de pagos'!A168,Planes!BC:BC)),"")</f>
        <v>4.3535999999999992</v>
      </c>
      <c r="N168" s="63">
        <f t="shared" si="8"/>
        <v>6786.12</v>
      </c>
    </row>
    <row r="169" spans="1:14" ht="15.75" thickBot="1">
      <c r="A169" s="11" t="str">
        <f t="shared" si="7"/>
        <v>M645045 15</v>
      </c>
      <c r="B169" s="3" t="s">
        <v>194</v>
      </c>
      <c r="C169" s="192"/>
      <c r="D169" s="203"/>
      <c r="E169" s="96">
        <v>2972.32</v>
      </c>
      <c r="F169" s="91">
        <v>98.23</v>
      </c>
      <c r="G169" s="96">
        <v>9856.67</v>
      </c>
      <c r="H169" s="94">
        <v>44342</v>
      </c>
      <c r="J169" s="32" t="str">
        <f t="shared" si="9"/>
        <v>-</v>
      </c>
      <c r="L169" s="11" t="str">
        <f>IF(I169&lt;&gt;"",IF(SUMIF(Planes!BA:BA,'Control de pagos'!A169,Planes!BC:BC)=0,"",SUMIF(Planes!BA:BA,'Control de pagos'!A169,Planes!BC:BC)),"")</f>
        <v/>
      </c>
      <c r="N169" s="63">
        <f t="shared" si="8"/>
        <v>6786.12</v>
      </c>
    </row>
    <row r="170" spans="1:14" ht="15.75" thickBot="1">
      <c r="A170" s="11" t="str">
        <f t="shared" ref="A170:A233" si="10">B170&amp;" "&amp;IF(C170="",C169,C170)</f>
        <v>M645045 16</v>
      </c>
      <c r="B170" s="3" t="s">
        <v>194</v>
      </c>
      <c r="C170" s="190">
        <v>16</v>
      </c>
      <c r="D170" s="202">
        <v>6786.12</v>
      </c>
      <c r="E170" s="96">
        <v>3182.69</v>
      </c>
      <c r="F170" s="91" t="s">
        <v>100</v>
      </c>
      <c r="G170" s="96">
        <v>9968.81</v>
      </c>
      <c r="H170" s="94">
        <v>44363</v>
      </c>
      <c r="I170" s="43">
        <v>44363</v>
      </c>
      <c r="J170" s="32">
        <f t="shared" si="9"/>
        <v>44348</v>
      </c>
      <c r="L170" s="11">
        <f>IF(I170&lt;&gt;"",IF(SUMIF(Planes!BA:BA,'Control de pagos'!A170,Planes!BC:BC)=0,"",SUMIF(Planes!BA:BA,'Control de pagos'!A170,Planes!BC:BC)),"")</f>
        <v>4.3535999999999992</v>
      </c>
      <c r="N170" s="63">
        <f t="shared" si="8"/>
        <v>6786.12</v>
      </c>
    </row>
    <row r="171" spans="1:14" ht="15.75" thickBot="1">
      <c r="A171" s="11" t="str">
        <f t="shared" si="10"/>
        <v>M645045 16</v>
      </c>
      <c r="B171" s="3" t="s">
        <v>194</v>
      </c>
      <c r="C171" s="192"/>
      <c r="D171" s="203"/>
      <c r="E171" s="96">
        <v>3182.69</v>
      </c>
      <c r="F171" s="91">
        <v>100.35</v>
      </c>
      <c r="G171" s="96">
        <v>10069.16</v>
      </c>
      <c r="H171" s="94">
        <v>44373</v>
      </c>
      <c r="J171" s="32" t="str">
        <f t="shared" si="9"/>
        <v>-</v>
      </c>
      <c r="L171" s="11" t="str">
        <f>IF(I171&lt;&gt;"",IF(SUMIF(Planes!BA:BA,'Control de pagos'!A171,Planes!BC:BC)=0,"",SUMIF(Planes!BA:BA,'Control de pagos'!A171,Planes!BC:BC)),"")</f>
        <v/>
      </c>
      <c r="N171" s="63">
        <f t="shared" si="8"/>
        <v>6786.12</v>
      </c>
    </row>
    <row r="172" spans="1:14" ht="15.75" thickBot="1">
      <c r="A172" s="11" t="str">
        <f t="shared" si="10"/>
        <v>M645045 17</v>
      </c>
      <c r="B172" s="3" t="s">
        <v>194</v>
      </c>
      <c r="C172" s="190">
        <v>17</v>
      </c>
      <c r="D172" s="202">
        <v>6786.12</v>
      </c>
      <c r="E172" s="96">
        <v>3379.48</v>
      </c>
      <c r="F172" s="91" t="s">
        <v>100</v>
      </c>
      <c r="G172" s="96">
        <v>10165.6</v>
      </c>
      <c r="H172" s="94">
        <v>44393</v>
      </c>
      <c r="I172" s="43">
        <v>44393</v>
      </c>
      <c r="J172" s="32">
        <f t="shared" si="9"/>
        <v>44378</v>
      </c>
      <c r="L172" s="11">
        <f>IF(I172&lt;&gt;"",IF(SUMIF(Planes!BA:BA,'Control de pagos'!A172,Planes!BC:BC)=0,"",SUMIF(Planes!BA:BA,'Control de pagos'!A172,Planes!BC:BC)),"")</f>
        <v>4.3535999999999992</v>
      </c>
      <c r="N172" s="63">
        <f t="shared" si="8"/>
        <v>6786.12</v>
      </c>
    </row>
    <row r="173" spans="1:14" ht="15.75" thickBot="1">
      <c r="A173" s="11" t="str">
        <f t="shared" si="10"/>
        <v>M645045 17</v>
      </c>
      <c r="B173" s="3" t="s">
        <v>194</v>
      </c>
      <c r="C173" s="192"/>
      <c r="D173" s="203"/>
      <c r="E173" s="96">
        <v>3379.48</v>
      </c>
      <c r="F173" s="91">
        <v>102.33</v>
      </c>
      <c r="G173" s="96">
        <v>10267.93</v>
      </c>
      <c r="H173" s="94">
        <v>44403</v>
      </c>
      <c r="J173" s="32" t="str">
        <f t="shared" si="9"/>
        <v>-</v>
      </c>
      <c r="L173" s="11" t="str">
        <f>IF(I173&lt;&gt;"",IF(SUMIF(Planes!BA:BA,'Control de pagos'!A173,Planes!BC:BC)=0,"",SUMIF(Planes!BA:BA,'Control de pagos'!A173,Planes!BC:BC)),"")</f>
        <v/>
      </c>
      <c r="N173" s="63">
        <f t="shared" si="8"/>
        <v>6786.12</v>
      </c>
    </row>
    <row r="174" spans="1:14" ht="15.75" thickBot="1">
      <c r="A174" s="11" t="str">
        <f t="shared" si="10"/>
        <v>M645045 18</v>
      </c>
      <c r="B174" s="3" t="s">
        <v>194</v>
      </c>
      <c r="C174" s="190">
        <v>18</v>
      </c>
      <c r="D174" s="202">
        <v>6786.12</v>
      </c>
      <c r="E174" s="96">
        <v>3589.86</v>
      </c>
      <c r="F174" s="91" t="s">
        <v>100</v>
      </c>
      <c r="G174" s="96">
        <v>10375.98</v>
      </c>
      <c r="H174" s="94">
        <v>44424</v>
      </c>
      <c r="I174" s="43">
        <v>44424</v>
      </c>
      <c r="J174" s="32">
        <f t="shared" si="9"/>
        <v>44409</v>
      </c>
      <c r="L174" s="11">
        <f>IF(I174&lt;&gt;"",IF(SUMIF(Planes!BA:BA,'Control de pagos'!A174,Planes!BC:BC)=0,"",SUMIF(Planes!BA:BA,'Control de pagos'!A174,Planes!BC:BC)),"")</f>
        <v>4.3535999999999992</v>
      </c>
      <c r="N174" s="63">
        <f t="shared" si="8"/>
        <v>6786.12</v>
      </c>
    </row>
    <row r="175" spans="1:14" ht="15.75" thickBot="1">
      <c r="A175" s="11" t="str">
        <f t="shared" si="10"/>
        <v>M645045 18</v>
      </c>
      <c r="B175" s="3" t="s">
        <v>194</v>
      </c>
      <c r="C175" s="192"/>
      <c r="D175" s="203"/>
      <c r="E175" s="96">
        <v>3589.86</v>
      </c>
      <c r="F175" s="91">
        <v>104.45</v>
      </c>
      <c r="G175" s="96">
        <v>10480.43</v>
      </c>
      <c r="H175" s="94">
        <v>44434</v>
      </c>
      <c r="J175" s="32" t="str">
        <f t="shared" si="9"/>
        <v>-</v>
      </c>
      <c r="L175" s="11" t="str">
        <f>IF(I175&lt;&gt;"",IF(SUMIF(Planes!BA:BA,'Control de pagos'!A175,Planes!BC:BC)=0,"",SUMIF(Planes!BA:BA,'Control de pagos'!A175,Planes!BC:BC)),"")</f>
        <v/>
      </c>
      <c r="N175" s="63">
        <f t="shared" si="8"/>
        <v>6786.12</v>
      </c>
    </row>
    <row r="176" spans="1:14" ht="15.75" thickBot="1">
      <c r="A176" s="11" t="str">
        <f t="shared" si="10"/>
        <v>M645045 19</v>
      </c>
      <c r="B176" s="3" t="s">
        <v>194</v>
      </c>
      <c r="C176" s="190">
        <v>19</v>
      </c>
      <c r="D176" s="202">
        <v>6786.12</v>
      </c>
      <c r="E176" s="96">
        <v>3793.44</v>
      </c>
      <c r="F176" s="91" t="s">
        <v>100</v>
      </c>
      <c r="G176" s="96">
        <v>10579.56</v>
      </c>
      <c r="H176" s="94">
        <v>44455</v>
      </c>
      <c r="I176" s="43">
        <v>44455</v>
      </c>
      <c r="J176" s="32">
        <f t="shared" si="9"/>
        <v>44440</v>
      </c>
      <c r="L176" s="11">
        <f>IF(I176&lt;&gt;"",IF(SUMIF(Planes!BA:BA,'Control de pagos'!A176,Planes!BC:BC)=0,"",SUMIF(Planes!BA:BA,'Control de pagos'!A176,Planes!BC:BC)),"")</f>
        <v>4.3535999999999992</v>
      </c>
      <c r="N176" s="63">
        <f t="shared" si="8"/>
        <v>6786.12</v>
      </c>
    </row>
    <row r="177" spans="1:14" ht="15.75" thickBot="1">
      <c r="A177" s="11" t="str">
        <f t="shared" si="10"/>
        <v>M645045 19</v>
      </c>
      <c r="B177" s="3" t="s">
        <v>194</v>
      </c>
      <c r="C177" s="192"/>
      <c r="D177" s="203"/>
      <c r="E177" s="96">
        <v>3793.44</v>
      </c>
      <c r="F177" s="91">
        <v>106.5</v>
      </c>
      <c r="G177" s="96">
        <v>10686.06</v>
      </c>
      <c r="H177" s="94">
        <v>44465</v>
      </c>
      <c r="J177" s="32" t="str">
        <f t="shared" si="9"/>
        <v>-</v>
      </c>
      <c r="L177" s="11" t="str">
        <f>IF(I177&lt;&gt;"",IF(SUMIF(Planes!BA:BA,'Control de pagos'!A177,Planes!BC:BC)=0,"",SUMIF(Planes!BA:BA,'Control de pagos'!A177,Planes!BC:BC)),"")</f>
        <v/>
      </c>
      <c r="N177" s="63">
        <f t="shared" si="8"/>
        <v>6786.12</v>
      </c>
    </row>
    <row r="178" spans="1:14" ht="15.75" thickBot="1">
      <c r="A178" s="11" t="str">
        <f t="shared" si="10"/>
        <v>M645045 20</v>
      </c>
      <c r="B178" s="3" t="s">
        <v>194</v>
      </c>
      <c r="C178" s="190">
        <v>20</v>
      </c>
      <c r="D178" s="202">
        <v>6786.12</v>
      </c>
      <c r="E178" s="96">
        <v>3990.24</v>
      </c>
      <c r="F178" s="91" t="s">
        <v>100</v>
      </c>
      <c r="G178" s="96">
        <v>10776.36</v>
      </c>
      <c r="H178" s="94">
        <v>44485</v>
      </c>
      <c r="I178" s="43">
        <v>44485</v>
      </c>
      <c r="J178" s="32">
        <f t="shared" si="9"/>
        <v>44470</v>
      </c>
      <c r="L178" s="11">
        <f>IF(I178&lt;&gt;"",IF(SUMIF(Planes!BA:BA,'Control de pagos'!A178,Planes!BC:BC)=0,"",SUMIF(Planes!BA:BA,'Control de pagos'!A178,Planes!BC:BC)),"")</f>
        <v>4.3535999999999992</v>
      </c>
      <c r="N178" s="63">
        <f t="shared" si="8"/>
        <v>6786.12</v>
      </c>
    </row>
    <row r="179" spans="1:14" ht="15.75" thickBot="1">
      <c r="A179" s="11" t="str">
        <f t="shared" si="10"/>
        <v>M645045 20</v>
      </c>
      <c r="B179" s="3" t="s">
        <v>194</v>
      </c>
      <c r="C179" s="192"/>
      <c r="D179" s="203"/>
      <c r="E179" s="96">
        <v>3990.24</v>
      </c>
      <c r="F179" s="91">
        <v>108.48</v>
      </c>
      <c r="G179" s="96">
        <v>10884.84</v>
      </c>
      <c r="H179" s="94">
        <v>44495</v>
      </c>
      <c r="J179" s="32" t="str">
        <f t="shared" si="9"/>
        <v>-</v>
      </c>
      <c r="L179" s="11" t="str">
        <f>IF(I179&lt;&gt;"",IF(SUMIF(Planes!BA:BA,'Control de pagos'!A179,Planes!BC:BC)=0,"",SUMIF(Planes!BA:BA,'Control de pagos'!A179,Planes!BC:BC)),"")</f>
        <v/>
      </c>
      <c r="N179" s="63">
        <f t="shared" si="8"/>
        <v>6786.12</v>
      </c>
    </row>
    <row r="180" spans="1:14" ht="15.75" thickBot="1">
      <c r="A180" s="11" t="str">
        <f t="shared" si="10"/>
        <v>M645045 21</v>
      </c>
      <c r="B180" s="3" t="s">
        <v>194</v>
      </c>
      <c r="C180" s="190">
        <v>21</v>
      </c>
      <c r="D180" s="202">
        <v>6786.12</v>
      </c>
      <c r="E180" s="96">
        <v>4200.6000000000004</v>
      </c>
      <c r="F180" s="91" t="s">
        <v>100</v>
      </c>
      <c r="G180" s="96">
        <v>10986.72</v>
      </c>
      <c r="H180" s="94">
        <v>44516</v>
      </c>
      <c r="J180" s="32" t="str">
        <f t="shared" si="9"/>
        <v>-</v>
      </c>
      <c r="L180" s="11" t="str">
        <f>IF(I180&lt;&gt;"",IF(SUMIF(Planes!BA:BA,'Control de pagos'!A180,Planes!BC:BC)=0,"",SUMIF(Planes!BA:BA,'Control de pagos'!A180,Planes!BC:BC)),"")</f>
        <v/>
      </c>
      <c r="N180" s="63">
        <f t="shared" si="8"/>
        <v>6786.12</v>
      </c>
    </row>
    <row r="181" spans="1:14" ht="15.75" thickBot="1">
      <c r="A181" s="11" t="str">
        <f t="shared" si="10"/>
        <v>M645045 21</v>
      </c>
      <c r="B181" s="3" t="s">
        <v>194</v>
      </c>
      <c r="C181" s="192"/>
      <c r="D181" s="203"/>
      <c r="E181" s="96">
        <v>4200.6000000000004</v>
      </c>
      <c r="F181" s="91">
        <v>110.6</v>
      </c>
      <c r="G181" s="96">
        <v>11097.32</v>
      </c>
      <c r="H181" s="94">
        <v>44526</v>
      </c>
      <c r="I181" s="43">
        <v>44526</v>
      </c>
      <c r="J181" s="32">
        <f t="shared" si="9"/>
        <v>44501</v>
      </c>
      <c r="L181" s="11">
        <f>IF(I181&lt;&gt;"",IF(SUMIF(Planes!BA:BA,'Control de pagos'!A181,Planes!BC:BC)=0,"",SUMIF(Planes!BA:BA,'Control de pagos'!A181,Planes!BC:BC)),"")</f>
        <v>4.3535999999999992</v>
      </c>
      <c r="N181" s="63">
        <f t="shared" si="8"/>
        <v>6786.12</v>
      </c>
    </row>
    <row r="182" spans="1:14" ht="15.75" thickBot="1">
      <c r="A182" s="11" t="str">
        <f t="shared" si="10"/>
        <v>M645045 22</v>
      </c>
      <c r="B182" s="3" t="s">
        <v>194</v>
      </c>
      <c r="C182" s="190">
        <v>22</v>
      </c>
      <c r="D182" s="202">
        <v>6786.12</v>
      </c>
      <c r="E182" s="96">
        <v>4397.41</v>
      </c>
      <c r="F182" s="91" t="s">
        <v>100</v>
      </c>
      <c r="G182" s="96">
        <v>11183.53</v>
      </c>
      <c r="H182" s="94">
        <v>44546</v>
      </c>
      <c r="I182" s="43">
        <v>44546</v>
      </c>
      <c r="J182" s="32">
        <f t="shared" si="9"/>
        <v>44531</v>
      </c>
      <c r="L182" s="11">
        <f>IF(I182&lt;&gt;"",IF(SUMIF(Planes!BA:BA,'Control de pagos'!A182,Planes!BC:BC)=0,"",SUMIF(Planes!BA:BA,'Control de pagos'!A182,Planes!BC:BC)),"")</f>
        <v>4.3535999999999992</v>
      </c>
      <c r="N182" s="63">
        <f t="shared" si="8"/>
        <v>6786.12</v>
      </c>
    </row>
    <row r="183" spans="1:14" ht="15.75" thickBot="1">
      <c r="A183" s="11" t="str">
        <f t="shared" si="10"/>
        <v>M645045 22</v>
      </c>
      <c r="B183" s="3" t="s">
        <v>194</v>
      </c>
      <c r="C183" s="192"/>
      <c r="D183" s="203"/>
      <c r="E183" s="96">
        <v>4397.41</v>
      </c>
      <c r="F183" s="91">
        <v>112.58</v>
      </c>
      <c r="G183" s="96">
        <v>11296.11</v>
      </c>
      <c r="H183" s="94">
        <v>44556</v>
      </c>
      <c r="J183" s="32" t="str">
        <f t="shared" si="9"/>
        <v>-</v>
      </c>
      <c r="L183" s="11" t="str">
        <f>IF(I183&lt;&gt;"",IF(SUMIF(Planes!BA:BA,'Control de pagos'!A183,Planes!BC:BC)=0,"",SUMIF(Planes!BA:BA,'Control de pagos'!A183,Planes!BC:BC)),"")</f>
        <v/>
      </c>
      <c r="N183" s="63">
        <f t="shared" si="8"/>
        <v>6786.12</v>
      </c>
    </row>
    <row r="184" spans="1:14" ht="15.75" thickBot="1">
      <c r="A184" s="11" t="str">
        <f t="shared" si="10"/>
        <v>M645045 23</v>
      </c>
      <c r="B184" s="3" t="s">
        <v>194</v>
      </c>
      <c r="C184" s="226">
        <v>23</v>
      </c>
      <c r="D184" s="228">
        <v>6786.12</v>
      </c>
      <c r="E184" s="124">
        <v>4607.78</v>
      </c>
      <c r="F184" s="125" t="s">
        <v>100</v>
      </c>
      <c r="G184" s="124">
        <v>11393.9</v>
      </c>
      <c r="H184" s="126">
        <v>44577</v>
      </c>
      <c r="J184" s="32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3">
        <f t="shared" si="8"/>
        <v>6786.12</v>
      </c>
    </row>
    <row r="185" spans="1:14" ht="15.75" thickBot="1">
      <c r="A185" s="11" t="str">
        <f t="shared" si="10"/>
        <v>M645045 23</v>
      </c>
      <c r="B185" s="3" t="s">
        <v>194</v>
      </c>
      <c r="C185" s="227"/>
      <c r="D185" s="229"/>
      <c r="E185" s="124">
        <v>4607.78</v>
      </c>
      <c r="F185" s="125">
        <v>114.7</v>
      </c>
      <c r="G185" s="124">
        <v>11508.6</v>
      </c>
      <c r="H185" s="126">
        <v>44587</v>
      </c>
      <c r="J185" s="32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3">
        <f t="shared" si="8"/>
        <v>6786.12</v>
      </c>
    </row>
    <row r="186" spans="1:14" ht="15.75" thickBot="1">
      <c r="A186" s="11" t="str">
        <f t="shared" si="10"/>
        <v>M645045 24</v>
      </c>
      <c r="B186" s="3" t="s">
        <v>194</v>
      </c>
      <c r="C186" s="226">
        <v>24</v>
      </c>
      <c r="D186" s="228">
        <v>6786.12</v>
      </c>
      <c r="E186" s="124">
        <v>4811.3599999999997</v>
      </c>
      <c r="F186" s="125" t="s">
        <v>100</v>
      </c>
      <c r="G186" s="124">
        <v>11597.48</v>
      </c>
      <c r="H186" s="126">
        <v>44608</v>
      </c>
      <c r="J186" s="32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3">
        <f t="shared" si="8"/>
        <v>6786.12</v>
      </c>
    </row>
    <row r="187" spans="1:14" ht="15.75" thickBot="1">
      <c r="A187" s="11" t="str">
        <f t="shared" si="10"/>
        <v>M645045 24</v>
      </c>
      <c r="B187" s="3" t="s">
        <v>194</v>
      </c>
      <c r="C187" s="227"/>
      <c r="D187" s="229"/>
      <c r="E187" s="124">
        <v>4811.3599999999997</v>
      </c>
      <c r="F187" s="125">
        <v>116.75</v>
      </c>
      <c r="G187" s="124">
        <v>11714.23</v>
      </c>
      <c r="H187" s="126">
        <v>44618</v>
      </c>
      <c r="J187" s="32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3">
        <f t="shared" si="8"/>
        <v>6786.12</v>
      </c>
    </row>
    <row r="188" spans="1:14" ht="15.75" thickBot="1">
      <c r="A188" s="11" t="str">
        <f t="shared" si="10"/>
        <v>M645045 25</v>
      </c>
      <c r="B188" s="3" t="s">
        <v>194</v>
      </c>
      <c r="C188" s="198">
        <v>25</v>
      </c>
      <c r="D188" s="200">
        <v>6786.12</v>
      </c>
      <c r="E188" s="149">
        <v>4994.58</v>
      </c>
      <c r="F188" s="150" t="s">
        <v>100</v>
      </c>
      <c r="G188" s="149">
        <v>11780.7</v>
      </c>
      <c r="H188" s="151">
        <v>44636</v>
      </c>
      <c r="I188" s="43">
        <v>44636</v>
      </c>
      <c r="J188" s="32">
        <f t="shared" si="9"/>
        <v>44621</v>
      </c>
      <c r="L188" s="11">
        <f>IF(I188&lt;&gt;"",IF(SUMIF(Planes!BA:BA,'Control de pagos'!A188,Planes!BC:BC)=0,"",SUMIF(Planes!BA:BA,'Control de pagos'!A188,Planes!BC:BC)),"")</f>
        <v>4.3535999999999992</v>
      </c>
      <c r="N188" s="63">
        <f t="shared" si="8"/>
        <v>6786.12</v>
      </c>
    </row>
    <row r="189" spans="1:14" ht="15.75" thickBot="1">
      <c r="A189" s="11" t="str">
        <f t="shared" si="10"/>
        <v>M645045 25</v>
      </c>
      <c r="B189" s="3" t="s">
        <v>194</v>
      </c>
      <c r="C189" s="199"/>
      <c r="D189" s="201"/>
      <c r="E189" s="96">
        <v>4994.58</v>
      </c>
      <c r="F189" s="91">
        <v>118.59</v>
      </c>
      <c r="G189" s="96">
        <v>11899.29</v>
      </c>
      <c r="H189" s="94">
        <v>44646</v>
      </c>
      <c r="J189" s="32" t="str">
        <f t="shared" si="9"/>
        <v>-</v>
      </c>
      <c r="L189" s="11" t="str">
        <f>IF(I189&lt;&gt;"",IF(SUMIF(Planes!BA:BA,'Control de pagos'!A189,Planes!BC:BC)=0,"",SUMIF(Planes!BA:BA,'Control de pagos'!A189,Planes!BC:BC)),"")</f>
        <v/>
      </c>
      <c r="N189" s="63">
        <f t="shared" si="8"/>
        <v>6786.12</v>
      </c>
    </row>
    <row r="190" spans="1:14" ht="15.75" thickBot="1">
      <c r="A190" s="11" t="str">
        <f t="shared" si="10"/>
        <v>M645045 26</v>
      </c>
      <c r="B190" s="3" t="s">
        <v>194</v>
      </c>
      <c r="C190" s="198">
        <v>26</v>
      </c>
      <c r="D190" s="200">
        <v>6786.12</v>
      </c>
      <c r="E190" s="149">
        <v>5218.53</v>
      </c>
      <c r="F190" s="91" t="s">
        <v>100</v>
      </c>
      <c r="G190" s="96">
        <v>12004.65</v>
      </c>
      <c r="H190" s="94">
        <v>44667</v>
      </c>
      <c r="J190" s="32" t="str">
        <f t="shared" si="9"/>
        <v>-</v>
      </c>
      <c r="L190" s="11" t="str">
        <f>IF(I190&lt;&gt;"",IF(SUMIF(Planes!BA:BA,'Control de pagos'!A190,Planes!BC:BC)=0,"",SUMIF(Planes!BA:BA,'Control de pagos'!A190,Planes!BC:BC)),"")</f>
        <v/>
      </c>
      <c r="N190" s="63">
        <f t="shared" si="8"/>
        <v>6786.12</v>
      </c>
    </row>
    <row r="191" spans="1:14" ht="15.75" thickBot="1">
      <c r="A191" s="11" t="str">
        <f t="shared" si="10"/>
        <v>M645045 26</v>
      </c>
      <c r="B191" s="3" t="s">
        <v>194</v>
      </c>
      <c r="C191" s="199"/>
      <c r="D191" s="201"/>
      <c r="E191" s="149">
        <v>5218.53</v>
      </c>
      <c r="F191" s="150">
        <v>120.85</v>
      </c>
      <c r="G191" s="149">
        <v>12125.5</v>
      </c>
      <c r="H191" s="151">
        <v>44677</v>
      </c>
      <c r="I191" s="43">
        <v>44677</v>
      </c>
      <c r="J191" s="32">
        <f t="shared" si="9"/>
        <v>44652</v>
      </c>
      <c r="L191" s="11">
        <f>IF(I191&lt;&gt;"",IF(SUMIF(Planes!BA:BA,'Control de pagos'!A191,Planes!BC:BC)=0,"",SUMIF(Planes!BA:BA,'Control de pagos'!A191,Planes!BC:BC)),"")</f>
        <v>4.3535999999999992</v>
      </c>
      <c r="N191" s="63">
        <f t="shared" si="8"/>
        <v>6786.12</v>
      </c>
    </row>
    <row r="192" spans="1:14" ht="15.75" thickBot="1">
      <c r="A192" s="11" t="str">
        <f t="shared" si="10"/>
        <v>M645045 27</v>
      </c>
      <c r="B192" s="3" t="s">
        <v>194</v>
      </c>
      <c r="C192" s="198">
        <v>27</v>
      </c>
      <c r="D192" s="200">
        <v>6786.12</v>
      </c>
      <c r="E192" s="149">
        <v>5415.32</v>
      </c>
      <c r="F192" s="150" t="s">
        <v>100</v>
      </c>
      <c r="G192" s="149">
        <v>12201.44</v>
      </c>
      <c r="H192" s="151">
        <v>44697</v>
      </c>
      <c r="I192" s="43">
        <v>44697</v>
      </c>
      <c r="J192" s="32">
        <f t="shared" si="9"/>
        <v>44682</v>
      </c>
      <c r="L192" s="11">
        <f>IF(I192&lt;&gt;"",IF(SUMIF(Planes!BA:BA,'Control de pagos'!A192,Planes!BC:BC)=0,"",SUMIF(Planes!BA:BA,'Control de pagos'!A192,Planes!BC:BC)),"")</f>
        <v>4.3535999999999992</v>
      </c>
      <c r="N192" s="63">
        <f t="shared" si="8"/>
        <v>6786.12</v>
      </c>
    </row>
    <row r="193" spans="1:14" ht="15.75" thickBot="1">
      <c r="A193" s="11" t="str">
        <f t="shared" si="10"/>
        <v>M645045 27</v>
      </c>
      <c r="B193" s="3" t="s">
        <v>194</v>
      </c>
      <c r="C193" s="199"/>
      <c r="D193" s="201"/>
      <c r="E193" s="96">
        <v>5415.32</v>
      </c>
      <c r="F193" s="91">
        <v>122.83</v>
      </c>
      <c r="G193" s="96">
        <v>12324.27</v>
      </c>
      <c r="H193" s="94">
        <v>44707</v>
      </c>
      <c r="J193" s="32" t="str">
        <f t="shared" si="9"/>
        <v>-</v>
      </c>
      <c r="L193" s="11" t="str">
        <f>IF(I193&lt;&gt;"",IF(SUMIF(Planes!BA:BA,'Control de pagos'!A193,Planes!BC:BC)=0,"",SUMIF(Planes!BA:BA,'Control de pagos'!A193,Planes!BC:BC)),"")</f>
        <v/>
      </c>
      <c r="N193" s="63">
        <f t="shared" si="8"/>
        <v>6786.12</v>
      </c>
    </row>
    <row r="194" spans="1:14" ht="15.75" thickBot="1">
      <c r="A194" s="11" t="str">
        <f t="shared" si="10"/>
        <v>M645045 28</v>
      </c>
      <c r="B194" s="3" t="s">
        <v>194</v>
      </c>
      <c r="C194" s="198">
        <v>28</v>
      </c>
      <c r="D194" s="200">
        <v>6786.12</v>
      </c>
      <c r="E194" s="149">
        <v>5625.69</v>
      </c>
      <c r="F194" s="150" t="s">
        <v>100</v>
      </c>
      <c r="G194" s="149">
        <v>12411.81</v>
      </c>
      <c r="H194" s="151">
        <v>44728</v>
      </c>
      <c r="I194" s="43">
        <v>44728</v>
      </c>
      <c r="J194" s="32">
        <f t="shared" si="9"/>
        <v>44713</v>
      </c>
      <c r="L194" s="11">
        <f>IF(I194&lt;&gt;"",IF(SUMIF(Planes!BA:BA,'Control de pagos'!A194,Planes!BC:BC)=0,"",SUMIF(Planes!BA:BA,'Control de pagos'!A194,Planes!BC:BC)),"")</f>
        <v>4.3535999999999992</v>
      </c>
      <c r="N194" s="63">
        <f t="shared" si="8"/>
        <v>6786.12</v>
      </c>
    </row>
    <row r="195" spans="1:14" ht="15.75" thickBot="1">
      <c r="A195" s="11" t="str">
        <f t="shared" si="10"/>
        <v>M645045 28</v>
      </c>
      <c r="B195" s="3" t="s">
        <v>194</v>
      </c>
      <c r="C195" s="199"/>
      <c r="D195" s="201"/>
      <c r="E195" s="96">
        <v>5625.69</v>
      </c>
      <c r="F195" s="91">
        <v>124.95</v>
      </c>
      <c r="G195" s="96">
        <v>12536.76</v>
      </c>
      <c r="H195" s="94">
        <v>44738</v>
      </c>
      <c r="J195" s="32" t="str">
        <f t="shared" si="9"/>
        <v>-</v>
      </c>
      <c r="L195" s="11" t="str">
        <f>IF(I195&lt;&gt;"",IF(SUMIF(Planes!BA:BA,'Control de pagos'!A195,Planes!BC:BC)=0,"",SUMIF(Planes!BA:BA,'Control de pagos'!A195,Planes!BC:BC)),"")</f>
        <v/>
      </c>
      <c r="N195" s="63">
        <f t="shared" si="8"/>
        <v>6786.12</v>
      </c>
    </row>
    <row r="196" spans="1:14" ht="15.75" thickBot="1">
      <c r="A196" s="11" t="str">
        <f t="shared" si="10"/>
        <v>M645045 29</v>
      </c>
      <c r="B196" s="3" t="s">
        <v>194</v>
      </c>
      <c r="C196" s="198">
        <v>29</v>
      </c>
      <c r="D196" s="200">
        <v>6786.12</v>
      </c>
      <c r="E196" s="149">
        <v>5822.49</v>
      </c>
      <c r="F196" s="150" t="s">
        <v>100</v>
      </c>
      <c r="G196" s="149">
        <v>12608.61</v>
      </c>
      <c r="H196" s="151">
        <v>44758</v>
      </c>
      <c r="I196" s="43">
        <v>44758</v>
      </c>
      <c r="J196" s="32">
        <f t="shared" si="9"/>
        <v>44743</v>
      </c>
      <c r="L196" s="11">
        <f>IF(I196&lt;&gt;"",IF(SUMIF(Planes!BA:BA,'Control de pagos'!A196,Planes!BC:BC)=0,"",SUMIF(Planes!BA:BA,'Control de pagos'!A196,Planes!BC:BC)),"")</f>
        <v>4.3535999999999992</v>
      </c>
      <c r="N196" s="63">
        <f t="shared" ref="N196:N259" si="11">IF(D196=0,D195,D196)</f>
        <v>6786.12</v>
      </c>
    </row>
    <row r="197" spans="1:14" ht="15.75" thickBot="1">
      <c r="A197" s="11" t="str">
        <f t="shared" si="10"/>
        <v>M645045 29</v>
      </c>
      <c r="B197" s="3" t="s">
        <v>194</v>
      </c>
      <c r="C197" s="199"/>
      <c r="D197" s="201"/>
      <c r="E197" s="96">
        <v>5822.49</v>
      </c>
      <c r="F197" s="91">
        <v>126.93</v>
      </c>
      <c r="G197" s="96">
        <v>12735.54</v>
      </c>
      <c r="H197" s="94">
        <v>44768</v>
      </c>
      <c r="J197" s="32" t="str">
        <f t="shared" si="9"/>
        <v>-</v>
      </c>
      <c r="L197" s="11" t="str">
        <f>IF(I197&lt;&gt;"",IF(SUMIF(Planes!BA:BA,'Control de pagos'!A197,Planes!BC:BC)=0,"",SUMIF(Planes!BA:BA,'Control de pagos'!A197,Planes!BC:BC)),"")</f>
        <v/>
      </c>
      <c r="N197" s="63">
        <f t="shared" si="11"/>
        <v>6786.12</v>
      </c>
    </row>
    <row r="198" spans="1:14" ht="15.75" thickBot="1">
      <c r="A198" s="11" t="str">
        <f t="shared" si="10"/>
        <v>M645045 30</v>
      </c>
      <c r="B198" s="3" t="s">
        <v>194</v>
      </c>
      <c r="C198" s="233">
        <v>30</v>
      </c>
      <c r="D198" s="234">
        <v>6786.12</v>
      </c>
      <c r="E198" s="237">
        <v>6032.86</v>
      </c>
      <c r="F198" s="247" t="s">
        <v>100</v>
      </c>
      <c r="G198" s="237">
        <v>12818.98</v>
      </c>
      <c r="H198" s="238">
        <v>44789</v>
      </c>
      <c r="I198" s="43">
        <v>44789</v>
      </c>
      <c r="J198" s="32">
        <f t="shared" si="9"/>
        <v>44774</v>
      </c>
      <c r="L198" s="11">
        <f>IF(I198&lt;&gt;"",IF(SUMIF(Planes!BA:BA,'Control de pagos'!A198,Planes!BC:BC)=0,"",SUMIF(Planes!BA:BA,'Control de pagos'!A198,Planes!BC:BC)),"")</f>
        <v>4.3535999999999992</v>
      </c>
      <c r="N198" s="63">
        <f t="shared" si="11"/>
        <v>6786.12</v>
      </c>
    </row>
    <row r="199" spans="1:14" ht="15.75" thickBot="1">
      <c r="A199" s="11" t="str">
        <f t="shared" si="10"/>
        <v>M645045 30</v>
      </c>
      <c r="B199" s="3" t="s">
        <v>194</v>
      </c>
      <c r="C199" s="235"/>
      <c r="D199" s="236"/>
      <c r="E199" s="96">
        <v>6032.86</v>
      </c>
      <c r="F199" s="91">
        <v>129.05000000000001</v>
      </c>
      <c r="G199" s="96">
        <v>12948.03</v>
      </c>
      <c r="H199" s="94">
        <v>44799</v>
      </c>
      <c r="J199" s="32" t="str">
        <f t="shared" si="9"/>
        <v>-</v>
      </c>
      <c r="L199" s="11" t="str">
        <f>IF(I199&lt;&gt;"",IF(SUMIF(Planes!BA:BA,'Control de pagos'!A199,Planes!BC:BC)=0,"",SUMIF(Planes!BA:BA,'Control de pagos'!A199,Planes!BC:BC)),"")</f>
        <v/>
      </c>
      <c r="N199" s="63">
        <f t="shared" si="11"/>
        <v>6786.12</v>
      </c>
    </row>
    <row r="200" spans="1:14" ht="15.75" thickBot="1">
      <c r="A200" s="11" t="str">
        <f t="shared" si="10"/>
        <v>M645045 31</v>
      </c>
      <c r="B200" s="3" t="s">
        <v>194</v>
      </c>
      <c r="C200" s="190">
        <v>31</v>
      </c>
      <c r="D200" s="202">
        <v>6786.12</v>
      </c>
      <c r="E200" s="96">
        <v>6236.44</v>
      </c>
      <c r="F200" s="91" t="s">
        <v>100</v>
      </c>
      <c r="G200" s="96">
        <v>13022.56</v>
      </c>
      <c r="H200" s="94">
        <v>44820</v>
      </c>
      <c r="J200" s="32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3">
        <f t="shared" si="11"/>
        <v>6786.12</v>
      </c>
    </row>
    <row r="201" spans="1:14" ht="15.75" thickBot="1">
      <c r="A201" s="11" t="str">
        <f t="shared" si="10"/>
        <v>M645045 31</v>
      </c>
      <c r="B201" s="3" t="s">
        <v>194</v>
      </c>
      <c r="C201" s="192"/>
      <c r="D201" s="203"/>
      <c r="E201" s="96">
        <v>6236.44</v>
      </c>
      <c r="F201" s="91">
        <v>131.09</v>
      </c>
      <c r="G201" s="96">
        <v>13153.65</v>
      </c>
      <c r="H201" s="94">
        <v>44830</v>
      </c>
      <c r="J201" s="32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3">
        <f t="shared" si="11"/>
        <v>6786.12</v>
      </c>
    </row>
    <row r="202" spans="1:14" ht="15.75" thickBot="1">
      <c r="A202" s="11" t="str">
        <f t="shared" si="10"/>
        <v>M645045 32</v>
      </c>
      <c r="B202" s="3" t="s">
        <v>194</v>
      </c>
      <c r="C202" s="190">
        <v>32</v>
      </c>
      <c r="D202" s="202">
        <v>6786.12</v>
      </c>
      <c r="E202" s="96">
        <v>6433.25</v>
      </c>
      <c r="F202" s="91" t="s">
        <v>100</v>
      </c>
      <c r="G202" s="96">
        <v>13219.37</v>
      </c>
      <c r="H202" s="94">
        <v>44850</v>
      </c>
      <c r="J202" s="32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3">
        <f t="shared" si="11"/>
        <v>6786.12</v>
      </c>
    </row>
    <row r="203" spans="1:14" ht="15.75" thickBot="1">
      <c r="A203" s="11" t="str">
        <f t="shared" si="10"/>
        <v>M645045 32</v>
      </c>
      <c r="B203" s="3" t="s">
        <v>194</v>
      </c>
      <c r="C203" s="192"/>
      <c r="D203" s="203"/>
      <c r="E203" s="96">
        <v>6433.25</v>
      </c>
      <c r="F203" s="91">
        <v>133.08000000000001</v>
      </c>
      <c r="G203" s="96">
        <v>13352.45</v>
      </c>
      <c r="H203" s="94">
        <v>44860</v>
      </c>
      <c r="J203" s="32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3">
        <f t="shared" si="11"/>
        <v>6786.12</v>
      </c>
    </row>
    <row r="204" spans="1:14" ht="15.75" thickBot="1">
      <c r="A204" s="11" t="str">
        <f t="shared" si="10"/>
        <v>M645045 33</v>
      </c>
      <c r="B204" s="3" t="s">
        <v>194</v>
      </c>
      <c r="C204" s="190">
        <v>33</v>
      </c>
      <c r="D204" s="202">
        <v>6786.12</v>
      </c>
      <c r="E204" s="96">
        <v>6643.61</v>
      </c>
      <c r="F204" s="91" t="s">
        <v>100</v>
      </c>
      <c r="G204" s="96">
        <v>13429.73</v>
      </c>
      <c r="H204" s="94">
        <v>44881</v>
      </c>
      <c r="J204" s="32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3">
        <f t="shared" si="11"/>
        <v>6786.12</v>
      </c>
    </row>
    <row r="205" spans="1:14" ht="15.75" thickBot="1">
      <c r="A205" s="11" t="str">
        <f t="shared" si="10"/>
        <v>M645045 33</v>
      </c>
      <c r="B205" s="3" t="s">
        <v>194</v>
      </c>
      <c r="C205" s="192"/>
      <c r="D205" s="203"/>
      <c r="E205" s="96">
        <v>6643.61</v>
      </c>
      <c r="F205" s="91">
        <v>135.19</v>
      </c>
      <c r="G205" s="96">
        <v>13564.92</v>
      </c>
      <c r="H205" s="94">
        <v>44891</v>
      </c>
      <c r="J205" s="32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3">
        <f t="shared" si="11"/>
        <v>6786.12</v>
      </c>
    </row>
    <row r="206" spans="1:14" ht="15.75" thickBot="1">
      <c r="A206" s="11" t="str">
        <f t="shared" si="10"/>
        <v>M645045 34</v>
      </c>
      <c r="B206" s="3" t="s">
        <v>194</v>
      </c>
      <c r="C206" s="190">
        <v>34</v>
      </c>
      <c r="D206" s="202">
        <v>6786.12</v>
      </c>
      <c r="E206" s="96">
        <v>6840.41</v>
      </c>
      <c r="F206" s="91" t="s">
        <v>100</v>
      </c>
      <c r="G206" s="96">
        <v>13626.53</v>
      </c>
      <c r="H206" s="94">
        <v>44911</v>
      </c>
      <c r="J206" s="32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3">
        <f t="shared" si="11"/>
        <v>6786.12</v>
      </c>
    </row>
    <row r="207" spans="1:14" ht="15.75" thickBot="1">
      <c r="A207" s="11" t="str">
        <f t="shared" si="10"/>
        <v>M645045 34</v>
      </c>
      <c r="B207" s="3" t="s">
        <v>194</v>
      </c>
      <c r="C207" s="192"/>
      <c r="D207" s="203"/>
      <c r="E207" s="96">
        <v>6840.41</v>
      </c>
      <c r="F207" s="91">
        <v>137.16999999999999</v>
      </c>
      <c r="G207" s="96">
        <v>13763.7</v>
      </c>
      <c r="H207" s="94">
        <v>44921</v>
      </c>
      <c r="J207" s="32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3">
        <f t="shared" si="11"/>
        <v>6786.12</v>
      </c>
    </row>
    <row r="208" spans="1:14" ht="15.75" thickBot="1">
      <c r="A208" s="11" t="str">
        <f t="shared" si="10"/>
        <v>M645045 35</v>
      </c>
      <c r="B208" s="3" t="s">
        <v>194</v>
      </c>
      <c r="C208" s="190">
        <v>35</v>
      </c>
      <c r="D208" s="202">
        <v>6786.12</v>
      </c>
      <c r="E208" s="96">
        <v>7050.78</v>
      </c>
      <c r="F208" s="91" t="s">
        <v>100</v>
      </c>
      <c r="G208" s="96">
        <v>13836.9</v>
      </c>
      <c r="H208" s="94">
        <v>44942</v>
      </c>
      <c r="J208" s="32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3">
        <f t="shared" si="11"/>
        <v>6786.12</v>
      </c>
    </row>
    <row r="209" spans="1:14" ht="15.75" thickBot="1">
      <c r="A209" s="11" t="str">
        <f t="shared" si="10"/>
        <v>M645045 35</v>
      </c>
      <c r="B209" s="3" t="s">
        <v>194</v>
      </c>
      <c r="C209" s="192"/>
      <c r="D209" s="203"/>
      <c r="E209" s="96">
        <v>7050.78</v>
      </c>
      <c r="F209" s="91">
        <v>139.29</v>
      </c>
      <c r="G209" s="96">
        <v>13976.19</v>
      </c>
      <c r="H209" s="94">
        <v>44952</v>
      </c>
      <c r="J209" s="32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3">
        <f t="shared" si="11"/>
        <v>6786.12</v>
      </c>
    </row>
    <row r="210" spans="1:14" ht="15.75" thickBot="1">
      <c r="A210" s="11" t="str">
        <f t="shared" si="10"/>
        <v>M645045 36</v>
      </c>
      <c r="B210" s="3" t="s">
        <v>194</v>
      </c>
      <c r="C210" s="190">
        <v>36</v>
      </c>
      <c r="D210" s="202">
        <v>6786.12</v>
      </c>
      <c r="E210" s="96">
        <v>7254.37</v>
      </c>
      <c r="F210" s="91" t="s">
        <v>100</v>
      </c>
      <c r="G210" s="96">
        <v>14040.49</v>
      </c>
      <c r="H210" s="94">
        <v>44973</v>
      </c>
      <c r="J210" s="32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3">
        <f t="shared" si="11"/>
        <v>6786.12</v>
      </c>
    </row>
    <row r="211" spans="1:14" ht="15.75" thickBot="1">
      <c r="A211" s="11" t="str">
        <f t="shared" si="10"/>
        <v>M645045 36</v>
      </c>
      <c r="B211" s="3" t="s">
        <v>194</v>
      </c>
      <c r="C211" s="192"/>
      <c r="D211" s="203"/>
      <c r="E211" s="96">
        <v>7254.37</v>
      </c>
      <c r="F211" s="91">
        <v>141.34</v>
      </c>
      <c r="G211" s="96">
        <v>14181.83</v>
      </c>
      <c r="H211" s="94">
        <v>44983</v>
      </c>
      <c r="J211" s="32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3">
        <f t="shared" si="11"/>
        <v>6786.12</v>
      </c>
    </row>
    <row r="212" spans="1:14" ht="15.75" thickBot="1">
      <c r="A212" s="11" t="str">
        <f t="shared" si="10"/>
        <v>M645045 37</v>
      </c>
      <c r="B212" s="3" t="s">
        <v>194</v>
      </c>
      <c r="C212" s="190">
        <v>37</v>
      </c>
      <c r="D212" s="202">
        <v>6786.12</v>
      </c>
      <c r="E212" s="96">
        <v>7437.58</v>
      </c>
      <c r="F212" s="91" t="s">
        <v>100</v>
      </c>
      <c r="G212" s="96">
        <v>14223.7</v>
      </c>
      <c r="H212" s="94">
        <v>45001</v>
      </c>
      <c r="J212" s="32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3">
        <f t="shared" si="11"/>
        <v>6786.12</v>
      </c>
    </row>
    <row r="213" spans="1:14" ht="15.75" thickBot="1">
      <c r="A213" s="11" t="str">
        <f t="shared" si="10"/>
        <v>M645045 37</v>
      </c>
      <c r="B213" s="3" t="s">
        <v>194</v>
      </c>
      <c r="C213" s="192"/>
      <c r="D213" s="203"/>
      <c r="E213" s="96">
        <v>7437.58</v>
      </c>
      <c r="F213" s="91">
        <v>143.19</v>
      </c>
      <c r="G213" s="96">
        <v>14366.89</v>
      </c>
      <c r="H213" s="94">
        <v>45011</v>
      </c>
      <c r="J213" s="32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3">
        <f t="shared" si="11"/>
        <v>6786.12</v>
      </c>
    </row>
    <row r="214" spans="1:14" ht="15.75" thickBot="1">
      <c r="A214" s="11" t="str">
        <f t="shared" si="10"/>
        <v>M645045 38</v>
      </c>
      <c r="B214" s="3" t="s">
        <v>194</v>
      </c>
      <c r="C214" s="190">
        <v>38</v>
      </c>
      <c r="D214" s="202">
        <v>6786.12</v>
      </c>
      <c r="E214" s="96">
        <v>7661.53</v>
      </c>
      <c r="F214" s="91" t="s">
        <v>100</v>
      </c>
      <c r="G214" s="96">
        <v>14447.65</v>
      </c>
      <c r="H214" s="94">
        <v>45032</v>
      </c>
      <c r="J214" s="32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3">
        <f t="shared" si="11"/>
        <v>6786.12</v>
      </c>
    </row>
    <row r="215" spans="1:14" ht="15.75" thickBot="1">
      <c r="A215" s="11" t="str">
        <f t="shared" si="10"/>
        <v>M645045 38</v>
      </c>
      <c r="B215" s="3" t="s">
        <v>194</v>
      </c>
      <c r="C215" s="192"/>
      <c r="D215" s="203"/>
      <c r="E215" s="96">
        <v>7661.53</v>
      </c>
      <c r="F215" s="91">
        <v>145.44</v>
      </c>
      <c r="G215" s="96">
        <v>14593.09</v>
      </c>
      <c r="H215" s="94">
        <v>45042</v>
      </c>
      <c r="J215" s="32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3">
        <f t="shared" si="11"/>
        <v>6786.12</v>
      </c>
    </row>
    <row r="216" spans="1:14" ht="15.75" thickBot="1">
      <c r="A216" s="11" t="str">
        <f t="shared" si="10"/>
        <v>M645045 39</v>
      </c>
      <c r="B216" s="3" t="s">
        <v>194</v>
      </c>
      <c r="C216" s="190">
        <v>39</v>
      </c>
      <c r="D216" s="202">
        <v>6786.12</v>
      </c>
      <c r="E216" s="96">
        <v>7858.33</v>
      </c>
      <c r="F216" s="91" t="s">
        <v>100</v>
      </c>
      <c r="G216" s="96">
        <v>14644.45</v>
      </c>
      <c r="H216" s="94">
        <v>45062</v>
      </c>
      <c r="J216" s="32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3">
        <f t="shared" si="11"/>
        <v>6786.12</v>
      </c>
    </row>
    <row r="217" spans="1:14" ht="15.75" thickBot="1">
      <c r="A217" s="11" t="str">
        <f t="shared" si="10"/>
        <v>M645045 39</v>
      </c>
      <c r="B217" s="3" t="s">
        <v>194</v>
      </c>
      <c r="C217" s="192"/>
      <c r="D217" s="203"/>
      <c r="E217" s="96">
        <v>7858.33</v>
      </c>
      <c r="F217" s="91">
        <v>147.41999999999999</v>
      </c>
      <c r="G217" s="96">
        <v>14791.87</v>
      </c>
      <c r="H217" s="94">
        <v>45072</v>
      </c>
      <c r="J217" s="32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3">
        <f t="shared" si="11"/>
        <v>6786.12</v>
      </c>
    </row>
    <row r="218" spans="1:14" ht="15.75" thickBot="1">
      <c r="A218" s="11" t="str">
        <f t="shared" si="10"/>
        <v>M645045 40</v>
      </c>
      <c r="B218" s="3" t="s">
        <v>194</v>
      </c>
      <c r="C218" s="190">
        <v>40</v>
      </c>
      <c r="D218" s="202">
        <v>6786.12</v>
      </c>
      <c r="E218" s="96">
        <v>8068.7</v>
      </c>
      <c r="F218" s="91" t="s">
        <v>100</v>
      </c>
      <c r="G218" s="96">
        <v>14854.82</v>
      </c>
      <c r="H218" s="94">
        <v>45093</v>
      </c>
      <c r="J218" s="32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3">
        <f t="shared" si="11"/>
        <v>6786.12</v>
      </c>
    </row>
    <row r="219" spans="1:14" ht="15.75" thickBot="1">
      <c r="A219" s="11" t="str">
        <f t="shared" si="10"/>
        <v>M645045 40</v>
      </c>
      <c r="B219" s="3" t="s">
        <v>194</v>
      </c>
      <c r="C219" s="192"/>
      <c r="D219" s="203"/>
      <c r="E219" s="96">
        <v>8068.7</v>
      </c>
      <c r="F219" s="91">
        <v>149.54</v>
      </c>
      <c r="G219" s="96">
        <v>15004.36</v>
      </c>
      <c r="H219" s="94">
        <v>45103</v>
      </c>
      <c r="J219" s="32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3">
        <f t="shared" si="11"/>
        <v>6786.12</v>
      </c>
    </row>
    <row r="220" spans="1:14" ht="15.75" thickBot="1">
      <c r="A220" s="11" t="str">
        <f t="shared" si="10"/>
        <v>M645045 41</v>
      </c>
      <c r="B220" s="3" t="s">
        <v>194</v>
      </c>
      <c r="C220" s="190">
        <v>41</v>
      </c>
      <c r="D220" s="202">
        <v>6786.12</v>
      </c>
      <c r="E220" s="96">
        <v>8265.49</v>
      </c>
      <c r="F220" s="91" t="s">
        <v>100</v>
      </c>
      <c r="G220" s="96">
        <v>15051.61</v>
      </c>
      <c r="H220" s="94">
        <v>45123</v>
      </c>
      <c r="J220" s="32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3">
        <f t="shared" si="11"/>
        <v>6786.12</v>
      </c>
    </row>
    <row r="221" spans="1:14" ht="15.75" thickBot="1">
      <c r="A221" s="11" t="str">
        <f t="shared" si="10"/>
        <v>M645045 41</v>
      </c>
      <c r="B221" s="3" t="s">
        <v>194</v>
      </c>
      <c r="C221" s="192"/>
      <c r="D221" s="203"/>
      <c r="E221" s="96">
        <v>8265.49</v>
      </c>
      <c r="F221" s="91">
        <v>151.52000000000001</v>
      </c>
      <c r="G221" s="96">
        <v>15203.13</v>
      </c>
      <c r="H221" s="94">
        <v>45133</v>
      </c>
      <c r="J221" s="32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3">
        <f t="shared" si="11"/>
        <v>6786.12</v>
      </c>
    </row>
    <row r="222" spans="1:14" ht="15.75" thickBot="1">
      <c r="A222" s="11" t="str">
        <f t="shared" si="10"/>
        <v>M645045 42</v>
      </c>
      <c r="B222" s="3" t="s">
        <v>194</v>
      </c>
      <c r="C222" s="190">
        <v>42</v>
      </c>
      <c r="D222" s="202">
        <v>6786.12</v>
      </c>
      <c r="E222" s="96">
        <v>8475.86</v>
      </c>
      <c r="F222" s="91" t="s">
        <v>100</v>
      </c>
      <c r="G222" s="96">
        <v>15261.98</v>
      </c>
      <c r="H222" s="94">
        <v>45154</v>
      </c>
      <c r="J222" s="32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3">
        <f t="shared" si="11"/>
        <v>6786.12</v>
      </c>
    </row>
    <row r="223" spans="1:14" ht="15.75" thickBot="1">
      <c r="A223" s="11" t="str">
        <f t="shared" si="10"/>
        <v>M645045 42</v>
      </c>
      <c r="B223" s="3" t="s">
        <v>194</v>
      </c>
      <c r="C223" s="192"/>
      <c r="D223" s="203"/>
      <c r="E223" s="96">
        <v>8475.86</v>
      </c>
      <c r="F223" s="91">
        <v>153.63</v>
      </c>
      <c r="G223" s="96">
        <v>15415.61</v>
      </c>
      <c r="H223" s="94">
        <v>45164</v>
      </c>
      <c r="J223" s="32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3">
        <f t="shared" si="11"/>
        <v>6786.12</v>
      </c>
    </row>
    <row r="224" spans="1:14" ht="15.75" thickBot="1">
      <c r="A224" s="11" t="str">
        <f t="shared" si="10"/>
        <v>M645045 43</v>
      </c>
      <c r="B224" s="3" t="s">
        <v>194</v>
      </c>
      <c r="C224" s="190">
        <v>43</v>
      </c>
      <c r="D224" s="202">
        <v>6786.12</v>
      </c>
      <c r="E224" s="96">
        <v>8679.4500000000007</v>
      </c>
      <c r="F224" s="91" t="s">
        <v>100</v>
      </c>
      <c r="G224" s="96">
        <v>15465.57</v>
      </c>
      <c r="H224" s="94">
        <v>45185</v>
      </c>
      <c r="J224" s="32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3">
        <f t="shared" si="11"/>
        <v>6786.12</v>
      </c>
    </row>
    <row r="225" spans="1:14" ht="15.75" thickBot="1">
      <c r="A225" s="11" t="str">
        <f t="shared" si="10"/>
        <v>M645045 43</v>
      </c>
      <c r="B225" s="3" t="s">
        <v>194</v>
      </c>
      <c r="C225" s="192"/>
      <c r="D225" s="203"/>
      <c r="E225" s="96">
        <v>8679.4500000000007</v>
      </c>
      <c r="F225" s="91">
        <v>155.68</v>
      </c>
      <c r="G225" s="96">
        <v>15621.25</v>
      </c>
      <c r="H225" s="94">
        <v>45195</v>
      </c>
      <c r="J225" s="32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3">
        <f t="shared" si="11"/>
        <v>6786.12</v>
      </c>
    </row>
    <row r="226" spans="1:14" ht="15.75" thickBot="1">
      <c r="A226" s="11" t="str">
        <f t="shared" si="10"/>
        <v>M645045 44</v>
      </c>
      <c r="B226" s="3" t="s">
        <v>194</v>
      </c>
      <c r="C226" s="190">
        <v>44</v>
      </c>
      <c r="D226" s="202">
        <v>6786.12</v>
      </c>
      <c r="E226" s="96">
        <v>8876.24</v>
      </c>
      <c r="F226" s="91" t="s">
        <v>100</v>
      </c>
      <c r="G226" s="96">
        <v>15662.36</v>
      </c>
      <c r="H226" s="94">
        <v>45215</v>
      </c>
      <c r="J226" s="32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3">
        <f t="shared" si="11"/>
        <v>6786.12</v>
      </c>
    </row>
    <row r="227" spans="1:14" ht="15.75" thickBot="1">
      <c r="A227" s="11" t="str">
        <f t="shared" si="10"/>
        <v>M645045 44</v>
      </c>
      <c r="B227" s="3" t="s">
        <v>194</v>
      </c>
      <c r="C227" s="192"/>
      <c r="D227" s="203"/>
      <c r="E227" s="96">
        <v>8876.24</v>
      </c>
      <c r="F227" s="91">
        <v>157.66</v>
      </c>
      <c r="G227" s="96">
        <v>15820.02</v>
      </c>
      <c r="H227" s="94">
        <v>45225</v>
      </c>
      <c r="J227" s="32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3">
        <f t="shared" si="11"/>
        <v>6786.12</v>
      </c>
    </row>
    <row r="228" spans="1:14" ht="15.75" thickBot="1">
      <c r="A228" s="11" t="str">
        <f t="shared" si="10"/>
        <v>M645045 45</v>
      </c>
      <c r="B228" s="3" t="s">
        <v>194</v>
      </c>
      <c r="C228" s="190">
        <v>45</v>
      </c>
      <c r="D228" s="202">
        <v>6786.12</v>
      </c>
      <c r="E228" s="96">
        <v>9086.61</v>
      </c>
      <c r="F228" s="91" t="s">
        <v>100</v>
      </c>
      <c r="G228" s="96">
        <v>15872.73</v>
      </c>
      <c r="H228" s="94">
        <v>45246</v>
      </c>
      <c r="J228" s="32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3">
        <f t="shared" si="11"/>
        <v>6786.12</v>
      </c>
    </row>
    <row r="229" spans="1:14" ht="15.75" thickBot="1">
      <c r="A229" s="11" t="str">
        <f t="shared" si="10"/>
        <v>M645045 45</v>
      </c>
      <c r="B229" s="3" t="s">
        <v>194</v>
      </c>
      <c r="C229" s="192"/>
      <c r="D229" s="203"/>
      <c r="E229" s="96">
        <v>9086.61</v>
      </c>
      <c r="F229" s="91">
        <v>159.79</v>
      </c>
      <c r="G229" s="96">
        <v>16032.52</v>
      </c>
      <c r="H229" s="94">
        <v>45256</v>
      </c>
      <c r="J229" s="32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3">
        <f t="shared" si="11"/>
        <v>6786.12</v>
      </c>
    </row>
    <row r="230" spans="1:14" ht="15.75" thickBot="1">
      <c r="A230" s="11" t="str">
        <f t="shared" si="10"/>
        <v>M645045 46</v>
      </c>
      <c r="B230" s="3" t="s">
        <v>194</v>
      </c>
      <c r="C230" s="190">
        <v>46</v>
      </c>
      <c r="D230" s="202">
        <v>6786.12</v>
      </c>
      <c r="E230" s="96">
        <v>9283.42</v>
      </c>
      <c r="F230" s="91" t="s">
        <v>100</v>
      </c>
      <c r="G230" s="96">
        <v>16069.54</v>
      </c>
      <c r="H230" s="94">
        <v>45276</v>
      </c>
      <c r="J230" s="32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3">
        <f t="shared" si="11"/>
        <v>6786.12</v>
      </c>
    </row>
    <row r="231" spans="1:14" ht="15.75" thickBot="1">
      <c r="A231" s="11" t="str">
        <f t="shared" si="10"/>
        <v>M645045 46</v>
      </c>
      <c r="B231" s="3" t="s">
        <v>194</v>
      </c>
      <c r="C231" s="192"/>
      <c r="D231" s="203"/>
      <c r="E231" s="96">
        <v>9283.42</v>
      </c>
      <c r="F231" s="91">
        <v>161.77000000000001</v>
      </c>
      <c r="G231" s="96">
        <v>16231.31</v>
      </c>
      <c r="H231" s="94">
        <v>45286</v>
      </c>
      <c r="J231" s="32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3">
        <f t="shared" si="11"/>
        <v>6786.12</v>
      </c>
    </row>
    <row r="232" spans="1:14" ht="15.75" thickBot="1">
      <c r="A232" s="11" t="str">
        <f t="shared" si="10"/>
        <v>M645045 47</v>
      </c>
      <c r="B232" s="3" t="s">
        <v>194</v>
      </c>
      <c r="C232" s="190">
        <v>47</v>
      </c>
      <c r="D232" s="202">
        <v>6786.12</v>
      </c>
      <c r="E232" s="96">
        <v>9493.7900000000009</v>
      </c>
      <c r="F232" s="91" t="s">
        <v>100</v>
      </c>
      <c r="G232" s="96">
        <v>16279.91</v>
      </c>
      <c r="H232" s="94">
        <v>45307</v>
      </c>
      <c r="J232" s="32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3">
        <f t="shared" si="11"/>
        <v>6786.12</v>
      </c>
    </row>
    <row r="233" spans="1:14" ht="15.75" thickBot="1">
      <c r="A233" s="11" t="str">
        <f t="shared" si="10"/>
        <v>M645045 47</v>
      </c>
      <c r="B233" s="3" t="s">
        <v>194</v>
      </c>
      <c r="C233" s="192"/>
      <c r="D233" s="203"/>
      <c r="E233" s="96">
        <v>9493.7900000000009</v>
      </c>
      <c r="F233" s="91">
        <v>163.89</v>
      </c>
      <c r="G233" s="96">
        <v>16443.8</v>
      </c>
      <c r="H233" s="94">
        <v>45317</v>
      </c>
      <c r="J233" s="32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3">
        <f t="shared" si="11"/>
        <v>6786.12</v>
      </c>
    </row>
    <row r="234" spans="1:14" ht="15.75" thickBot="1">
      <c r="A234" s="11" t="str">
        <f t="shared" ref="A234:A297" si="13">B234&amp;" "&amp;IF(C234="",C233,C234)</f>
        <v>M645045 48</v>
      </c>
      <c r="B234" s="3" t="s">
        <v>194</v>
      </c>
      <c r="C234" s="190">
        <v>48</v>
      </c>
      <c r="D234" s="202">
        <v>6786.12</v>
      </c>
      <c r="E234" s="96">
        <v>9697.3700000000008</v>
      </c>
      <c r="F234" s="91" t="s">
        <v>100</v>
      </c>
      <c r="G234" s="96">
        <v>16483.490000000002</v>
      </c>
      <c r="H234" s="94">
        <v>45338</v>
      </c>
      <c r="J234" s="32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3">
        <f t="shared" si="11"/>
        <v>6786.12</v>
      </c>
    </row>
    <row r="235" spans="1:14" ht="15.75" thickBot="1">
      <c r="A235" s="11" t="str">
        <f t="shared" si="13"/>
        <v>M645045 48</v>
      </c>
      <c r="B235" s="3" t="s">
        <v>194</v>
      </c>
      <c r="C235" s="192"/>
      <c r="D235" s="203"/>
      <c r="E235" s="96">
        <v>9697.3700000000008</v>
      </c>
      <c r="F235" s="91">
        <v>165.94</v>
      </c>
      <c r="G235" s="96">
        <v>16649.43</v>
      </c>
      <c r="H235" s="94">
        <v>45348</v>
      </c>
      <c r="J235" s="32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3">
        <f t="shared" si="11"/>
        <v>6786.12</v>
      </c>
    </row>
    <row r="236" spans="1:14" ht="15.75" thickBot="1">
      <c r="A236" s="11" t="str">
        <f t="shared" si="13"/>
        <v>M645045 49</v>
      </c>
      <c r="B236" s="3" t="s">
        <v>194</v>
      </c>
      <c r="C236" s="190">
        <v>49</v>
      </c>
      <c r="D236" s="202">
        <v>6786.12</v>
      </c>
      <c r="E236" s="96">
        <v>9887.3799999999992</v>
      </c>
      <c r="F236" s="91" t="s">
        <v>100</v>
      </c>
      <c r="G236" s="96">
        <v>16673.5</v>
      </c>
      <c r="H236" s="94">
        <v>45367</v>
      </c>
      <c r="J236" s="32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3">
        <f t="shared" si="11"/>
        <v>6786.12</v>
      </c>
    </row>
    <row r="237" spans="1:14" ht="15.75" thickBot="1">
      <c r="A237" s="11" t="str">
        <f t="shared" si="13"/>
        <v>M645045 49</v>
      </c>
      <c r="B237" s="3" t="s">
        <v>194</v>
      </c>
      <c r="C237" s="192"/>
      <c r="D237" s="203"/>
      <c r="E237" s="96">
        <v>9887.3799999999992</v>
      </c>
      <c r="F237" s="91">
        <v>167.85</v>
      </c>
      <c r="G237" s="96">
        <v>16841.349999999999</v>
      </c>
      <c r="H237" s="94">
        <v>45377</v>
      </c>
      <c r="J237" s="32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3">
        <f t="shared" si="11"/>
        <v>6786.12</v>
      </c>
    </row>
    <row r="238" spans="1:14" ht="15.75" thickBot="1">
      <c r="A238" s="11" t="str">
        <f t="shared" si="13"/>
        <v>M645045 50</v>
      </c>
      <c r="B238" s="3" t="s">
        <v>194</v>
      </c>
      <c r="C238" s="190">
        <v>50</v>
      </c>
      <c r="D238" s="202">
        <v>6786.12</v>
      </c>
      <c r="E238" s="96">
        <v>10104.530000000001</v>
      </c>
      <c r="F238" s="91" t="s">
        <v>100</v>
      </c>
      <c r="G238" s="96">
        <v>16890.650000000001</v>
      </c>
      <c r="H238" s="94">
        <v>45398</v>
      </c>
      <c r="J238" s="32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3">
        <f t="shared" si="11"/>
        <v>6786.12</v>
      </c>
    </row>
    <row r="239" spans="1:14" ht="15.75" thickBot="1">
      <c r="A239" s="11" t="str">
        <f t="shared" si="13"/>
        <v>M645045 50</v>
      </c>
      <c r="B239" s="3" t="s">
        <v>194</v>
      </c>
      <c r="C239" s="192"/>
      <c r="D239" s="203"/>
      <c r="E239" s="96">
        <v>10104.530000000001</v>
      </c>
      <c r="F239" s="91">
        <v>170.03</v>
      </c>
      <c r="G239" s="96">
        <v>17060.68</v>
      </c>
      <c r="H239" s="94">
        <v>45408</v>
      </c>
      <c r="J239" s="32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3">
        <f t="shared" si="11"/>
        <v>6786.12</v>
      </c>
    </row>
    <row r="240" spans="1:14" ht="15.75" thickBot="1">
      <c r="A240" s="11" t="str">
        <f t="shared" si="13"/>
        <v>M645045 51</v>
      </c>
      <c r="B240" s="3" t="s">
        <v>194</v>
      </c>
      <c r="C240" s="190">
        <v>51</v>
      </c>
      <c r="D240" s="202">
        <v>6786.12</v>
      </c>
      <c r="E240" s="96">
        <v>10301.33</v>
      </c>
      <c r="F240" s="91" t="s">
        <v>100</v>
      </c>
      <c r="G240" s="96">
        <v>17087.45</v>
      </c>
      <c r="H240" s="94">
        <v>45428</v>
      </c>
      <c r="J240" s="32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3">
        <f t="shared" si="11"/>
        <v>6786.12</v>
      </c>
    </row>
    <row r="241" spans="1:14" ht="15.75" thickBot="1">
      <c r="A241" s="11" t="str">
        <f t="shared" si="13"/>
        <v>M645045 51</v>
      </c>
      <c r="B241" s="3" t="s">
        <v>194</v>
      </c>
      <c r="C241" s="192"/>
      <c r="D241" s="203"/>
      <c r="E241" s="96">
        <v>10301.33</v>
      </c>
      <c r="F241" s="91">
        <v>172.02</v>
      </c>
      <c r="G241" s="96">
        <v>17259.47</v>
      </c>
      <c r="H241" s="94">
        <v>45438</v>
      </c>
      <c r="J241" s="32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3">
        <f t="shared" si="11"/>
        <v>6786.12</v>
      </c>
    </row>
    <row r="242" spans="1:14" ht="15.75" thickBot="1">
      <c r="A242" s="11" t="str">
        <f t="shared" si="13"/>
        <v>M645045 52</v>
      </c>
      <c r="B242" s="3" t="s">
        <v>194</v>
      </c>
      <c r="C242" s="190">
        <v>52</v>
      </c>
      <c r="D242" s="202">
        <v>6786.12</v>
      </c>
      <c r="E242" s="96">
        <v>10511.7</v>
      </c>
      <c r="F242" s="91" t="s">
        <v>100</v>
      </c>
      <c r="G242" s="96">
        <v>17297.82</v>
      </c>
      <c r="H242" s="94">
        <v>45459</v>
      </c>
      <c r="J242" s="32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3">
        <f t="shared" si="11"/>
        <v>6786.12</v>
      </c>
    </row>
    <row r="243" spans="1:14" ht="15.75" thickBot="1">
      <c r="A243" s="11" t="str">
        <f t="shared" si="13"/>
        <v>M645045 52</v>
      </c>
      <c r="B243" s="3" t="s">
        <v>194</v>
      </c>
      <c r="C243" s="192"/>
      <c r="D243" s="203"/>
      <c r="E243" s="96">
        <v>10511.7</v>
      </c>
      <c r="F243" s="91">
        <v>174.13</v>
      </c>
      <c r="G243" s="96">
        <v>17471.95</v>
      </c>
      <c r="H243" s="94">
        <v>45469</v>
      </c>
      <c r="J243" s="32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3">
        <f t="shared" si="11"/>
        <v>6786.12</v>
      </c>
    </row>
    <row r="244" spans="1:14" ht="15.75" thickBot="1">
      <c r="A244" s="11" t="str">
        <f t="shared" si="13"/>
        <v>M645045 53</v>
      </c>
      <c r="B244" s="3" t="s">
        <v>194</v>
      </c>
      <c r="C244" s="190">
        <v>53</v>
      </c>
      <c r="D244" s="202">
        <v>6786.12</v>
      </c>
      <c r="E244" s="96">
        <v>10708.5</v>
      </c>
      <c r="F244" s="91" t="s">
        <v>100</v>
      </c>
      <c r="G244" s="96">
        <v>17494.62</v>
      </c>
      <c r="H244" s="94">
        <v>45489</v>
      </c>
      <c r="J244" s="32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3">
        <f t="shared" si="11"/>
        <v>6786.12</v>
      </c>
    </row>
    <row r="245" spans="1:14" ht="15" customHeight="1" thickBot="1">
      <c r="A245" s="11" t="str">
        <f t="shared" si="13"/>
        <v>M645045 53</v>
      </c>
      <c r="B245" s="3" t="s">
        <v>194</v>
      </c>
      <c r="C245" s="192"/>
      <c r="D245" s="203"/>
      <c r="E245" s="96">
        <v>10708.5</v>
      </c>
      <c r="F245" s="91">
        <v>176.11</v>
      </c>
      <c r="G245" s="96">
        <v>17670.73</v>
      </c>
      <c r="H245" s="94">
        <v>45499</v>
      </c>
      <c r="J245" s="32" t="str">
        <f t="shared" si="12"/>
        <v/>
      </c>
      <c r="L245" s="11" t="str">
        <f>IF(I245&lt;&gt;"",IF(SUMIF(Planes!BA:BA,'Control de pagos'!A245,Planes!BC:BC)=0,"",SUMIF(Planes!BA:BA,'Control de pagos'!A245,Planes!BC:BC)),"")</f>
        <v/>
      </c>
      <c r="N245" s="63">
        <f t="shared" si="11"/>
        <v>6786.12</v>
      </c>
    </row>
    <row r="246" spans="1:14" ht="15" customHeight="1" thickBot="1">
      <c r="A246" s="11" t="str">
        <f t="shared" si="13"/>
        <v>M645045 54</v>
      </c>
      <c r="B246" s="3" t="s">
        <v>194</v>
      </c>
      <c r="C246" s="190">
        <v>54</v>
      </c>
      <c r="D246" s="202">
        <v>6786.12</v>
      </c>
      <c r="E246" s="96">
        <v>10918.87</v>
      </c>
      <c r="F246" s="91" t="s">
        <v>100</v>
      </c>
      <c r="G246" s="96">
        <v>17704.990000000002</v>
      </c>
      <c r="H246" s="94">
        <v>45520</v>
      </c>
      <c r="J246" s="32" t="str">
        <f t="shared" si="12"/>
        <v/>
      </c>
      <c r="L246" s="11" t="str">
        <f>IF(I246&lt;&gt;"",IF(SUMIF(Planes!BA:BA,'Control de pagos'!A246,Planes!BC:BC)=0,"",SUMIF(Planes!BA:BA,'Control de pagos'!A246,Planes!BC:BC)),"")</f>
        <v/>
      </c>
      <c r="N246" s="63">
        <f t="shared" si="11"/>
        <v>6786.12</v>
      </c>
    </row>
    <row r="247" spans="1:14" ht="15" customHeight="1" thickBot="1">
      <c r="A247" s="11" t="str">
        <f t="shared" si="13"/>
        <v>M645045 54</v>
      </c>
      <c r="B247" s="3" t="s">
        <v>194</v>
      </c>
      <c r="C247" s="192"/>
      <c r="D247" s="203"/>
      <c r="E247" s="96">
        <v>10918.87</v>
      </c>
      <c r="F247" s="91">
        <v>178.23</v>
      </c>
      <c r="G247" s="96">
        <v>17883.22</v>
      </c>
      <c r="H247" s="94">
        <v>45530</v>
      </c>
      <c r="J247" s="32" t="str">
        <f t="shared" si="12"/>
        <v/>
      </c>
      <c r="L247" s="11" t="str">
        <f>IF(I247&lt;&gt;"",IF(SUMIF(Planes!BA:BA,'Control de pagos'!A247,Planes!BC:BC)=0,"",SUMIF(Planes!BA:BA,'Control de pagos'!A247,Planes!BC:BC)),"")</f>
        <v/>
      </c>
      <c r="N247" s="63">
        <f t="shared" si="11"/>
        <v>6786.12</v>
      </c>
    </row>
    <row r="248" spans="1:14" ht="15" customHeight="1" thickBot="1">
      <c r="A248" s="11" t="str">
        <f t="shared" si="13"/>
        <v>M645045 55</v>
      </c>
      <c r="B248" s="3" t="s">
        <v>194</v>
      </c>
      <c r="C248" s="190">
        <v>55</v>
      </c>
      <c r="D248" s="202">
        <v>6786.12</v>
      </c>
      <c r="E248" s="96">
        <v>11122.45</v>
      </c>
      <c r="F248" s="91" t="s">
        <v>100</v>
      </c>
      <c r="G248" s="96">
        <v>17908.57</v>
      </c>
      <c r="H248" s="94">
        <v>45551</v>
      </c>
      <c r="J248" s="32" t="str">
        <f t="shared" si="12"/>
        <v/>
      </c>
      <c r="L248" s="11" t="str">
        <f>IF(I248&lt;&gt;"",IF(SUMIF(Planes!BA:BA,'Control de pagos'!A248,Planes!BC:BC)=0,"",SUMIF(Planes!BA:BA,'Control de pagos'!A248,Planes!BC:BC)),"")</f>
        <v/>
      </c>
      <c r="N248" s="63">
        <f t="shared" si="11"/>
        <v>6786.12</v>
      </c>
    </row>
    <row r="249" spans="1:14" ht="15" customHeight="1" thickBot="1">
      <c r="A249" s="11" t="str">
        <f t="shared" si="13"/>
        <v>M645045 55</v>
      </c>
      <c r="B249" s="3" t="s">
        <v>194</v>
      </c>
      <c r="C249" s="192"/>
      <c r="D249" s="203"/>
      <c r="E249" s="96">
        <v>11122.45</v>
      </c>
      <c r="F249" s="91">
        <v>180.28</v>
      </c>
      <c r="G249" s="96">
        <v>18088.849999999999</v>
      </c>
      <c r="H249" s="94">
        <v>45561</v>
      </c>
      <c r="J249" s="32" t="str">
        <f t="shared" si="12"/>
        <v/>
      </c>
      <c r="L249" s="11" t="str">
        <f>IF(I249&lt;&gt;"",IF(SUMIF(Planes!BA:BA,'Control de pagos'!A249,Planes!BC:BC)=0,"",SUMIF(Planes!BA:BA,'Control de pagos'!A249,Planes!BC:BC)),"")</f>
        <v/>
      </c>
      <c r="N249" s="63">
        <f t="shared" si="11"/>
        <v>6786.12</v>
      </c>
    </row>
    <row r="250" spans="1:14" ht="15" customHeight="1" thickBot="1">
      <c r="A250" s="11" t="str">
        <f t="shared" si="13"/>
        <v>M645045 56</v>
      </c>
      <c r="B250" s="3" t="s">
        <v>194</v>
      </c>
      <c r="C250" s="190">
        <v>56</v>
      </c>
      <c r="D250" s="202">
        <v>6786.12</v>
      </c>
      <c r="E250" s="96">
        <v>11319.24</v>
      </c>
      <c r="F250" s="91" t="s">
        <v>100</v>
      </c>
      <c r="G250" s="96">
        <v>18105.36</v>
      </c>
      <c r="H250" s="94">
        <v>45581</v>
      </c>
      <c r="J250" s="32" t="str">
        <f t="shared" si="12"/>
        <v/>
      </c>
      <c r="L250" s="11" t="str">
        <f>IF(I250&lt;&gt;"",IF(SUMIF(Planes!BA:BA,'Control de pagos'!A250,Planes!BC:BC)=0,"",SUMIF(Planes!BA:BA,'Control de pagos'!A250,Planes!BC:BC)),"")</f>
        <v/>
      </c>
      <c r="N250" s="63">
        <f t="shared" si="11"/>
        <v>6786.12</v>
      </c>
    </row>
    <row r="251" spans="1:14" ht="15" customHeight="1" thickBot="1">
      <c r="A251" s="11" t="str">
        <f t="shared" si="13"/>
        <v>M645045 56</v>
      </c>
      <c r="B251" s="3" t="s">
        <v>194</v>
      </c>
      <c r="C251" s="192"/>
      <c r="D251" s="203"/>
      <c r="E251" s="96">
        <v>11319.24</v>
      </c>
      <c r="F251" s="91">
        <v>182.26</v>
      </c>
      <c r="G251" s="96">
        <v>18287.62</v>
      </c>
      <c r="H251" s="94">
        <v>45591</v>
      </c>
      <c r="J251" s="32" t="str">
        <f t="shared" si="12"/>
        <v/>
      </c>
      <c r="L251" s="11" t="str">
        <f>IF(I251&lt;&gt;"",IF(SUMIF(Planes!BA:BA,'Control de pagos'!A251,Planes!BC:BC)=0,"",SUMIF(Planes!BA:BA,'Control de pagos'!A251,Planes!BC:BC)),"")</f>
        <v/>
      </c>
      <c r="N251" s="63">
        <f t="shared" si="11"/>
        <v>6786.12</v>
      </c>
    </row>
    <row r="252" spans="1:14" ht="15" customHeight="1" thickBot="1">
      <c r="A252" s="11" t="str">
        <f t="shared" si="13"/>
        <v>M645045 57</v>
      </c>
      <c r="B252" s="3" t="s">
        <v>194</v>
      </c>
      <c r="C252" s="190">
        <v>57</v>
      </c>
      <c r="D252" s="202">
        <v>6786.12</v>
      </c>
      <c r="E252" s="96">
        <v>11529.61</v>
      </c>
      <c r="F252" s="91" t="s">
        <v>100</v>
      </c>
      <c r="G252" s="96">
        <v>18315.73</v>
      </c>
      <c r="H252" s="94">
        <v>45612</v>
      </c>
      <c r="J252" s="32" t="str">
        <f t="shared" si="12"/>
        <v/>
      </c>
      <c r="L252" s="11" t="str">
        <f>IF(I252&lt;&gt;"",IF(SUMIF(Planes!BA:BA,'Control de pagos'!A252,Planes!BC:BC)=0,"",SUMIF(Planes!BA:BA,'Control de pagos'!A252,Planes!BC:BC)),"")</f>
        <v/>
      </c>
      <c r="N252" s="63">
        <f t="shared" si="11"/>
        <v>6786.12</v>
      </c>
    </row>
    <row r="253" spans="1:14" ht="15" customHeight="1" thickBot="1">
      <c r="A253" s="11" t="str">
        <f t="shared" si="13"/>
        <v>M645045 57</v>
      </c>
      <c r="B253" s="3" t="s">
        <v>194</v>
      </c>
      <c r="C253" s="192"/>
      <c r="D253" s="203"/>
      <c r="E253" s="96">
        <v>11529.61</v>
      </c>
      <c r="F253" s="91">
        <v>184.38</v>
      </c>
      <c r="G253" s="96">
        <v>18500.11</v>
      </c>
      <c r="H253" s="94">
        <v>45622</v>
      </c>
      <c r="J253" s="32" t="str">
        <f t="shared" si="12"/>
        <v/>
      </c>
      <c r="L253" s="11" t="str">
        <f>IF(I253&lt;&gt;"",IF(SUMIF(Planes!BA:BA,'Control de pagos'!A253,Planes!BC:BC)=0,"",SUMIF(Planes!BA:BA,'Control de pagos'!A253,Planes!BC:BC)),"")</f>
        <v/>
      </c>
      <c r="N253" s="63">
        <f t="shared" si="11"/>
        <v>6786.12</v>
      </c>
    </row>
    <row r="254" spans="1:14" ht="15" customHeight="1" thickBot="1">
      <c r="A254" s="11" t="str">
        <f t="shared" si="13"/>
        <v>M645045 58</v>
      </c>
      <c r="B254" s="3" t="s">
        <v>194</v>
      </c>
      <c r="C254" s="190">
        <v>58</v>
      </c>
      <c r="D254" s="202">
        <v>6786.12</v>
      </c>
      <c r="E254" s="96">
        <v>11726.42</v>
      </c>
      <c r="F254" s="91" t="s">
        <v>100</v>
      </c>
      <c r="G254" s="96">
        <v>18512.54</v>
      </c>
      <c r="H254" s="94">
        <v>45642</v>
      </c>
      <c r="J254" s="32" t="str">
        <f t="shared" si="12"/>
        <v/>
      </c>
      <c r="L254" s="11" t="str">
        <f>IF(I254&lt;&gt;"",IF(SUMIF(Planes!BA:BA,'Control de pagos'!A254,Planes!BC:BC)=0,"",SUMIF(Planes!BA:BA,'Control de pagos'!A254,Planes!BC:BC)),"")</f>
        <v/>
      </c>
      <c r="N254" s="63">
        <f t="shared" si="11"/>
        <v>6786.12</v>
      </c>
    </row>
    <row r="255" spans="1:14" ht="15" customHeight="1" thickBot="1">
      <c r="A255" s="11" t="str">
        <f t="shared" si="13"/>
        <v>M645045 58</v>
      </c>
      <c r="B255" s="3" t="s">
        <v>194</v>
      </c>
      <c r="C255" s="192"/>
      <c r="D255" s="203"/>
      <c r="E255" s="96">
        <v>11726.42</v>
      </c>
      <c r="F255" s="91">
        <v>186.36</v>
      </c>
      <c r="G255" s="96">
        <v>18698.900000000001</v>
      </c>
      <c r="H255" s="94">
        <v>45652</v>
      </c>
      <c r="J255" s="32" t="str">
        <f t="shared" si="12"/>
        <v/>
      </c>
      <c r="L255" s="11" t="str">
        <f>IF(I255&lt;&gt;"",IF(SUMIF(Planes!BA:BA,'Control de pagos'!A255,Planes!BC:BC)=0,"",SUMIF(Planes!BA:BA,'Control de pagos'!A255,Planes!BC:BC)),"")</f>
        <v/>
      </c>
      <c r="N255" s="63">
        <f t="shared" si="11"/>
        <v>6786.12</v>
      </c>
    </row>
    <row r="256" spans="1:14" ht="15" customHeight="1" thickBot="1">
      <c r="A256" s="11" t="str">
        <f t="shared" si="13"/>
        <v>M645045 59</v>
      </c>
      <c r="B256" s="3" t="s">
        <v>194</v>
      </c>
      <c r="C256" s="190">
        <v>59</v>
      </c>
      <c r="D256" s="202">
        <v>6786.12</v>
      </c>
      <c r="E256" s="96">
        <v>11936.79</v>
      </c>
      <c r="F256" s="91" t="s">
        <v>100</v>
      </c>
      <c r="G256" s="96">
        <v>18722.91</v>
      </c>
      <c r="H256" s="94">
        <v>45673</v>
      </c>
      <c r="J256" s="32" t="str">
        <f t="shared" si="12"/>
        <v/>
      </c>
      <c r="L256" s="11" t="str">
        <f>IF(I256&lt;&gt;"",IF(SUMIF(Planes!BA:BA,'Control de pagos'!A256,Planes!BC:BC)=0,"",SUMIF(Planes!BA:BA,'Control de pagos'!A256,Planes!BC:BC)),"")</f>
        <v/>
      </c>
      <c r="N256" s="63">
        <f t="shared" si="11"/>
        <v>6786.12</v>
      </c>
    </row>
    <row r="257" spans="1:14" ht="15" customHeight="1" thickBot="1">
      <c r="A257" s="11" t="str">
        <f t="shared" si="13"/>
        <v>M645045 59</v>
      </c>
      <c r="B257" s="3" t="s">
        <v>194</v>
      </c>
      <c r="C257" s="192"/>
      <c r="D257" s="203"/>
      <c r="E257" s="96">
        <v>11936.79</v>
      </c>
      <c r="F257" s="91">
        <v>188.48</v>
      </c>
      <c r="G257" s="96">
        <v>18911.39</v>
      </c>
      <c r="H257" s="94">
        <v>45683</v>
      </c>
      <c r="J257" s="32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3">
        <f t="shared" si="11"/>
        <v>6786.12</v>
      </c>
    </row>
    <row r="258" spans="1:14" ht="15" customHeight="1" thickBot="1">
      <c r="A258" s="11" t="str">
        <f t="shared" si="13"/>
        <v>M645045 60</v>
      </c>
      <c r="B258" s="3" t="s">
        <v>194</v>
      </c>
      <c r="C258" s="190">
        <v>60</v>
      </c>
      <c r="D258" s="202">
        <v>6786.11</v>
      </c>
      <c r="E258" s="96">
        <v>12140.36</v>
      </c>
      <c r="F258" s="91" t="s">
        <v>100</v>
      </c>
      <c r="G258" s="96">
        <v>18926.47</v>
      </c>
      <c r="H258" s="94">
        <v>45704</v>
      </c>
      <c r="J258" s="32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3">
        <f t="shared" si="11"/>
        <v>6786.11</v>
      </c>
    </row>
    <row r="259" spans="1:14" ht="15" customHeight="1" thickBot="1">
      <c r="A259" s="11" t="str">
        <f t="shared" si="13"/>
        <v>M645045 60</v>
      </c>
      <c r="B259" s="3" t="s">
        <v>194</v>
      </c>
      <c r="C259" s="192"/>
      <c r="D259" s="203"/>
      <c r="E259" s="96">
        <v>12140.36</v>
      </c>
      <c r="F259" s="91">
        <v>190.52</v>
      </c>
      <c r="G259" s="96">
        <v>19116.990000000002</v>
      </c>
      <c r="H259" s="94">
        <v>45714</v>
      </c>
      <c r="J259" s="32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3">
        <f t="shared" si="11"/>
        <v>6786.11</v>
      </c>
    </row>
    <row r="260" spans="1:14" ht="15" customHeight="1" thickBot="1">
      <c r="A260" s="11" t="str">
        <f t="shared" si="13"/>
        <v>M762611 Cuota N°</v>
      </c>
      <c r="B260" s="3" t="s">
        <v>195</v>
      </c>
      <c r="C260" s="92" t="s">
        <v>19</v>
      </c>
      <c r="D260" s="92" t="s">
        <v>20</v>
      </c>
      <c r="E260" s="92" t="s">
        <v>21</v>
      </c>
      <c r="F260" s="92" t="s">
        <v>22</v>
      </c>
      <c r="G260" s="92" t="s">
        <v>23</v>
      </c>
      <c r="H260" s="92" t="s">
        <v>24</v>
      </c>
      <c r="J260" s="32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3" t="str">
        <f t="shared" ref="N260:N323" si="14">IF(D260=0,D259,D260)</f>
        <v>Capital($)</v>
      </c>
    </row>
    <row r="261" spans="1:14" ht="15" customHeight="1" thickBot="1">
      <c r="A261" s="11" t="str">
        <f t="shared" si="13"/>
        <v>M762611 Pago a Cuenta</v>
      </c>
      <c r="B261" s="3" t="s">
        <v>195</v>
      </c>
      <c r="C261" s="97" t="s">
        <v>110</v>
      </c>
      <c r="D261" s="96">
        <v>7001.76</v>
      </c>
      <c r="E261" s="91" t="s">
        <v>100</v>
      </c>
      <c r="F261" s="91" t="s">
        <v>100</v>
      </c>
      <c r="G261" s="96">
        <v>7001.76</v>
      </c>
      <c r="H261" s="94">
        <v>43908</v>
      </c>
      <c r="I261" s="43">
        <v>43908</v>
      </c>
      <c r="J261" s="32">
        <f t="shared" si="12"/>
        <v>43891</v>
      </c>
      <c r="L261" s="11" t="str">
        <f>IF(I261&lt;&gt;"",IF(SUMIF(Planes!BA:BA,'Control de pagos'!A261,Planes!BC:BC)=0,"",SUMIF(Planes!BA:BA,'Control de pagos'!A261,Planes!BC:BC)),"")</f>
        <v/>
      </c>
      <c r="N261" s="63">
        <f t="shared" si="14"/>
        <v>7001.76</v>
      </c>
    </row>
    <row r="262" spans="1:14" ht="15" customHeight="1" thickBot="1">
      <c r="A262" s="11" t="str">
        <f t="shared" si="13"/>
        <v>M762611 1</v>
      </c>
      <c r="B262" s="3" t="s">
        <v>195</v>
      </c>
      <c r="C262" s="190">
        <v>1</v>
      </c>
      <c r="D262" s="202">
        <v>5776.45</v>
      </c>
      <c r="E262" s="91">
        <v>681.62</v>
      </c>
      <c r="F262" s="91" t="s">
        <v>100</v>
      </c>
      <c r="G262" s="96">
        <v>6458.07</v>
      </c>
      <c r="H262" s="94">
        <v>44028</v>
      </c>
      <c r="I262" s="43">
        <v>44028</v>
      </c>
      <c r="J262" s="32">
        <f t="shared" si="12"/>
        <v>44013</v>
      </c>
      <c r="L262" s="11" t="str">
        <f>IF(I262&lt;&gt;"",IF(SUMIF(Planes!BA:BA,'Control de pagos'!A262,Planes!BC:BC)=0,"",SUMIF(Planes!BA:BA,'Control de pagos'!A262,Planes!BC:BC)),"")</f>
        <v/>
      </c>
      <c r="N262" s="63">
        <f t="shared" si="14"/>
        <v>5776.45</v>
      </c>
    </row>
    <row r="263" spans="1:14" ht="15" customHeight="1" thickBot="1">
      <c r="A263" s="11" t="str">
        <f t="shared" si="13"/>
        <v>M762611 1</v>
      </c>
      <c r="B263" s="3" t="s">
        <v>195</v>
      </c>
      <c r="C263" s="192"/>
      <c r="D263" s="203"/>
      <c r="E263" s="91">
        <v>681.62</v>
      </c>
      <c r="F263" s="91">
        <v>59.41</v>
      </c>
      <c r="G263" s="96">
        <v>6517.48</v>
      </c>
      <c r="H263" s="94">
        <v>44038</v>
      </c>
      <c r="J263" s="32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3">
        <f t="shared" si="14"/>
        <v>5776.45</v>
      </c>
    </row>
    <row r="264" spans="1:14" ht="15" customHeight="1" thickBot="1">
      <c r="A264" s="11" t="str">
        <f t="shared" si="13"/>
        <v>M762611 2</v>
      </c>
      <c r="B264" s="3" t="s">
        <v>195</v>
      </c>
      <c r="C264" s="190">
        <v>2</v>
      </c>
      <c r="D264" s="202">
        <v>5776.45</v>
      </c>
      <c r="E264" s="91">
        <v>860.69</v>
      </c>
      <c r="F264" s="91" t="s">
        <v>100</v>
      </c>
      <c r="G264" s="96">
        <v>6637.14</v>
      </c>
      <c r="H264" s="94">
        <v>44059</v>
      </c>
      <c r="I264" s="43">
        <v>44059</v>
      </c>
      <c r="J264" s="32">
        <f t="shared" si="12"/>
        <v>44044</v>
      </c>
      <c r="L264" s="11" t="str">
        <f>IF(I264&lt;&gt;"",IF(SUMIF(Planes!BA:BA,'Control de pagos'!A264,Planes!BC:BC)=0,"",SUMIF(Planes!BA:BA,'Control de pagos'!A264,Planes!BC:BC)),"")</f>
        <v/>
      </c>
      <c r="N264" s="63">
        <f t="shared" si="14"/>
        <v>5776.45</v>
      </c>
    </row>
    <row r="265" spans="1:14" ht="15" customHeight="1" thickBot="1">
      <c r="A265" s="11" t="str">
        <f t="shared" si="13"/>
        <v>M762611 2</v>
      </c>
      <c r="B265" s="3" t="s">
        <v>195</v>
      </c>
      <c r="C265" s="192"/>
      <c r="D265" s="203"/>
      <c r="E265" s="91">
        <v>860.69</v>
      </c>
      <c r="F265" s="91">
        <v>61.06</v>
      </c>
      <c r="G265" s="96">
        <v>6698.2</v>
      </c>
      <c r="H265" s="94">
        <v>44069</v>
      </c>
      <c r="J265" s="32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3">
        <f t="shared" si="14"/>
        <v>5776.45</v>
      </c>
    </row>
    <row r="266" spans="1:14" ht="15" customHeight="1" thickBot="1">
      <c r="A266" s="11" t="str">
        <f t="shared" si="13"/>
        <v>M762611 3</v>
      </c>
      <c r="B266" s="3" t="s">
        <v>195</v>
      </c>
      <c r="C266" s="190">
        <v>3</v>
      </c>
      <c r="D266" s="202">
        <v>5776.45</v>
      </c>
      <c r="E266" s="96">
        <v>1033.98</v>
      </c>
      <c r="F266" s="91" t="s">
        <v>100</v>
      </c>
      <c r="G266" s="96">
        <v>6810.43</v>
      </c>
      <c r="H266" s="94">
        <v>44090</v>
      </c>
      <c r="J266" s="32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3">
        <f t="shared" si="14"/>
        <v>5776.45</v>
      </c>
    </row>
    <row r="267" spans="1:14" ht="15" customHeight="1" thickBot="1">
      <c r="A267" s="11" t="str">
        <f t="shared" si="13"/>
        <v>M762611 3</v>
      </c>
      <c r="B267" s="3" t="s">
        <v>195</v>
      </c>
      <c r="C267" s="192"/>
      <c r="D267" s="203"/>
      <c r="E267" s="96">
        <v>1033.98</v>
      </c>
      <c r="F267" s="91">
        <v>62.66</v>
      </c>
      <c r="G267" s="96">
        <v>6873.09</v>
      </c>
      <c r="H267" s="94">
        <v>44100</v>
      </c>
      <c r="I267" s="43">
        <v>44270</v>
      </c>
      <c r="J267" s="32">
        <f t="shared" si="12"/>
        <v>44256</v>
      </c>
      <c r="L267" s="11" t="str">
        <f>IF(I267&lt;&gt;"",IF(SUMIF(Planes!BA:BA,'Control de pagos'!A267,Planes!BC:BC)=0,"",SUMIF(Planes!BA:BA,'Control de pagos'!A267,Planes!BC:BC)),"")</f>
        <v/>
      </c>
      <c r="N267" s="63">
        <f t="shared" si="14"/>
        <v>5776.45</v>
      </c>
    </row>
    <row r="268" spans="1:14" ht="15" customHeight="1" thickBot="1">
      <c r="A268" s="11" t="str">
        <f t="shared" si="13"/>
        <v>M762611 4</v>
      </c>
      <c r="B268" s="3" t="s">
        <v>195</v>
      </c>
      <c r="C268" s="190">
        <v>4</v>
      </c>
      <c r="D268" s="202">
        <v>5776.45</v>
      </c>
      <c r="E268" s="96">
        <v>1201.5</v>
      </c>
      <c r="F268" s="91" t="s">
        <v>100</v>
      </c>
      <c r="G268" s="96">
        <v>6977.95</v>
      </c>
      <c r="H268" s="94">
        <v>44120</v>
      </c>
      <c r="I268" s="43">
        <v>44120</v>
      </c>
      <c r="J268" s="32">
        <f t="shared" si="12"/>
        <v>44105</v>
      </c>
      <c r="L268" s="11" t="str">
        <f>IF(I268&lt;&gt;"",IF(SUMIF(Planes!BA:BA,'Control de pagos'!A268,Planes!BC:BC)=0,"",SUMIF(Planes!BA:BA,'Control de pagos'!A268,Planes!BC:BC)),"")</f>
        <v/>
      </c>
      <c r="N268" s="63">
        <f t="shared" si="14"/>
        <v>5776.45</v>
      </c>
    </row>
    <row r="269" spans="1:14" ht="15" customHeight="1" thickBot="1">
      <c r="A269" s="11" t="str">
        <f t="shared" si="13"/>
        <v>M762611 4</v>
      </c>
      <c r="B269" s="3" t="s">
        <v>195</v>
      </c>
      <c r="C269" s="192"/>
      <c r="D269" s="203"/>
      <c r="E269" s="96">
        <v>1201.5</v>
      </c>
      <c r="F269" s="91">
        <v>70.239999999999995</v>
      </c>
      <c r="G269" s="96">
        <v>7048.19</v>
      </c>
      <c r="H269" s="94">
        <v>44130</v>
      </c>
      <c r="J269" s="32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3">
        <f t="shared" si="14"/>
        <v>5776.45</v>
      </c>
    </row>
    <row r="270" spans="1:14" ht="15" customHeight="1" thickBot="1">
      <c r="A270" s="11" t="str">
        <f t="shared" si="13"/>
        <v>M762611 5</v>
      </c>
      <c r="B270" s="3" t="s">
        <v>195</v>
      </c>
      <c r="C270" s="190">
        <v>5</v>
      </c>
      <c r="D270" s="202">
        <v>5776.45</v>
      </c>
      <c r="E270" s="96">
        <v>1380.57</v>
      </c>
      <c r="F270" s="91" t="s">
        <v>100</v>
      </c>
      <c r="G270" s="96">
        <v>7157.02</v>
      </c>
      <c r="H270" s="94">
        <v>44151</v>
      </c>
      <c r="I270" s="43">
        <v>44151</v>
      </c>
      <c r="J270" s="32">
        <f t="shared" si="12"/>
        <v>44136</v>
      </c>
      <c r="L270" s="11" t="str">
        <f>IF(I270&lt;&gt;"",IF(SUMIF(Planes!BA:BA,'Control de pagos'!A270,Planes!BC:BC)=0,"",SUMIF(Planes!BA:BA,'Control de pagos'!A270,Planes!BC:BC)),"")</f>
        <v/>
      </c>
      <c r="N270" s="63">
        <f t="shared" si="14"/>
        <v>5776.45</v>
      </c>
    </row>
    <row r="271" spans="1:14" ht="15" customHeight="1" thickBot="1">
      <c r="A271" s="11" t="str">
        <f t="shared" si="13"/>
        <v>M762611 5</v>
      </c>
      <c r="B271" s="3" t="s">
        <v>195</v>
      </c>
      <c r="C271" s="192"/>
      <c r="D271" s="203"/>
      <c r="E271" s="96">
        <v>1380.57</v>
      </c>
      <c r="F271" s="91">
        <v>72.05</v>
      </c>
      <c r="G271" s="96">
        <v>7229.07</v>
      </c>
      <c r="H271" s="94">
        <v>44161</v>
      </c>
      <c r="J271" s="32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3">
        <f t="shared" si="14"/>
        <v>5776.45</v>
      </c>
    </row>
    <row r="272" spans="1:14" ht="15" customHeight="1" thickBot="1">
      <c r="A272" s="11" t="str">
        <f t="shared" si="13"/>
        <v>M762611 6</v>
      </c>
      <c r="B272" s="3" t="s">
        <v>195</v>
      </c>
      <c r="C272" s="190">
        <v>6</v>
      </c>
      <c r="D272" s="202">
        <v>5776.45</v>
      </c>
      <c r="E272" s="96">
        <v>1548.09</v>
      </c>
      <c r="F272" s="91" t="s">
        <v>100</v>
      </c>
      <c r="G272" s="96">
        <v>7324.54</v>
      </c>
      <c r="H272" s="94">
        <v>44181</v>
      </c>
      <c r="I272" s="43">
        <v>44181</v>
      </c>
      <c r="J272" s="32">
        <f t="shared" si="12"/>
        <v>44166</v>
      </c>
      <c r="L272" s="11" t="str">
        <f>IF(I272&lt;&gt;"",IF(SUMIF(Planes!BA:BA,'Control de pagos'!A272,Planes!BC:BC)=0,"",SUMIF(Planes!BA:BA,'Control de pagos'!A272,Planes!BC:BC)),"")</f>
        <v/>
      </c>
      <c r="N272" s="63">
        <f t="shared" si="14"/>
        <v>5776.45</v>
      </c>
    </row>
    <row r="273" spans="1:14" ht="15" customHeight="1" thickBot="1">
      <c r="A273" s="11" t="str">
        <f t="shared" si="13"/>
        <v>M762611 6</v>
      </c>
      <c r="B273" s="3" t="s">
        <v>195</v>
      </c>
      <c r="C273" s="192"/>
      <c r="D273" s="203"/>
      <c r="E273" s="96">
        <v>1548.09</v>
      </c>
      <c r="F273" s="91">
        <v>73.73</v>
      </c>
      <c r="G273" s="96">
        <v>7398.27</v>
      </c>
      <c r="H273" s="94">
        <v>44191</v>
      </c>
      <c r="J273" s="32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3">
        <f t="shared" si="14"/>
        <v>5776.45</v>
      </c>
    </row>
    <row r="274" spans="1:14" ht="15" customHeight="1" thickBot="1">
      <c r="A274" s="11" t="str">
        <f t="shared" si="13"/>
        <v>M762611 7</v>
      </c>
      <c r="B274" s="3" t="s">
        <v>195</v>
      </c>
      <c r="C274" s="190">
        <v>7</v>
      </c>
      <c r="D274" s="202">
        <v>5776.45</v>
      </c>
      <c r="E274" s="96">
        <v>1727.16</v>
      </c>
      <c r="F274" s="91" t="s">
        <v>100</v>
      </c>
      <c r="G274" s="96">
        <v>7503.61</v>
      </c>
      <c r="H274" s="94">
        <v>44212</v>
      </c>
      <c r="J274" s="32" t="str">
        <f t="shared" si="15"/>
        <v>-</v>
      </c>
      <c r="L274" s="11" t="str">
        <f>IF(I274&lt;&gt;"",IF(SUMIF(Planes!BA:BA,'Control de pagos'!A274,Planes!BC:BC)=0,"",SUMIF(Planes!BA:BA,'Control de pagos'!A274,Planes!BC:BC)),"")</f>
        <v/>
      </c>
      <c r="N274" s="63">
        <f t="shared" si="14"/>
        <v>5776.45</v>
      </c>
    </row>
    <row r="275" spans="1:14" ht="15" customHeight="1" thickBot="1">
      <c r="A275" s="11" t="str">
        <f t="shared" si="13"/>
        <v>M762611 7</v>
      </c>
      <c r="B275" s="3" t="s">
        <v>195</v>
      </c>
      <c r="C275" s="192"/>
      <c r="D275" s="203"/>
      <c r="E275" s="96">
        <v>1727.16</v>
      </c>
      <c r="F275" s="91">
        <v>75.540000000000006</v>
      </c>
      <c r="G275" s="96">
        <v>7579.15</v>
      </c>
      <c r="H275" s="94">
        <v>44222</v>
      </c>
      <c r="I275" s="43">
        <v>44222</v>
      </c>
      <c r="J275" s="32">
        <f t="shared" si="15"/>
        <v>44197</v>
      </c>
      <c r="L275" s="11" t="str">
        <f>IF(I275&lt;&gt;"",IF(SUMIF(Planes!BA:BA,'Control de pagos'!A275,Planes!BC:BC)=0,"",SUMIF(Planes!BA:BA,'Control de pagos'!A275,Planes!BC:BC)),"")</f>
        <v/>
      </c>
      <c r="N275" s="63">
        <f t="shared" si="14"/>
        <v>5776.45</v>
      </c>
    </row>
    <row r="276" spans="1:14" ht="15" customHeight="1" thickBot="1">
      <c r="A276" s="11" t="str">
        <f t="shared" si="13"/>
        <v>M762611 8</v>
      </c>
      <c r="B276" s="3" t="s">
        <v>195</v>
      </c>
      <c r="C276" s="190">
        <v>8</v>
      </c>
      <c r="D276" s="202">
        <v>5776.45</v>
      </c>
      <c r="E276" s="96">
        <v>1900.45</v>
      </c>
      <c r="F276" s="91" t="s">
        <v>100</v>
      </c>
      <c r="G276" s="96">
        <v>7676.9</v>
      </c>
      <c r="H276" s="94">
        <v>44243</v>
      </c>
      <c r="J276" s="32" t="str">
        <f t="shared" si="15"/>
        <v>-</v>
      </c>
      <c r="L276" s="11" t="str">
        <f>IF(I276&lt;&gt;"",IF(SUMIF(Planes!BA:BA,'Control de pagos'!A276,Planes!BC:BC)=0,"",SUMIF(Planes!BA:BA,'Control de pagos'!A276,Planes!BC:BC)),"")</f>
        <v/>
      </c>
      <c r="N276" s="63">
        <f t="shared" si="14"/>
        <v>5776.45</v>
      </c>
    </row>
    <row r="277" spans="1:14" ht="15" customHeight="1" thickBot="1">
      <c r="A277" s="11" t="str">
        <f t="shared" si="13"/>
        <v>M762611 8</v>
      </c>
      <c r="B277" s="3" t="s">
        <v>195</v>
      </c>
      <c r="C277" s="192"/>
      <c r="D277" s="203"/>
      <c r="E277" s="96">
        <v>1900.45</v>
      </c>
      <c r="F277" s="91">
        <v>77.28</v>
      </c>
      <c r="G277" s="96">
        <v>7754.18</v>
      </c>
      <c r="H277" s="94">
        <v>44253</v>
      </c>
      <c r="I277" s="43">
        <v>44253</v>
      </c>
      <c r="J277" s="32">
        <f t="shared" si="15"/>
        <v>44228</v>
      </c>
      <c r="L277" s="11" t="str">
        <f>IF(I277&lt;&gt;"",IF(SUMIF(Planes!BA:BA,'Control de pagos'!A277,Planes!BC:BC)=0,"",SUMIF(Planes!BA:BA,'Control de pagos'!A277,Planes!BC:BC)),"")</f>
        <v/>
      </c>
      <c r="N277" s="63">
        <f t="shared" si="14"/>
        <v>5776.45</v>
      </c>
    </row>
    <row r="278" spans="1:14" ht="15" customHeight="1" thickBot="1">
      <c r="A278" s="11" t="str">
        <f t="shared" si="13"/>
        <v>M762611 9</v>
      </c>
      <c r="B278" s="3" t="s">
        <v>195</v>
      </c>
      <c r="C278" s="190">
        <v>9</v>
      </c>
      <c r="D278" s="202">
        <v>5776.45</v>
      </c>
      <c r="E278" s="96">
        <v>2056.42</v>
      </c>
      <c r="F278" s="91" t="s">
        <v>100</v>
      </c>
      <c r="G278" s="96">
        <v>7832.87</v>
      </c>
      <c r="H278" s="94">
        <v>44271</v>
      </c>
      <c r="I278" s="43">
        <v>44271</v>
      </c>
      <c r="J278" s="32">
        <f t="shared" si="15"/>
        <v>44256</v>
      </c>
      <c r="L278" s="11" t="str">
        <f>IF(I278&lt;&gt;"",IF(SUMIF(Planes!BA:BA,'Control de pagos'!A278,Planes!BC:BC)=0,"",SUMIF(Planes!BA:BA,'Control de pagos'!A278,Planes!BC:BC)),"")</f>
        <v/>
      </c>
      <c r="N278" s="63">
        <f t="shared" si="14"/>
        <v>5776.45</v>
      </c>
    </row>
    <row r="279" spans="1:14" ht="15" customHeight="1" thickBot="1">
      <c r="A279" s="11" t="str">
        <f t="shared" si="13"/>
        <v>M762611 9</v>
      </c>
      <c r="B279" s="3" t="s">
        <v>195</v>
      </c>
      <c r="C279" s="192"/>
      <c r="D279" s="203"/>
      <c r="E279" s="96">
        <v>2056.42</v>
      </c>
      <c r="F279" s="91">
        <v>78.849999999999994</v>
      </c>
      <c r="G279" s="96">
        <v>7911.72</v>
      </c>
      <c r="H279" s="94">
        <v>44281</v>
      </c>
      <c r="J279" s="32" t="str">
        <f t="shared" si="15"/>
        <v>-</v>
      </c>
      <c r="L279" s="11" t="str">
        <f>IF(I279&lt;&gt;"",IF(SUMIF(Planes!BA:BA,'Control de pagos'!A279,Planes!BC:BC)=0,"",SUMIF(Planes!BA:BA,'Control de pagos'!A279,Planes!BC:BC)),"")</f>
        <v/>
      </c>
      <c r="N279" s="63">
        <f t="shared" si="14"/>
        <v>5776.45</v>
      </c>
    </row>
    <row r="280" spans="1:14" ht="15" customHeight="1" thickBot="1">
      <c r="A280" s="11" t="str">
        <f t="shared" si="13"/>
        <v>M762611 10</v>
      </c>
      <c r="B280" s="3" t="s">
        <v>195</v>
      </c>
      <c r="C280" s="226">
        <v>10</v>
      </c>
      <c r="D280" s="228">
        <v>5776.45</v>
      </c>
      <c r="E280" s="124">
        <v>2247.04</v>
      </c>
      <c r="F280" s="125" t="s">
        <v>100</v>
      </c>
      <c r="G280" s="124">
        <v>8023.49</v>
      </c>
      <c r="H280" s="126">
        <v>44302</v>
      </c>
      <c r="J280" s="32" t="str">
        <f t="shared" si="15"/>
        <v>-</v>
      </c>
      <c r="L280" s="11" t="str">
        <f>IF(I280&lt;&gt;"",IF(SUMIF(Planes!BA:BA,'Control de pagos'!A280,Planes!BC:BC)=0,"",SUMIF(Planes!BA:BA,'Control de pagos'!A280,Planes!BC:BC)),"")</f>
        <v/>
      </c>
      <c r="N280" s="63">
        <f t="shared" si="14"/>
        <v>5776.45</v>
      </c>
    </row>
    <row r="281" spans="1:14" ht="15" customHeight="1" thickBot="1">
      <c r="A281" s="11" t="str">
        <f t="shared" si="13"/>
        <v>M762611 10</v>
      </c>
      <c r="B281" s="3" t="s">
        <v>195</v>
      </c>
      <c r="C281" s="227"/>
      <c r="D281" s="229"/>
      <c r="E281" s="124">
        <v>2247.04</v>
      </c>
      <c r="F281" s="125">
        <v>80.77</v>
      </c>
      <c r="G281" s="124">
        <v>8104.26</v>
      </c>
      <c r="H281" s="126">
        <v>44312</v>
      </c>
      <c r="I281" s="43">
        <v>44755</v>
      </c>
      <c r="J281" s="32">
        <f t="shared" si="15"/>
        <v>44743</v>
      </c>
      <c r="L281" s="11" t="str">
        <f>IF(I281&lt;&gt;"",IF(SUMIF(Planes!BA:BA,'Control de pagos'!A281,Planes!BC:BC)=0,"",SUMIF(Planes!BA:BA,'Control de pagos'!A281,Planes!BC:BC)),"")</f>
        <v/>
      </c>
      <c r="N281" s="63">
        <f t="shared" si="14"/>
        <v>5776.45</v>
      </c>
    </row>
    <row r="282" spans="1:14" ht="15" customHeight="1" thickBot="1">
      <c r="A282" s="11" t="str">
        <f t="shared" si="13"/>
        <v>M762611 11</v>
      </c>
      <c r="B282" s="3" t="s">
        <v>195</v>
      </c>
      <c r="C282" s="226">
        <v>11</v>
      </c>
      <c r="D282" s="228">
        <v>5776.45</v>
      </c>
      <c r="E282" s="124">
        <v>2414.56</v>
      </c>
      <c r="F282" s="125" t="s">
        <v>100</v>
      </c>
      <c r="G282" s="124">
        <v>8191.01</v>
      </c>
      <c r="H282" s="126">
        <v>44332</v>
      </c>
      <c r="I282" s="43">
        <v>44332</v>
      </c>
      <c r="J282" s="32">
        <f t="shared" si="15"/>
        <v>44317</v>
      </c>
      <c r="L282" s="11" t="str">
        <f>IF(I282&lt;&gt;"",IF(SUMIF(Planes!BA:BA,'Control de pagos'!A282,Planes!BC:BC)=0,"",SUMIF(Planes!BA:BA,'Control de pagos'!A282,Planes!BC:BC)),"")</f>
        <v/>
      </c>
      <c r="N282" s="63">
        <f t="shared" si="14"/>
        <v>5776.45</v>
      </c>
    </row>
    <row r="283" spans="1:14" ht="15" customHeight="1" thickBot="1">
      <c r="A283" s="11" t="str">
        <f t="shared" si="13"/>
        <v>M762611 11</v>
      </c>
      <c r="B283" s="3" t="s">
        <v>195</v>
      </c>
      <c r="C283" s="227"/>
      <c r="D283" s="229"/>
      <c r="E283" s="124">
        <v>2414.56</v>
      </c>
      <c r="F283" s="125">
        <v>82.46</v>
      </c>
      <c r="G283" s="124">
        <v>8273.4699999999993</v>
      </c>
      <c r="H283" s="126">
        <v>44342</v>
      </c>
      <c r="J283" s="32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3">
        <f t="shared" si="14"/>
        <v>5776.45</v>
      </c>
    </row>
    <row r="284" spans="1:14" ht="15" customHeight="1" thickBot="1">
      <c r="A284" s="11" t="str">
        <f t="shared" si="13"/>
        <v>M762611 12</v>
      </c>
      <c r="B284" s="3" t="s">
        <v>195</v>
      </c>
      <c r="C284" s="226">
        <v>12</v>
      </c>
      <c r="D284" s="228">
        <v>5776.45</v>
      </c>
      <c r="E284" s="124">
        <v>2593.63</v>
      </c>
      <c r="F284" s="125" t="s">
        <v>100</v>
      </c>
      <c r="G284" s="124">
        <v>8370.08</v>
      </c>
      <c r="H284" s="126">
        <v>44363</v>
      </c>
      <c r="I284" s="43">
        <v>44363</v>
      </c>
      <c r="J284" s="32">
        <f t="shared" si="15"/>
        <v>44348</v>
      </c>
      <c r="L284" s="11" t="str">
        <f>IF(I284&lt;&gt;"",IF(SUMIF(Planes!BA:BA,'Control de pagos'!A284,Planes!BC:BC)=0,"",SUMIF(Planes!BA:BA,'Control de pagos'!A284,Planes!BC:BC)),"")</f>
        <v/>
      </c>
      <c r="N284" s="63">
        <f t="shared" si="14"/>
        <v>5776.45</v>
      </c>
    </row>
    <row r="285" spans="1:14" ht="15" customHeight="1" thickBot="1">
      <c r="A285" s="11" t="str">
        <f t="shared" si="13"/>
        <v>M762611 12</v>
      </c>
      <c r="B285" s="3" t="s">
        <v>195</v>
      </c>
      <c r="C285" s="227"/>
      <c r="D285" s="229"/>
      <c r="E285" s="124">
        <v>2593.63</v>
      </c>
      <c r="F285" s="125">
        <v>84.26</v>
      </c>
      <c r="G285" s="124">
        <v>8454.34</v>
      </c>
      <c r="H285" s="126">
        <v>44373</v>
      </c>
      <c r="J285" s="32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3">
        <f t="shared" si="14"/>
        <v>5776.45</v>
      </c>
    </row>
    <row r="286" spans="1:14" ht="15" customHeight="1" thickBot="1">
      <c r="A286" s="11" t="str">
        <f t="shared" si="13"/>
        <v>M762611 13</v>
      </c>
      <c r="B286" s="3" t="s">
        <v>195</v>
      </c>
      <c r="C286" s="226">
        <v>13</v>
      </c>
      <c r="D286" s="228">
        <v>5776.45</v>
      </c>
      <c r="E286" s="124">
        <v>2761.14</v>
      </c>
      <c r="F286" s="125" t="s">
        <v>100</v>
      </c>
      <c r="G286" s="124">
        <v>8537.59</v>
      </c>
      <c r="H286" s="126">
        <v>44393</v>
      </c>
      <c r="I286" s="43">
        <v>44393</v>
      </c>
      <c r="J286" s="32">
        <f t="shared" si="15"/>
        <v>44378</v>
      </c>
      <c r="L286" s="11" t="str">
        <f>IF(I286&lt;&gt;"",IF(SUMIF(Planes!BA:BA,'Control de pagos'!A286,Planes!BC:BC)=0,"",SUMIF(Planes!BA:BA,'Control de pagos'!A286,Planes!BC:BC)),"")</f>
        <v/>
      </c>
      <c r="N286" s="63">
        <f t="shared" si="14"/>
        <v>5776.45</v>
      </c>
    </row>
    <row r="287" spans="1:14" ht="15" customHeight="1" thickBot="1">
      <c r="A287" s="11" t="str">
        <f t="shared" si="13"/>
        <v>M762611 13</v>
      </c>
      <c r="B287" s="3" t="s">
        <v>195</v>
      </c>
      <c r="C287" s="227"/>
      <c r="D287" s="229"/>
      <c r="E287" s="124">
        <v>2761.14</v>
      </c>
      <c r="F287" s="125">
        <v>85.95</v>
      </c>
      <c r="G287" s="124">
        <v>8623.5400000000009</v>
      </c>
      <c r="H287" s="126">
        <v>44403</v>
      </c>
      <c r="J287" s="32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3">
        <f t="shared" si="14"/>
        <v>5776.45</v>
      </c>
    </row>
    <row r="288" spans="1:14" ht="15" customHeight="1" thickBot="1">
      <c r="A288" s="11" t="str">
        <f t="shared" si="13"/>
        <v>M762611 14</v>
      </c>
      <c r="B288" s="3" t="s">
        <v>195</v>
      </c>
      <c r="C288" s="226">
        <v>14</v>
      </c>
      <c r="D288" s="228">
        <v>5776.45</v>
      </c>
      <c r="E288" s="124">
        <v>2940.21</v>
      </c>
      <c r="F288" s="125" t="s">
        <v>100</v>
      </c>
      <c r="G288" s="124">
        <v>8716.66</v>
      </c>
      <c r="H288" s="126">
        <v>44424</v>
      </c>
      <c r="I288" s="43">
        <v>44424</v>
      </c>
      <c r="J288" s="32">
        <f t="shared" si="15"/>
        <v>44409</v>
      </c>
      <c r="L288" s="11" t="str">
        <f>IF(I288&lt;&gt;"",IF(SUMIF(Planes!BA:BA,'Control de pagos'!A288,Planes!BC:BC)=0,"",SUMIF(Planes!BA:BA,'Control de pagos'!A288,Planes!BC:BC)),"")</f>
        <v/>
      </c>
      <c r="N288" s="63">
        <f t="shared" si="14"/>
        <v>5776.45</v>
      </c>
    </row>
    <row r="289" spans="1:14" ht="15" customHeight="1" thickBot="1">
      <c r="A289" s="11" t="str">
        <f t="shared" si="13"/>
        <v>M762611 14</v>
      </c>
      <c r="B289" s="3" t="s">
        <v>195</v>
      </c>
      <c r="C289" s="227"/>
      <c r="D289" s="229"/>
      <c r="E289" s="124">
        <v>2940.21</v>
      </c>
      <c r="F289" s="125">
        <v>87.75</v>
      </c>
      <c r="G289" s="124">
        <v>8804.41</v>
      </c>
      <c r="H289" s="126">
        <v>44434</v>
      </c>
      <c r="J289" s="32" t="str">
        <f t="shared" si="15"/>
        <v>-</v>
      </c>
      <c r="L289" s="11" t="str">
        <f>IF(I289&lt;&gt;"",IF(SUMIF(Planes!BA:BA,'Control de pagos'!A289,Planes!BC:BC)=0,"",SUMIF(Planes!BA:BA,'Control de pagos'!A289,Planes!BC:BC)),"")</f>
        <v/>
      </c>
      <c r="N289" s="63">
        <f t="shared" si="14"/>
        <v>5776.45</v>
      </c>
    </row>
    <row r="290" spans="1:14" ht="15" customHeight="1" thickBot="1">
      <c r="A290" s="11" t="str">
        <f t="shared" si="13"/>
        <v>M762611 15</v>
      </c>
      <c r="B290" s="3" t="s">
        <v>195</v>
      </c>
      <c r="C290" s="226">
        <v>15</v>
      </c>
      <c r="D290" s="228">
        <v>5776.45</v>
      </c>
      <c r="E290" s="124">
        <v>3113.51</v>
      </c>
      <c r="F290" s="125" t="s">
        <v>100</v>
      </c>
      <c r="G290" s="124">
        <v>8889.9599999999991</v>
      </c>
      <c r="H290" s="126">
        <v>44455</v>
      </c>
      <c r="I290" s="43">
        <v>44455</v>
      </c>
      <c r="J290" s="32">
        <f t="shared" si="15"/>
        <v>44440</v>
      </c>
      <c r="L290" s="11" t="str">
        <f>IF(I290&lt;&gt;"",IF(SUMIF(Planes!BA:BA,'Control de pagos'!A290,Planes!BC:BC)=0,"",SUMIF(Planes!BA:BA,'Control de pagos'!A290,Planes!BC:BC)),"")</f>
        <v/>
      </c>
      <c r="N290" s="63">
        <f t="shared" si="14"/>
        <v>5776.45</v>
      </c>
    </row>
    <row r="291" spans="1:14" ht="15" customHeight="1" thickBot="1">
      <c r="A291" s="11" t="str">
        <f t="shared" si="13"/>
        <v>M762611 15</v>
      </c>
      <c r="B291" s="3" t="s">
        <v>195</v>
      </c>
      <c r="C291" s="227"/>
      <c r="D291" s="229"/>
      <c r="E291" s="124">
        <v>3113.51</v>
      </c>
      <c r="F291" s="125">
        <v>89.49</v>
      </c>
      <c r="G291" s="124">
        <v>8979.4500000000007</v>
      </c>
      <c r="H291" s="126">
        <v>44465</v>
      </c>
      <c r="J291" s="32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3">
        <f t="shared" si="14"/>
        <v>5776.45</v>
      </c>
    </row>
    <row r="292" spans="1:14" ht="15" customHeight="1" thickBot="1">
      <c r="A292" s="11" t="str">
        <f t="shared" si="13"/>
        <v>M762611 16</v>
      </c>
      <c r="B292" s="3" t="s">
        <v>195</v>
      </c>
      <c r="C292" s="226">
        <v>16</v>
      </c>
      <c r="D292" s="228">
        <v>5776.45</v>
      </c>
      <c r="E292" s="124">
        <v>3281.02</v>
      </c>
      <c r="F292" s="125" t="s">
        <v>100</v>
      </c>
      <c r="G292" s="124">
        <v>9057.4699999999993</v>
      </c>
      <c r="H292" s="126">
        <v>44485</v>
      </c>
      <c r="J292" s="32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3">
        <f t="shared" si="14"/>
        <v>5776.45</v>
      </c>
    </row>
    <row r="293" spans="1:14" ht="15" customHeight="1" thickBot="1">
      <c r="A293" s="11" t="str">
        <f t="shared" si="13"/>
        <v>M762611 16</v>
      </c>
      <c r="B293" s="3" t="s">
        <v>195</v>
      </c>
      <c r="C293" s="227"/>
      <c r="D293" s="229"/>
      <c r="E293" s="124">
        <v>3281.02</v>
      </c>
      <c r="F293" s="125">
        <v>91.18</v>
      </c>
      <c r="G293" s="124">
        <v>9148.65</v>
      </c>
      <c r="H293" s="126">
        <v>44495</v>
      </c>
      <c r="J293" s="32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3">
        <f t="shared" si="14"/>
        <v>5776.45</v>
      </c>
    </row>
    <row r="294" spans="1:14" ht="15" customHeight="1" thickBot="1">
      <c r="A294" s="11" t="str">
        <f t="shared" si="13"/>
        <v>M762611 17</v>
      </c>
      <c r="B294" s="3" t="s">
        <v>195</v>
      </c>
      <c r="C294" s="226">
        <v>17</v>
      </c>
      <c r="D294" s="228">
        <v>5776.45</v>
      </c>
      <c r="E294" s="124">
        <v>3460.09</v>
      </c>
      <c r="F294" s="125" t="s">
        <v>100</v>
      </c>
      <c r="G294" s="124">
        <v>9236.5400000000009</v>
      </c>
      <c r="H294" s="126">
        <v>44516</v>
      </c>
      <c r="J294" s="32" t="str">
        <f t="shared" si="15"/>
        <v>-</v>
      </c>
      <c r="L294" s="11" t="str">
        <f>IF(I294&lt;&gt;"",IF(SUMIF(Planes!BA:BA,'Control de pagos'!A294,Planes!BC:BC)=0,"",SUMIF(Planes!BA:BA,'Control de pagos'!A294,Planes!BC:BC)),"")</f>
        <v/>
      </c>
      <c r="N294" s="63">
        <f t="shared" si="14"/>
        <v>5776.45</v>
      </c>
    </row>
    <row r="295" spans="1:14" ht="15" customHeight="1" thickBot="1">
      <c r="A295" s="11" t="str">
        <f t="shared" si="13"/>
        <v>M762611 17</v>
      </c>
      <c r="B295" s="3" t="s">
        <v>195</v>
      </c>
      <c r="C295" s="227"/>
      <c r="D295" s="229"/>
      <c r="E295" s="124">
        <v>3460.09</v>
      </c>
      <c r="F295" s="125">
        <v>92.98</v>
      </c>
      <c r="G295" s="124">
        <v>9329.52</v>
      </c>
      <c r="H295" s="126">
        <v>44526</v>
      </c>
      <c r="I295" s="43">
        <v>44526</v>
      </c>
      <c r="J295" s="32">
        <f t="shared" si="15"/>
        <v>44501</v>
      </c>
      <c r="L295" s="11" t="str">
        <f>IF(I295&lt;&gt;"",IF(SUMIF(Planes!BA:BA,'Control de pagos'!A295,Planes!BC:BC)=0,"",SUMIF(Planes!BA:BA,'Control de pagos'!A295,Planes!BC:BC)),"")</f>
        <v/>
      </c>
      <c r="N295" s="63">
        <f t="shared" si="14"/>
        <v>5776.45</v>
      </c>
    </row>
    <row r="296" spans="1:14" ht="15" customHeight="1" thickBot="1">
      <c r="A296" s="11" t="str">
        <f t="shared" si="13"/>
        <v>M762611 18</v>
      </c>
      <c r="B296" s="3" t="s">
        <v>195</v>
      </c>
      <c r="C296" s="226">
        <v>18</v>
      </c>
      <c r="D296" s="228">
        <v>5776.45</v>
      </c>
      <c r="E296" s="124">
        <v>3627.61</v>
      </c>
      <c r="F296" s="125" t="s">
        <v>100</v>
      </c>
      <c r="G296" s="124">
        <v>9404.06</v>
      </c>
      <c r="H296" s="126">
        <v>44546</v>
      </c>
      <c r="J296" s="32" t="str">
        <f t="shared" si="15"/>
        <v>-</v>
      </c>
      <c r="L296" s="11" t="str">
        <f>IF(I296&lt;&gt;"",IF(SUMIF(Planes!BA:BA,'Control de pagos'!A296,Planes!BC:BC)=0,"",SUMIF(Planes!BA:BA,'Control de pagos'!A296,Planes!BC:BC)),"")</f>
        <v/>
      </c>
      <c r="N296" s="63">
        <f t="shared" si="14"/>
        <v>5776.45</v>
      </c>
    </row>
    <row r="297" spans="1:14" ht="15" customHeight="1" thickBot="1">
      <c r="A297" s="11" t="str">
        <f t="shared" si="13"/>
        <v>M762611 18</v>
      </c>
      <c r="B297" s="3" t="s">
        <v>195</v>
      </c>
      <c r="C297" s="227"/>
      <c r="D297" s="229"/>
      <c r="E297" s="124">
        <v>3627.61</v>
      </c>
      <c r="F297" s="125">
        <v>94.67</v>
      </c>
      <c r="G297" s="124">
        <v>9498.73</v>
      </c>
      <c r="H297" s="126">
        <v>44556</v>
      </c>
      <c r="I297" s="43">
        <v>44546</v>
      </c>
      <c r="J297" s="32">
        <f t="shared" si="15"/>
        <v>44531</v>
      </c>
      <c r="L297" s="11" t="str">
        <f>IF(I297&lt;&gt;"",IF(SUMIF(Planes!BA:BA,'Control de pagos'!A297,Planes!BC:BC)=0,"",SUMIF(Planes!BA:BA,'Control de pagos'!A297,Planes!BC:BC)),"")</f>
        <v/>
      </c>
      <c r="N297" s="63">
        <f t="shared" si="14"/>
        <v>5776.45</v>
      </c>
    </row>
    <row r="298" spans="1:14" ht="15" customHeight="1" thickBot="1">
      <c r="A298" s="11" t="str">
        <f t="shared" ref="A298:A361" si="16">B298&amp;" "&amp;IF(C298="",C297,C298)</f>
        <v>M762611 19</v>
      </c>
      <c r="B298" s="3" t="s">
        <v>195</v>
      </c>
      <c r="C298" s="226">
        <v>19</v>
      </c>
      <c r="D298" s="228">
        <v>5776.45</v>
      </c>
      <c r="E298" s="124">
        <v>3806.68</v>
      </c>
      <c r="F298" s="125" t="s">
        <v>100</v>
      </c>
      <c r="G298" s="124">
        <v>9583.1299999999992</v>
      </c>
      <c r="H298" s="126">
        <v>44577</v>
      </c>
      <c r="J298" s="32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3">
        <f t="shared" si="14"/>
        <v>5776.45</v>
      </c>
    </row>
    <row r="299" spans="1:14" ht="15" customHeight="1" thickBot="1">
      <c r="A299" s="11" t="str">
        <f t="shared" si="16"/>
        <v>M762611 19</v>
      </c>
      <c r="B299" s="3" t="s">
        <v>195</v>
      </c>
      <c r="C299" s="227"/>
      <c r="D299" s="229"/>
      <c r="E299" s="124">
        <v>3806.68</v>
      </c>
      <c r="F299" s="125">
        <v>96.47</v>
      </c>
      <c r="G299" s="124">
        <v>9679.6</v>
      </c>
      <c r="H299" s="126">
        <v>44587</v>
      </c>
      <c r="J299" s="32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3">
        <f t="shared" si="14"/>
        <v>5776.45</v>
      </c>
    </row>
    <row r="300" spans="1:14" ht="15" customHeight="1" thickBot="1">
      <c r="A300" s="11" t="str">
        <f t="shared" si="16"/>
        <v>M762611 20</v>
      </c>
      <c r="B300" s="3" t="s">
        <v>195</v>
      </c>
      <c r="C300" s="226">
        <v>20</v>
      </c>
      <c r="D300" s="228">
        <v>5776.45</v>
      </c>
      <c r="E300" s="124">
        <v>3979.97</v>
      </c>
      <c r="F300" s="125" t="s">
        <v>100</v>
      </c>
      <c r="G300" s="124">
        <v>9756.42</v>
      </c>
      <c r="H300" s="126">
        <v>44608</v>
      </c>
      <c r="J300" s="32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3">
        <f t="shared" si="14"/>
        <v>5776.45</v>
      </c>
    </row>
    <row r="301" spans="1:14" ht="15" customHeight="1" thickBot="1">
      <c r="A301" s="11" t="str">
        <f t="shared" si="16"/>
        <v>M762611 20</v>
      </c>
      <c r="B301" s="3" t="s">
        <v>195</v>
      </c>
      <c r="C301" s="227"/>
      <c r="D301" s="229"/>
      <c r="E301" s="124">
        <v>3979.97</v>
      </c>
      <c r="F301" s="125">
        <v>98.21</v>
      </c>
      <c r="G301" s="124">
        <v>9854.6299999999992</v>
      </c>
      <c r="H301" s="126">
        <v>44618</v>
      </c>
      <c r="J301" s="32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3">
        <f t="shared" si="14"/>
        <v>5776.45</v>
      </c>
    </row>
    <row r="302" spans="1:14" ht="15" customHeight="1" thickBot="1">
      <c r="A302" s="11" t="str">
        <f t="shared" si="16"/>
        <v>M762611 21</v>
      </c>
      <c r="B302" s="3" t="s">
        <v>195</v>
      </c>
      <c r="C302" s="190">
        <v>21</v>
      </c>
      <c r="D302" s="202">
        <v>5776.45</v>
      </c>
      <c r="E302" s="96">
        <v>4135.9399999999996</v>
      </c>
      <c r="F302" s="91" t="s">
        <v>100</v>
      </c>
      <c r="G302" s="96">
        <v>9912.39</v>
      </c>
      <c r="H302" s="94">
        <v>44636</v>
      </c>
      <c r="I302" s="43">
        <v>44636</v>
      </c>
      <c r="J302" s="32">
        <f t="shared" si="15"/>
        <v>44621</v>
      </c>
      <c r="L302" s="11" t="str">
        <f>IF(I302&lt;&gt;"",IF(SUMIF(Planes!BA:BA,'Control de pagos'!A302,Planes!BC:BC)=0,"",SUMIF(Planes!BA:BA,'Control de pagos'!A302,Planes!BC:BC)),"")</f>
        <v/>
      </c>
      <c r="N302" s="63">
        <f t="shared" si="14"/>
        <v>5776.45</v>
      </c>
    </row>
    <row r="303" spans="1:14" ht="15" customHeight="1" thickBot="1">
      <c r="A303" s="11" t="str">
        <f t="shared" si="16"/>
        <v>M762611 21</v>
      </c>
      <c r="B303" s="3" t="s">
        <v>195</v>
      </c>
      <c r="C303" s="192"/>
      <c r="D303" s="203"/>
      <c r="E303" s="96">
        <v>4135.9399999999996</v>
      </c>
      <c r="F303" s="91">
        <v>99.78</v>
      </c>
      <c r="G303" s="96">
        <v>10012.17</v>
      </c>
      <c r="H303" s="94">
        <v>44646</v>
      </c>
      <c r="J303" s="32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3">
        <f t="shared" si="14"/>
        <v>5776.45</v>
      </c>
    </row>
    <row r="304" spans="1:14" ht="15" customHeight="1" thickBot="1">
      <c r="A304" s="11" t="str">
        <f t="shared" si="16"/>
        <v>M762611 22</v>
      </c>
      <c r="B304" s="3" t="s">
        <v>195</v>
      </c>
      <c r="C304" s="190">
        <v>22</v>
      </c>
      <c r="D304" s="202">
        <v>5776.45</v>
      </c>
      <c r="E304" s="96">
        <v>4326.5600000000004</v>
      </c>
      <c r="F304" s="91" t="s">
        <v>100</v>
      </c>
      <c r="G304" s="96">
        <v>10103.01</v>
      </c>
      <c r="H304" s="94">
        <v>44667</v>
      </c>
      <c r="J304" s="32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3">
        <f t="shared" si="14"/>
        <v>5776.45</v>
      </c>
    </row>
    <row r="305" spans="1:14" ht="15" customHeight="1" thickBot="1">
      <c r="A305" s="11" t="str">
        <f t="shared" si="16"/>
        <v>M762611 22</v>
      </c>
      <c r="B305" s="3" t="s">
        <v>195</v>
      </c>
      <c r="C305" s="192"/>
      <c r="D305" s="203"/>
      <c r="E305" s="96">
        <v>4326.5600000000004</v>
      </c>
      <c r="F305" s="91">
        <v>101.7</v>
      </c>
      <c r="G305" s="96">
        <v>10204.709999999999</v>
      </c>
      <c r="H305" s="94">
        <v>44677</v>
      </c>
      <c r="J305" s="32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3">
        <f t="shared" si="14"/>
        <v>5776.45</v>
      </c>
    </row>
    <row r="306" spans="1:14" ht="15" customHeight="1" thickBot="1">
      <c r="A306" s="11" t="str">
        <f t="shared" si="16"/>
        <v>M762611 23</v>
      </c>
      <c r="B306" s="3" t="s">
        <v>195</v>
      </c>
      <c r="C306" s="190">
        <v>23</v>
      </c>
      <c r="D306" s="202">
        <v>5776.45</v>
      </c>
      <c r="E306" s="96">
        <v>4494.08</v>
      </c>
      <c r="F306" s="91" t="s">
        <v>100</v>
      </c>
      <c r="G306" s="96">
        <v>10270.530000000001</v>
      </c>
      <c r="H306" s="94">
        <v>44697</v>
      </c>
      <c r="J306" s="32" t="str">
        <f t="shared" si="15"/>
        <v>-</v>
      </c>
      <c r="L306" s="11" t="str">
        <f>IF(I306&lt;&gt;"",IF(SUMIF(Planes!BA:BA,'Control de pagos'!A306,Planes!BC:BC)=0,"",SUMIF(Planes!BA:BA,'Control de pagos'!A306,Planes!BC:BC)),"")</f>
        <v/>
      </c>
      <c r="N306" s="63">
        <f t="shared" si="14"/>
        <v>5776.45</v>
      </c>
    </row>
    <row r="307" spans="1:14" ht="15" customHeight="1" thickBot="1">
      <c r="A307" s="11" t="str">
        <f t="shared" si="16"/>
        <v>M762611 23</v>
      </c>
      <c r="B307" s="3" t="s">
        <v>195</v>
      </c>
      <c r="C307" s="192"/>
      <c r="D307" s="203"/>
      <c r="E307" s="96">
        <v>4494.08</v>
      </c>
      <c r="F307" s="91">
        <v>103.39</v>
      </c>
      <c r="G307" s="96">
        <v>10373.92</v>
      </c>
      <c r="H307" s="94">
        <v>44707</v>
      </c>
      <c r="I307" s="43">
        <v>44707</v>
      </c>
      <c r="J307" s="32">
        <f t="shared" si="15"/>
        <v>44682</v>
      </c>
      <c r="L307" s="11" t="str">
        <f>IF(I307&lt;&gt;"",IF(SUMIF(Planes!BA:BA,'Control de pagos'!A307,Planes!BC:BC)=0,"",SUMIF(Planes!BA:BA,'Control de pagos'!A307,Planes!BC:BC)),"")</f>
        <v/>
      </c>
      <c r="N307" s="63">
        <f t="shared" si="14"/>
        <v>5776.45</v>
      </c>
    </row>
    <row r="308" spans="1:14" ht="15" customHeight="1" thickBot="1">
      <c r="A308" s="11" t="str">
        <f t="shared" si="16"/>
        <v>M762611 24</v>
      </c>
      <c r="B308" s="3" t="s">
        <v>195</v>
      </c>
      <c r="C308" s="190">
        <v>24</v>
      </c>
      <c r="D308" s="202">
        <v>5776.45</v>
      </c>
      <c r="E308" s="96">
        <v>4673.1499999999996</v>
      </c>
      <c r="F308" s="91" t="s">
        <v>100</v>
      </c>
      <c r="G308" s="96">
        <v>10449.6</v>
      </c>
      <c r="H308" s="94">
        <v>44728</v>
      </c>
      <c r="J308" s="32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3">
        <f t="shared" si="14"/>
        <v>5776.45</v>
      </c>
    </row>
    <row r="309" spans="1:14" ht="15" customHeight="1" thickBot="1">
      <c r="A309" s="11" t="str">
        <f t="shared" si="16"/>
        <v>M762611 24</v>
      </c>
      <c r="B309" s="3" t="s">
        <v>195</v>
      </c>
      <c r="C309" s="192"/>
      <c r="D309" s="203"/>
      <c r="E309" s="96">
        <v>4673.1499999999996</v>
      </c>
      <c r="F309" s="91">
        <v>105.19</v>
      </c>
      <c r="G309" s="96">
        <v>10554.79</v>
      </c>
      <c r="H309" s="94">
        <v>44738</v>
      </c>
      <c r="J309" s="32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3">
        <f t="shared" si="14"/>
        <v>5776.45</v>
      </c>
    </row>
    <row r="310" spans="1:14" ht="15" customHeight="1" thickBot="1">
      <c r="A310" s="11" t="str">
        <f t="shared" si="16"/>
        <v>M762611 25</v>
      </c>
      <c r="B310" s="3" t="s">
        <v>195</v>
      </c>
      <c r="C310" s="190">
        <v>25</v>
      </c>
      <c r="D310" s="202">
        <v>5776.45</v>
      </c>
      <c r="E310" s="96">
        <v>4840.67</v>
      </c>
      <c r="F310" s="91" t="s">
        <v>100</v>
      </c>
      <c r="G310" s="96">
        <v>10617.12</v>
      </c>
      <c r="H310" s="94">
        <v>44758</v>
      </c>
      <c r="I310" s="43">
        <v>44758</v>
      </c>
      <c r="J310" s="32">
        <f t="shared" si="15"/>
        <v>44743</v>
      </c>
      <c r="L310" s="11" t="str">
        <f>IF(I310&lt;&gt;"",IF(SUMIF(Planes!BA:BA,'Control de pagos'!A310,Planes!BC:BC)=0,"",SUMIF(Planes!BA:BA,'Control de pagos'!A310,Planes!BC:BC)),"")</f>
        <v/>
      </c>
      <c r="N310" s="63">
        <f t="shared" si="14"/>
        <v>5776.45</v>
      </c>
    </row>
    <row r="311" spans="1:14" ht="15" customHeight="1" thickBot="1">
      <c r="A311" s="11" t="str">
        <f t="shared" si="16"/>
        <v>M762611 25</v>
      </c>
      <c r="B311" s="3" t="s">
        <v>195</v>
      </c>
      <c r="C311" s="192"/>
      <c r="D311" s="203"/>
      <c r="E311" s="96">
        <v>4840.67</v>
      </c>
      <c r="F311" s="91">
        <v>106.88</v>
      </c>
      <c r="G311" s="96">
        <v>10724</v>
      </c>
      <c r="H311" s="94">
        <v>44768</v>
      </c>
      <c r="J311" s="32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3">
        <f t="shared" si="14"/>
        <v>5776.45</v>
      </c>
    </row>
    <row r="312" spans="1:14" ht="15" customHeight="1" thickBot="1">
      <c r="A312" s="11" t="str">
        <f t="shared" si="16"/>
        <v>M762611 26</v>
      </c>
      <c r="B312" s="3" t="s">
        <v>195</v>
      </c>
      <c r="C312" s="248">
        <v>26</v>
      </c>
      <c r="D312" s="250">
        <v>5776.45</v>
      </c>
      <c r="E312" s="96">
        <v>5019.74</v>
      </c>
      <c r="F312" s="91" t="s">
        <v>100</v>
      </c>
      <c r="G312" s="96">
        <v>10796.19</v>
      </c>
      <c r="H312" s="94">
        <v>44789</v>
      </c>
      <c r="J312" s="32" t="str">
        <f t="shared" si="15"/>
        <v>-</v>
      </c>
      <c r="L312" s="11" t="str">
        <f>IF(I312&lt;&gt;"",IF(SUMIF(Planes!BA:BA,'Control de pagos'!A312,Planes!BC:BC)=0,"",SUMIF(Planes!BA:BA,'Control de pagos'!A312,Planes!BC:BC)),"")</f>
        <v/>
      </c>
      <c r="N312" s="63">
        <f t="shared" si="14"/>
        <v>5776.45</v>
      </c>
    </row>
    <row r="313" spans="1:14" ht="15" customHeight="1" thickBot="1">
      <c r="A313" s="11" t="str">
        <f t="shared" si="16"/>
        <v>M762611 26</v>
      </c>
      <c r="B313" s="3" t="s">
        <v>195</v>
      </c>
      <c r="C313" s="249"/>
      <c r="D313" s="251"/>
      <c r="E313" s="252">
        <v>5019.74</v>
      </c>
      <c r="F313" s="253">
        <v>108.68</v>
      </c>
      <c r="G313" s="252">
        <v>10904.87</v>
      </c>
      <c r="H313" s="254">
        <v>44799</v>
      </c>
      <c r="I313" s="43">
        <v>44799</v>
      </c>
      <c r="J313" s="32">
        <f t="shared" si="15"/>
        <v>44774</v>
      </c>
      <c r="L313" s="11" t="str">
        <f>IF(I313&lt;&gt;"",IF(SUMIF(Planes!BA:BA,'Control de pagos'!A313,Planes!BC:BC)=0,"",SUMIF(Planes!BA:BA,'Control de pagos'!A313,Planes!BC:BC)),"")</f>
        <v/>
      </c>
      <c r="N313" s="63">
        <f t="shared" si="14"/>
        <v>5776.45</v>
      </c>
    </row>
    <row r="314" spans="1:14" ht="15" customHeight="1" thickBot="1">
      <c r="A314" s="11" t="str">
        <f t="shared" si="16"/>
        <v>M762611 27</v>
      </c>
      <c r="B314" s="3" t="s">
        <v>195</v>
      </c>
      <c r="C314" s="190">
        <v>27</v>
      </c>
      <c r="D314" s="202">
        <v>5776.45</v>
      </c>
      <c r="E314" s="96">
        <v>5193.03</v>
      </c>
      <c r="F314" s="91" t="s">
        <v>100</v>
      </c>
      <c r="G314" s="96">
        <v>10969.48</v>
      </c>
      <c r="H314" s="94">
        <v>44820</v>
      </c>
      <c r="J314" s="32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3">
        <f t="shared" si="14"/>
        <v>5776.45</v>
      </c>
    </row>
    <row r="315" spans="1:14" ht="15" customHeight="1" thickBot="1">
      <c r="A315" s="11" t="str">
        <f t="shared" si="16"/>
        <v>M762611 27</v>
      </c>
      <c r="B315" s="3" t="s">
        <v>195</v>
      </c>
      <c r="C315" s="192"/>
      <c r="D315" s="203"/>
      <c r="E315" s="96">
        <v>5193.03</v>
      </c>
      <c r="F315" s="91">
        <v>110.43</v>
      </c>
      <c r="G315" s="96">
        <v>11079.91</v>
      </c>
      <c r="H315" s="94">
        <v>44830</v>
      </c>
      <c r="J315" s="32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3">
        <f t="shared" si="14"/>
        <v>5776.45</v>
      </c>
    </row>
    <row r="316" spans="1:14" ht="15" customHeight="1" thickBot="1">
      <c r="A316" s="11" t="str">
        <f t="shared" si="16"/>
        <v>M762611 28</v>
      </c>
      <c r="B316" s="3" t="s">
        <v>195</v>
      </c>
      <c r="C316" s="190">
        <v>28</v>
      </c>
      <c r="D316" s="202">
        <v>5776.45</v>
      </c>
      <c r="E316" s="96">
        <v>5360.55</v>
      </c>
      <c r="F316" s="91" t="s">
        <v>100</v>
      </c>
      <c r="G316" s="96">
        <v>11137</v>
      </c>
      <c r="H316" s="94">
        <v>44850</v>
      </c>
      <c r="J316" s="32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3">
        <f t="shared" si="14"/>
        <v>5776.45</v>
      </c>
    </row>
    <row r="317" spans="1:14" ht="15" customHeight="1" thickBot="1">
      <c r="A317" s="11" t="str">
        <f t="shared" si="16"/>
        <v>M762611 28</v>
      </c>
      <c r="B317" s="3" t="s">
        <v>195</v>
      </c>
      <c r="C317" s="192"/>
      <c r="D317" s="203"/>
      <c r="E317" s="96">
        <v>5360.55</v>
      </c>
      <c r="F317" s="91">
        <v>112.11</v>
      </c>
      <c r="G317" s="96">
        <v>11249.11</v>
      </c>
      <c r="H317" s="94">
        <v>44860</v>
      </c>
      <c r="J317" s="32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3">
        <f t="shared" si="14"/>
        <v>5776.45</v>
      </c>
    </row>
    <row r="318" spans="1:14" ht="15" customHeight="1" thickBot="1">
      <c r="A318" s="11" t="str">
        <f t="shared" si="16"/>
        <v>M762611 29</v>
      </c>
      <c r="B318" s="3" t="s">
        <v>195</v>
      </c>
      <c r="C318" s="190">
        <v>29</v>
      </c>
      <c r="D318" s="202">
        <v>5776.45</v>
      </c>
      <c r="E318" s="96">
        <v>5539.62</v>
      </c>
      <c r="F318" s="91" t="s">
        <v>100</v>
      </c>
      <c r="G318" s="96">
        <v>11316.07</v>
      </c>
      <c r="H318" s="94">
        <v>44881</v>
      </c>
      <c r="J318" s="32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3">
        <f t="shared" si="14"/>
        <v>5776.45</v>
      </c>
    </row>
    <row r="319" spans="1:14" ht="15" customHeight="1" thickBot="1">
      <c r="A319" s="11" t="str">
        <f t="shared" si="16"/>
        <v>M762611 29</v>
      </c>
      <c r="B319" s="3" t="s">
        <v>195</v>
      </c>
      <c r="C319" s="192"/>
      <c r="D319" s="203"/>
      <c r="E319" s="96">
        <v>5539.62</v>
      </c>
      <c r="F319" s="91">
        <v>113.92</v>
      </c>
      <c r="G319" s="96">
        <v>11429.99</v>
      </c>
      <c r="H319" s="94">
        <v>44891</v>
      </c>
      <c r="J319" s="32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3">
        <f t="shared" si="14"/>
        <v>5776.45</v>
      </c>
    </row>
    <row r="320" spans="1:14" ht="15" customHeight="1" thickBot="1">
      <c r="A320" s="11" t="str">
        <f t="shared" si="16"/>
        <v>M762611 30</v>
      </c>
      <c r="B320" s="3" t="s">
        <v>195</v>
      </c>
      <c r="C320" s="190">
        <v>30</v>
      </c>
      <c r="D320" s="202">
        <v>5776.45</v>
      </c>
      <c r="E320" s="96">
        <v>5707.13</v>
      </c>
      <c r="F320" s="91" t="s">
        <v>100</v>
      </c>
      <c r="G320" s="96">
        <v>11483.58</v>
      </c>
      <c r="H320" s="94">
        <v>44911</v>
      </c>
      <c r="J320" s="32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3">
        <f t="shared" si="14"/>
        <v>5776.45</v>
      </c>
    </row>
    <row r="321" spans="1:14" ht="15" customHeight="1" thickBot="1">
      <c r="A321" s="11" t="str">
        <f t="shared" si="16"/>
        <v>M762611 30</v>
      </c>
      <c r="B321" s="3" t="s">
        <v>195</v>
      </c>
      <c r="C321" s="192"/>
      <c r="D321" s="203"/>
      <c r="E321" s="96">
        <v>5707.13</v>
      </c>
      <c r="F321" s="91">
        <v>115.6</v>
      </c>
      <c r="G321" s="96">
        <v>11599.18</v>
      </c>
      <c r="H321" s="94">
        <v>44921</v>
      </c>
      <c r="J321" s="32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3">
        <f t="shared" si="14"/>
        <v>5776.45</v>
      </c>
    </row>
    <row r="322" spans="1:14" ht="15" customHeight="1" thickBot="1">
      <c r="A322" s="11" t="str">
        <f t="shared" si="16"/>
        <v>M762611 31</v>
      </c>
      <c r="B322" s="3" t="s">
        <v>195</v>
      </c>
      <c r="C322" s="190">
        <v>31</v>
      </c>
      <c r="D322" s="202">
        <v>5776.45</v>
      </c>
      <c r="E322" s="96">
        <v>5886.2</v>
      </c>
      <c r="F322" s="91" t="s">
        <v>100</v>
      </c>
      <c r="G322" s="96">
        <v>11662.65</v>
      </c>
      <c r="H322" s="94">
        <v>44942</v>
      </c>
      <c r="J322" s="32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3">
        <f t="shared" si="14"/>
        <v>5776.45</v>
      </c>
    </row>
    <row r="323" spans="1:14" ht="15" customHeight="1" thickBot="1">
      <c r="A323" s="11" t="str">
        <f t="shared" si="16"/>
        <v>M762611 31</v>
      </c>
      <c r="B323" s="3" t="s">
        <v>195</v>
      </c>
      <c r="C323" s="192"/>
      <c r="D323" s="203"/>
      <c r="E323" s="96">
        <v>5886.2</v>
      </c>
      <c r="F323" s="91">
        <v>117.4</v>
      </c>
      <c r="G323" s="96">
        <v>11780.05</v>
      </c>
      <c r="H323" s="94">
        <v>44952</v>
      </c>
      <c r="J323" s="32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3">
        <f t="shared" si="14"/>
        <v>5776.45</v>
      </c>
    </row>
    <row r="324" spans="1:14" ht="15" customHeight="1" thickBot="1">
      <c r="A324" s="11" t="str">
        <f t="shared" si="16"/>
        <v>M762611 32</v>
      </c>
      <c r="B324" s="3" t="s">
        <v>195</v>
      </c>
      <c r="C324" s="190">
        <v>32</v>
      </c>
      <c r="D324" s="202">
        <v>5776.45</v>
      </c>
      <c r="E324" s="96">
        <v>6059.5</v>
      </c>
      <c r="F324" s="91" t="s">
        <v>100</v>
      </c>
      <c r="G324" s="96">
        <v>11835.95</v>
      </c>
      <c r="H324" s="94">
        <v>44973</v>
      </c>
      <c r="J324" s="32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3">
        <f t="shared" ref="N324:N387" si="17">IF(D324=0,D323,D324)</f>
        <v>5776.45</v>
      </c>
    </row>
    <row r="325" spans="1:14" ht="15" customHeight="1" thickBot="1">
      <c r="A325" s="11" t="str">
        <f t="shared" si="16"/>
        <v>M762611 32</v>
      </c>
      <c r="B325" s="3" t="s">
        <v>195</v>
      </c>
      <c r="C325" s="192"/>
      <c r="D325" s="203"/>
      <c r="E325" s="96">
        <v>6059.5</v>
      </c>
      <c r="F325" s="91">
        <v>119.15</v>
      </c>
      <c r="G325" s="96">
        <v>11955.1</v>
      </c>
      <c r="H325" s="94">
        <v>44983</v>
      </c>
      <c r="J325" s="32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3">
        <f t="shared" si="17"/>
        <v>5776.45</v>
      </c>
    </row>
    <row r="326" spans="1:14" ht="15" customHeight="1" thickBot="1">
      <c r="A326" s="11" t="str">
        <f t="shared" si="16"/>
        <v>M762611 33</v>
      </c>
      <c r="B326" s="3" t="s">
        <v>195</v>
      </c>
      <c r="C326" s="190">
        <v>33</v>
      </c>
      <c r="D326" s="202">
        <v>5776.45</v>
      </c>
      <c r="E326" s="96">
        <v>6215.46</v>
      </c>
      <c r="F326" s="91" t="s">
        <v>100</v>
      </c>
      <c r="G326" s="96">
        <v>11991.91</v>
      </c>
      <c r="H326" s="94">
        <v>45001</v>
      </c>
      <c r="J326" s="32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3">
        <f t="shared" si="17"/>
        <v>5776.45</v>
      </c>
    </row>
    <row r="327" spans="1:14" ht="15" customHeight="1" thickBot="1">
      <c r="A327" s="11" t="str">
        <f t="shared" si="16"/>
        <v>M762611 33</v>
      </c>
      <c r="B327" s="3" t="s">
        <v>195</v>
      </c>
      <c r="C327" s="192"/>
      <c r="D327" s="203"/>
      <c r="E327" s="96">
        <v>6215.46</v>
      </c>
      <c r="F327" s="91">
        <v>120.72</v>
      </c>
      <c r="G327" s="96">
        <v>12112.63</v>
      </c>
      <c r="H327" s="94">
        <v>45011</v>
      </c>
      <c r="J327" s="32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3">
        <f t="shared" si="17"/>
        <v>5776.45</v>
      </c>
    </row>
    <row r="328" spans="1:14" ht="15" customHeight="1" thickBot="1">
      <c r="A328" s="11" t="str">
        <f t="shared" si="16"/>
        <v>M762611 34</v>
      </c>
      <c r="B328" s="3" t="s">
        <v>195</v>
      </c>
      <c r="C328" s="190">
        <v>34</v>
      </c>
      <c r="D328" s="202">
        <v>5776.45</v>
      </c>
      <c r="E328" s="96">
        <v>6406.08</v>
      </c>
      <c r="F328" s="91" t="s">
        <v>100</v>
      </c>
      <c r="G328" s="96">
        <v>12182.53</v>
      </c>
      <c r="H328" s="94">
        <v>45032</v>
      </c>
      <c r="J328" s="32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3">
        <f t="shared" si="17"/>
        <v>5776.45</v>
      </c>
    </row>
    <row r="329" spans="1:14" ht="15" customHeight="1" thickBot="1">
      <c r="A329" s="11" t="str">
        <f t="shared" si="16"/>
        <v>M762611 34</v>
      </c>
      <c r="B329" s="3" t="s">
        <v>195</v>
      </c>
      <c r="C329" s="192"/>
      <c r="D329" s="203"/>
      <c r="E329" s="96">
        <v>6406.08</v>
      </c>
      <c r="F329" s="91">
        <v>122.64</v>
      </c>
      <c r="G329" s="96">
        <v>12305.17</v>
      </c>
      <c r="H329" s="94">
        <v>45042</v>
      </c>
      <c r="J329" s="32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3">
        <f t="shared" si="17"/>
        <v>5776.45</v>
      </c>
    </row>
    <row r="330" spans="1:14" ht="15" customHeight="1" thickBot="1">
      <c r="A330" s="11" t="str">
        <f t="shared" si="16"/>
        <v>M762611 35</v>
      </c>
      <c r="B330" s="3" t="s">
        <v>195</v>
      </c>
      <c r="C330" s="190">
        <v>35</v>
      </c>
      <c r="D330" s="202">
        <v>5776.45</v>
      </c>
      <c r="E330" s="96">
        <v>6573.6</v>
      </c>
      <c r="F330" s="91" t="s">
        <v>100</v>
      </c>
      <c r="G330" s="96">
        <v>12350.05</v>
      </c>
      <c r="H330" s="94">
        <v>45062</v>
      </c>
      <c r="J330" s="32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3">
        <f t="shared" si="17"/>
        <v>5776.45</v>
      </c>
    </row>
    <row r="331" spans="1:14" ht="15" customHeight="1" thickBot="1">
      <c r="A331" s="11" t="str">
        <f t="shared" si="16"/>
        <v>M762611 35</v>
      </c>
      <c r="B331" s="3" t="s">
        <v>195</v>
      </c>
      <c r="C331" s="192"/>
      <c r="D331" s="203"/>
      <c r="E331" s="96">
        <v>6573.6</v>
      </c>
      <c r="F331" s="91">
        <v>124.32</v>
      </c>
      <c r="G331" s="96">
        <v>12474.37</v>
      </c>
      <c r="H331" s="94">
        <v>45072</v>
      </c>
      <c r="J331" s="32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3">
        <f t="shared" si="17"/>
        <v>5776.45</v>
      </c>
    </row>
    <row r="332" spans="1:14" ht="15" customHeight="1" thickBot="1">
      <c r="A332" s="11" t="str">
        <f t="shared" si="16"/>
        <v>M762611 36</v>
      </c>
      <c r="B332" s="3" t="s">
        <v>195</v>
      </c>
      <c r="C332" s="190">
        <v>36</v>
      </c>
      <c r="D332" s="202">
        <v>5776.45</v>
      </c>
      <c r="E332" s="96">
        <v>6752.67</v>
      </c>
      <c r="F332" s="91" t="s">
        <v>100</v>
      </c>
      <c r="G332" s="96">
        <v>12529.12</v>
      </c>
      <c r="H332" s="94">
        <v>45093</v>
      </c>
      <c r="J332" s="32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3">
        <f t="shared" si="17"/>
        <v>5776.45</v>
      </c>
    </row>
    <row r="333" spans="1:14" ht="15" customHeight="1" thickBot="1">
      <c r="A333" s="11" t="str">
        <f t="shared" si="16"/>
        <v>M762611 36</v>
      </c>
      <c r="B333" s="3" t="s">
        <v>195</v>
      </c>
      <c r="C333" s="192"/>
      <c r="D333" s="203"/>
      <c r="E333" s="96">
        <v>6752.67</v>
      </c>
      <c r="F333" s="91">
        <v>126.13</v>
      </c>
      <c r="G333" s="96">
        <v>12655.25</v>
      </c>
      <c r="H333" s="94">
        <v>45103</v>
      </c>
      <c r="J333" s="32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3">
        <f t="shared" si="17"/>
        <v>5776.45</v>
      </c>
    </row>
    <row r="334" spans="1:14" ht="15" customHeight="1" thickBot="1">
      <c r="A334" s="11" t="str">
        <f t="shared" si="16"/>
        <v>M762611 37</v>
      </c>
      <c r="B334" s="3" t="s">
        <v>195</v>
      </c>
      <c r="C334" s="190">
        <v>37</v>
      </c>
      <c r="D334" s="202">
        <v>5776.45</v>
      </c>
      <c r="E334" s="96">
        <v>6920.19</v>
      </c>
      <c r="F334" s="91" t="s">
        <v>100</v>
      </c>
      <c r="G334" s="96">
        <v>12696.64</v>
      </c>
      <c r="H334" s="94">
        <v>45123</v>
      </c>
      <c r="J334" s="32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3">
        <f t="shared" si="17"/>
        <v>5776.45</v>
      </c>
    </row>
    <row r="335" spans="1:14" ht="15" customHeight="1" thickBot="1">
      <c r="A335" s="11" t="str">
        <f t="shared" si="16"/>
        <v>M762611 37</v>
      </c>
      <c r="B335" s="3" t="s">
        <v>195</v>
      </c>
      <c r="C335" s="192"/>
      <c r="D335" s="203"/>
      <c r="E335" s="96">
        <v>6920.19</v>
      </c>
      <c r="F335" s="91">
        <v>127.81</v>
      </c>
      <c r="G335" s="96">
        <v>12824.45</v>
      </c>
      <c r="H335" s="94">
        <v>45133</v>
      </c>
      <c r="J335" s="32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3">
        <f t="shared" si="17"/>
        <v>5776.45</v>
      </c>
    </row>
    <row r="336" spans="1:14" ht="15" customHeight="1" thickBot="1">
      <c r="A336" s="11" t="str">
        <f t="shared" si="16"/>
        <v>M762611 38</v>
      </c>
      <c r="B336" s="3" t="s">
        <v>195</v>
      </c>
      <c r="C336" s="190">
        <v>38</v>
      </c>
      <c r="D336" s="202">
        <v>5776.45</v>
      </c>
      <c r="E336" s="96">
        <v>7099.26</v>
      </c>
      <c r="F336" s="91" t="s">
        <v>100</v>
      </c>
      <c r="G336" s="96">
        <v>12875.71</v>
      </c>
      <c r="H336" s="94">
        <v>45154</v>
      </c>
      <c r="J336" s="32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3">
        <f t="shared" si="17"/>
        <v>5776.45</v>
      </c>
    </row>
    <row r="337" spans="1:14" ht="15" customHeight="1" thickBot="1">
      <c r="A337" s="11" t="str">
        <f t="shared" si="16"/>
        <v>M762611 38</v>
      </c>
      <c r="B337" s="3" t="s">
        <v>195</v>
      </c>
      <c r="C337" s="192"/>
      <c r="D337" s="203"/>
      <c r="E337" s="96">
        <v>7099.26</v>
      </c>
      <c r="F337" s="91">
        <v>129.62</v>
      </c>
      <c r="G337" s="96">
        <v>13005.33</v>
      </c>
      <c r="H337" s="94">
        <v>45164</v>
      </c>
      <c r="J337" s="32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3">
        <f t="shared" si="17"/>
        <v>5776.45</v>
      </c>
    </row>
    <row r="338" spans="1:14" ht="15" customHeight="1" thickBot="1">
      <c r="A338" s="11" t="str">
        <f t="shared" si="16"/>
        <v>M762611 39</v>
      </c>
      <c r="B338" s="3" t="s">
        <v>195</v>
      </c>
      <c r="C338" s="190">
        <v>39</v>
      </c>
      <c r="D338" s="202">
        <v>5776.45</v>
      </c>
      <c r="E338" s="96">
        <v>7272.55</v>
      </c>
      <c r="F338" s="91" t="s">
        <v>100</v>
      </c>
      <c r="G338" s="96">
        <v>13049</v>
      </c>
      <c r="H338" s="94">
        <v>45185</v>
      </c>
      <c r="J338" s="32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3">
        <f t="shared" si="17"/>
        <v>5776.45</v>
      </c>
    </row>
    <row r="339" spans="1:14" ht="15" customHeight="1" thickBot="1">
      <c r="A339" s="11" t="str">
        <f t="shared" si="16"/>
        <v>M762611 39</v>
      </c>
      <c r="B339" s="3" t="s">
        <v>195</v>
      </c>
      <c r="C339" s="192"/>
      <c r="D339" s="203"/>
      <c r="E339" s="96">
        <v>7272.55</v>
      </c>
      <c r="F339" s="91">
        <v>131.36000000000001</v>
      </c>
      <c r="G339" s="96">
        <v>13180.36</v>
      </c>
      <c r="H339" s="94">
        <v>45195</v>
      </c>
      <c r="J339" s="32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3">
        <f t="shared" si="17"/>
        <v>5776.45</v>
      </c>
    </row>
    <row r="340" spans="1:14" ht="15" customHeight="1" thickBot="1">
      <c r="A340" s="11" t="str">
        <f t="shared" si="16"/>
        <v>M762611 40</v>
      </c>
      <c r="B340" s="3" t="s">
        <v>195</v>
      </c>
      <c r="C340" s="190">
        <v>40</v>
      </c>
      <c r="D340" s="202">
        <v>5776.45</v>
      </c>
      <c r="E340" s="96">
        <v>7440.07</v>
      </c>
      <c r="F340" s="91" t="s">
        <v>100</v>
      </c>
      <c r="G340" s="96">
        <v>13216.52</v>
      </c>
      <c r="H340" s="94">
        <v>45215</v>
      </c>
      <c r="J340" s="32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3">
        <f t="shared" si="17"/>
        <v>5776.45</v>
      </c>
    </row>
    <row r="341" spans="1:14" ht="15" customHeight="1" thickBot="1">
      <c r="A341" s="11" t="str">
        <f t="shared" si="16"/>
        <v>M762611 40</v>
      </c>
      <c r="B341" s="3" t="s">
        <v>195</v>
      </c>
      <c r="C341" s="192"/>
      <c r="D341" s="203"/>
      <c r="E341" s="96">
        <v>7440.07</v>
      </c>
      <c r="F341" s="91">
        <v>133.05000000000001</v>
      </c>
      <c r="G341" s="96">
        <v>13349.57</v>
      </c>
      <c r="H341" s="94">
        <v>45225</v>
      </c>
      <c r="J341" s="32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3">
        <f t="shared" si="17"/>
        <v>5776.45</v>
      </c>
    </row>
    <row r="342" spans="1:14" ht="15" customHeight="1" thickBot="1">
      <c r="A342" s="11" t="str">
        <f t="shared" si="16"/>
        <v>M762611 41</v>
      </c>
      <c r="B342" s="3" t="s">
        <v>195</v>
      </c>
      <c r="C342" s="190">
        <v>41</v>
      </c>
      <c r="D342" s="202">
        <v>5776.45</v>
      </c>
      <c r="E342" s="96">
        <v>7619.14</v>
      </c>
      <c r="F342" s="91" t="s">
        <v>100</v>
      </c>
      <c r="G342" s="96">
        <v>13395.59</v>
      </c>
      <c r="H342" s="94">
        <v>45246</v>
      </c>
      <c r="J342" s="32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3">
        <f t="shared" si="17"/>
        <v>5776.45</v>
      </c>
    </row>
    <row r="343" spans="1:14" ht="15" customHeight="1" thickBot="1">
      <c r="A343" s="11" t="str">
        <f t="shared" si="16"/>
        <v>M762611 41</v>
      </c>
      <c r="B343" s="3" t="s">
        <v>195</v>
      </c>
      <c r="C343" s="192"/>
      <c r="D343" s="203"/>
      <c r="E343" s="96">
        <v>7619.14</v>
      </c>
      <c r="F343" s="91">
        <v>134.85</v>
      </c>
      <c r="G343" s="96">
        <v>13530.44</v>
      </c>
      <c r="H343" s="94">
        <v>45256</v>
      </c>
      <c r="J343" s="32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3">
        <f t="shared" si="17"/>
        <v>5776.45</v>
      </c>
    </row>
    <row r="344" spans="1:14" ht="15" customHeight="1" thickBot="1">
      <c r="A344" s="11" t="str">
        <f t="shared" si="16"/>
        <v>M762611 42</v>
      </c>
      <c r="B344" s="3" t="s">
        <v>195</v>
      </c>
      <c r="C344" s="190">
        <v>42</v>
      </c>
      <c r="D344" s="202">
        <v>5776.45</v>
      </c>
      <c r="E344" s="96">
        <v>7786.65</v>
      </c>
      <c r="F344" s="91" t="s">
        <v>100</v>
      </c>
      <c r="G344" s="96">
        <v>13563.1</v>
      </c>
      <c r="H344" s="94">
        <v>45276</v>
      </c>
      <c r="J344" s="32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3">
        <f t="shared" si="17"/>
        <v>5776.45</v>
      </c>
    </row>
    <row r="345" spans="1:14" ht="15" customHeight="1" thickBot="1">
      <c r="A345" s="11" t="str">
        <f t="shared" si="16"/>
        <v>M762611 42</v>
      </c>
      <c r="B345" s="3" t="s">
        <v>195</v>
      </c>
      <c r="C345" s="192"/>
      <c r="D345" s="203"/>
      <c r="E345" s="96">
        <v>7786.65</v>
      </c>
      <c r="F345" s="91">
        <v>136.54</v>
      </c>
      <c r="G345" s="96">
        <v>13699.64</v>
      </c>
      <c r="H345" s="94">
        <v>45286</v>
      </c>
      <c r="J345" s="32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3">
        <f t="shared" si="17"/>
        <v>5776.45</v>
      </c>
    </row>
    <row r="346" spans="1:14" ht="15" customHeight="1" thickBot="1">
      <c r="A346" s="11" t="str">
        <f t="shared" si="16"/>
        <v>M762611 43</v>
      </c>
      <c r="B346" s="3" t="s">
        <v>195</v>
      </c>
      <c r="C346" s="190">
        <v>43</v>
      </c>
      <c r="D346" s="202">
        <v>5776.45</v>
      </c>
      <c r="E346" s="96">
        <v>7965.72</v>
      </c>
      <c r="F346" s="91" t="s">
        <v>100</v>
      </c>
      <c r="G346" s="96">
        <v>13742.17</v>
      </c>
      <c r="H346" s="94">
        <v>45307</v>
      </c>
      <c r="J346" s="32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3">
        <f t="shared" si="17"/>
        <v>5776.45</v>
      </c>
    </row>
    <row r="347" spans="1:14" ht="15" customHeight="1" thickBot="1">
      <c r="A347" s="11" t="str">
        <f t="shared" si="16"/>
        <v>M762611 43</v>
      </c>
      <c r="B347" s="3" t="s">
        <v>195</v>
      </c>
      <c r="C347" s="192"/>
      <c r="D347" s="203"/>
      <c r="E347" s="96">
        <v>7965.72</v>
      </c>
      <c r="F347" s="91">
        <v>138.34</v>
      </c>
      <c r="G347" s="96">
        <v>13880.51</v>
      </c>
      <c r="H347" s="94">
        <v>45317</v>
      </c>
      <c r="J347" s="32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3">
        <f t="shared" si="17"/>
        <v>5776.45</v>
      </c>
    </row>
    <row r="348" spans="1:14" ht="15" customHeight="1" thickBot="1">
      <c r="A348" s="11" t="str">
        <f t="shared" si="16"/>
        <v>M762611 44</v>
      </c>
      <c r="B348" s="3" t="s">
        <v>195</v>
      </c>
      <c r="C348" s="190">
        <v>44</v>
      </c>
      <c r="D348" s="202">
        <v>5776.45</v>
      </c>
      <c r="E348" s="96">
        <v>8139.02</v>
      </c>
      <c r="F348" s="91" t="s">
        <v>100</v>
      </c>
      <c r="G348" s="96">
        <v>13915.47</v>
      </c>
      <c r="H348" s="94">
        <v>45338</v>
      </c>
      <c r="J348" s="32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3">
        <f t="shared" si="17"/>
        <v>5776.45</v>
      </c>
    </row>
    <row r="349" spans="1:14" ht="15" customHeight="1" thickBot="1">
      <c r="A349" s="11" t="str">
        <f t="shared" si="16"/>
        <v>M762611 44</v>
      </c>
      <c r="B349" s="3" t="s">
        <v>195</v>
      </c>
      <c r="C349" s="192"/>
      <c r="D349" s="203"/>
      <c r="E349" s="96">
        <v>8139.02</v>
      </c>
      <c r="F349" s="91">
        <v>140.08000000000001</v>
      </c>
      <c r="G349" s="96">
        <v>14055.55</v>
      </c>
      <c r="H349" s="94">
        <v>45348</v>
      </c>
      <c r="J349" s="32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3">
        <f t="shared" si="17"/>
        <v>5776.45</v>
      </c>
    </row>
    <row r="350" spans="1:14" ht="15" customHeight="1" thickBot="1">
      <c r="A350" s="11" t="str">
        <f t="shared" si="16"/>
        <v>M762611 45</v>
      </c>
      <c r="B350" s="3" t="s">
        <v>195</v>
      </c>
      <c r="C350" s="190">
        <v>45</v>
      </c>
      <c r="D350" s="202">
        <v>5776.45</v>
      </c>
      <c r="E350" s="96">
        <v>8300.76</v>
      </c>
      <c r="F350" s="91" t="s">
        <v>100</v>
      </c>
      <c r="G350" s="96">
        <v>14077.21</v>
      </c>
      <c r="H350" s="94">
        <v>45367</v>
      </c>
      <c r="J350" s="32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3">
        <f t="shared" si="17"/>
        <v>5776.45</v>
      </c>
    </row>
    <row r="351" spans="1:14" ht="15" customHeight="1" thickBot="1">
      <c r="A351" s="11" t="str">
        <f t="shared" si="16"/>
        <v>M762611 45</v>
      </c>
      <c r="B351" s="3" t="s">
        <v>195</v>
      </c>
      <c r="C351" s="192"/>
      <c r="D351" s="203"/>
      <c r="E351" s="96">
        <v>8300.76</v>
      </c>
      <c r="F351" s="91">
        <v>141.71</v>
      </c>
      <c r="G351" s="96">
        <v>14218.92</v>
      </c>
      <c r="H351" s="94">
        <v>45377</v>
      </c>
      <c r="J351" s="32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3">
        <f t="shared" si="17"/>
        <v>5776.45</v>
      </c>
    </row>
    <row r="352" spans="1:14" ht="15" customHeight="1" thickBot="1">
      <c r="A352" s="11" t="str">
        <f t="shared" si="16"/>
        <v>M762611 46</v>
      </c>
      <c r="B352" s="3" t="s">
        <v>195</v>
      </c>
      <c r="C352" s="190">
        <v>46</v>
      </c>
      <c r="D352" s="202">
        <v>5776.45</v>
      </c>
      <c r="E352" s="96">
        <v>8485.61</v>
      </c>
      <c r="F352" s="91" t="s">
        <v>100</v>
      </c>
      <c r="G352" s="96">
        <v>14262.06</v>
      </c>
      <c r="H352" s="94">
        <v>45398</v>
      </c>
      <c r="J352" s="32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3">
        <f t="shared" si="17"/>
        <v>5776.45</v>
      </c>
    </row>
    <row r="353" spans="1:14" ht="15" customHeight="1" thickBot="1">
      <c r="A353" s="11" t="str">
        <f t="shared" si="16"/>
        <v>M762611 46</v>
      </c>
      <c r="B353" s="3" t="s">
        <v>195</v>
      </c>
      <c r="C353" s="192"/>
      <c r="D353" s="203"/>
      <c r="E353" s="96">
        <v>8485.61</v>
      </c>
      <c r="F353" s="91">
        <v>143.57</v>
      </c>
      <c r="G353" s="96">
        <v>14405.63</v>
      </c>
      <c r="H353" s="94">
        <v>45408</v>
      </c>
      <c r="J353" s="32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3">
        <f t="shared" si="17"/>
        <v>5776.45</v>
      </c>
    </row>
    <row r="354" spans="1:14" ht="15" customHeight="1" thickBot="1">
      <c r="A354" s="11" t="str">
        <f t="shared" si="16"/>
        <v>M762611 47</v>
      </c>
      <c r="B354" s="3" t="s">
        <v>195</v>
      </c>
      <c r="C354" s="190">
        <v>47</v>
      </c>
      <c r="D354" s="202">
        <v>5776.45</v>
      </c>
      <c r="E354" s="96">
        <v>8653.1200000000008</v>
      </c>
      <c r="F354" s="91" t="s">
        <v>100</v>
      </c>
      <c r="G354" s="96">
        <v>14429.57</v>
      </c>
      <c r="H354" s="94">
        <v>45428</v>
      </c>
      <c r="J354" s="32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3">
        <f t="shared" si="17"/>
        <v>5776.45</v>
      </c>
    </row>
    <row r="355" spans="1:14" ht="15" customHeight="1" thickBot="1">
      <c r="A355" s="11" t="str">
        <f t="shared" si="16"/>
        <v>M762611 47</v>
      </c>
      <c r="B355" s="3" t="s">
        <v>195</v>
      </c>
      <c r="C355" s="192"/>
      <c r="D355" s="203"/>
      <c r="E355" s="96">
        <v>8653.1200000000008</v>
      </c>
      <c r="F355" s="91">
        <v>145.26</v>
      </c>
      <c r="G355" s="96">
        <v>14574.83</v>
      </c>
      <c r="H355" s="94">
        <v>45438</v>
      </c>
      <c r="J355" s="32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3">
        <f t="shared" si="17"/>
        <v>5776.45</v>
      </c>
    </row>
    <row r="356" spans="1:14" ht="15" customHeight="1" thickBot="1">
      <c r="A356" s="11" t="str">
        <f t="shared" si="16"/>
        <v>M762611 48</v>
      </c>
      <c r="B356" s="3" t="s">
        <v>195</v>
      </c>
      <c r="C356" s="190">
        <v>48</v>
      </c>
      <c r="D356" s="202">
        <v>5776.45</v>
      </c>
      <c r="E356" s="96">
        <v>8832.19</v>
      </c>
      <c r="F356" s="91" t="s">
        <v>100</v>
      </c>
      <c r="G356" s="96">
        <v>14608.64</v>
      </c>
      <c r="H356" s="94">
        <v>45459</v>
      </c>
      <c r="J356" s="32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3">
        <f t="shared" si="17"/>
        <v>5776.45</v>
      </c>
    </row>
    <row r="357" spans="1:14" ht="15" customHeight="1" thickBot="1">
      <c r="A357" s="11" t="str">
        <f t="shared" si="16"/>
        <v>M762611 48</v>
      </c>
      <c r="B357" s="3" t="s">
        <v>195</v>
      </c>
      <c r="C357" s="192"/>
      <c r="D357" s="203"/>
      <c r="E357" s="96">
        <v>8832.19</v>
      </c>
      <c r="F357" s="91">
        <v>147.06</v>
      </c>
      <c r="G357" s="96">
        <v>14755.7</v>
      </c>
      <c r="H357" s="94">
        <v>45469</v>
      </c>
      <c r="J357" s="32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3">
        <f t="shared" si="17"/>
        <v>5776.45</v>
      </c>
    </row>
    <row r="358" spans="1:14" ht="15" customHeight="1" thickBot="1">
      <c r="A358" s="11" t="str">
        <f t="shared" si="16"/>
        <v>M762611 49</v>
      </c>
      <c r="B358" s="3" t="s">
        <v>195</v>
      </c>
      <c r="C358" s="190">
        <v>49</v>
      </c>
      <c r="D358" s="202">
        <v>5776.45</v>
      </c>
      <c r="E358" s="96">
        <v>8999.7099999999991</v>
      </c>
      <c r="F358" s="91" t="s">
        <v>100</v>
      </c>
      <c r="G358" s="96">
        <v>14776.16</v>
      </c>
      <c r="H358" s="94">
        <v>45489</v>
      </c>
      <c r="J358" s="32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3">
        <f t="shared" si="17"/>
        <v>5776.45</v>
      </c>
    </row>
    <row r="359" spans="1:14" ht="15" customHeight="1" thickBot="1">
      <c r="A359" s="11" t="str">
        <f t="shared" si="16"/>
        <v>M762611 49</v>
      </c>
      <c r="B359" s="3" t="s">
        <v>195</v>
      </c>
      <c r="C359" s="192"/>
      <c r="D359" s="203"/>
      <c r="E359" s="96">
        <v>8999.7099999999991</v>
      </c>
      <c r="F359" s="91">
        <v>148.75</v>
      </c>
      <c r="G359" s="96">
        <v>14924.91</v>
      </c>
      <c r="H359" s="94">
        <v>45499</v>
      </c>
      <c r="J359" s="32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3">
        <f t="shared" si="17"/>
        <v>5776.45</v>
      </c>
    </row>
    <row r="360" spans="1:14" ht="15" customHeight="1" thickBot="1">
      <c r="A360" s="11" t="str">
        <f t="shared" si="16"/>
        <v>M762611 50</v>
      </c>
      <c r="B360" s="3" t="s">
        <v>195</v>
      </c>
      <c r="C360" s="190">
        <v>50</v>
      </c>
      <c r="D360" s="202">
        <v>5776.45</v>
      </c>
      <c r="E360" s="96">
        <v>9178.7800000000007</v>
      </c>
      <c r="F360" s="91" t="s">
        <v>100</v>
      </c>
      <c r="G360" s="96">
        <v>14955.23</v>
      </c>
      <c r="H360" s="94">
        <v>45520</v>
      </c>
      <c r="J360" s="32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3">
        <f t="shared" si="17"/>
        <v>5776.45</v>
      </c>
    </row>
    <row r="361" spans="1:14" ht="15" customHeight="1" thickBot="1">
      <c r="A361" s="11" t="str">
        <f t="shared" si="16"/>
        <v>M762611 50</v>
      </c>
      <c r="B361" s="3" t="s">
        <v>195</v>
      </c>
      <c r="C361" s="192"/>
      <c r="D361" s="203"/>
      <c r="E361" s="96">
        <v>9178.7800000000007</v>
      </c>
      <c r="F361" s="91">
        <v>150.55000000000001</v>
      </c>
      <c r="G361" s="96">
        <v>15105.78</v>
      </c>
      <c r="H361" s="94">
        <v>45530</v>
      </c>
      <c r="J361" s="32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3">
        <f t="shared" si="17"/>
        <v>5776.45</v>
      </c>
    </row>
    <row r="362" spans="1:14" ht="15" customHeight="1" thickBot="1">
      <c r="A362" s="11" t="str">
        <f t="shared" ref="A362:A425" si="19">B362&amp;" "&amp;IF(C362="",C361,C362)</f>
        <v>M762611 51</v>
      </c>
      <c r="B362" s="3" t="s">
        <v>195</v>
      </c>
      <c r="C362" s="190">
        <v>51</v>
      </c>
      <c r="D362" s="202">
        <v>5776.45</v>
      </c>
      <c r="E362" s="96">
        <v>9352.07</v>
      </c>
      <c r="F362" s="91" t="s">
        <v>100</v>
      </c>
      <c r="G362" s="96">
        <v>15128.52</v>
      </c>
      <c r="H362" s="94">
        <v>45551</v>
      </c>
      <c r="J362" s="32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3">
        <f t="shared" si="17"/>
        <v>5776.45</v>
      </c>
    </row>
    <row r="363" spans="1:14" ht="15" customHeight="1" thickBot="1">
      <c r="A363" s="11" t="str">
        <f t="shared" si="19"/>
        <v>M762611 51</v>
      </c>
      <c r="B363" s="3" t="s">
        <v>195</v>
      </c>
      <c r="C363" s="192"/>
      <c r="D363" s="203"/>
      <c r="E363" s="96">
        <v>9352.07</v>
      </c>
      <c r="F363" s="91">
        <v>152.29</v>
      </c>
      <c r="G363" s="96">
        <v>15280.81</v>
      </c>
      <c r="H363" s="94">
        <v>45561</v>
      </c>
      <c r="J363" s="32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3">
        <f t="shared" si="17"/>
        <v>5776.45</v>
      </c>
    </row>
    <row r="364" spans="1:14" ht="15" customHeight="1" thickBot="1">
      <c r="A364" s="11" t="str">
        <f t="shared" si="19"/>
        <v>M762611 52</v>
      </c>
      <c r="B364" s="3" t="s">
        <v>195</v>
      </c>
      <c r="C364" s="190">
        <v>52</v>
      </c>
      <c r="D364" s="202">
        <v>5776.45</v>
      </c>
      <c r="E364" s="96">
        <v>9519.59</v>
      </c>
      <c r="F364" s="91" t="s">
        <v>100</v>
      </c>
      <c r="G364" s="96">
        <v>15296.04</v>
      </c>
      <c r="H364" s="94">
        <v>45581</v>
      </c>
      <c r="J364" s="32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3">
        <f t="shared" si="17"/>
        <v>5776.45</v>
      </c>
    </row>
    <row r="365" spans="1:14" ht="15" customHeight="1" thickBot="1">
      <c r="A365" s="11" t="str">
        <f t="shared" si="19"/>
        <v>M762611 52</v>
      </c>
      <c r="B365" s="3" t="s">
        <v>195</v>
      </c>
      <c r="C365" s="192"/>
      <c r="D365" s="203"/>
      <c r="E365" s="96">
        <v>9519.59</v>
      </c>
      <c r="F365" s="91">
        <v>153.97999999999999</v>
      </c>
      <c r="G365" s="96">
        <v>15450.02</v>
      </c>
      <c r="H365" s="94">
        <v>45591</v>
      </c>
      <c r="J365" s="32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3">
        <f t="shared" si="17"/>
        <v>5776.45</v>
      </c>
    </row>
    <row r="366" spans="1:14" ht="15" customHeight="1" thickBot="1">
      <c r="A366" s="11" t="str">
        <f t="shared" si="19"/>
        <v>M762611 53</v>
      </c>
      <c r="B366" s="3" t="s">
        <v>195</v>
      </c>
      <c r="C366" s="190">
        <v>53</v>
      </c>
      <c r="D366" s="202">
        <v>5776.45</v>
      </c>
      <c r="E366" s="96">
        <v>9698.66</v>
      </c>
      <c r="F366" s="91" t="s">
        <v>100</v>
      </c>
      <c r="G366" s="96">
        <v>15475.11</v>
      </c>
      <c r="H366" s="94">
        <v>45612</v>
      </c>
      <c r="J366" s="32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3">
        <f t="shared" si="17"/>
        <v>5776.45</v>
      </c>
    </row>
    <row r="367" spans="1:14" ht="15" customHeight="1" thickBot="1">
      <c r="A367" s="11" t="str">
        <f t="shared" si="19"/>
        <v>M762611 53</v>
      </c>
      <c r="B367" s="3" t="s">
        <v>195</v>
      </c>
      <c r="C367" s="192"/>
      <c r="D367" s="203"/>
      <c r="E367" s="96">
        <v>9698.66</v>
      </c>
      <c r="F367" s="91">
        <v>155.78</v>
      </c>
      <c r="G367" s="96">
        <v>15630.89</v>
      </c>
      <c r="H367" s="94">
        <v>45622</v>
      </c>
      <c r="J367" s="32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3">
        <f t="shared" si="17"/>
        <v>5776.45</v>
      </c>
    </row>
    <row r="368" spans="1:14" ht="15" customHeight="1" thickBot="1">
      <c r="A368" s="11" t="str">
        <f t="shared" si="19"/>
        <v>M762611 54</v>
      </c>
      <c r="B368" s="3" t="s">
        <v>195</v>
      </c>
      <c r="C368" s="190">
        <v>54</v>
      </c>
      <c r="D368" s="202">
        <v>5776.45</v>
      </c>
      <c r="E368" s="96">
        <v>9866.18</v>
      </c>
      <c r="F368" s="91" t="s">
        <v>100</v>
      </c>
      <c r="G368" s="96">
        <v>15642.63</v>
      </c>
      <c r="H368" s="94">
        <v>45642</v>
      </c>
      <c r="J368" s="32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3">
        <f t="shared" si="17"/>
        <v>5776.45</v>
      </c>
    </row>
    <row r="369" spans="1:14" ht="15" customHeight="1" thickBot="1">
      <c r="A369" s="11" t="str">
        <f t="shared" si="19"/>
        <v>M762611 54</v>
      </c>
      <c r="B369" s="3" t="s">
        <v>195</v>
      </c>
      <c r="C369" s="192"/>
      <c r="D369" s="203"/>
      <c r="E369" s="96">
        <v>9866.18</v>
      </c>
      <c r="F369" s="91">
        <v>157.47</v>
      </c>
      <c r="G369" s="96">
        <v>15800.1</v>
      </c>
      <c r="H369" s="94">
        <v>45652</v>
      </c>
      <c r="J369" s="32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3">
        <f t="shared" si="17"/>
        <v>5776.45</v>
      </c>
    </row>
    <row r="370" spans="1:14" ht="15" customHeight="1" thickBot="1">
      <c r="A370" s="11" t="str">
        <f t="shared" si="19"/>
        <v>M762611 55</v>
      </c>
      <c r="B370" s="3" t="s">
        <v>195</v>
      </c>
      <c r="C370" s="190">
        <v>55</v>
      </c>
      <c r="D370" s="202">
        <v>5776.45</v>
      </c>
      <c r="E370" s="96">
        <v>10045.25</v>
      </c>
      <c r="F370" s="91" t="s">
        <v>100</v>
      </c>
      <c r="G370" s="96">
        <v>15821.7</v>
      </c>
      <c r="H370" s="94">
        <v>45673</v>
      </c>
      <c r="J370" s="32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3">
        <f t="shared" si="17"/>
        <v>5776.45</v>
      </c>
    </row>
    <row r="371" spans="1:14" ht="15" customHeight="1" thickBot="1">
      <c r="A371" s="11" t="str">
        <f t="shared" si="19"/>
        <v>M762611 55</v>
      </c>
      <c r="B371" s="3" t="s">
        <v>195</v>
      </c>
      <c r="C371" s="192"/>
      <c r="D371" s="203"/>
      <c r="E371" s="96">
        <v>10045.25</v>
      </c>
      <c r="F371" s="91">
        <v>159.27000000000001</v>
      </c>
      <c r="G371" s="96">
        <v>15980.97</v>
      </c>
      <c r="H371" s="94">
        <v>45683</v>
      </c>
      <c r="J371" s="32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3">
        <f t="shared" si="17"/>
        <v>5776.45</v>
      </c>
    </row>
    <row r="372" spans="1:14" ht="15" customHeight="1" thickBot="1">
      <c r="A372" s="11" t="str">
        <f t="shared" si="19"/>
        <v>M762611 56</v>
      </c>
      <c r="B372" s="3" t="s">
        <v>195</v>
      </c>
      <c r="C372" s="190">
        <v>56</v>
      </c>
      <c r="D372" s="202">
        <v>5776.45</v>
      </c>
      <c r="E372" s="96">
        <v>10218.540000000001</v>
      </c>
      <c r="F372" s="91" t="s">
        <v>100</v>
      </c>
      <c r="G372" s="96">
        <v>15994.99</v>
      </c>
      <c r="H372" s="94">
        <v>45704</v>
      </c>
      <c r="J372" s="32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3">
        <f t="shared" si="17"/>
        <v>5776.45</v>
      </c>
    </row>
    <row r="373" spans="1:14" ht="15" customHeight="1" thickBot="1">
      <c r="A373" s="11" t="str">
        <f t="shared" si="19"/>
        <v>M762611 56</v>
      </c>
      <c r="B373" s="3" t="s">
        <v>195</v>
      </c>
      <c r="C373" s="192"/>
      <c r="D373" s="203"/>
      <c r="E373" s="96">
        <v>10218.540000000001</v>
      </c>
      <c r="F373" s="91">
        <v>161.02000000000001</v>
      </c>
      <c r="G373" s="96">
        <v>16156.01</v>
      </c>
      <c r="H373" s="94">
        <v>45714</v>
      </c>
      <c r="J373" s="32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3">
        <f t="shared" si="17"/>
        <v>5776.45</v>
      </c>
    </row>
    <row r="374" spans="1:14" ht="15" customHeight="1" thickBot="1">
      <c r="A374" s="11" t="str">
        <f t="shared" si="19"/>
        <v>M762611 57</v>
      </c>
      <c r="B374" s="3" t="s">
        <v>195</v>
      </c>
      <c r="C374" s="190">
        <v>57</v>
      </c>
      <c r="D374" s="202">
        <v>5776.45</v>
      </c>
      <c r="E374" s="96">
        <v>10374.5</v>
      </c>
      <c r="F374" s="91" t="s">
        <v>100</v>
      </c>
      <c r="G374" s="96">
        <v>16150.95</v>
      </c>
      <c r="H374" s="94">
        <v>45732</v>
      </c>
      <c r="J374" s="32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3">
        <f t="shared" si="17"/>
        <v>5776.45</v>
      </c>
    </row>
    <row r="375" spans="1:14" ht="15" customHeight="1" thickBot="1">
      <c r="A375" s="11" t="str">
        <f t="shared" si="19"/>
        <v>M762611 57</v>
      </c>
      <c r="B375" s="3" t="s">
        <v>195</v>
      </c>
      <c r="C375" s="192"/>
      <c r="D375" s="203"/>
      <c r="E375" s="96">
        <v>10374.5</v>
      </c>
      <c r="F375" s="91">
        <v>162.59</v>
      </c>
      <c r="G375" s="96">
        <v>16313.54</v>
      </c>
      <c r="H375" s="94">
        <v>45742</v>
      </c>
      <c r="J375" s="32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3">
        <f t="shared" si="17"/>
        <v>5776.45</v>
      </c>
    </row>
    <row r="376" spans="1:14" ht="15" customHeight="1" thickBot="1">
      <c r="A376" s="11" t="str">
        <f t="shared" si="19"/>
        <v>M762611 58</v>
      </c>
      <c r="B376" s="3" t="s">
        <v>195</v>
      </c>
      <c r="C376" s="190">
        <v>58</v>
      </c>
      <c r="D376" s="202">
        <v>5776.45</v>
      </c>
      <c r="E376" s="96">
        <v>10565.13</v>
      </c>
      <c r="F376" s="91" t="s">
        <v>100</v>
      </c>
      <c r="G376" s="96">
        <v>16341.58</v>
      </c>
      <c r="H376" s="94">
        <v>45763</v>
      </c>
      <c r="J376" s="32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3">
        <f t="shared" si="17"/>
        <v>5776.45</v>
      </c>
    </row>
    <row r="377" spans="1:14" ht="15" customHeight="1" thickBot="1">
      <c r="A377" s="11" t="str">
        <f t="shared" si="19"/>
        <v>M762611 58</v>
      </c>
      <c r="B377" s="3" t="s">
        <v>195</v>
      </c>
      <c r="C377" s="192"/>
      <c r="D377" s="203"/>
      <c r="E377" s="96">
        <v>10565.13</v>
      </c>
      <c r="F377" s="91">
        <v>164.51</v>
      </c>
      <c r="G377" s="96">
        <v>16506.09</v>
      </c>
      <c r="H377" s="94">
        <v>45773</v>
      </c>
      <c r="J377" s="32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3">
        <f t="shared" si="17"/>
        <v>5776.45</v>
      </c>
    </row>
    <row r="378" spans="1:14" ht="15" customHeight="1" thickBot="1">
      <c r="A378" s="11" t="str">
        <f t="shared" si="19"/>
        <v>M762611 59</v>
      </c>
      <c r="B378" s="3" t="s">
        <v>195</v>
      </c>
      <c r="C378" s="190">
        <v>59</v>
      </c>
      <c r="D378" s="202">
        <v>5776.45</v>
      </c>
      <c r="E378" s="96">
        <v>10732.64</v>
      </c>
      <c r="F378" s="91" t="s">
        <v>100</v>
      </c>
      <c r="G378" s="96">
        <v>16509.09</v>
      </c>
      <c r="H378" s="94">
        <v>45793</v>
      </c>
      <c r="J378" s="32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3">
        <f t="shared" si="17"/>
        <v>5776.45</v>
      </c>
    </row>
    <row r="379" spans="1:14" ht="15" customHeight="1" thickBot="1">
      <c r="A379" s="11" t="str">
        <f t="shared" si="19"/>
        <v>M762611 59</v>
      </c>
      <c r="B379" s="3" t="s">
        <v>195</v>
      </c>
      <c r="C379" s="192"/>
      <c r="D379" s="203"/>
      <c r="E379" s="96">
        <v>10732.64</v>
      </c>
      <c r="F379" s="91">
        <v>166.19</v>
      </c>
      <c r="G379" s="96">
        <v>16675.28</v>
      </c>
      <c r="H379" s="94">
        <v>45803</v>
      </c>
      <c r="J379" s="32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3">
        <f t="shared" si="17"/>
        <v>5776.45</v>
      </c>
    </row>
    <row r="380" spans="1:14" ht="15" customHeight="1" thickBot="1">
      <c r="A380" s="11" t="str">
        <f t="shared" si="19"/>
        <v>M762611 60</v>
      </c>
      <c r="B380" s="3" t="s">
        <v>195</v>
      </c>
      <c r="C380" s="190">
        <v>60</v>
      </c>
      <c r="D380" s="202">
        <v>5776.45</v>
      </c>
      <c r="E380" s="96">
        <v>10911.71</v>
      </c>
      <c r="F380" s="91" t="s">
        <v>100</v>
      </c>
      <c r="G380" s="96">
        <v>16688.16</v>
      </c>
      <c r="H380" s="94">
        <v>45824</v>
      </c>
      <c r="J380" s="32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3">
        <f t="shared" si="17"/>
        <v>5776.45</v>
      </c>
    </row>
    <row r="381" spans="1:14" ht="15" customHeight="1" thickBot="1">
      <c r="A381" s="11" t="str">
        <f t="shared" si="19"/>
        <v>M762611 60</v>
      </c>
      <c r="B381" s="3" t="s">
        <v>195</v>
      </c>
      <c r="C381" s="192"/>
      <c r="D381" s="203"/>
      <c r="E381" s="96">
        <v>10911.71</v>
      </c>
      <c r="F381" s="91">
        <v>167.99</v>
      </c>
      <c r="G381" s="96">
        <v>16856.150000000001</v>
      </c>
      <c r="H381" s="94">
        <v>45834</v>
      </c>
      <c r="J381" s="32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3">
        <f t="shared" si="17"/>
        <v>5776.45</v>
      </c>
    </row>
    <row r="382" spans="1:14" ht="15" customHeight="1" thickBot="1">
      <c r="A382" s="11" t="str">
        <f t="shared" si="19"/>
        <v>M762611 61</v>
      </c>
      <c r="B382" s="3" t="s">
        <v>195</v>
      </c>
      <c r="C382" s="190">
        <v>61</v>
      </c>
      <c r="D382" s="202">
        <v>5776.45</v>
      </c>
      <c r="E382" s="96">
        <v>11079.23</v>
      </c>
      <c r="F382" s="91" t="s">
        <v>100</v>
      </c>
      <c r="G382" s="96">
        <v>16855.68</v>
      </c>
      <c r="H382" s="94">
        <v>45854</v>
      </c>
      <c r="J382" s="32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3">
        <f t="shared" si="17"/>
        <v>5776.45</v>
      </c>
    </row>
    <row r="383" spans="1:14" ht="15" customHeight="1" thickBot="1">
      <c r="A383" s="11" t="str">
        <f t="shared" si="19"/>
        <v>M762611 61</v>
      </c>
      <c r="B383" s="3" t="s">
        <v>195</v>
      </c>
      <c r="C383" s="192"/>
      <c r="D383" s="203"/>
      <c r="E383" s="96">
        <v>11079.23</v>
      </c>
      <c r="F383" s="91">
        <v>169.68</v>
      </c>
      <c r="G383" s="96">
        <v>17025.36</v>
      </c>
      <c r="H383" s="94">
        <v>45864</v>
      </c>
      <c r="J383" s="32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3">
        <f t="shared" si="17"/>
        <v>5776.45</v>
      </c>
    </row>
    <row r="384" spans="1:14" ht="15" customHeight="1" thickBot="1">
      <c r="A384" s="11" t="str">
        <f t="shared" si="19"/>
        <v>M762611 62</v>
      </c>
      <c r="B384" s="3" t="s">
        <v>195</v>
      </c>
      <c r="C384" s="190">
        <v>62</v>
      </c>
      <c r="D384" s="202">
        <v>5776.45</v>
      </c>
      <c r="E384" s="96">
        <v>11258.3</v>
      </c>
      <c r="F384" s="91" t="s">
        <v>100</v>
      </c>
      <c r="G384" s="96">
        <v>17034.75</v>
      </c>
      <c r="H384" s="94">
        <v>45885</v>
      </c>
      <c r="J384" s="32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3">
        <f t="shared" si="17"/>
        <v>5776.45</v>
      </c>
    </row>
    <row r="385" spans="1:14" ht="15" customHeight="1" thickBot="1">
      <c r="A385" s="11" t="str">
        <f t="shared" si="19"/>
        <v>M762611 62</v>
      </c>
      <c r="B385" s="3" t="s">
        <v>195</v>
      </c>
      <c r="C385" s="192"/>
      <c r="D385" s="203"/>
      <c r="E385" s="96">
        <v>11258.3</v>
      </c>
      <c r="F385" s="91">
        <v>171.48</v>
      </c>
      <c r="G385" s="96">
        <v>17206.23</v>
      </c>
      <c r="H385" s="94">
        <v>45895</v>
      </c>
      <c r="J385" s="32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3">
        <f t="shared" si="17"/>
        <v>5776.45</v>
      </c>
    </row>
    <row r="386" spans="1:14" ht="15" customHeight="1" thickBot="1">
      <c r="A386" s="11" t="str">
        <f t="shared" si="19"/>
        <v>M762611 63</v>
      </c>
      <c r="B386" s="3" t="s">
        <v>195</v>
      </c>
      <c r="C386" s="190">
        <v>63</v>
      </c>
      <c r="D386" s="202">
        <v>5776.45</v>
      </c>
      <c r="E386" s="96">
        <v>11431.59</v>
      </c>
      <c r="F386" s="91" t="s">
        <v>100</v>
      </c>
      <c r="G386" s="96">
        <v>17208.04</v>
      </c>
      <c r="H386" s="94">
        <v>45916</v>
      </c>
      <c r="J386" s="32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3">
        <f t="shared" si="17"/>
        <v>5776.45</v>
      </c>
    </row>
    <row r="387" spans="1:14" ht="15" customHeight="1" thickBot="1">
      <c r="A387" s="11" t="str">
        <f t="shared" si="19"/>
        <v>M762611 63</v>
      </c>
      <c r="B387" s="3" t="s">
        <v>195</v>
      </c>
      <c r="C387" s="192"/>
      <c r="D387" s="203"/>
      <c r="E387" s="96">
        <v>11431.59</v>
      </c>
      <c r="F387" s="91">
        <v>173.23</v>
      </c>
      <c r="G387" s="96">
        <v>17381.27</v>
      </c>
      <c r="H387" s="94">
        <v>45926</v>
      </c>
      <c r="J387" s="32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3">
        <f t="shared" si="17"/>
        <v>5776.45</v>
      </c>
    </row>
    <row r="388" spans="1:14" ht="15" customHeight="1" thickBot="1">
      <c r="A388" s="11" t="str">
        <f t="shared" si="19"/>
        <v>M762611 64</v>
      </c>
      <c r="B388" s="3" t="s">
        <v>195</v>
      </c>
      <c r="C388" s="190">
        <v>64</v>
      </c>
      <c r="D388" s="202">
        <v>5776.45</v>
      </c>
      <c r="E388" s="96">
        <v>11599.11</v>
      </c>
      <c r="F388" s="91" t="s">
        <v>100</v>
      </c>
      <c r="G388" s="96">
        <v>17375.560000000001</v>
      </c>
      <c r="H388" s="94">
        <v>45946</v>
      </c>
      <c r="J388" s="32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3">
        <f t="shared" ref="N388:N451" si="20">IF(D388=0,D387,D388)</f>
        <v>5776.45</v>
      </c>
    </row>
    <row r="389" spans="1:14" ht="15" customHeight="1" thickBot="1">
      <c r="A389" s="11" t="str">
        <f t="shared" si="19"/>
        <v>M762611 64</v>
      </c>
      <c r="B389" s="3" t="s">
        <v>195</v>
      </c>
      <c r="C389" s="192"/>
      <c r="D389" s="203"/>
      <c r="E389" s="96">
        <v>11599.11</v>
      </c>
      <c r="F389" s="91">
        <v>174.91</v>
      </c>
      <c r="G389" s="96">
        <v>17550.47</v>
      </c>
      <c r="H389" s="94">
        <v>45956</v>
      </c>
      <c r="J389" s="32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3">
        <f t="shared" si="20"/>
        <v>5776.45</v>
      </c>
    </row>
    <row r="390" spans="1:14" ht="15" customHeight="1" thickBot="1">
      <c r="A390" s="11" t="str">
        <f t="shared" si="19"/>
        <v>M762611 65</v>
      </c>
      <c r="B390" s="3" t="s">
        <v>195</v>
      </c>
      <c r="C390" s="190">
        <v>65</v>
      </c>
      <c r="D390" s="202">
        <v>5776.45</v>
      </c>
      <c r="E390" s="96">
        <v>11778.18</v>
      </c>
      <c r="F390" s="91" t="s">
        <v>100</v>
      </c>
      <c r="G390" s="96">
        <v>17554.63</v>
      </c>
      <c r="H390" s="94">
        <v>45977</v>
      </c>
      <c r="J390" s="32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3">
        <f t="shared" si="20"/>
        <v>5776.45</v>
      </c>
    </row>
    <row r="391" spans="1:14" ht="15" customHeight="1" thickBot="1">
      <c r="A391" s="11" t="str">
        <f t="shared" si="19"/>
        <v>M762611 65</v>
      </c>
      <c r="B391" s="3" t="s">
        <v>195</v>
      </c>
      <c r="C391" s="192"/>
      <c r="D391" s="203"/>
      <c r="E391" s="96">
        <v>11778.18</v>
      </c>
      <c r="F391" s="91">
        <v>176.72</v>
      </c>
      <c r="G391" s="96">
        <v>17731.349999999999</v>
      </c>
      <c r="H391" s="94">
        <v>45987</v>
      </c>
      <c r="J391" s="32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3">
        <f t="shared" si="20"/>
        <v>5776.45</v>
      </c>
    </row>
    <row r="392" spans="1:14" ht="15" customHeight="1" thickBot="1">
      <c r="A392" s="11" t="str">
        <f t="shared" si="19"/>
        <v>M762611 66</v>
      </c>
      <c r="B392" s="3" t="s">
        <v>195</v>
      </c>
      <c r="C392" s="190">
        <v>66</v>
      </c>
      <c r="D392" s="202">
        <v>5776.45</v>
      </c>
      <c r="E392" s="96">
        <v>11945.7</v>
      </c>
      <c r="F392" s="91" t="s">
        <v>100</v>
      </c>
      <c r="G392" s="96">
        <v>17722.150000000001</v>
      </c>
      <c r="H392" s="94">
        <v>46007</v>
      </c>
      <c r="J392" s="32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3">
        <f t="shared" si="20"/>
        <v>5776.45</v>
      </c>
    </row>
    <row r="393" spans="1:14" ht="15" customHeight="1" thickBot="1">
      <c r="A393" s="11" t="str">
        <f t="shared" si="19"/>
        <v>M762611 66</v>
      </c>
      <c r="B393" s="3" t="s">
        <v>195</v>
      </c>
      <c r="C393" s="192"/>
      <c r="D393" s="203"/>
      <c r="E393" s="96">
        <v>11945.7</v>
      </c>
      <c r="F393" s="91">
        <v>178.4</v>
      </c>
      <c r="G393" s="96">
        <v>17900.55</v>
      </c>
      <c r="H393" s="94">
        <v>46017</v>
      </c>
      <c r="J393" s="32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3">
        <f t="shared" si="20"/>
        <v>5776.45</v>
      </c>
    </row>
    <row r="394" spans="1:14" ht="15" customHeight="1" thickBot="1">
      <c r="A394" s="11" t="str">
        <f t="shared" si="19"/>
        <v>M762611 67</v>
      </c>
      <c r="B394" s="3" t="s">
        <v>195</v>
      </c>
      <c r="C394" s="190">
        <v>67</v>
      </c>
      <c r="D394" s="202">
        <v>5776.45</v>
      </c>
      <c r="E394" s="96">
        <v>12124.77</v>
      </c>
      <c r="F394" s="91" t="s">
        <v>100</v>
      </c>
      <c r="G394" s="96">
        <v>17901.22</v>
      </c>
      <c r="H394" s="94">
        <v>46038</v>
      </c>
      <c r="J394" s="32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3">
        <f t="shared" si="20"/>
        <v>5776.45</v>
      </c>
    </row>
    <row r="395" spans="1:14" ht="15" customHeight="1" thickBot="1">
      <c r="A395" s="11" t="str">
        <f t="shared" si="19"/>
        <v>M762611 67</v>
      </c>
      <c r="B395" s="3" t="s">
        <v>195</v>
      </c>
      <c r="C395" s="192"/>
      <c r="D395" s="203"/>
      <c r="E395" s="96">
        <v>12124.77</v>
      </c>
      <c r="F395" s="91">
        <v>180.21</v>
      </c>
      <c r="G395" s="96">
        <v>18081.43</v>
      </c>
      <c r="H395" s="94">
        <v>46048</v>
      </c>
      <c r="J395" s="32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3">
        <f t="shared" si="20"/>
        <v>5776.45</v>
      </c>
    </row>
    <row r="396" spans="1:14" ht="15" customHeight="1" thickBot="1">
      <c r="A396" s="11" t="str">
        <f t="shared" si="19"/>
        <v>M762611 68</v>
      </c>
      <c r="B396" s="3" t="s">
        <v>195</v>
      </c>
      <c r="C396" s="190">
        <v>68</v>
      </c>
      <c r="D396" s="202">
        <v>5776.45</v>
      </c>
      <c r="E396" s="96">
        <v>12298.06</v>
      </c>
      <c r="F396" s="91" t="s">
        <v>100</v>
      </c>
      <c r="G396" s="96">
        <v>18074.509999999998</v>
      </c>
      <c r="H396" s="94">
        <v>46069</v>
      </c>
      <c r="J396" s="32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3">
        <f t="shared" si="20"/>
        <v>5776.45</v>
      </c>
    </row>
    <row r="397" spans="1:14" ht="15" customHeight="1" thickBot="1">
      <c r="A397" s="11" t="str">
        <f t="shared" si="19"/>
        <v>M762611 68</v>
      </c>
      <c r="B397" s="3" t="s">
        <v>195</v>
      </c>
      <c r="C397" s="192"/>
      <c r="D397" s="203"/>
      <c r="E397" s="96">
        <v>12298.06</v>
      </c>
      <c r="F397" s="91">
        <v>181.95</v>
      </c>
      <c r="G397" s="96">
        <v>18256.46</v>
      </c>
      <c r="H397" s="94">
        <v>46079</v>
      </c>
      <c r="J397" s="32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3">
        <f t="shared" si="20"/>
        <v>5776.45</v>
      </c>
    </row>
    <row r="398" spans="1:14" ht="15" customHeight="1" thickBot="1">
      <c r="A398" s="11" t="str">
        <f t="shared" si="19"/>
        <v>M762611 69</v>
      </c>
      <c r="B398" s="3" t="s">
        <v>195</v>
      </c>
      <c r="C398" s="190">
        <v>69</v>
      </c>
      <c r="D398" s="202">
        <v>5776.45</v>
      </c>
      <c r="E398" s="96">
        <v>12454.03</v>
      </c>
      <c r="F398" s="91" t="s">
        <v>100</v>
      </c>
      <c r="G398" s="96">
        <v>18230.48</v>
      </c>
      <c r="H398" s="94">
        <v>46097</v>
      </c>
      <c r="J398" s="32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3">
        <f t="shared" si="20"/>
        <v>5776.45</v>
      </c>
    </row>
    <row r="399" spans="1:14" ht="15" customHeight="1" thickBot="1">
      <c r="A399" s="11" t="str">
        <f t="shared" si="19"/>
        <v>M762611 69</v>
      </c>
      <c r="B399" s="3" t="s">
        <v>195</v>
      </c>
      <c r="C399" s="192"/>
      <c r="D399" s="203"/>
      <c r="E399" s="96">
        <v>12454.03</v>
      </c>
      <c r="F399" s="91">
        <v>183.52</v>
      </c>
      <c r="G399" s="96">
        <v>18414</v>
      </c>
      <c r="H399" s="94">
        <v>46107</v>
      </c>
      <c r="J399" s="32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3">
        <f t="shared" si="20"/>
        <v>5776.45</v>
      </c>
    </row>
    <row r="400" spans="1:14" ht="15" customHeight="1" thickBot="1">
      <c r="A400" s="11" t="str">
        <f t="shared" si="19"/>
        <v>M762611 70</v>
      </c>
      <c r="B400" s="3" t="s">
        <v>195</v>
      </c>
      <c r="C400" s="190">
        <v>70</v>
      </c>
      <c r="D400" s="202">
        <v>5776.45</v>
      </c>
      <c r="E400" s="96">
        <v>12644.65</v>
      </c>
      <c r="F400" s="91" t="s">
        <v>100</v>
      </c>
      <c r="G400" s="96">
        <v>18421.099999999999</v>
      </c>
      <c r="H400" s="94">
        <v>46128</v>
      </c>
      <c r="J400" s="32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3">
        <f t="shared" si="20"/>
        <v>5776.45</v>
      </c>
    </row>
    <row r="401" spans="1:14" ht="15" customHeight="1" thickBot="1">
      <c r="A401" s="11" t="str">
        <f t="shared" si="19"/>
        <v>M762611 70</v>
      </c>
      <c r="B401" s="3" t="s">
        <v>195</v>
      </c>
      <c r="C401" s="192"/>
      <c r="D401" s="203"/>
      <c r="E401" s="96">
        <v>12644.65</v>
      </c>
      <c r="F401" s="91">
        <v>185.44</v>
      </c>
      <c r="G401" s="96">
        <v>18606.54</v>
      </c>
      <c r="H401" s="94">
        <v>46138</v>
      </c>
      <c r="J401" s="32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3">
        <f t="shared" si="20"/>
        <v>5776.45</v>
      </c>
    </row>
    <row r="402" spans="1:14" ht="15" customHeight="1" thickBot="1">
      <c r="A402" s="11" t="str">
        <f t="shared" si="19"/>
        <v>M762611 71</v>
      </c>
      <c r="B402" s="3" t="s">
        <v>195</v>
      </c>
      <c r="C402" s="190">
        <v>71</v>
      </c>
      <c r="D402" s="202">
        <v>5776.45</v>
      </c>
      <c r="E402" s="96">
        <v>12812.17</v>
      </c>
      <c r="F402" s="91" t="s">
        <v>100</v>
      </c>
      <c r="G402" s="96">
        <v>18588.62</v>
      </c>
      <c r="H402" s="94">
        <v>46158</v>
      </c>
      <c r="J402" s="32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3">
        <f t="shared" si="20"/>
        <v>5776.45</v>
      </c>
    </row>
    <row r="403" spans="1:14" ht="15" customHeight="1" thickBot="1">
      <c r="A403" s="11" t="str">
        <f t="shared" si="19"/>
        <v>M762611 71</v>
      </c>
      <c r="B403" s="3" t="s">
        <v>195</v>
      </c>
      <c r="C403" s="192"/>
      <c r="D403" s="203"/>
      <c r="E403" s="96">
        <v>12812.17</v>
      </c>
      <c r="F403" s="91">
        <v>187.13</v>
      </c>
      <c r="G403" s="96">
        <v>18775.75</v>
      </c>
      <c r="H403" s="94">
        <v>46168</v>
      </c>
      <c r="J403" s="32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3">
        <f t="shared" si="20"/>
        <v>5776.45</v>
      </c>
    </row>
    <row r="404" spans="1:14" ht="15" customHeight="1" thickBot="1">
      <c r="A404" s="11" t="str">
        <f t="shared" si="19"/>
        <v>M762611 72</v>
      </c>
      <c r="B404" s="3" t="s">
        <v>195</v>
      </c>
      <c r="C404" s="190">
        <v>72</v>
      </c>
      <c r="D404" s="202">
        <v>5776.45</v>
      </c>
      <c r="E404" s="96">
        <v>12991.24</v>
      </c>
      <c r="F404" s="91" t="s">
        <v>100</v>
      </c>
      <c r="G404" s="96">
        <v>18767.689999999999</v>
      </c>
      <c r="H404" s="94">
        <v>46189</v>
      </c>
      <c r="J404" s="32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3">
        <f t="shared" si="20"/>
        <v>5776.45</v>
      </c>
    </row>
    <row r="405" spans="1:14" ht="15" customHeight="1" thickBot="1">
      <c r="A405" s="11" t="str">
        <f t="shared" si="19"/>
        <v>M762611 72</v>
      </c>
      <c r="B405" s="3" t="s">
        <v>195</v>
      </c>
      <c r="C405" s="192"/>
      <c r="D405" s="203"/>
      <c r="E405" s="96">
        <v>12991.24</v>
      </c>
      <c r="F405" s="91">
        <v>188.93</v>
      </c>
      <c r="G405" s="96">
        <v>18956.62</v>
      </c>
      <c r="H405" s="94">
        <v>46199</v>
      </c>
      <c r="J405" s="32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3">
        <f t="shared" si="20"/>
        <v>5776.45</v>
      </c>
    </row>
    <row r="406" spans="1:14" ht="15" customHeight="1" thickBot="1">
      <c r="A406" s="11" t="str">
        <f t="shared" si="19"/>
        <v>M762611 73</v>
      </c>
      <c r="B406" s="3" t="s">
        <v>195</v>
      </c>
      <c r="C406" s="190">
        <v>73</v>
      </c>
      <c r="D406" s="202">
        <v>5776.45</v>
      </c>
      <c r="E406" s="96">
        <v>13158.75</v>
      </c>
      <c r="F406" s="91" t="s">
        <v>100</v>
      </c>
      <c r="G406" s="96">
        <v>18935.2</v>
      </c>
      <c r="H406" s="94">
        <v>46219</v>
      </c>
      <c r="J406" s="32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3">
        <f t="shared" si="20"/>
        <v>5776.45</v>
      </c>
    </row>
    <row r="407" spans="1:14" ht="15" customHeight="1" thickBot="1">
      <c r="A407" s="11" t="str">
        <f t="shared" si="19"/>
        <v>M762611 73</v>
      </c>
      <c r="B407" s="3" t="s">
        <v>195</v>
      </c>
      <c r="C407" s="192"/>
      <c r="D407" s="203"/>
      <c r="E407" s="96">
        <v>13158.75</v>
      </c>
      <c r="F407" s="91">
        <v>190.61</v>
      </c>
      <c r="G407" s="96">
        <v>19125.810000000001</v>
      </c>
      <c r="H407" s="94">
        <v>46229</v>
      </c>
      <c r="J407" s="32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3">
        <f t="shared" si="20"/>
        <v>5776.45</v>
      </c>
    </row>
    <row r="408" spans="1:14" ht="15" customHeight="1" thickBot="1">
      <c r="A408" s="11" t="str">
        <f t="shared" si="19"/>
        <v>M762611 74</v>
      </c>
      <c r="B408" s="3" t="s">
        <v>195</v>
      </c>
      <c r="C408" s="190">
        <v>74</v>
      </c>
      <c r="D408" s="202">
        <v>5776.45</v>
      </c>
      <c r="E408" s="96">
        <v>13337.82</v>
      </c>
      <c r="F408" s="91" t="s">
        <v>100</v>
      </c>
      <c r="G408" s="96">
        <v>19114.27</v>
      </c>
      <c r="H408" s="94">
        <v>46250</v>
      </c>
      <c r="J408" s="32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3">
        <f t="shared" si="20"/>
        <v>5776.45</v>
      </c>
    </row>
    <row r="409" spans="1:14" ht="15" customHeight="1" thickBot="1">
      <c r="A409" s="11" t="str">
        <f t="shared" si="19"/>
        <v>M762611 74</v>
      </c>
      <c r="B409" s="3" t="s">
        <v>195</v>
      </c>
      <c r="C409" s="192"/>
      <c r="D409" s="203"/>
      <c r="E409" s="96">
        <v>13337.82</v>
      </c>
      <c r="F409" s="91">
        <v>192.42</v>
      </c>
      <c r="G409" s="96">
        <v>19306.689999999999</v>
      </c>
      <c r="H409" s="94">
        <v>46260</v>
      </c>
      <c r="J409" s="32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3">
        <f t="shared" si="20"/>
        <v>5776.45</v>
      </c>
    </row>
    <row r="410" spans="1:14" ht="15" customHeight="1" thickBot="1">
      <c r="A410" s="11" t="str">
        <f t="shared" si="19"/>
        <v>M762611 75</v>
      </c>
      <c r="B410" s="3" t="s">
        <v>195</v>
      </c>
      <c r="C410" s="190">
        <v>75</v>
      </c>
      <c r="D410" s="202">
        <v>5776.45</v>
      </c>
      <c r="E410" s="96">
        <v>13511.12</v>
      </c>
      <c r="F410" s="91" t="s">
        <v>100</v>
      </c>
      <c r="G410" s="96">
        <v>19287.57</v>
      </c>
      <c r="H410" s="94">
        <v>46281</v>
      </c>
      <c r="J410" s="32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3">
        <f t="shared" si="20"/>
        <v>5776.45</v>
      </c>
    </row>
    <row r="411" spans="1:14" ht="15" customHeight="1" thickBot="1">
      <c r="A411" s="11" t="str">
        <f t="shared" si="19"/>
        <v>M762611 75</v>
      </c>
      <c r="B411" s="3" t="s">
        <v>195</v>
      </c>
      <c r="C411" s="192"/>
      <c r="D411" s="203"/>
      <c r="E411" s="96">
        <v>13511.12</v>
      </c>
      <c r="F411" s="91">
        <v>194.16</v>
      </c>
      <c r="G411" s="96">
        <v>19481.73</v>
      </c>
      <c r="H411" s="94">
        <v>46291</v>
      </c>
      <c r="J411" s="32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3">
        <f t="shared" si="20"/>
        <v>5776.45</v>
      </c>
    </row>
    <row r="412" spans="1:14" ht="15" customHeight="1" thickBot="1">
      <c r="A412" s="11" t="str">
        <f t="shared" si="19"/>
        <v>M762611 76</v>
      </c>
      <c r="B412" s="3" t="s">
        <v>195</v>
      </c>
      <c r="C412" s="190">
        <v>76</v>
      </c>
      <c r="D412" s="202">
        <v>5776.45</v>
      </c>
      <c r="E412" s="96">
        <v>13678.63</v>
      </c>
      <c r="F412" s="91" t="s">
        <v>100</v>
      </c>
      <c r="G412" s="96">
        <v>19455.080000000002</v>
      </c>
      <c r="H412" s="94">
        <v>46311</v>
      </c>
      <c r="J412" s="32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3">
        <f t="shared" si="20"/>
        <v>5776.45</v>
      </c>
    </row>
    <row r="413" spans="1:14" ht="15" customHeight="1" thickBot="1">
      <c r="A413" s="11" t="str">
        <f t="shared" si="19"/>
        <v>M762611 76</v>
      </c>
      <c r="B413" s="3" t="s">
        <v>195</v>
      </c>
      <c r="C413" s="192"/>
      <c r="D413" s="203"/>
      <c r="E413" s="96">
        <v>13678.63</v>
      </c>
      <c r="F413" s="91">
        <v>195.85</v>
      </c>
      <c r="G413" s="96">
        <v>19650.93</v>
      </c>
      <c r="H413" s="94">
        <v>46321</v>
      </c>
      <c r="J413" s="32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3">
        <f t="shared" si="20"/>
        <v>5776.45</v>
      </c>
    </row>
    <row r="414" spans="1:14" ht="15" customHeight="1" thickBot="1">
      <c r="A414" s="11" t="str">
        <f t="shared" si="19"/>
        <v>M762611 77</v>
      </c>
      <c r="B414" s="3" t="s">
        <v>195</v>
      </c>
      <c r="C414" s="190">
        <v>77</v>
      </c>
      <c r="D414" s="202">
        <v>5776.45</v>
      </c>
      <c r="E414" s="96">
        <v>13857.7</v>
      </c>
      <c r="F414" s="91" t="s">
        <v>100</v>
      </c>
      <c r="G414" s="96">
        <v>19634.150000000001</v>
      </c>
      <c r="H414" s="94">
        <v>46342</v>
      </c>
      <c r="J414" s="32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3">
        <f t="shared" si="20"/>
        <v>5776.45</v>
      </c>
    </row>
    <row r="415" spans="1:14" ht="15" customHeight="1" thickBot="1">
      <c r="A415" s="11" t="str">
        <f t="shared" si="19"/>
        <v>M762611 77</v>
      </c>
      <c r="B415" s="3" t="s">
        <v>195</v>
      </c>
      <c r="C415" s="192"/>
      <c r="D415" s="203"/>
      <c r="E415" s="96">
        <v>13857.7</v>
      </c>
      <c r="F415" s="91">
        <v>197.65</v>
      </c>
      <c r="G415" s="96">
        <v>19831.8</v>
      </c>
      <c r="H415" s="94">
        <v>46352</v>
      </c>
      <c r="J415" s="32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3">
        <f t="shared" si="20"/>
        <v>5776.45</v>
      </c>
    </row>
    <row r="416" spans="1:14" ht="15" customHeight="1" thickBot="1">
      <c r="A416" s="11" t="str">
        <f t="shared" si="19"/>
        <v>M762611 78</v>
      </c>
      <c r="B416" s="3" t="s">
        <v>195</v>
      </c>
      <c r="C416" s="190">
        <v>78</v>
      </c>
      <c r="D416" s="202">
        <v>5776.45</v>
      </c>
      <c r="E416" s="96">
        <v>14025.22</v>
      </c>
      <c r="F416" s="91" t="s">
        <v>100</v>
      </c>
      <c r="G416" s="96">
        <v>19801.669999999998</v>
      </c>
      <c r="H416" s="94">
        <v>46372</v>
      </c>
      <c r="J416" s="32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3">
        <f t="shared" si="20"/>
        <v>5776.45</v>
      </c>
    </row>
    <row r="417" spans="1:14" ht="15" customHeight="1" thickBot="1">
      <c r="A417" s="11" t="str">
        <f t="shared" si="19"/>
        <v>M762611 78</v>
      </c>
      <c r="B417" s="3" t="s">
        <v>195</v>
      </c>
      <c r="C417" s="192"/>
      <c r="D417" s="203"/>
      <c r="E417" s="96">
        <v>14025.22</v>
      </c>
      <c r="F417" s="91">
        <v>199.34</v>
      </c>
      <c r="G417" s="96">
        <v>20001.009999999998</v>
      </c>
      <c r="H417" s="94">
        <v>46382</v>
      </c>
      <c r="J417" s="32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3">
        <f t="shared" si="20"/>
        <v>5776.45</v>
      </c>
    </row>
    <row r="418" spans="1:14" ht="15" customHeight="1" thickBot="1">
      <c r="A418" s="11" t="str">
        <f t="shared" si="19"/>
        <v>M762611 79</v>
      </c>
      <c r="B418" s="3" t="s">
        <v>195</v>
      </c>
      <c r="C418" s="190">
        <v>79</v>
      </c>
      <c r="D418" s="202">
        <v>5776.45</v>
      </c>
      <c r="E418" s="96">
        <v>14204.29</v>
      </c>
      <c r="F418" s="91" t="s">
        <v>100</v>
      </c>
      <c r="G418" s="96">
        <v>19980.740000000002</v>
      </c>
      <c r="H418" s="94">
        <v>46403</v>
      </c>
      <c r="J418" s="32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3">
        <f t="shared" si="20"/>
        <v>5776.45</v>
      </c>
    </row>
    <row r="419" spans="1:14" ht="15" customHeight="1" thickBot="1">
      <c r="A419" s="11" t="str">
        <f t="shared" si="19"/>
        <v>M762611 79</v>
      </c>
      <c r="B419" s="3" t="s">
        <v>195</v>
      </c>
      <c r="C419" s="192"/>
      <c r="D419" s="203"/>
      <c r="E419" s="96">
        <v>14204.29</v>
      </c>
      <c r="F419" s="91">
        <v>201.14</v>
      </c>
      <c r="G419" s="96">
        <v>20181.88</v>
      </c>
      <c r="H419" s="94">
        <v>46413</v>
      </c>
      <c r="J419" s="32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3">
        <f t="shared" si="20"/>
        <v>5776.45</v>
      </c>
    </row>
    <row r="420" spans="1:14" ht="15" customHeight="1" thickBot="1">
      <c r="A420" s="11" t="str">
        <f t="shared" si="19"/>
        <v>M762611 80</v>
      </c>
      <c r="B420" s="3" t="s">
        <v>195</v>
      </c>
      <c r="C420" s="190">
        <v>80</v>
      </c>
      <c r="D420" s="202">
        <v>5776.45</v>
      </c>
      <c r="E420" s="96">
        <v>14377.58</v>
      </c>
      <c r="F420" s="91" t="s">
        <v>100</v>
      </c>
      <c r="G420" s="96">
        <v>20154.03</v>
      </c>
      <c r="H420" s="94">
        <v>46434</v>
      </c>
      <c r="J420" s="32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3">
        <f t="shared" si="20"/>
        <v>5776.45</v>
      </c>
    </row>
    <row r="421" spans="1:14" ht="15" customHeight="1" thickBot="1">
      <c r="A421" s="11" t="str">
        <f t="shared" si="19"/>
        <v>M762611 80</v>
      </c>
      <c r="B421" s="3" t="s">
        <v>195</v>
      </c>
      <c r="C421" s="192"/>
      <c r="D421" s="203"/>
      <c r="E421" s="96">
        <v>14377.58</v>
      </c>
      <c r="F421" s="91">
        <v>202.88</v>
      </c>
      <c r="G421" s="96">
        <v>20356.91</v>
      </c>
      <c r="H421" s="94">
        <v>46444</v>
      </c>
      <c r="J421" s="32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3">
        <f t="shared" si="20"/>
        <v>5776.45</v>
      </c>
    </row>
    <row r="422" spans="1:14" ht="15" customHeight="1" thickBot="1">
      <c r="A422" s="11" t="str">
        <f t="shared" si="19"/>
        <v>M762611 81</v>
      </c>
      <c r="B422" s="3" t="s">
        <v>195</v>
      </c>
      <c r="C422" s="190">
        <v>81</v>
      </c>
      <c r="D422" s="202">
        <v>5776.45</v>
      </c>
      <c r="E422" s="96">
        <v>14533.55</v>
      </c>
      <c r="F422" s="91" t="s">
        <v>100</v>
      </c>
      <c r="G422" s="96">
        <v>20310</v>
      </c>
      <c r="H422" s="94">
        <v>46462</v>
      </c>
      <c r="J422" s="32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3">
        <f t="shared" si="20"/>
        <v>5776.45</v>
      </c>
    </row>
    <row r="423" spans="1:14" ht="15" customHeight="1" thickBot="1">
      <c r="A423" s="11" t="str">
        <f t="shared" si="19"/>
        <v>M762611 81</v>
      </c>
      <c r="B423" s="3" t="s">
        <v>195</v>
      </c>
      <c r="C423" s="192"/>
      <c r="D423" s="203"/>
      <c r="E423" s="96">
        <v>14533.55</v>
      </c>
      <c r="F423" s="91">
        <v>204.45</v>
      </c>
      <c r="G423" s="96">
        <v>20514.45</v>
      </c>
      <c r="H423" s="94">
        <v>46472</v>
      </c>
      <c r="J423" s="32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3">
        <f t="shared" si="20"/>
        <v>5776.45</v>
      </c>
    </row>
    <row r="424" spans="1:14" ht="15" customHeight="1" thickBot="1">
      <c r="A424" s="11" t="str">
        <f t="shared" si="19"/>
        <v>M762611 82</v>
      </c>
      <c r="B424" s="3" t="s">
        <v>195</v>
      </c>
      <c r="C424" s="190">
        <v>82</v>
      </c>
      <c r="D424" s="202">
        <v>5776.45</v>
      </c>
      <c r="E424" s="96">
        <v>14724.17</v>
      </c>
      <c r="F424" s="91" t="s">
        <v>100</v>
      </c>
      <c r="G424" s="96">
        <v>20500.62</v>
      </c>
      <c r="H424" s="94">
        <v>46493</v>
      </c>
      <c r="J424" s="32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3">
        <f t="shared" si="20"/>
        <v>5776.45</v>
      </c>
    </row>
    <row r="425" spans="1:14" ht="15" customHeight="1" thickBot="1">
      <c r="A425" s="11" t="str">
        <f t="shared" si="19"/>
        <v>M762611 82</v>
      </c>
      <c r="B425" s="3" t="s">
        <v>195</v>
      </c>
      <c r="C425" s="192"/>
      <c r="D425" s="203"/>
      <c r="E425" s="96">
        <v>14724.17</v>
      </c>
      <c r="F425" s="91">
        <v>206.37</v>
      </c>
      <c r="G425" s="96">
        <v>20706.990000000002</v>
      </c>
      <c r="H425" s="94">
        <v>46503</v>
      </c>
      <c r="J425" s="32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3">
        <f t="shared" si="20"/>
        <v>5776.45</v>
      </c>
    </row>
    <row r="426" spans="1:14" ht="15" customHeight="1" thickBot="1">
      <c r="A426" s="11" t="str">
        <f t="shared" ref="A426:A489" si="22">B426&amp;" "&amp;IF(C426="",C425,C426)</f>
        <v>M762611 83</v>
      </c>
      <c r="B426" s="3" t="s">
        <v>195</v>
      </c>
      <c r="C426" s="190">
        <v>83</v>
      </c>
      <c r="D426" s="202">
        <v>5776.45</v>
      </c>
      <c r="E426" s="96">
        <v>14891.69</v>
      </c>
      <c r="F426" s="91" t="s">
        <v>100</v>
      </c>
      <c r="G426" s="96">
        <v>20668.14</v>
      </c>
      <c r="H426" s="94">
        <v>46523</v>
      </c>
      <c r="J426" s="32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3">
        <f t="shared" si="20"/>
        <v>5776.45</v>
      </c>
    </row>
    <row r="427" spans="1:14" ht="15" customHeight="1" thickBot="1">
      <c r="A427" s="11" t="str">
        <f t="shared" si="22"/>
        <v>M762611 83</v>
      </c>
      <c r="B427" s="3" t="s">
        <v>195</v>
      </c>
      <c r="C427" s="192"/>
      <c r="D427" s="203"/>
      <c r="E427" s="96">
        <v>14891.69</v>
      </c>
      <c r="F427" s="91">
        <v>208.06</v>
      </c>
      <c r="G427" s="96">
        <v>20876.2</v>
      </c>
      <c r="H427" s="94">
        <v>46533</v>
      </c>
      <c r="J427" s="32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3">
        <f t="shared" si="20"/>
        <v>5776.45</v>
      </c>
    </row>
    <row r="428" spans="1:14" ht="15" customHeight="1" thickBot="1">
      <c r="A428" s="11" t="str">
        <f t="shared" si="22"/>
        <v>M762611 84</v>
      </c>
      <c r="B428" s="3" t="s">
        <v>195</v>
      </c>
      <c r="C428" s="190">
        <v>84</v>
      </c>
      <c r="D428" s="202">
        <v>5776.45</v>
      </c>
      <c r="E428" s="96">
        <v>15070.76</v>
      </c>
      <c r="F428" s="91" t="s">
        <v>100</v>
      </c>
      <c r="G428" s="96">
        <v>20847.21</v>
      </c>
      <c r="H428" s="94">
        <v>46554</v>
      </c>
      <c r="J428" s="32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3">
        <f t="shared" si="20"/>
        <v>5776.45</v>
      </c>
    </row>
    <row r="429" spans="1:14" ht="15" customHeight="1" thickBot="1">
      <c r="A429" s="11" t="str">
        <f t="shared" si="22"/>
        <v>M762611 84</v>
      </c>
      <c r="B429" s="3" t="s">
        <v>195</v>
      </c>
      <c r="C429" s="192"/>
      <c r="D429" s="203"/>
      <c r="E429" s="96">
        <v>15070.76</v>
      </c>
      <c r="F429" s="91">
        <v>209.86</v>
      </c>
      <c r="G429" s="96">
        <v>21057.07</v>
      </c>
      <c r="H429" s="94">
        <v>46564</v>
      </c>
      <c r="J429" s="32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3">
        <f t="shared" si="20"/>
        <v>5776.45</v>
      </c>
    </row>
    <row r="430" spans="1:14" ht="15" customHeight="1" thickBot="1">
      <c r="A430" s="11" t="str">
        <f t="shared" si="22"/>
        <v>M762611 85</v>
      </c>
      <c r="B430" s="3" t="s">
        <v>195</v>
      </c>
      <c r="C430" s="190">
        <v>85</v>
      </c>
      <c r="D430" s="202">
        <v>5776.45</v>
      </c>
      <c r="E430" s="96">
        <v>15238.28</v>
      </c>
      <c r="F430" s="91" t="s">
        <v>100</v>
      </c>
      <c r="G430" s="96">
        <v>21014.73</v>
      </c>
      <c r="H430" s="94">
        <v>46584</v>
      </c>
      <c r="J430" s="32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3">
        <f t="shared" si="20"/>
        <v>5776.45</v>
      </c>
    </row>
    <row r="431" spans="1:14" ht="15" customHeight="1" thickBot="1">
      <c r="A431" s="11" t="str">
        <f t="shared" si="22"/>
        <v>M762611 85</v>
      </c>
      <c r="B431" s="3" t="s">
        <v>195</v>
      </c>
      <c r="C431" s="192"/>
      <c r="D431" s="203"/>
      <c r="E431" s="96">
        <v>15238.28</v>
      </c>
      <c r="F431" s="91">
        <v>211.55</v>
      </c>
      <c r="G431" s="96">
        <v>21226.28</v>
      </c>
      <c r="H431" s="94">
        <v>46594</v>
      </c>
      <c r="J431" s="32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3">
        <f t="shared" si="20"/>
        <v>5776.45</v>
      </c>
    </row>
    <row r="432" spans="1:14" ht="15" customHeight="1" thickBot="1">
      <c r="A432" s="11" t="str">
        <f t="shared" si="22"/>
        <v>M762611 86</v>
      </c>
      <c r="B432" s="3" t="s">
        <v>195</v>
      </c>
      <c r="C432" s="190">
        <v>86</v>
      </c>
      <c r="D432" s="202">
        <v>5776.45</v>
      </c>
      <c r="E432" s="96">
        <v>15417.35</v>
      </c>
      <c r="F432" s="91" t="s">
        <v>100</v>
      </c>
      <c r="G432" s="96">
        <v>21193.8</v>
      </c>
      <c r="H432" s="94">
        <v>46615</v>
      </c>
      <c r="J432" s="32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3">
        <f t="shared" si="20"/>
        <v>5776.45</v>
      </c>
    </row>
    <row r="433" spans="1:14" ht="15" customHeight="1" thickBot="1">
      <c r="A433" s="11" t="str">
        <f t="shared" si="22"/>
        <v>M762611 86</v>
      </c>
      <c r="B433" s="3" t="s">
        <v>195</v>
      </c>
      <c r="C433" s="192"/>
      <c r="D433" s="203"/>
      <c r="E433" s="96">
        <v>15417.35</v>
      </c>
      <c r="F433" s="91">
        <v>213.35</v>
      </c>
      <c r="G433" s="96">
        <v>21407.15</v>
      </c>
      <c r="H433" s="94">
        <v>46625</v>
      </c>
      <c r="J433" s="32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3">
        <f t="shared" si="20"/>
        <v>5776.45</v>
      </c>
    </row>
    <row r="434" spans="1:14" ht="15" customHeight="1" thickBot="1">
      <c r="A434" s="11" t="str">
        <f t="shared" si="22"/>
        <v>M762611 87</v>
      </c>
      <c r="B434" s="3" t="s">
        <v>195</v>
      </c>
      <c r="C434" s="190">
        <v>87</v>
      </c>
      <c r="D434" s="202">
        <v>5776.45</v>
      </c>
      <c r="E434" s="96">
        <v>15590.64</v>
      </c>
      <c r="F434" s="91" t="s">
        <v>100</v>
      </c>
      <c r="G434" s="96">
        <v>21367.09</v>
      </c>
      <c r="H434" s="94">
        <v>46646</v>
      </c>
      <c r="J434" s="32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3">
        <f t="shared" si="20"/>
        <v>5776.45</v>
      </c>
    </row>
    <row r="435" spans="1:14" ht="15" customHeight="1" thickBot="1">
      <c r="A435" s="11" t="str">
        <f t="shared" si="22"/>
        <v>M762611 87</v>
      </c>
      <c r="B435" s="3" t="s">
        <v>195</v>
      </c>
      <c r="C435" s="192"/>
      <c r="D435" s="203"/>
      <c r="E435" s="96">
        <v>15590.64</v>
      </c>
      <c r="F435" s="91">
        <v>215.1</v>
      </c>
      <c r="G435" s="96">
        <v>21582.19</v>
      </c>
      <c r="H435" s="94">
        <v>46656</v>
      </c>
      <c r="J435" s="32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3">
        <f t="shared" si="20"/>
        <v>5776.45</v>
      </c>
    </row>
    <row r="436" spans="1:14" ht="15" customHeight="1" thickBot="1">
      <c r="A436" s="11" t="str">
        <f t="shared" si="22"/>
        <v>M762611 88</v>
      </c>
      <c r="B436" s="3" t="s">
        <v>195</v>
      </c>
      <c r="C436" s="190">
        <v>88</v>
      </c>
      <c r="D436" s="202">
        <v>5776.45</v>
      </c>
      <c r="E436" s="96">
        <v>15758.16</v>
      </c>
      <c r="F436" s="91" t="s">
        <v>100</v>
      </c>
      <c r="G436" s="96">
        <v>21534.61</v>
      </c>
      <c r="H436" s="94">
        <v>46676</v>
      </c>
      <c r="J436" s="32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3">
        <f t="shared" si="20"/>
        <v>5776.45</v>
      </c>
    </row>
    <row r="437" spans="1:14" ht="15" customHeight="1" thickBot="1">
      <c r="A437" s="11" t="str">
        <f t="shared" si="22"/>
        <v>M762611 88</v>
      </c>
      <c r="B437" s="3" t="s">
        <v>195</v>
      </c>
      <c r="C437" s="192"/>
      <c r="D437" s="203"/>
      <c r="E437" s="96">
        <v>15758.16</v>
      </c>
      <c r="F437" s="91">
        <v>216.78</v>
      </c>
      <c r="G437" s="96">
        <v>21751.39</v>
      </c>
      <c r="H437" s="94">
        <v>46686</v>
      </c>
      <c r="J437" s="32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3">
        <f t="shared" si="20"/>
        <v>5776.45</v>
      </c>
    </row>
    <row r="438" spans="1:14" ht="15" customHeight="1" thickBot="1">
      <c r="A438" s="11" t="str">
        <f t="shared" si="22"/>
        <v>M762611 89</v>
      </c>
      <c r="B438" s="3" t="s">
        <v>195</v>
      </c>
      <c r="C438" s="190">
        <v>89</v>
      </c>
      <c r="D438" s="202">
        <v>5776.45</v>
      </c>
      <c r="E438" s="96">
        <v>15937.23</v>
      </c>
      <c r="F438" s="91" t="s">
        <v>100</v>
      </c>
      <c r="G438" s="96">
        <v>21713.68</v>
      </c>
      <c r="H438" s="94">
        <v>46707</v>
      </c>
      <c r="J438" s="32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3">
        <f t="shared" si="20"/>
        <v>5776.45</v>
      </c>
    </row>
    <row r="439" spans="1:14" ht="15" customHeight="1" thickBot="1">
      <c r="A439" s="11" t="str">
        <f t="shared" si="22"/>
        <v>M762611 89</v>
      </c>
      <c r="B439" s="3" t="s">
        <v>195</v>
      </c>
      <c r="C439" s="192"/>
      <c r="D439" s="203"/>
      <c r="E439" s="96">
        <v>15937.23</v>
      </c>
      <c r="F439" s="91">
        <v>218.58</v>
      </c>
      <c r="G439" s="96">
        <v>21932.26</v>
      </c>
      <c r="H439" s="94">
        <v>46717</v>
      </c>
      <c r="J439" s="32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3">
        <f t="shared" si="20"/>
        <v>5776.45</v>
      </c>
    </row>
    <row r="440" spans="1:14" ht="15" customHeight="1" thickBot="1">
      <c r="A440" s="11" t="str">
        <f t="shared" si="22"/>
        <v>M762611 90</v>
      </c>
      <c r="B440" s="3" t="s">
        <v>195</v>
      </c>
      <c r="C440" s="190">
        <v>90</v>
      </c>
      <c r="D440" s="202">
        <v>5776.45</v>
      </c>
      <c r="E440" s="96">
        <v>16104.74</v>
      </c>
      <c r="F440" s="91" t="s">
        <v>100</v>
      </c>
      <c r="G440" s="96">
        <v>21881.19</v>
      </c>
      <c r="H440" s="94">
        <v>46737</v>
      </c>
      <c r="J440" s="32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3">
        <f t="shared" si="20"/>
        <v>5776.45</v>
      </c>
    </row>
    <row r="441" spans="1:14" ht="15" customHeight="1" thickBot="1">
      <c r="A441" s="11" t="str">
        <f t="shared" si="22"/>
        <v>M762611 90</v>
      </c>
      <c r="B441" s="3" t="s">
        <v>195</v>
      </c>
      <c r="C441" s="192"/>
      <c r="D441" s="203"/>
      <c r="E441" s="96">
        <v>16104.74</v>
      </c>
      <c r="F441" s="91">
        <v>220.27</v>
      </c>
      <c r="G441" s="96">
        <v>22101.46</v>
      </c>
      <c r="H441" s="94">
        <v>46747</v>
      </c>
      <c r="J441" s="32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3">
        <f t="shared" si="20"/>
        <v>5776.45</v>
      </c>
    </row>
    <row r="442" spans="1:14" ht="15" customHeight="1" thickBot="1">
      <c r="A442" s="11" t="str">
        <f t="shared" si="22"/>
        <v>M762611 91</v>
      </c>
      <c r="B442" s="3" t="s">
        <v>195</v>
      </c>
      <c r="C442" s="190">
        <v>91</v>
      </c>
      <c r="D442" s="202">
        <v>5776.45</v>
      </c>
      <c r="E442" s="96">
        <v>16283.81</v>
      </c>
      <c r="F442" s="91" t="s">
        <v>100</v>
      </c>
      <c r="G442" s="96">
        <v>22060.26</v>
      </c>
      <c r="H442" s="94">
        <v>46768</v>
      </c>
      <c r="J442" s="32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3">
        <f t="shared" si="20"/>
        <v>5776.45</v>
      </c>
    </row>
    <row r="443" spans="1:14" ht="15" customHeight="1" thickBot="1">
      <c r="A443" s="11" t="str">
        <f t="shared" si="22"/>
        <v>M762611 91</v>
      </c>
      <c r="B443" s="3" t="s">
        <v>195</v>
      </c>
      <c r="C443" s="192"/>
      <c r="D443" s="203"/>
      <c r="E443" s="96">
        <v>16283.81</v>
      </c>
      <c r="F443" s="91">
        <v>222.07</v>
      </c>
      <c r="G443" s="96">
        <v>22282.33</v>
      </c>
      <c r="H443" s="94">
        <v>46778</v>
      </c>
      <c r="J443" s="32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3">
        <f t="shared" si="20"/>
        <v>5776.45</v>
      </c>
    </row>
    <row r="444" spans="1:14" ht="15" customHeight="1" thickBot="1">
      <c r="A444" s="11" t="str">
        <f t="shared" si="22"/>
        <v>M762611 92</v>
      </c>
      <c r="B444" s="3" t="s">
        <v>195</v>
      </c>
      <c r="C444" s="190">
        <v>92</v>
      </c>
      <c r="D444" s="202">
        <v>5776.45</v>
      </c>
      <c r="E444" s="96">
        <v>16457.11</v>
      </c>
      <c r="F444" s="91" t="s">
        <v>100</v>
      </c>
      <c r="G444" s="96">
        <v>22233.56</v>
      </c>
      <c r="H444" s="94">
        <v>46799</v>
      </c>
      <c r="J444" s="32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3">
        <f t="shared" si="20"/>
        <v>5776.45</v>
      </c>
    </row>
    <row r="445" spans="1:14" ht="15" customHeight="1" thickBot="1">
      <c r="A445" s="11" t="str">
        <f t="shared" si="22"/>
        <v>M762611 92</v>
      </c>
      <c r="B445" s="3" t="s">
        <v>195</v>
      </c>
      <c r="C445" s="192"/>
      <c r="D445" s="203"/>
      <c r="E445" s="96">
        <v>16457.11</v>
      </c>
      <c r="F445" s="91">
        <v>223.82</v>
      </c>
      <c r="G445" s="96">
        <v>22457.38</v>
      </c>
      <c r="H445" s="94">
        <v>46809</v>
      </c>
      <c r="J445" s="32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3">
        <f t="shared" si="20"/>
        <v>5776.45</v>
      </c>
    </row>
    <row r="446" spans="1:14" ht="15" customHeight="1" thickBot="1">
      <c r="A446" s="11" t="str">
        <f t="shared" si="22"/>
        <v>M762611 93</v>
      </c>
      <c r="B446" s="3" t="s">
        <v>195</v>
      </c>
      <c r="C446" s="190">
        <v>93</v>
      </c>
      <c r="D446" s="202">
        <v>5776.45</v>
      </c>
      <c r="E446" s="96">
        <v>16618.849999999999</v>
      </c>
      <c r="F446" s="91" t="s">
        <v>100</v>
      </c>
      <c r="G446" s="96">
        <v>22395.3</v>
      </c>
      <c r="H446" s="94">
        <v>46828</v>
      </c>
      <c r="J446" s="32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3">
        <f t="shared" si="20"/>
        <v>5776.45</v>
      </c>
    </row>
    <row r="447" spans="1:14" ht="15" customHeight="1" thickBot="1">
      <c r="A447" s="11" t="str">
        <f t="shared" si="22"/>
        <v>M762611 93</v>
      </c>
      <c r="B447" s="3" t="s">
        <v>195</v>
      </c>
      <c r="C447" s="192"/>
      <c r="D447" s="203"/>
      <c r="E447" s="96">
        <v>16618.849999999999</v>
      </c>
      <c r="F447" s="91">
        <v>225.45</v>
      </c>
      <c r="G447" s="96">
        <v>22620.75</v>
      </c>
      <c r="H447" s="94">
        <v>46838</v>
      </c>
      <c r="J447" s="32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3">
        <f t="shared" si="20"/>
        <v>5776.45</v>
      </c>
    </row>
    <row r="448" spans="1:14" ht="15" customHeight="1" thickBot="1">
      <c r="A448" s="11" t="str">
        <f t="shared" si="22"/>
        <v>M762611 94</v>
      </c>
      <c r="B448" s="3" t="s">
        <v>195</v>
      </c>
      <c r="C448" s="190">
        <v>94</v>
      </c>
      <c r="D448" s="202">
        <v>5776.45</v>
      </c>
      <c r="E448" s="96">
        <v>16803.689999999999</v>
      </c>
      <c r="F448" s="91" t="s">
        <v>100</v>
      </c>
      <c r="G448" s="96">
        <v>22580.14</v>
      </c>
      <c r="H448" s="94">
        <v>46859</v>
      </c>
      <c r="J448" s="32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3">
        <f t="shared" si="20"/>
        <v>5776.45</v>
      </c>
    </row>
    <row r="449" spans="1:14" ht="15" customHeight="1" thickBot="1">
      <c r="A449" s="11" t="str">
        <f t="shared" si="22"/>
        <v>M762611 94</v>
      </c>
      <c r="B449" s="3" t="s">
        <v>195</v>
      </c>
      <c r="C449" s="192"/>
      <c r="D449" s="203"/>
      <c r="E449" s="96">
        <v>16803.689999999999</v>
      </c>
      <c r="F449" s="91">
        <v>227.31</v>
      </c>
      <c r="G449" s="96">
        <v>22807.45</v>
      </c>
      <c r="H449" s="94">
        <v>46869</v>
      </c>
      <c r="J449" s="32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3">
        <f t="shared" si="20"/>
        <v>5776.45</v>
      </c>
    </row>
    <row r="450" spans="1:14" ht="15" customHeight="1" thickBot="1">
      <c r="A450" s="11" t="str">
        <f t="shared" si="22"/>
        <v>M762611 95</v>
      </c>
      <c r="B450" s="3" t="s">
        <v>195</v>
      </c>
      <c r="C450" s="190">
        <v>95</v>
      </c>
      <c r="D450" s="202">
        <v>5776.45</v>
      </c>
      <c r="E450" s="96">
        <v>16971.21</v>
      </c>
      <c r="F450" s="91" t="s">
        <v>100</v>
      </c>
      <c r="G450" s="96">
        <v>22747.66</v>
      </c>
      <c r="H450" s="94">
        <v>46889</v>
      </c>
      <c r="J450" s="32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3">
        <f t="shared" si="20"/>
        <v>5776.45</v>
      </c>
    </row>
    <row r="451" spans="1:14" ht="15" customHeight="1" thickBot="1">
      <c r="A451" s="11" t="str">
        <f t="shared" si="22"/>
        <v>M762611 95</v>
      </c>
      <c r="B451" s="3" t="s">
        <v>195</v>
      </c>
      <c r="C451" s="192"/>
      <c r="D451" s="203"/>
      <c r="E451" s="96">
        <v>16971.21</v>
      </c>
      <c r="F451" s="91">
        <v>228.99</v>
      </c>
      <c r="G451" s="96">
        <v>22976.65</v>
      </c>
      <c r="H451" s="94">
        <v>46899</v>
      </c>
      <c r="J451" s="32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3">
        <f t="shared" si="20"/>
        <v>5776.45</v>
      </c>
    </row>
    <row r="452" spans="1:14" ht="15" customHeight="1" thickBot="1">
      <c r="A452" s="11" t="str">
        <f t="shared" si="22"/>
        <v>M762611 96</v>
      </c>
      <c r="B452" s="3" t="s">
        <v>195</v>
      </c>
      <c r="C452" s="190">
        <v>96</v>
      </c>
      <c r="D452" s="202">
        <v>5776.45</v>
      </c>
      <c r="E452" s="96">
        <v>17150.28</v>
      </c>
      <c r="F452" s="91" t="s">
        <v>100</v>
      </c>
      <c r="G452" s="96">
        <v>22926.73</v>
      </c>
      <c r="H452" s="94">
        <v>46920</v>
      </c>
      <c r="J452" s="32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3">
        <f t="shared" ref="N452:N515" si="23">IF(D452=0,D451,D452)</f>
        <v>5776.45</v>
      </c>
    </row>
    <row r="453" spans="1:14" ht="15" customHeight="1" thickBot="1">
      <c r="A453" s="11" t="str">
        <f t="shared" si="22"/>
        <v>M762611 96</v>
      </c>
      <c r="B453" s="3" t="s">
        <v>195</v>
      </c>
      <c r="C453" s="192"/>
      <c r="D453" s="203"/>
      <c r="E453" s="96">
        <v>17150.28</v>
      </c>
      <c r="F453" s="91">
        <v>230.8</v>
      </c>
      <c r="G453" s="96">
        <v>23157.53</v>
      </c>
      <c r="H453" s="94">
        <v>46930</v>
      </c>
      <c r="J453" s="32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3">
        <f t="shared" si="23"/>
        <v>5776.45</v>
      </c>
    </row>
    <row r="454" spans="1:14" ht="15" customHeight="1" thickBot="1">
      <c r="A454" s="11" t="str">
        <f t="shared" si="22"/>
        <v>M762611 97</v>
      </c>
      <c r="B454" s="3" t="s">
        <v>195</v>
      </c>
      <c r="C454" s="190">
        <v>97</v>
      </c>
      <c r="D454" s="202">
        <v>5776.45</v>
      </c>
      <c r="E454" s="96">
        <v>17317.8</v>
      </c>
      <c r="F454" s="91" t="s">
        <v>100</v>
      </c>
      <c r="G454" s="96">
        <v>23094.25</v>
      </c>
      <c r="H454" s="94">
        <v>46950</v>
      </c>
      <c r="J454" s="32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3">
        <f t="shared" si="23"/>
        <v>5776.45</v>
      </c>
    </row>
    <row r="455" spans="1:14" ht="15" customHeight="1" thickBot="1">
      <c r="A455" s="11" t="str">
        <f t="shared" si="22"/>
        <v>M762611 97</v>
      </c>
      <c r="B455" s="3" t="s">
        <v>195</v>
      </c>
      <c r="C455" s="192"/>
      <c r="D455" s="203"/>
      <c r="E455" s="96">
        <v>17317.8</v>
      </c>
      <c r="F455" s="91">
        <v>232.48</v>
      </c>
      <c r="G455" s="96">
        <v>23326.73</v>
      </c>
      <c r="H455" s="94">
        <v>46960</v>
      </c>
      <c r="J455" s="32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3">
        <f t="shared" si="23"/>
        <v>5776.45</v>
      </c>
    </row>
    <row r="456" spans="1:14" ht="15" customHeight="1" thickBot="1">
      <c r="A456" s="11" t="str">
        <f t="shared" si="22"/>
        <v>M762611 98</v>
      </c>
      <c r="B456" s="3" t="s">
        <v>195</v>
      </c>
      <c r="C456" s="190">
        <v>98</v>
      </c>
      <c r="D456" s="202">
        <v>5776.45</v>
      </c>
      <c r="E456" s="96">
        <v>17496.87</v>
      </c>
      <c r="F456" s="91" t="s">
        <v>100</v>
      </c>
      <c r="G456" s="96">
        <v>23273.32</v>
      </c>
      <c r="H456" s="94">
        <v>46981</v>
      </c>
      <c r="J456" s="32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3">
        <f t="shared" si="23"/>
        <v>5776.45</v>
      </c>
    </row>
    <row r="457" spans="1:14" ht="15" customHeight="1" thickBot="1">
      <c r="A457" s="11" t="str">
        <f t="shared" si="22"/>
        <v>M762611 98</v>
      </c>
      <c r="B457" s="3" t="s">
        <v>195</v>
      </c>
      <c r="C457" s="192"/>
      <c r="D457" s="203"/>
      <c r="E457" s="96">
        <v>17496.87</v>
      </c>
      <c r="F457" s="91">
        <v>234.28</v>
      </c>
      <c r="G457" s="96">
        <v>23507.599999999999</v>
      </c>
      <c r="H457" s="94">
        <v>46991</v>
      </c>
      <c r="J457" s="32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3">
        <f t="shared" si="23"/>
        <v>5776.45</v>
      </c>
    </row>
    <row r="458" spans="1:14" ht="15" customHeight="1" thickBot="1">
      <c r="A458" s="11" t="str">
        <f t="shared" si="22"/>
        <v>M762611 99</v>
      </c>
      <c r="B458" s="3" t="s">
        <v>195</v>
      </c>
      <c r="C458" s="190">
        <v>99</v>
      </c>
      <c r="D458" s="202">
        <v>5776.45</v>
      </c>
      <c r="E458" s="96">
        <v>17670.16</v>
      </c>
      <c r="F458" s="91" t="s">
        <v>100</v>
      </c>
      <c r="G458" s="96">
        <v>23446.61</v>
      </c>
      <c r="H458" s="94">
        <v>47012</v>
      </c>
      <c r="J458" s="32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3">
        <f t="shared" si="23"/>
        <v>5776.45</v>
      </c>
    </row>
    <row r="459" spans="1:14" ht="15" customHeight="1" thickBot="1">
      <c r="A459" s="11" t="str">
        <f t="shared" si="22"/>
        <v>M762611 99</v>
      </c>
      <c r="B459" s="3" t="s">
        <v>195</v>
      </c>
      <c r="C459" s="192"/>
      <c r="D459" s="203"/>
      <c r="E459" s="96">
        <v>17670.16</v>
      </c>
      <c r="F459" s="91">
        <v>236.03</v>
      </c>
      <c r="G459" s="96">
        <v>23682.639999999999</v>
      </c>
      <c r="H459" s="94">
        <v>47022</v>
      </c>
      <c r="J459" s="32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3">
        <f t="shared" si="23"/>
        <v>5776.45</v>
      </c>
    </row>
    <row r="460" spans="1:14" ht="15" customHeight="1" thickBot="1">
      <c r="A460" s="11" t="str">
        <f t="shared" si="22"/>
        <v>M762611 100</v>
      </c>
      <c r="B460" s="3" t="s">
        <v>195</v>
      </c>
      <c r="C460" s="190">
        <v>100</v>
      </c>
      <c r="D460" s="202">
        <v>5776.45</v>
      </c>
      <c r="E460" s="96">
        <v>17837.68</v>
      </c>
      <c r="F460" s="91" t="s">
        <v>100</v>
      </c>
      <c r="G460" s="96">
        <v>23614.13</v>
      </c>
      <c r="H460" s="94">
        <v>47042</v>
      </c>
      <c r="J460" s="32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3">
        <f t="shared" si="23"/>
        <v>5776.45</v>
      </c>
    </row>
    <row r="461" spans="1:14" ht="15" customHeight="1" thickBot="1">
      <c r="A461" s="11" t="str">
        <f t="shared" si="22"/>
        <v>M762611 100</v>
      </c>
      <c r="B461" s="3" t="s">
        <v>195</v>
      </c>
      <c r="C461" s="192"/>
      <c r="D461" s="203"/>
      <c r="E461" s="96">
        <v>17837.68</v>
      </c>
      <c r="F461" s="91">
        <v>237.72</v>
      </c>
      <c r="G461" s="96">
        <v>23851.85</v>
      </c>
      <c r="H461" s="94">
        <v>47052</v>
      </c>
      <c r="J461" s="32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3">
        <f t="shared" si="23"/>
        <v>5776.45</v>
      </c>
    </row>
    <row r="462" spans="1:14" ht="15" customHeight="1" thickBot="1">
      <c r="A462" s="11" t="str">
        <f t="shared" si="22"/>
        <v>M762611 101</v>
      </c>
      <c r="B462" s="3" t="s">
        <v>195</v>
      </c>
      <c r="C462" s="190">
        <v>101</v>
      </c>
      <c r="D462" s="202">
        <v>5776.45</v>
      </c>
      <c r="E462" s="96">
        <v>18016.75</v>
      </c>
      <c r="F462" s="91" t="s">
        <v>100</v>
      </c>
      <c r="G462" s="96">
        <v>23793.200000000001</v>
      </c>
      <c r="H462" s="94">
        <v>47073</v>
      </c>
      <c r="J462" s="32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3">
        <f t="shared" si="23"/>
        <v>5776.45</v>
      </c>
    </row>
    <row r="463" spans="1:14" ht="15" customHeight="1" thickBot="1">
      <c r="A463" s="11" t="str">
        <f t="shared" si="22"/>
        <v>M762611 101</v>
      </c>
      <c r="B463" s="3" t="s">
        <v>195</v>
      </c>
      <c r="C463" s="192"/>
      <c r="D463" s="203"/>
      <c r="E463" s="96">
        <v>18016.75</v>
      </c>
      <c r="F463" s="91">
        <v>239.52</v>
      </c>
      <c r="G463" s="96">
        <v>24032.720000000001</v>
      </c>
      <c r="H463" s="94">
        <v>47083</v>
      </c>
      <c r="J463" s="32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3">
        <f t="shared" si="23"/>
        <v>5776.45</v>
      </c>
    </row>
    <row r="464" spans="1:14" ht="15" customHeight="1" thickBot="1">
      <c r="A464" s="11" t="str">
        <f t="shared" si="22"/>
        <v>M762611 102</v>
      </c>
      <c r="B464" s="3" t="s">
        <v>195</v>
      </c>
      <c r="C464" s="190">
        <v>102</v>
      </c>
      <c r="D464" s="202">
        <v>5776.45</v>
      </c>
      <c r="E464" s="96">
        <v>18184.259999999998</v>
      </c>
      <c r="F464" s="91" t="s">
        <v>100</v>
      </c>
      <c r="G464" s="96">
        <v>23960.71</v>
      </c>
      <c r="H464" s="94">
        <v>47103</v>
      </c>
      <c r="J464" s="32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3">
        <f t="shared" si="23"/>
        <v>5776.45</v>
      </c>
    </row>
    <row r="465" spans="1:14" ht="15" customHeight="1" thickBot="1">
      <c r="A465" s="11" t="str">
        <f t="shared" si="22"/>
        <v>M762611 102</v>
      </c>
      <c r="B465" s="3" t="s">
        <v>195</v>
      </c>
      <c r="C465" s="192"/>
      <c r="D465" s="203"/>
      <c r="E465" s="96">
        <v>18184.259999999998</v>
      </c>
      <c r="F465" s="91">
        <v>241.2</v>
      </c>
      <c r="G465" s="96">
        <v>24201.91</v>
      </c>
      <c r="H465" s="94">
        <v>47113</v>
      </c>
      <c r="J465" s="32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3">
        <f t="shared" si="23"/>
        <v>5776.45</v>
      </c>
    </row>
    <row r="466" spans="1:14" ht="15" customHeight="1" thickBot="1">
      <c r="A466" s="11" t="str">
        <f t="shared" si="22"/>
        <v>M762611 103</v>
      </c>
      <c r="B466" s="3" t="s">
        <v>195</v>
      </c>
      <c r="C466" s="190">
        <v>103</v>
      </c>
      <c r="D466" s="202">
        <v>5776.45</v>
      </c>
      <c r="E466" s="96">
        <v>18363.330000000002</v>
      </c>
      <c r="F466" s="91" t="s">
        <v>100</v>
      </c>
      <c r="G466" s="96">
        <v>24139.78</v>
      </c>
      <c r="H466" s="94">
        <v>47134</v>
      </c>
      <c r="J466" s="32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3">
        <f t="shared" si="23"/>
        <v>5776.45</v>
      </c>
    </row>
    <row r="467" spans="1:14" ht="15" customHeight="1" thickBot="1">
      <c r="A467" s="11" t="str">
        <f t="shared" si="22"/>
        <v>M762611 103</v>
      </c>
      <c r="B467" s="3" t="s">
        <v>195</v>
      </c>
      <c r="C467" s="192"/>
      <c r="D467" s="203"/>
      <c r="E467" s="96">
        <v>18363.330000000002</v>
      </c>
      <c r="F467" s="91">
        <v>243.01</v>
      </c>
      <c r="G467" s="96">
        <v>24382.79</v>
      </c>
      <c r="H467" s="94">
        <v>47144</v>
      </c>
      <c r="J467" s="32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3">
        <f t="shared" si="23"/>
        <v>5776.45</v>
      </c>
    </row>
    <row r="468" spans="1:14" ht="15" customHeight="1" thickBot="1">
      <c r="A468" s="11" t="str">
        <f t="shared" si="22"/>
        <v>M762611 104</v>
      </c>
      <c r="B468" s="3" t="s">
        <v>195</v>
      </c>
      <c r="C468" s="190">
        <v>104</v>
      </c>
      <c r="D468" s="202">
        <v>5776.45</v>
      </c>
      <c r="E468" s="96">
        <v>18536.63</v>
      </c>
      <c r="F468" s="91" t="s">
        <v>100</v>
      </c>
      <c r="G468" s="96">
        <v>24313.08</v>
      </c>
      <c r="H468" s="94">
        <v>47165</v>
      </c>
      <c r="J468" s="32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3">
        <f t="shared" si="23"/>
        <v>5776.45</v>
      </c>
    </row>
    <row r="469" spans="1:14" ht="15" customHeight="1" thickBot="1">
      <c r="A469" s="11" t="str">
        <f t="shared" si="22"/>
        <v>M762611 104</v>
      </c>
      <c r="B469" s="3" t="s">
        <v>195</v>
      </c>
      <c r="C469" s="192"/>
      <c r="D469" s="203"/>
      <c r="E469" s="96">
        <v>18536.63</v>
      </c>
      <c r="F469" s="91">
        <v>244.75</v>
      </c>
      <c r="G469" s="96">
        <v>24557.83</v>
      </c>
      <c r="H469" s="94">
        <v>47175</v>
      </c>
      <c r="J469" s="32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3">
        <f t="shared" si="23"/>
        <v>5776.45</v>
      </c>
    </row>
    <row r="470" spans="1:14" ht="15" customHeight="1" thickBot="1">
      <c r="A470" s="11" t="str">
        <f t="shared" si="22"/>
        <v>M762611 105</v>
      </c>
      <c r="B470" s="3" t="s">
        <v>195</v>
      </c>
      <c r="C470" s="190">
        <v>105</v>
      </c>
      <c r="D470" s="202">
        <v>5776.45</v>
      </c>
      <c r="E470" s="96">
        <v>18692.59</v>
      </c>
      <c r="F470" s="91" t="s">
        <v>100</v>
      </c>
      <c r="G470" s="96">
        <v>24469.040000000001</v>
      </c>
      <c r="H470" s="94">
        <v>47193</v>
      </c>
      <c r="J470" s="32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3">
        <f t="shared" si="23"/>
        <v>5776.45</v>
      </c>
    </row>
    <row r="471" spans="1:14" ht="15" customHeight="1" thickBot="1">
      <c r="A471" s="11" t="str">
        <f t="shared" si="22"/>
        <v>M762611 105</v>
      </c>
      <c r="B471" s="3" t="s">
        <v>195</v>
      </c>
      <c r="C471" s="192"/>
      <c r="D471" s="203"/>
      <c r="E471" s="96">
        <v>18692.59</v>
      </c>
      <c r="F471" s="91">
        <v>246.32</v>
      </c>
      <c r="G471" s="96">
        <v>24715.360000000001</v>
      </c>
      <c r="H471" s="94">
        <v>47203</v>
      </c>
      <c r="J471" s="32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3">
        <f t="shared" si="23"/>
        <v>5776.45</v>
      </c>
    </row>
    <row r="472" spans="1:14" ht="15" customHeight="1" thickBot="1">
      <c r="A472" s="11" t="str">
        <f t="shared" si="22"/>
        <v>M762611 106</v>
      </c>
      <c r="B472" s="3" t="s">
        <v>195</v>
      </c>
      <c r="C472" s="190">
        <v>106</v>
      </c>
      <c r="D472" s="202">
        <v>5776.45</v>
      </c>
      <c r="E472" s="96">
        <v>18883.22</v>
      </c>
      <c r="F472" s="91" t="s">
        <v>100</v>
      </c>
      <c r="G472" s="96">
        <v>24659.67</v>
      </c>
      <c r="H472" s="94">
        <v>47224</v>
      </c>
      <c r="J472" s="32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3">
        <f t="shared" si="23"/>
        <v>5776.45</v>
      </c>
    </row>
    <row r="473" spans="1:14" ht="15" customHeight="1" thickBot="1">
      <c r="A473" s="11" t="str">
        <f t="shared" si="22"/>
        <v>M762611 106</v>
      </c>
      <c r="B473" s="3" t="s">
        <v>195</v>
      </c>
      <c r="C473" s="192"/>
      <c r="D473" s="203"/>
      <c r="E473" s="96">
        <v>18883.22</v>
      </c>
      <c r="F473" s="91">
        <v>248.24</v>
      </c>
      <c r="G473" s="96">
        <v>24907.91</v>
      </c>
      <c r="H473" s="94">
        <v>47234</v>
      </c>
      <c r="J473" s="32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3">
        <f t="shared" si="23"/>
        <v>5776.45</v>
      </c>
    </row>
    <row r="474" spans="1:14" ht="15" customHeight="1" thickBot="1">
      <c r="A474" s="11" t="str">
        <f t="shared" si="22"/>
        <v>M762611 107</v>
      </c>
      <c r="B474" s="3" t="s">
        <v>195</v>
      </c>
      <c r="C474" s="190">
        <v>107</v>
      </c>
      <c r="D474" s="202">
        <v>5776.45</v>
      </c>
      <c r="E474" s="96">
        <v>19050.73</v>
      </c>
      <c r="F474" s="91" t="s">
        <v>100</v>
      </c>
      <c r="G474" s="96">
        <v>24827.18</v>
      </c>
      <c r="H474" s="94">
        <v>47254</v>
      </c>
      <c r="J474" s="32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3">
        <f t="shared" si="23"/>
        <v>5776.45</v>
      </c>
    </row>
    <row r="475" spans="1:14" ht="15" customHeight="1" thickBot="1">
      <c r="A475" s="11" t="str">
        <f t="shared" si="22"/>
        <v>M762611 107</v>
      </c>
      <c r="B475" s="3" t="s">
        <v>195</v>
      </c>
      <c r="C475" s="192"/>
      <c r="D475" s="203"/>
      <c r="E475" s="96">
        <v>19050.73</v>
      </c>
      <c r="F475" s="91">
        <v>249.93</v>
      </c>
      <c r="G475" s="96">
        <v>25077.11</v>
      </c>
      <c r="H475" s="94">
        <v>47264</v>
      </c>
      <c r="J475" s="32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3">
        <f t="shared" si="23"/>
        <v>5776.45</v>
      </c>
    </row>
    <row r="476" spans="1:14" ht="15" customHeight="1" thickBot="1">
      <c r="A476" s="11" t="str">
        <f t="shared" si="22"/>
        <v>M762611 108</v>
      </c>
      <c r="B476" s="3" t="s">
        <v>195</v>
      </c>
      <c r="C476" s="190">
        <v>108</v>
      </c>
      <c r="D476" s="202">
        <v>5776.45</v>
      </c>
      <c r="E476" s="96">
        <v>19229.8</v>
      </c>
      <c r="F476" s="91" t="s">
        <v>100</v>
      </c>
      <c r="G476" s="96">
        <v>25006.25</v>
      </c>
      <c r="H476" s="94">
        <v>47285</v>
      </c>
      <c r="J476" s="32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3">
        <f t="shared" si="23"/>
        <v>5776.45</v>
      </c>
    </row>
    <row r="477" spans="1:14" ht="15" customHeight="1" thickBot="1">
      <c r="A477" s="11" t="str">
        <f t="shared" si="22"/>
        <v>M762611 108</v>
      </c>
      <c r="B477" s="3" t="s">
        <v>195</v>
      </c>
      <c r="C477" s="192"/>
      <c r="D477" s="203"/>
      <c r="E477" s="96">
        <v>19229.8</v>
      </c>
      <c r="F477" s="91">
        <v>251.73</v>
      </c>
      <c r="G477" s="96">
        <v>25257.98</v>
      </c>
      <c r="H477" s="94">
        <v>47295</v>
      </c>
      <c r="J477" s="32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3">
        <f t="shared" si="23"/>
        <v>5776.45</v>
      </c>
    </row>
    <row r="478" spans="1:14" ht="15" customHeight="1" thickBot="1">
      <c r="A478" s="11" t="str">
        <f t="shared" si="22"/>
        <v>M762611 109</v>
      </c>
      <c r="B478" s="3" t="s">
        <v>195</v>
      </c>
      <c r="C478" s="190">
        <v>109</v>
      </c>
      <c r="D478" s="202">
        <v>5776.45</v>
      </c>
      <c r="E478" s="96">
        <v>19397.32</v>
      </c>
      <c r="F478" s="91" t="s">
        <v>100</v>
      </c>
      <c r="G478" s="96">
        <v>25173.77</v>
      </c>
      <c r="H478" s="94">
        <v>47315</v>
      </c>
      <c r="J478" s="32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3">
        <f t="shared" si="23"/>
        <v>5776.45</v>
      </c>
    </row>
    <row r="479" spans="1:14" ht="15" customHeight="1" thickBot="1">
      <c r="A479" s="11" t="str">
        <f t="shared" si="22"/>
        <v>M762611 109</v>
      </c>
      <c r="B479" s="3" t="s">
        <v>195</v>
      </c>
      <c r="C479" s="192"/>
      <c r="D479" s="203"/>
      <c r="E479" s="96">
        <v>19397.32</v>
      </c>
      <c r="F479" s="91">
        <v>253.42</v>
      </c>
      <c r="G479" s="96">
        <v>25427.19</v>
      </c>
      <c r="H479" s="94">
        <v>47325</v>
      </c>
      <c r="J479" s="32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3">
        <f t="shared" si="23"/>
        <v>5776.45</v>
      </c>
    </row>
    <row r="480" spans="1:14" ht="15" customHeight="1" thickBot="1">
      <c r="A480" s="11" t="str">
        <f t="shared" si="22"/>
        <v>M762611 110</v>
      </c>
      <c r="B480" s="3" t="s">
        <v>195</v>
      </c>
      <c r="C480" s="190">
        <v>110</v>
      </c>
      <c r="D480" s="202">
        <v>5776.45</v>
      </c>
      <c r="E480" s="96">
        <v>19576.39</v>
      </c>
      <c r="F480" s="91" t="s">
        <v>100</v>
      </c>
      <c r="G480" s="96">
        <v>25352.84</v>
      </c>
      <c r="H480" s="94">
        <v>47346</v>
      </c>
      <c r="J480" s="32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3">
        <f t="shared" si="23"/>
        <v>5776.45</v>
      </c>
    </row>
    <row r="481" spans="1:14" ht="15" customHeight="1" thickBot="1">
      <c r="A481" s="11" t="str">
        <f t="shared" si="22"/>
        <v>M762611 110</v>
      </c>
      <c r="B481" s="3" t="s">
        <v>195</v>
      </c>
      <c r="C481" s="192"/>
      <c r="D481" s="203"/>
      <c r="E481" s="96">
        <v>19576.39</v>
      </c>
      <c r="F481" s="91">
        <v>255.22</v>
      </c>
      <c r="G481" s="96">
        <v>25608.06</v>
      </c>
      <c r="H481" s="94">
        <v>47356</v>
      </c>
      <c r="J481" s="32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3">
        <f t="shared" si="23"/>
        <v>5776.45</v>
      </c>
    </row>
    <row r="482" spans="1:14" ht="15" customHeight="1" thickBot="1">
      <c r="A482" s="11" t="str">
        <f t="shared" si="22"/>
        <v>M762611 111</v>
      </c>
      <c r="B482" s="3" t="s">
        <v>195</v>
      </c>
      <c r="C482" s="190">
        <v>111</v>
      </c>
      <c r="D482" s="202">
        <v>5776.45</v>
      </c>
      <c r="E482" s="96">
        <v>19749.68</v>
      </c>
      <c r="F482" s="91" t="s">
        <v>100</v>
      </c>
      <c r="G482" s="96">
        <v>25526.13</v>
      </c>
      <c r="H482" s="94">
        <v>47377</v>
      </c>
      <c r="J482" s="32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3">
        <f t="shared" si="23"/>
        <v>5776.45</v>
      </c>
    </row>
    <row r="483" spans="1:14" ht="15" customHeight="1" thickBot="1">
      <c r="A483" s="11" t="str">
        <f t="shared" si="22"/>
        <v>M762611 111</v>
      </c>
      <c r="B483" s="3" t="s">
        <v>195</v>
      </c>
      <c r="C483" s="192"/>
      <c r="D483" s="203"/>
      <c r="E483" s="96">
        <v>19749.68</v>
      </c>
      <c r="F483" s="91">
        <v>256.95999999999998</v>
      </c>
      <c r="G483" s="96">
        <v>25783.09</v>
      </c>
      <c r="H483" s="94">
        <v>47387</v>
      </c>
      <c r="J483" s="32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3">
        <f t="shared" si="23"/>
        <v>5776.45</v>
      </c>
    </row>
    <row r="484" spans="1:14" ht="15" customHeight="1" thickBot="1">
      <c r="A484" s="11" t="str">
        <f t="shared" si="22"/>
        <v>M762611 112</v>
      </c>
      <c r="B484" s="3" t="s">
        <v>195</v>
      </c>
      <c r="C484" s="190">
        <v>112</v>
      </c>
      <c r="D484" s="202">
        <v>5776.45</v>
      </c>
      <c r="E484" s="96">
        <v>19917.2</v>
      </c>
      <c r="F484" s="91" t="s">
        <v>100</v>
      </c>
      <c r="G484" s="96">
        <v>25693.65</v>
      </c>
      <c r="H484" s="94">
        <v>47407</v>
      </c>
      <c r="J484" s="32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3">
        <f t="shared" si="23"/>
        <v>5776.45</v>
      </c>
    </row>
    <row r="485" spans="1:14" ht="15" customHeight="1" thickBot="1">
      <c r="A485" s="11" t="str">
        <f t="shared" si="22"/>
        <v>M762611 112</v>
      </c>
      <c r="B485" s="3" t="s">
        <v>195</v>
      </c>
      <c r="C485" s="192"/>
      <c r="D485" s="203"/>
      <c r="E485" s="96">
        <v>19917.2</v>
      </c>
      <c r="F485" s="91">
        <v>258.64999999999998</v>
      </c>
      <c r="G485" s="96">
        <v>25952.3</v>
      </c>
      <c r="H485" s="94">
        <v>47417</v>
      </c>
      <c r="J485" s="32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3">
        <f t="shared" si="23"/>
        <v>5776.45</v>
      </c>
    </row>
    <row r="486" spans="1:14" ht="15" customHeight="1" thickBot="1">
      <c r="A486" s="11" t="str">
        <f t="shared" si="22"/>
        <v>M762611 113</v>
      </c>
      <c r="B486" s="3" t="s">
        <v>195</v>
      </c>
      <c r="C486" s="190">
        <v>113</v>
      </c>
      <c r="D486" s="202">
        <v>5776.45</v>
      </c>
      <c r="E486" s="96">
        <v>20096.27</v>
      </c>
      <c r="F486" s="91" t="s">
        <v>100</v>
      </c>
      <c r="G486" s="96">
        <v>25872.720000000001</v>
      </c>
      <c r="H486" s="94">
        <v>47438</v>
      </c>
      <c r="J486" s="32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3">
        <f t="shared" si="23"/>
        <v>5776.45</v>
      </c>
    </row>
    <row r="487" spans="1:14" ht="15" customHeight="1" thickBot="1">
      <c r="A487" s="11" t="str">
        <f t="shared" si="22"/>
        <v>M762611 113</v>
      </c>
      <c r="B487" s="3" t="s">
        <v>195</v>
      </c>
      <c r="C487" s="192"/>
      <c r="D487" s="203"/>
      <c r="E487" s="96">
        <v>20096.27</v>
      </c>
      <c r="F487" s="91">
        <v>260.45</v>
      </c>
      <c r="G487" s="96">
        <v>26133.17</v>
      </c>
      <c r="H487" s="94">
        <v>47448</v>
      </c>
      <c r="J487" s="32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3">
        <f t="shared" si="23"/>
        <v>5776.45</v>
      </c>
    </row>
    <row r="488" spans="1:14" ht="15" customHeight="1" thickBot="1">
      <c r="A488" s="11" t="str">
        <f t="shared" si="22"/>
        <v>M762611 114</v>
      </c>
      <c r="B488" s="3" t="s">
        <v>195</v>
      </c>
      <c r="C488" s="190">
        <v>114</v>
      </c>
      <c r="D488" s="202">
        <v>5776.45</v>
      </c>
      <c r="E488" s="96">
        <v>20263.79</v>
      </c>
      <c r="F488" s="91" t="s">
        <v>100</v>
      </c>
      <c r="G488" s="96">
        <v>26040.240000000002</v>
      </c>
      <c r="H488" s="94">
        <v>47468</v>
      </c>
      <c r="J488" s="32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3">
        <f t="shared" si="23"/>
        <v>5776.45</v>
      </c>
    </row>
    <row r="489" spans="1:14" ht="15" customHeight="1" thickBot="1">
      <c r="A489" s="11" t="str">
        <f t="shared" si="22"/>
        <v>M762611 114</v>
      </c>
      <c r="B489" s="3" t="s">
        <v>195</v>
      </c>
      <c r="C489" s="192"/>
      <c r="D489" s="203"/>
      <c r="E489" s="96">
        <v>20263.79</v>
      </c>
      <c r="F489" s="91">
        <v>262.14</v>
      </c>
      <c r="G489" s="96">
        <v>26302.38</v>
      </c>
      <c r="H489" s="94">
        <v>47478</v>
      </c>
      <c r="J489" s="32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3">
        <f t="shared" si="23"/>
        <v>5776.45</v>
      </c>
    </row>
    <row r="490" spans="1:14" ht="15" customHeight="1" thickBot="1">
      <c r="A490" s="11" t="str">
        <f t="shared" ref="A490:A553" si="25">B490&amp;" "&amp;IF(C490="",C489,C490)</f>
        <v>M762611 115</v>
      </c>
      <c r="B490" s="3" t="s">
        <v>195</v>
      </c>
      <c r="C490" s="190">
        <v>115</v>
      </c>
      <c r="D490" s="202">
        <v>5776.45</v>
      </c>
      <c r="E490" s="96">
        <v>20442.86</v>
      </c>
      <c r="F490" s="91" t="s">
        <v>100</v>
      </c>
      <c r="G490" s="96">
        <v>26219.31</v>
      </c>
      <c r="H490" s="94">
        <v>47499</v>
      </c>
      <c r="J490" s="32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3">
        <f t="shared" si="23"/>
        <v>5776.45</v>
      </c>
    </row>
    <row r="491" spans="1:14" ht="15" customHeight="1" thickBot="1">
      <c r="A491" s="11" t="str">
        <f t="shared" si="25"/>
        <v>M762611 115</v>
      </c>
      <c r="B491" s="3" t="s">
        <v>195</v>
      </c>
      <c r="C491" s="192"/>
      <c r="D491" s="203"/>
      <c r="E491" s="96">
        <v>20442.86</v>
      </c>
      <c r="F491" s="91">
        <v>263.94</v>
      </c>
      <c r="G491" s="96">
        <v>26483.25</v>
      </c>
      <c r="H491" s="94">
        <v>47509</v>
      </c>
      <c r="J491" s="32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3">
        <f t="shared" si="23"/>
        <v>5776.45</v>
      </c>
    </row>
    <row r="492" spans="1:14" ht="15" customHeight="1" thickBot="1">
      <c r="A492" s="11" t="str">
        <f t="shared" si="25"/>
        <v>M762611 116</v>
      </c>
      <c r="B492" s="3" t="s">
        <v>195</v>
      </c>
      <c r="C492" s="190">
        <v>116</v>
      </c>
      <c r="D492" s="202">
        <v>5776.45</v>
      </c>
      <c r="E492" s="96">
        <v>20616.150000000001</v>
      </c>
      <c r="F492" s="91" t="s">
        <v>100</v>
      </c>
      <c r="G492" s="96">
        <v>26392.6</v>
      </c>
      <c r="H492" s="94">
        <v>47530</v>
      </c>
      <c r="J492" s="32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3">
        <f t="shared" si="23"/>
        <v>5776.45</v>
      </c>
    </row>
    <row r="493" spans="1:14" ht="15" customHeight="1" thickBot="1">
      <c r="A493" s="11" t="str">
        <f t="shared" si="25"/>
        <v>M762611 116</v>
      </c>
      <c r="B493" s="3" t="s">
        <v>195</v>
      </c>
      <c r="C493" s="192"/>
      <c r="D493" s="203"/>
      <c r="E493" s="96">
        <v>20616.150000000001</v>
      </c>
      <c r="F493" s="91">
        <v>265.69</v>
      </c>
      <c r="G493" s="96">
        <v>26658.29</v>
      </c>
      <c r="H493" s="94">
        <v>47540</v>
      </c>
      <c r="J493" s="32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3">
        <f t="shared" si="23"/>
        <v>5776.45</v>
      </c>
    </row>
    <row r="494" spans="1:14" ht="15" customHeight="1" thickBot="1">
      <c r="A494" s="11" t="str">
        <f t="shared" si="25"/>
        <v>M762611 117</v>
      </c>
      <c r="B494" s="3" t="s">
        <v>195</v>
      </c>
      <c r="C494" s="190">
        <v>117</v>
      </c>
      <c r="D494" s="202">
        <v>5776.45</v>
      </c>
      <c r="E494" s="96">
        <v>20772.11</v>
      </c>
      <c r="F494" s="91" t="s">
        <v>100</v>
      </c>
      <c r="G494" s="96">
        <v>26548.560000000001</v>
      </c>
      <c r="H494" s="94">
        <v>47558</v>
      </c>
      <c r="J494" s="32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3">
        <f t="shared" si="23"/>
        <v>5776.45</v>
      </c>
    </row>
    <row r="495" spans="1:14" ht="15" customHeight="1" thickBot="1">
      <c r="A495" s="11" t="str">
        <f t="shared" si="25"/>
        <v>M762611 117</v>
      </c>
      <c r="B495" s="3" t="s">
        <v>195</v>
      </c>
      <c r="C495" s="192"/>
      <c r="D495" s="203"/>
      <c r="E495" s="96">
        <v>20772.11</v>
      </c>
      <c r="F495" s="91">
        <v>267.26</v>
      </c>
      <c r="G495" s="96">
        <v>26815.82</v>
      </c>
      <c r="H495" s="94">
        <v>47568</v>
      </c>
      <c r="J495" s="32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3">
        <f t="shared" si="23"/>
        <v>5776.45</v>
      </c>
    </row>
    <row r="496" spans="1:14" ht="15" customHeight="1" thickBot="1">
      <c r="A496" s="11" t="str">
        <f t="shared" si="25"/>
        <v>M762611 118</v>
      </c>
      <c r="B496" s="3" t="s">
        <v>195</v>
      </c>
      <c r="C496" s="190">
        <v>118</v>
      </c>
      <c r="D496" s="202">
        <v>5776.45</v>
      </c>
      <c r="E496" s="96">
        <v>20962.740000000002</v>
      </c>
      <c r="F496" s="91" t="s">
        <v>100</v>
      </c>
      <c r="G496" s="96">
        <v>26739.19</v>
      </c>
      <c r="H496" s="94">
        <v>47589</v>
      </c>
      <c r="J496" s="32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3">
        <f t="shared" si="23"/>
        <v>5776.45</v>
      </c>
    </row>
    <row r="497" spans="1:14" ht="15" customHeight="1" thickBot="1">
      <c r="A497" s="11" t="str">
        <f t="shared" si="25"/>
        <v>M762611 118</v>
      </c>
      <c r="B497" s="3" t="s">
        <v>195</v>
      </c>
      <c r="C497" s="192"/>
      <c r="D497" s="203"/>
      <c r="E497" s="96">
        <v>20962.740000000002</v>
      </c>
      <c r="F497" s="91">
        <v>269.17</v>
      </c>
      <c r="G497" s="96">
        <v>27008.36</v>
      </c>
      <c r="H497" s="94">
        <v>47599</v>
      </c>
      <c r="J497" s="32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3">
        <f t="shared" si="23"/>
        <v>5776.45</v>
      </c>
    </row>
    <row r="498" spans="1:14" ht="15" customHeight="1" thickBot="1">
      <c r="A498" s="11" t="str">
        <f t="shared" si="25"/>
        <v>M762611 119</v>
      </c>
      <c r="B498" s="3" t="s">
        <v>195</v>
      </c>
      <c r="C498" s="190">
        <v>119</v>
      </c>
      <c r="D498" s="202">
        <v>5776.45</v>
      </c>
      <c r="E498" s="96">
        <v>21130.25</v>
      </c>
      <c r="F498" s="91" t="s">
        <v>100</v>
      </c>
      <c r="G498" s="96">
        <v>26906.7</v>
      </c>
      <c r="H498" s="94">
        <v>47619</v>
      </c>
      <c r="J498" s="32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3">
        <f t="shared" si="23"/>
        <v>5776.45</v>
      </c>
    </row>
    <row r="499" spans="1:14" ht="15" customHeight="1" thickBot="1">
      <c r="A499" s="11" t="str">
        <f t="shared" si="25"/>
        <v>M762611 119</v>
      </c>
      <c r="B499" s="3" t="s">
        <v>195</v>
      </c>
      <c r="C499" s="192"/>
      <c r="D499" s="203"/>
      <c r="E499" s="96">
        <v>21130.25</v>
      </c>
      <c r="F499" s="91">
        <v>270.86</v>
      </c>
      <c r="G499" s="96">
        <v>27177.56</v>
      </c>
      <c r="H499" s="94">
        <v>47629</v>
      </c>
      <c r="J499" s="32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3">
        <f t="shared" si="23"/>
        <v>5776.45</v>
      </c>
    </row>
    <row r="500" spans="1:14" ht="15" customHeight="1" thickBot="1">
      <c r="A500" s="11" t="str">
        <f t="shared" si="25"/>
        <v>M762611 120</v>
      </c>
      <c r="B500" s="3" t="s">
        <v>195</v>
      </c>
      <c r="C500" s="190">
        <v>120</v>
      </c>
      <c r="D500" s="202">
        <v>5776.79</v>
      </c>
      <c r="E500" s="96">
        <v>21310.58</v>
      </c>
      <c r="F500" s="91" t="s">
        <v>100</v>
      </c>
      <c r="G500" s="96">
        <v>27087.37</v>
      </c>
      <c r="H500" s="94">
        <v>47650</v>
      </c>
      <c r="J500" s="32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3">
        <f t="shared" si="23"/>
        <v>5776.79</v>
      </c>
    </row>
    <row r="501" spans="1:14" ht="15" customHeight="1" thickBot="1">
      <c r="A501" s="11" t="str">
        <f t="shared" si="25"/>
        <v>M762611 120</v>
      </c>
      <c r="B501" s="3" t="s">
        <v>195</v>
      </c>
      <c r="C501" s="192"/>
      <c r="D501" s="203"/>
      <c r="E501" s="96">
        <v>21310.58</v>
      </c>
      <c r="F501" s="91">
        <v>272.68</v>
      </c>
      <c r="G501" s="96">
        <v>27360.05</v>
      </c>
      <c r="H501" s="94">
        <v>47660</v>
      </c>
      <c r="J501" s="32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3">
        <f t="shared" si="23"/>
        <v>5776.79</v>
      </c>
    </row>
    <row r="502" spans="1:14" ht="15" customHeight="1" thickBot="1">
      <c r="A502" s="11" t="str">
        <f t="shared" si="25"/>
        <v>M885874 Cuota N°</v>
      </c>
      <c r="B502" s="3" t="s">
        <v>197</v>
      </c>
      <c r="C502" s="92" t="s">
        <v>19</v>
      </c>
      <c r="D502" s="92" t="s">
        <v>20</v>
      </c>
      <c r="E502" s="92" t="s">
        <v>21</v>
      </c>
      <c r="F502" s="92" t="s">
        <v>22</v>
      </c>
      <c r="G502" s="92" t="s">
        <v>23</v>
      </c>
      <c r="H502" s="92" t="s">
        <v>24</v>
      </c>
      <c r="J502" s="32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3" t="str">
        <f t="shared" si="23"/>
        <v>Capital($)</v>
      </c>
    </row>
    <row r="503" spans="1:14" ht="15" customHeight="1" thickBot="1">
      <c r="A503" s="11" t="str">
        <f t="shared" si="25"/>
        <v>M885874 Pago a Cuenta</v>
      </c>
      <c r="B503" s="3" t="s">
        <v>197</v>
      </c>
      <c r="C503" s="97" t="s">
        <v>110</v>
      </c>
      <c r="D503" s="96">
        <v>1000</v>
      </c>
      <c r="E503" s="91" t="s">
        <v>100</v>
      </c>
      <c r="F503" s="91" t="s">
        <v>100</v>
      </c>
      <c r="G503" s="96">
        <v>1000</v>
      </c>
      <c r="H503" s="94">
        <v>43949</v>
      </c>
      <c r="I503" s="43">
        <v>43949</v>
      </c>
      <c r="J503" s="32">
        <f t="shared" si="24"/>
        <v>43922</v>
      </c>
      <c r="L503" s="11" t="str">
        <f>IF(I503&lt;&gt;"",IF(SUMIF(Planes!BA:BA,'Control de pagos'!A503,Planes!BC:BC)=0,"",SUMIF(Planes!BA:BA,'Control de pagos'!A503,Planes!BC:BC)),"")</f>
        <v/>
      </c>
      <c r="N503" s="63">
        <f t="shared" si="23"/>
        <v>1000</v>
      </c>
    </row>
    <row r="504" spans="1:14" ht="15" customHeight="1" thickBot="1">
      <c r="A504" s="11" t="str">
        <f t="shared" si="25"/>
        <v>M885874 1</v>
      </c>
      <c r="B504" s="3" t="s">
        <v>197</v>
      </c>
      <c r="C504" s="190">
        <v>1</v>
      </c>
      <c r="D504" s="202">
        <v>1004.81</v>
      </c>
      <c r="E504" s="91">
        <v>78.38</v>
      </c>
      <c r="F504" s="91" t="s">
        <v>100</v>
      </c>
      <c r="G504" s="96">
        <v>1083.19</v>
      </c>
      <c r="H504" s="94">
        <v>44028</v>
      </c>
      <c r="I504" s="43">
        <v>44028</v>
      </c>
      <c r="J504" s="32">
        <f t="shared" si="24"/>
        <v>44013</v>
      </c>
      <c r="L504" s="11" t="str">
        <f>IF(I504&lt;&gt;"",IF(SUMIF(Planes!BA:BA,'Control de pagos'!A504,Planes!BC:BC)=0,"",SUMIF(Planes!BA:BA,'Control de pagos'!A504,Planes!BC:BC)),"")</f>
        <v/>
      </c>
      <c r="N504" s="63">
        <f t="shared" si="23"/>
        <v>1004.81</v>
      </c>
    </row>
    <row r="505" spans="1:14" ht="15" customHeight="1" thickBot="1">
      <c r="A505" s="11" t="str">
        <f t="shared" si="25"/>
        <v>M885874 1</v>
      </c>
      <c r="B505" s="3" t="s">
        <v>197</v>
      </c>
      <c r="C505" s="192"/>
      <c r="D505" s="203"/>
      <c r="E505" s="91">
        <v>78.38</v>
      </c>
      <c r="F505" s="91">
        <v>9.9700000000000006</v>
      </c>
      <c r="G505" s="96">
        <v>1093.1600000000001</v>
      </c>
      <c r="H505" s="94">
        <v>44038</v>
      </c>
      <c r="J505" s="32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3">
        <f t="shared" si="23"/>
        <v>1004.81</v>
      </c>
    </row>
    <row r="506" spans="1:14" ht="15" customHeight="1" thickBot="1">
      <c r="A506" s="11" t="str">
        <f t="shared" si="25"/>
        <v>M885874 2</v>
      </c>
      <c r="B506" s="3" t="s">
        <v>197</v>
      </c>
      <c r="C506" s="190">
        <v>2</v>
      </c>
      <c r="D506" s="202">
        <v>1004.81</v>
      </c>
      <c r="E506" s="91">
        <v>109.52</v>
      </c>
      <c r="F506" s="91" t="s">
        <v>100</v>
      </c>
      <c r="G506" s="96">
        <v>1114.33</v>
      </c>
      <c r="H506" s="94">
        <v>44059</v>
      </c>
      <c r="I506" s="43">
        <v>44059</v>
      </c>
      <c r="J506" s="32">
        <f t="shared" si="24"/>
        <v>44044</v>
      </c>
      <c r="L506" s="11" t="str">
        <f>IF(I506&lt;&gt;"",IF(SUMIF(Planes!BA:BA,'Control de pagos'!A506,Planes!BC:BC)=0,"",SUMIF(Planes!BA:BA,'Control de pagos'!A506,Planes!BC:BC)),"")</f>
        <v/>
      </c>
      <c r="N506" s="63">
        <f t="shared" si="23"/>
        <v>1004.81</v>
      </c>
    </row>
    <row r="507" spans="1:14" ht="15" customHeight="1" thickBot="1">
      <c r="A507" s="11" t="str">
        <f t="shared" si="25"/>
        <v>M885874 2</v>
      </c>
      <c r="B507" s="3" t="s">
        <v>197</v>
      </c>
      <c r="C507" s="192"/>
      <c r="D507" s="203"/>
      <c r="E507" s="91">
        <v>109.52</v>
      </c>
      <c r="F507" s="91">
        <v>10.25</v>
      </c>
      <c r="G507" s="96">
        <v>1124.58</v>
      </c>
      <c r="H507" s="94">
        <v>44069</v>
      </c>
      <c r="J507" s="32" t="str">
        <f t="shared" si="24"/>
        <v>-</v>
      </c>
      <c r="L507" s="11" t="str">
        <f>IF(I507&lt;&gt;"",IF(SUMIF(Planes!BA:BA,'Control de pagos'!A507,Planes!BC:BC)=0,"",SUMIF(Planes!BA:BA,'Control de pagos'!A507,Planes!BC:BC)),"")</f>
        <v/>
      </c>
      <c r="N507" s="63">
        <f t="shared" si="23"/>
        <v>1004.81</v>
      </c>
    </row>
    <row r="508" spans="1:14" ht="15" customHeight="1" thickBot="1">
      <c r="A508" s="11" t="str">
        <f t="shared" si="25"/>
        <v>M885874 3</v>
      </c>
      <c r="B508" s="3" t="s">
        <v>197</v>
      </c>
      <c r="C508" s="190">
        <v>3</v>
      </c>
      <c r="D508" s="202">
        <v>1004.81</v>
      </c>
      <c r="E508" s="91">
        <v>139.66999999999999</v>
      </c>
      <c r="F508" s="91" t="s">
        <v>100</v>
      </c>
      <c r="G508" s="96">
        <v>1144.48</v>
      </c>
      <c r="H508" s="94">
        <v>44090</v>
      </c>
      <c r="I508" s="43">
        <v>44090</v>
      </c>
      <c r="J508" s="32">
        <f t="shared" si="24"/>
        <v>44075</v>
      </c>
      <c r="L508" s="11" t="str">
        <f>IF(I508&lt;&gt;"",IF(SUMIF(Planes!BA:BA,'Control de pagos'!A508,Planes!BC:BC)=0,"",SUMIF(Planes!BA:BA,'Control de pagos'!A508,Planes!BC:BC)),"")</f>
        <v/>
      </c>
      <c r="N508" s="63">
        <f t="shared" si="23"/>
        <v>1004.81</v>
      </c>
    </row>
    <row r="509" spans="1:14" ht="15" customHeight="1" thickBot="1">
      <c r="A509" s="11" t="str">
        <f t="shared" si="25"/>
        <v>M885874 3</v>
      </c>
      <c r="B509" s="3" t="s">
        <v>197</v>
      </c>
      <c r="C509" s="192"/>
      <c r="D509" s="203"/>
      <c r="E509" s="91">
        <v>139.66999999999999</v>
      </c>
      <c r="F509" s="91">
        <v>10.53</v>
      </c>
      <c r="G509" s="96">
        <v>1155.01</v>
      </c>
      <c r="H509" s="94">
        <v>44100</v>
      </c>
      <c r="J509" s="32" t="str">
        <f t="shared" si="24"/>
        <v>-</v>
      </c>
      <c r="L509" s="11" t="str">
        <f>IF(I509&lt;&gt;"",IF(SUMIF(Planes!BA:BA,'Control de pagos'!A509,Planes!BC:BC)=0,"",SUMIF(Planes!BA:BA,'Control de pagos'!A509,Planes!BC:BC)),"")</f>
        <v/>
      </c>
      <c r="N509" s="63">
        <f t="shared" si="23"/>
        <v>1004.81</v>
      </c>
    </row>
    <row r="510" spans="1:14" ht="15" customHeight="1" thickBot="1">
      <c r="A510" s="11" t="str">
        <f t="shared" si="25"/>
        <v>M885874 4</v>
      </c>
      <c r="B510" s="3" t="s">
        <v>197</v>
      </c>
      <c r="C510" s="190">
        <v>4</v>
      </c>
      <c r="D510" s="202">
        <v>1004.81</v>
      </c>
      <c r="E510" s="91">
        <v>168.81</v>
      </c>
      <c r="F510" s="91" t="s">
        <v>100</v>
      </c>
      <c r="G510" s="96">
        <v>1173.6199999999999</v>
      </c>
      <c r="H510" s="94">
        <v>44120</v>
      </c>
      <c r="I510" s="43">
        <v>44120</v>
      </c>
      <c r="J510" s="32">
        <f t="shared" si="24"/>
        <v>44105</v>
      </c>
      <c r="L510" s="11" t="str">
        <f>IF(I510&lt;&gt;"",IF(SUMIF(Planes!BA:BA,'Control de pagos'!A510,Planes!BC:BC)=0,"",SUMIF(Planes!BA:BA,'Control de pagos'!A510,Planes!BC:BC)),"")</f>
        <v/>
      </c>
      <c r="N510" s="63">
        <f t="shared" si="23"/>
        <v>1004.81</v>
      </c>
    </row>
    <row r="511" spans="1:14" ht="15" customHeight="1" thickBot="1">
      <c r="A511" s="11" t="str">
        <f t="shared" si="25"/>
        <v>M885874 4</v>
      </c>
      <c r="B511" s="3" t="s">
        <v>197</v>
      </c>
      <c r="C511" s="192"/>
      <c r="D511" s="203"/>
      <c r="E511" s="91">
        <v>168.81</v>
      </c>
      <c r="F511" s="91">
        <v>11.81</v>
      </c>
      <c r="G511" s="96">
        <v>1185.43</v>
      </c>
      <c r="H511" s="94">
        <v>44130</v>
      </c>
      <c r="J511" s="32" t="str">
        <f t="shared" si="24"/>
        <v>-</v>
      </c>
      <c r="L511" s="11" t="str">
        <f>IF(I511&lt;&gt;"",IF(SUMIF(Planes!BA:BA,'Control de pagos'!A511,Planes!BC:BC)=0,"",SUMIF(Planes!BA:BA,'Control de pagos'!A511,Planes!BC:BC)),"")</f>
        <v/>
      </c>
      <c r="N511" s="63">
        <f t="shared" si="23"/>
        <v>1004.81</v>
      </c>
    </row>
    <row r="512" spans="1:14" ht="15" customHeight="1" thickBot="1">
      <c r="A512" s="11" t="str">
        <f t="shared" si="25"/>
        <v>M885874 5</v>
      </c>
      <c r="B512" s="3" t="s">
        <v>197</v>
      </c>
      <c r="C512" s="190">
        <v>5</v>
      </c>
      <c r="D512" s="202">
        <v>1004.81</v>
      </c>
      <c r="E512" s="91">
        <v>199.96</v>
      </c>
      <c r="F512" s="91" t="s">
        <v>100</v>
      </c>
      <c r="G512" s="96">
        <v>1204.77</v>
      </c>
      <c r="H512" s="94">
        <v>44151</v>
      </c>
      <c r="I512" s="43">
        <v>44151</v>
      </c>
      <c r="J512" s="32">
        <f t="shared" si="24"/>
        <v>44136</v>
      </c>
      <c r="L512" s="11" t="str">
        <f>IF(I512&lt;&gt;"",IF(SUMIF(Planes!BA:BA,'Control de pagos'!A512,Planes!BC:BC)=0,"",SUMIF(Planes!BA:BA,'Control de pagos'!A512,Planes!BC:BC)),"")</f>
        <v/>
      </c>
      <c r="N512" s="63">
        <f t="shared" si="23"/>
        <v>1004.81</v>
      </c>
    </row>
    <row r="513" spans="1:14" ht="15" customHeight="1" thickBot="1">
      <c r="A513" s="11" t="str">
        <f t="shared" si="25"/>
        <v>M885874 5</v>
      </c>
      <c r="B513" s="3" t="s">
        <v>197</v>
      </c>
      <c r="C513" s="192"/>
      <c r="D513" s="203"/>
      <c r="E513" s="91">
        <v>199.96</v>
      </c>
      <c r="F513" s="91">
        <v>12.13</v>
      </c>
      <c r="G513" s="96">
        <v>1216.9000000000001</v>
      </c>
      <c r="H513" s="94">
        <v>44161</v>
      </c>
      <c r="J513" s="32" t="str">
        <f t="shared" si="24"/>
        <v>-</v>
      </c>
      <c r="L513" s="11" t="str">
        <f>IF(I513&lt;&gt;"",IF(SUMIF(Planes!BA:BA,'Control de pagos'!A513,Planes!BC:BC)=0,"",SUMIF(Planes!BA:BA,'Control de pagos'!A513,Planes!BC:BC)),"")</f>
        <v/>
      </c>
      <c r="N513" s="63">
        <f t="shared" si="23"/>
        <v>1004.81</v>
      </c>
    </row>
    <row r="514" spans="1:14" ht="15" customHeight="1" thickBot="1">
      <c r="A514" s="11" t="str">
        <f t="shared" si="25"/>
        <v>M885874 6</v>
      </c>
      <c r="B514" s="3" t="s">
        <v>197</v>
      </c>
      <c r="C514" s="190">
        <v>6</v>
      </c>
      <c r="D514" s="202">
        <v>1004.81</v>
      </c>
      <c r="E514" s="91">
        <v>229.1</v>
      </c>
      <c r="F514" s="91" t="s">
        <v>100</v>
      </c>
      <c r="G514" s="96">
        <v>1233.9100000000001</v>
      </c>
      <c r="H514" s="94">
        <v>44181</v>
      </c>
      <c r="I514" s="43">
        <v>44181</v>
      </c>
      <c r="J514" s="32">
        <f t="shared" si="24"/>
        <v>44166</v>
      </c>
      <c r="L514" s="11" t="str">
        <f>IF(I514&lt;&gt;"",IF(SUMIF(Planes!BA:BA,'Control de pagos'!A514,Planes!BC:BC)=0,"",SUMIF(Planes!BA:BA,'Control de pagos'!A514,Planes!BC:BC)),"")</f>
        <v/>
      </c>
      <c r="N514" s="63">
        <f t="shared" si="23"/>
        <v>1004.81</v>
      </c>
    </row>
    <row r="515" spans="1:14" ht="15" customHeight="1" thickBot="1">
      <c r="A515" s="11" t="str">
        <f t="shared" si="25"/>
        <v>M885874 6</v>
      </c>
      <c r="B515" s="3" t="s">
        <v>197</v>
      </c>
      <c r="C515" s="192"/>
      <c r="D515" s="203"/>
      <c r="E515" s="91">
        <v>229.1</v>
      </c>
      <c r="F515" s="91">
        <v>12.42</v>
      </c>
      <c r="G515" s="96">
        <v>1246.33</v>
      </c>
      <c r="H515" s="94">
        <v>44191</v>
      </c>
      <c r="J515" s="32" t="str">
        <f t="shared" si="24"/>
        <v>-</v>
      </c>
      <c r="L515" s="11" t="str">
        <f>IF(I515&lt;&gt;"",IF(SUMIF(Planes!BA:BA,'Control de pagos'!A515,Planes!BC:BC)=0,"",SUMIF(Planes!BA:BA,'Control de pagos'!A515,Planes!BC:BC)),"")</f>
        <v/>
      </c>
      <c r="N515" s="63">
        <f t="shared" si="23"/>
        <v>1004.81</v>
      </c>
    </row>
    <row r="516" spans="1:14" ht="15" customHeight="1" thickBot="1">
      <c r="A516" s="11" t="str">
        <f t="shared" si="25"/>
        <v>M885874 7</v>
      </c>
      <c r="B516" s="3" t="s">
        <v>197</v>
      </c>
      <c r="C516" s="190">
        <v>7</v>
      </c>
      <c r="D516" s="202">
        <v>1004.81</v>
      </c>
      <c r="E516" s="91">
        <v>260.25</v>
      </c>
      <c r="F516" s="91" t="s">
        <v>100</v>
      </c>
      <c r="G516" s="96">
        <v>1265.06</v>
      </c>
      <c r="H516" s="94">
        <v>44212</v>
      </c>
      <c r="I516" s="43">
        <v>44212</v>
      </c>
      <c r="J516" s="32">
        <f t="shared" si="24"/>
        <v>44197</v>
      </c>
      <c r="L516" s="11" t="str">
        <f>IF(I516&lt;&gt;"",IF(SUMIF(Planes!BA:BA,'Control de pagos'!A516,Planes!BC:BC)=0,"",SUMIF(Planes!BA:BA,'Control de pagos'!A516,Planes!BC:BC)),"")</f>
        <v/>
      </c>
      <c r="N516" s="63">
        <f t="shared" ref="N516:N579" si="26">IF(D516=0,D515,D516)</f>
        <v>1004.81</v>
      </c>
    </row>
    <row r="517" spans="1:14" ht="15" customHeight="1" thickBot="1">
      <c r="A517" s="11" t="str">
        <f t="shared" si="25"/>
        <v>M885874 7</v>
      </c>
      <c r="B517" s="3" t="s">
        <v>197</v>
      </c>
      <c r="C517" s="192"/>
      <c r="D517" s="203"/>
      <c r="E517" s="91">
        <v>260.25</v>
      </c>
      <c r="F517" s="91">
        <v>12.73</v>
      </c>
      <c r="G517" s="96">
        <v>1277.79</v>
      </c>
      <c r="H517" s="94">
        <v>44222</v>
      </c>
      <c r="J517" s="32" t="str">
        <f t="shared" si="24"/>
        <v>-</v>
      </c>
      <c r="L517" s="11" t="str">
        <f>IF(I517&lt;&gt;"",IF(SUMIF(Planes!BA:BA,'Control de pagos'!A517,Planes!BC:BC)=0,"",SUMIF(Planes!BA:BA,'Control de pagos'!A517,Planes!BC:BC)),"")</f>
        <v/>
      </c>
      <c r="N517" s="63">
        <f t="shared" si="26"/>
        <v>1004.81</v>
      </c>
    </row>
    <row r="518" spans="1:14" ht="15" customHeight="1" thickBot="1">
      <c r="A518" s="11" t="str">
        <f t="shared" si="25"/>
        <v>M885874 8</v>
      </c>
      <c r="B518" s="3" t="s">
        <v>197</v>
      </c>
      <c r="C518" s="190">
        <v>8</v>
      </c>
      <c r="D518" s="202">
        <v>1004.81</v>
      </c>
      <c r="E518" s="91">
        <v>290.39</v>
      </c>
      <c r="F518" s="91" t="s">
        <v>100</v>
      </c>
      <c r="G518" s="96">
        <v>1295.2</v>
      </c>
      <c r="H518" s="94">
        <v>44243</v>
      </c>
      <c r="I518" s="43">
        <v>44243</v>
      </c>
      <c r="J518" s="32">
        <f t="shared" si="24"/>
        <v>44228</v>
      </c>
      <c r="L518" s="11" t="str">
        <f>IF(I518&lt;&gt;"",IF(SUMIF(Planes!BA:BA,'Control de pagos'!A518,Planes!BC:BC)=0,"",SUMIF(Planes!BA:BA,'Control de pagos'!A518,Planes!BC:BC)),"")</f>
        <v/>
      </c>
      <c r="N518" s="63">
        <f t="shared" si="26"/>
        <v>1004.81</v>
      </c>
    </row>
    <row r="519" spans="1:14" ht="15" customHeight="1" thickBot="1">
      <c r="A519" s="11" t="str">
        <f t="shared" si="25"/>
        <v>M885874 8</v>
      </c>
      <c r="B519" s="3" t="s">
        <v>197</v>
      </c>
      <c r="C519" s="192"/>
      <c r="D519" s="203"/>
      <c r="E519" s="91">
        <v>290.39</v>
      </c>
      <c r="F519" s="91">
        <v>13.04</v>
      </c>
      <c r="G519" s="96">
        <v>1308.24</v>
      </c>
      <c r="H519" s="94">
        <v>44253</v>
      </c>
      <c r="J519" s="32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3">
        <f t="shared" si="26"/>
        <v>1004.81</v>
      </c>
    </row>
    <row r="520" spans="1:14" ht="15" customHeight="1" thickBot="1">
      <c r="A520" s="11" t="str">
        <f t="shared" si="25"/>
        <v>M885874 9</v>
      </c>
      <c r="B520" s="3" t="s">
        <v>197</v>
      </c>
      <c r="C520" s="190">
        <v>9</v>
      </c>
      <c r="D520" s="202">
        <v>1004.81</v>
      </c>
      <c r="E520" s="91">
        <v>317.52</v>
      </c>
      <c r="F520" s="91" t="s">
        <v>100</v>
      </c>
      <c r="G520" s="96">
        <v>1322.33</v>
      </c>
      <c r="H520" s="94">
        <v>44271</v>
      </c>
      <c r="I520" s="43">
        <v>44271</v>
      </c>
      <c r="J520" s="32">
        <f t="shared" si="24"/>
        <v>44256</v>
      </c>
      <c r="L520" s="11" t="str">
        <f>IF(I520&lt;&gt;"",IF(SUMIF(Planes!BA:BA,'Control de pagos'!A520,Planes!BC:BC)=0,"",SUMIF(Planes!BA:BA,'Control de pagos'!A520,Planes!BC:BC)),"")</f>
        <v/>
      </c>
      <c r="N520" s="63">
        <f t="shared" si="26"/>
        <v>1004.81</v>
      </c>
    </row>
    <row r="521" spans="1:14" ht="15" customHeight="1" thickBot="1">
      <c r="A521" s="11" t="str">
        <f t="shared" si="25"/>
        <v>M885874 9</v>
      </c>
      <c r="B521" s="3" t="s">
        <v>197</v>
      </c>
      <c r="C521" s="192"/>
      <c r="D521" s="203"/>
      <c r="E521" s="91">
        <v>317.52</v>
      </c>
      <c r="F521" s="91">
        <v>13.31</v>
      </c>
      <c r="G521" s="96">
        <v>1335.64</v>
      </c>
      <c r="H521" s="94">
        <v>44281</v>
      </c>
      <c r="J521" s="32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3">
        <f t="shared" si="26"/>
        <v>1004.81</v>
      </c>
    </row>
    <row r="522" spans="1:14" ht="15" customHeight="1" thickBot="1">
      <c r="A522" s="11" t="str">
        <f t="shared" si="25"/>
        <v>M885874 10</v>
      </c>
      <c r="B522" s="3" t="s">
        <v>197</v>
      </c>
      <c r="C522" s="190">
        <v>10</v>
      </c>
      <c r="D522" s="202">
        <v>1004.81</v>
      </c>
      <c r="E522" s="91">
        <v>350.68</v>
      </c>
      <c r="F522" s="91" t="s">
        <v>100</v>
      </c>
      <c r="G522" s="96">
        <v>1355.49</v>
      </c>
      <c r="H522" s="94">
        <v>44302</v>
      </c>
      <c r="I522" s="43">
        <v>44302</v>
      </c>
      <c r="J522" s="32">
        <f t="shared" si="24"/>
        <v>44287</v>
      </c>
      <c r="L522" s="11" t="str">
        <f>IF(I522&lt;&gt;"",IF(SUMIF(Planes!BA:BA,'Control de pagos'!A522,Planes!BC:BC)=0,"",SUMIF(Planes!BA:BA,'Control de pagos'!A522,Planes!BC:BC)),"")</f>
        <v/>
      </c>
      <c r="N522" s="63">
        <f t="shared" si="26"/>
        <v>1004.81</v>
      </c>
    </row>
    <row r="523" spans="1:14" ht="15" customHeight="1" thickBot="1">
      <c r="A523" s="11" t="str">
        <f t="shared" si="25"/>
        <v>M885874 10</v>
      </c>
      <c r="B523" s="3" t="s">
        <v>197</v>
      </c>
      <c r="C523" s="192"/>
      <c r="D523" s="203"/>
      <c r="E523" s="91">
        <v>350.68</v>
      </c>
      <c r="F523" s="91">
        <v>13.65</v>
      </c>
      <c r="G523" s="96">
        <v>1369.14</v>
      </c>
      <c r="H523" s="94">
        <v>44312</v>
      </c>
      <c r="J523" s="32" t="str">
        <f t="shared" si="24"/>
        <v>-</v>
      </c>
      <c r="L523" s="11" t="str">
        <f>IF(I523&lt;&gt;"",IF(SUMIF(Planes!BA:BA,'Control de pagos'!A523,Planes!BC:BC)=0,"",SUMIF(Planes!BA:BA,'Control de pagos'!A523,Planes!BC:BC)),"")</f>
        <v/>
      </c>
      <c r="N523" s="63">
        <f t="shared" si="26"/>
        <v>1004.81</v>
      </c>
    </row>
    <row r="524" spans="1:14" ht="15" customHeight="1" thickBot="1">
      <c r="A524" s="11" t="str">
        <f t="shared" si="25"/>
        <v>M885874 11</v>
      </c>
      <c r="B524" s="3" t="s">
        <v>197</v>
      </c>
      <c r="C524" s="190">
        <v>11</v>
      </c>
      <c r="D524" s="202">
        <v>1004.81</v>
      </c>
      <c r="E524" s="91">
        <v>379.82</v>
      </c>
      <c r="F524" s="91" t="s">
        <v>100</v>
      </c>
      <c r="G524" s="96">
        <v>1384.63</v>
      </c>
      <c r="H524" s="94">
        <v>44332</v>
      </c>
      <c r="I524" s="43">
        <v>44332</v>
      </c>
      <c r="J524" s="32">
        <f t="shared" si="24"/>
        <v>44317</v>
      </c>
      <c r="L524" s="11" t="str">
        <f>IF(I524&lt;&gt;"",IF(SUMIF(Planes!BA:BA,'Control de pagos'!A524,Planes!BC:BC)=0,"",SUMIF(Planes!BA:BA,'Control de pagos'!A524,Planes!BC:BC)),"")</f>
        <v/>
      </c>
      <c r="N524" s="63">
        <f t="shared" si="26"/>
        <v>1004.81</v>
      </c>
    </row>
    <row r="525" spans="1:14" ht="15" customHeight="1" thickBot="1">
      <c r="A525" s="11" t="str">
        <f t="shared" si="25"/>
        <v>M885874 11</v>
      </c>
      <c r="B525" s="3" t="s">
        <v>197</v>
      </c>
      <c r="C525" s="192"/>
      <c r="D525" s="203"/>
      <c r="E525" s="91">
        <v>379.82</v>
      </c>
      <c r="F525" s="91">
        <v>13.94</v>
      </c>
      <c r="G525" s="96">
        <v>1398.57</v>
      </c>
      <c r="H525" s="94">
        <v>44342</v>
      </c>
      <c r="J525" s="32" t="str">
        <f t="shared" si="24"/>
        <v>-</v>
      </c>
      <c r="L525" s="11" t="str">
        <f>IF(I525&lt;&gt;"",IF(SUMIF(Planes!BA:BA,'Control de pagos'!A525,Planes!BC:BC)=0,"",SUMIF(Planes!BA:BA,'Control de pagos'!A525,Planes!BC:BC)),"")</f>
        <v/>
      </c>
      <c r="N525" s="63">
        <f t="shared" si="26"/>
        <v>1004.81</v>
      </c>
    </row>
    <row r="526" spans="1:14" ht="15" customHeight="1" thickBot="1">
      <c r="A526" s="11" t="str">
        <f t="shared" si="25"/>
        <v>M885874 12</v>
      </c>
      <c r="B526" s="3" t="s">
        <v>197</v>
      </c>
      <c r="C526" s="190">
        <v>12</v>
      </c>
      <c r="D526" s="202">
        <v>1004.81</v>
      </c>
      <c r="E526" s="91">
        <v>410.97</v>
      </c>
      <c r="F526" s="91" t="s">
        <v>100</v>
      </c>
      <c r="G526" s="96">
        <v>1415.78</v>
      </c>
      <c r="H526" s="94">
        <v>44363</v>
      </c>
      <c r="I526" s="43">
        <v>44363</v>
      </c>
      <c r="J526" s="32">
        <f t="shared" si="24"/>
        <v>44348</v>
      </c>
      <c r="L526" s="11" t="str">
        <f>IF(I526&lt;&gt;"",IF(SUMIF(Planes!BA:BA,'Control de pagos'!A526,Planes!BC:BC)=0,"",SUMIF(Planes!BA:BA,'Control de pagos'!A526,Planes!BC:BC)),"")</f>
        <v/>
      </c>
      <c r="N526" s="63">
        <f t="shared" si="26"/>
        <v>1004.81</v>
      </c>
    </row>
    <row r="527" spans="1:14" ht="15" customHeight="1" thickBot="1">
      <c r="A527" s="11" t="str">
        <f t="shared" si="25"/>
        <v>M885874 12</v>
      </c>
      <c r="B527" s="3" t="s">
        <v>197</v>
      </c>
      <c r="C527" s="192"/>
      <c r="D527" s="203"/>
      <c r="E527" s="91">
        <v>410.97</v>
      </c>
      <c r="F527" s="91">
        <v>14.25</v>
      </c>
      <c r="G527" s="96">
        <v>1430.03</v>
      </c>
      <c r="H527" s="94">
        <v>44373</v>
      </c>
      <c r="J527" s="32" t="str">
        <f t="shared" si="24"/>
        <v>-</v>
      </c>
      <c r="L527" s="11" t="str">
        <f>IF(I527&lt;&gt;"",IF(SUMIF(Planes!BA:BA,'Control de pagos'!A527,Planes!BC:BC)=0,"",SUMIF(Planes!BA:BA,'Control de pagos'!A527,Planes!BC:BC)),"")</f>
        <v/>
      </c>
      <c r="N527" s="63">
        <f t="shared" si="26"/>
        <v>1004.81</v>
      </c>
    </row>
    <row r="528" spans="1:14" ht="15" customHeight="1" thickBot="1">
      <c r="A528" s="11" t="str">
        <f t="shared" si="25"/>
        <v>M885874 13</v>
      </c>
      <c r="B528" s="3" t="s">
        <v>197</v>
      </c>
      <c r="C528" s="190">
        <v>13</v>
      </c>
      <c r="D528" s="202">
        <v>1004.81</v>
      </c>
      <c r="E528" s="91">
        <v>440.11</v>
      </c>
      <c r="F528" s="91" t="s">
        <v>100</v>
      </c>
      <c r="G528" s="96">
        <v>1444.92</v>
      </c>
      <c r="H528" s="94">
        <v>44393</v>
      </c>
      <c r="I528" s="43">
        <v>44393</v>
      </c>
      <c r="J528" s="32">
        <f t="shared" si="24"/>
        <v>44378</v>
      </c>
      <c r="L528" s="11" t="str">
        <f>IF(I528&lt;&gt;"",IF(SUMIF(Planes!BA:BA,'Control de pagos'!A528,Planes!BC:BC)=0,"",SUMIF(Planes!BA:BA,'Control de pagos'!A528,Planes!BC:BC)),"")</f>
        <v/>
      </c>
      <c r="N528" s="63">
        <f t="shared" si="26"/>
        <v>1004.81</v>
      </c>
    </row>
    <row r="529" spans="1:14" ht="15" customHeight="1" thickBot="1">
      <c r="A529" s="11" t="str">
        <f t="shared" si="25"/>
        <v>M885874 13</v>
      </c>
      <c r="B529" s="3" t="s">
        <v>197</v>
      </c>
      <c r="C529" s="192"/>
      <c r="D529" s="203"/>
      <c r="E529" s="91">
        <v>440.11</v>
      </c>
      <c r="F529" s="91">
        <v>14.55</v>
      </c>
      <c r="G529" s="96">
        <v>1459.47</v>
      </c>
      <c r="H529" s="94">
        <v>44403</v>
      </c>
      <c r="J529" s="32" t="str">
        <f t="shared" ref="J529:J592" si="27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3">
        <f t="shared" si="26"/>
        <v>1004.81</v>
      </c>
    </row>
    <row r="530" spans="1:14" ht="15" customHeight="1" thickBot="1">
      <c r="A530" s="11" t="str">
        <f t="shared" si="25"/>
        <v>M885874 14</v>
      </c>
      <c r="B530" s="3" t="s">
        <v>197</v>
      </c>
      <c r="C530" s="190">
        <v>14</v>
      </c>
      <c r="D530" s="202">
        <v>1004.81</v>
      </c>
      <c r="E530" s="91">
        <v>471.26</v>
      </c>
      <c r="F530" s="91" t="s">
        <v>100</v>
      </c>
      <c r="G530" s="96">
        <v>1476.07</v>
      </c>
      <c r="H530" s="94">
        <v>44424</v>
      </c>
      <c r="I530" s="43">
        <v>44424</v>
      </c>
      <c r="J530" s="32">
        <f t="shared" si="27"/>
        <v>44409</v>
      </c>
      <c r="L530" s="11" t="str">
        <f>IF(I530&lt;&gt;"",IF(SUMIF(Planes!BA:BA,'Control de pagos'!A530,Planes!BC:BC)=0,"",SUMIF(Planes!BA:BA,'Control de pagos'!A530,Planes!BC:BC)),"")</f>
        <v/>
      </c>
      <c r="N530" s="63">
        <f t="shared" si="26"/>
        <v>1004.81</v>
      </c>
    </row>
    <row r="531" spans="1:14" ht="15" customHeight="1" thickBot="1">
      <c r="A531" s="11" t="str">
        <f t="shared" si="25"/>
        <v>M885874 14</v>
      </c>
      <c r="B531" s="3" t="s">
        <v>197</v>
      </c>
      <c r="C531" s="192"/>
      <c r="D531" s="203"/>
      <c r="E531" s="91">
        <v>471.26</v>
      </c>
      <c r="F531" s="91">
        <v>14.86</v>
      </c>
      <c r="G531" s="96">
        <v>1490.93</v>
      </c>
      <c r="H531" s="94">
        <v>44434</v>
      </c>
      <c r="J531" s="32" t="str">
        <f t="shared" si="27"/>
        <v>-</v>
      </c>
      <c r="L531" s="11" t="str">
        <f>IF(I531&lt;&gt;"",IF(SUMIF(Planes!BA:BA,'Control de pagos'!A531,Planes!BC:BC)=0,"",SUMIF(Planes!BA:BA,'Control de pagos'!A531,Planes!BC:BC)),"")</f>
        <v/>
      </c>
      <c r="N531" s="63">
        <f t="shared" si="26"/>
        <v>1004.81</v>
      </c>
    </row>
    <row r="532" spans="1:14" ht="15" customHeight="1" thickBot="1">
      <c r="A532" s="11" t="str">
        <f t="shared" si="25"/>
        <v>M885874 15</v>
      </c>
      <c r="B532" s="3" t="s">
        <v>197</v>
      </c>
      <c r="C532" s="190">
        <v>15</v>
      </c>
      <c r="D532" s="202">
        <v>1004.81</v>
      </c>
      <c r="E532" s="91">
        <v>501.4</v>
      </c>
      <c r="F532" s="91" t="s">
        <v>100</v>
      </c>
      <c r="G532" s="96">
        <v>1506.21</v>
      </c>
      <c r="H532" s="94">
        <v>44455</v>
      </c>
      <c r="I532" s="43">
        <v>44455</v>
      </c>
      <c r="J532" s="32">
        <f t="shared" si="27"/>
        <v>44440</v>
      </c>
      <c r="L532" s="11" t="str">
        <f>IF(I532&lt;&gt;"",IF(SUMIF(Planes!BA:BA,'Control de pagos'!A532,Planes!BC:BC)=0,"",SUMIF(Planes!BA:BA,'Control de pagos'!A532,Planes!BC:BC)),"")</f>
        <v/>
      </c>
      <c r="N532" s="63">
        <f t="shared" si="26"/>
        <v>1004.81</v>
      </c>
    </row>
    <row r="533" spans="1:14" ht="15" customHeight="1" thickBot="1">
      <c r="A533" s="11" t="str">
        <f t="shared" si="25"/>
        <v>M885874 15</v>
      </c>
      <c r="B533" s="3" t="s">
        <v>197</v>
      </c>
      <c r="C533" s="192"/>
      <c r="D533" s="203"/>
      <c r="E533" s="91">
        <v>501.4</v>
      </c>
      <c r="F533" s="91">
        <v>15.16</v>
      </c>
      <c r="G533" s="96">
        <v>1521.37</v>
      </c>
      <c r="H533" s="94">
        <v>44465</v>
      </c>
      <c r="J533" s="32" t="str">
        <f t="shared" si="27"/>
        <v>-</v>
      </c>
      <c r="L533" s="11" t="str">
        <f>IF(I533&lt;&gt;"",IF(SUMIF(Planes!BA:BA,'Control de pagos'!A533,Planes!BC:BC)=0,"",SUMIF(Planes!BA:BA,'Control de pagos'!A533,Planes!BC:BC)),"")</f>
        <v/>
      </c>
      <c r="N533" s="63">
        <f t="shared" si="26"/>
        <v>1004.81</v>
      </c>
    </row>
    <row r="534" spans="1:14" ht="15" customHeight="1" thickBot="1">
      <c r="A534" s="11" t="str">
        <f t="shared" si="25"/>
        <v>M885874 16</v>
      </c>
      <c r="B534" s="3" t="s">
        <v>197</v>
      </c>
      <c r="C534" s="190">
        <v>16</v>
      </c>
      <c r="D534" s="202">
        <v>1004.81</v>
      </c>
      <c r="E534" s="91">
        <v>530.54</v>
      </c>
      <c r="F534" s="91" t="s">
        <v>100</v>
      </c>
      <c r="G534" s="96">
        <v>1535.35</v>
      </c>
      <c r="H534" s="94">
        <v>44485</v>
      </c>
      <c r="I534" s="43">
        <v>44485</v>
      </c>
      <c r="J534" s="32">
        <f t="shared" si="27"/>
        <v>44470</v>
      </c>
      <c r="L534" s="11" t="str">
        <f>IF(I534&lt;&gt;"",IF(SUMIF(Planes!BA:BA,'Control de pagos'!A534,Planes!BC:BC)=0,"",SUMIF(Planes!BA:BA,'Control de pagos'!A534,Planes!BC:BC)),"")</f>
        <v/>
      </c>
      <c r="N534" s="63">
        <f t="shared" si="26"/>
        <v>1004.81</v>
      </c>
    </row>
    <row r="535" spans="1:14" ht="15" customHeight="1" thickBot="1">
      <c r="A535" s="11" t="str">
        <f t="shared" si="25"/>
        <v>M885874 16</v>
      </c>
      <c r="B535" s="3" t="s">
        <v>197</v>
      </c>
      <c r="C535" s="192"/>
      <c r="D535" s="203"/>
      <c r="E535" s="91">
        <v>530.54</v>
      </c>
      <c r="F535" s="91">
        <v>15.46</v>
      </c>
      <c r="G535" s="96">
        <v>1550.81</v>
      </c>
      <c r="H535" s="94">
        <v>44495</v>
      </c>
      <c r="J535" s="32" t="str">
        <f t="shared" si="27"/>
        <v>-</v>
      </c>
      <c r="L535" s="11" t="str">
        <f>IF(I535&lt;&gt;"",IF(SUMIF(Planes!BA:BA,'Control de pagos'!A535,Planes!BC:BC)=0,"",SUMIF(Planes!BA:BA,'Control de pagos'!A535,Planes!BC:BC)),"")</f>
        <v/>
      </c>
      <c r="N535" s="63">
        <f t="shared" si="26"/>
        <v>1004.81</v>
      </c>
    </row>
    <row r="536" spans="1:14" ht="15" customHeight="1" thickBot="1">
      <c r="A536" s="11" t="str">
        <f t="shared" si="25"/>
        <v>M885874 17</v>
      </c>
      <c r="B536" s="3" t="s">
        <v>197</v>
      </c>
      <c r="C536" s="190">
        <v>17</v>
      </c>
      <c r="D536" s="202">
        <v>1004.81</v>
      </c>
      <c r="E536" s="91">
        <v>561.69000000000005</v>
      </c>
      <c r="F536" s="91" t="s">
        <v>100</v>
      </c>
      <c r="G536" s="96">
        <v>1566.5</v>
      </c>
      <c r="H536" s="94">
        <v>44516</v>
      </c>
      <c r="J536" s="32" t="str">
        <f t="shared" si="27"/>
        <v>-</v>
      </c>
      <c r="L536" s="11" t="str">
        <f>IF(I536&lt;&gt;"",IF(SUMIF(Planes!BA:BA,'Control de pagos'!A536,Planes!BC:BC)=0,"",SUMIF(Planes!BA:BA,'Control de pagos'!A536,Planes!BC:BC)),"")</f>
        <v/>
      </c>
      <c r="N536" s="63">
        <f t="shared" si="26"/>
        <v>1004.81</v>
      </c>
    </row>
    <row r="537" spans="1:14" ht="15" customHeight="1" thickBot="1">
      <c r="A537" s="11" t="str">
        <f t="shared" si="25"/>
        <v>M885874 17</v>
      </c>
      <c r="B537" s="3" t="s">
        <v>197</v>
      </c>
      <c r="C537" s="192"/>
      <c r="D537" s="203"/>
      <c r="E537" s="91">
        <v>561.69000000000005</v>
      </c>
      <c r="F537" s="91">
        <v>15.77</v>
      </c>
      <c r="G537" s="96">
        <v>1582.27</v>
      </c>
      <c r="H537" s="94">
        <v>44526</v>
      </c>
      <c r="I537" s="43">
        <v>44526</v>
      </c>
      <c r="J537" s="32">
        <f t="shared" si="27"/>
        <v>44501</v>
      </c>
      <c r="L537" s="11" t="str">
        <f>IF(I537&lt;&gt;"",IF(SUMIF(Planes!BA:BA,'Control de pagos'!A537,Planes!BC:BC)=0,"",SUMIF(Planes!BA:BA,'Control de pagos'!A537,Planes!BC:BC)),"")</f>
        <v/>
      </c>
      <c r="N537" s="63">
        <f t="shared" si="26"/>
        <v>1004.81</v>
      </c>
    </row>
    <row r="538" spans="1:14" ht="15" customHeight="1" thickBot="1">
      <c r="A538" s="11" t="str">
        <f t="shared" si="25"/>
        <v>M885874 18</v>
      </c>
      <c r="B538" s="3" t="s">
        <v>197</v>
      </c>
      <c r="C538" s="190">
        <v>18</v>
      </c>
      <c r="D538" s="202">
        <v>1004.81</v>
      </c>
      <c r="E538" s="91">
        <v>590.83000000000004</v>
      </c>
      <c r="F538" s="91" t="s">
        <v>100</v>
      </c>
      <c r="G538" s="96">
        <v>1595.64</v>
      </c>
      <c r="H538" s="94">
        <v>44546</v>
      </c>
      <c r="I538" s="43">
        <v>44546</v>
      </c>
      <c r="J538" s="32">
        <f t="shared" si="27"/>
        <v>44531</v>
      </c>
      <c r="L538" s="11" t="str">
        <f>IF(I538&lt;&gt;"",IF(SUMIF(Planes!BA:BA,'Control de pagos'!A538,Planes!BC:BC)=0,"",SUMIF(Planes!BA:BA,'Control de pagos'!A538,Planes!BC:BC)),"")</f>
        <v/>
      </c>
      <c r="N538" s="63">
        <f t="shared" si="26"/>
        <v>1004.81</v>
      </c>
    </row>
    <row r="539" spans="1:14" ht="15" customHeight="1" thickBot="1">
      <c r="A539" s="11" t="str">
        <f t="shared" si="25"/>
        <v>M885874 18</v>
      </c>
      <c r="B539" s="3" t="s">
        <v>197</v>
      </c>
      <c r="C539" s="192"/>
      <c r="D539" s="203"/>
      <c r="E539" s="91">
        <v>590.83000000000004</v>
      </c>
      <c r="F539" s="91">
        <v>16.059999999999999</v>
      </c>
      <c r="G539" s="96">
        <v>1611.7</v>
      </c>
      <c r="H539" s="94">
        <v>44556</v>
      </c>
      <c r="J539" s="32" t="str">
        <f t="shared" si="27"/>
        <v>-</v>
      </c>
      <c r="L539" s="11" t="str">
        <f>IF(I539&lt;&gt;"",IF(SUMIF(Planes!BA:BA,'Control de pagos'!A539,Planes!BC:BC)=0,"",SUMIF(Planes!BA:BA,'Control de pagos'!A539,Planes!BC:BC)),"")</f>
        <v/>
      </c>
      <c r="N539" s="63">
        <f t="shared" si="26"/>
        <v>1004.81</v>
      </c>
    </row>
    <row r="540" spans="1:14" ht="15" customHeight="1" thickBot="1">
      <c r="A540" s="11" t="str">
        <f t="shared" si="25"/>
        <v>M885874 19</v>
      </c>
      <c r="B540" s="3" t="s">
        <v>197</v>
      </c>
      <c r="C540" s="190">
        <v>19</v>
      </c>
      <c r="D540" s="202">
        <v>1004.81</v>
      </c>
      <c r="E540" s="91">
        <v>621.98</v>
      </c>
      <c r="F540" s="91" t="s">
        <v>100</v>
      </c>
      <c r="G540" s="96">
        <v>1626.79</v>
      </c>
      <c r="H540" s="94">
        <v>44577</v>
      </c>
      <c r="I540" s="43">
        <v>44577</v>
      </c>
      <c r="J540" s="32">
        <f t="shared" si="27"/>
        <v>44562</v>
      </c>
      <c r="L540" s="11" t="str">
        <f>IF(I540&lt;&gt;"",IF(SUMIF(Planes!BA:BA,'Control de pagos'!A540,Planes!BC:BC)=0,"",SUMIF(Planes!BA:BA,'Control de pagos'!A540,Planes!BC:BC)),"")</f>
        <v/>
      </c>
      <c r="N540" s="63">
        <f t="shared" si="26"/>
        <v>1004.81</v>
      </c>
    </row>
    <row r="541" spans="1:14" ht="15" customHeight="1" thickBot="1">
      <c r="A541" s="11" t="str">
        <f t="shared" si="25"/>
        <v>M885874 19</v>
      </c>
      <c r="B541" s="3" t="s">
        <v>197</v>
      </c>
      <c r="C541" s="192"/>
      <c r="D541" s="203"/>
      <c r="E541" s="91">
        <v>621.98</v>
      </c>
      <c r="F541" s="91">
        <v>16.38</v>
      </c>
      <c r="G541" s="96">
        <v>1643.17</v>
      </c>
      <c r="H541" s="94">
        <v>44587</v>
      </c>
      <c r="J541" s="32" t="str">
        <f t="shared" si="27"/>
        <v>-</v>
      </c>
      <c r="L541" s="11" t="str">
        <f>IF(I541&lt;&gt;"",IF(SUMIF(Planes!BA:BA,'Control de pagos'!A541,Planes!BC:BC)=0,"",SUMIF(Planes!BA:BA,'Control de pagos'!A541,Planes!BC:BC)),"")</f>
        <v/>
      </c>
      <c r="N541" s="63">
        <f t="shared" si="26"/>
        <v>1004.81</v>
      </c>
    </row>
    <row r="542" spans="1:14" ht="15" customHeight="1" thickBot="1">
      <c r="A542" s="11" t="str">
        <f t="shared" si="25"/>
        <v>M885874 20</v>
      </c>
      <c r="B542" s="3" t="s">
        <v>197</v>
      </c>
      <c r="C542" s="190">
        <v>20</v>
      </c>
      <c r="D542" s="202">
        <v>1004.81</v>
      </c>
      <c r="E542" s="91">
        <v>652.12</v>
      </c>
      <c r="F542" s="91" t="s">
        <v>100</v>
      </c>
      <c r="G542" s="96">
        <v>1656.93</v>
      </c>
      <c r="H542" s="94">
        <v>44608</v>
      </c>
      <c r="I542" s="43">
        <v>44608</v>
      </c>
      <c r="J542" s="32">
        <f t="shared" si="27"/>
        <v>44593</v>
      </c>
      <c r="L542" s="11" t="str">
        <f>IF(I542&lt;&gt;"",IF(SUMIF(Planes!BA:BA,'Control de pagos'!A542,Planes!BC:BC)=0,"",SUMIF(Planes!BA:BA,'Control de pagos'!A542,Planes!BC:BC)),"")</f>
        <v/>
      </c>
      <c r="N542" s="63">
        <f t="shared" si="26"/>
        <v>1004.81</v>
      </c>
    </row>
    <row r="543" spans="1:14" ht="15" customHeight="1" thickBot="1">
      <c r="A543" s="11" t="str">
        <f t="shared" si="25"/>
        <v>M885874 20</v>
      </c>
      <c r="B543" s="3" t="s">
        <v>197</v>
      </c>
      <c r="C543" s="192"/>
      <c r="D543" s="203"/>
      <c r="E543" s="91">
        <v>652.12</v>
      </c>
      <c r="F543" s="91">
        <v>16.68</v>
      </c>
      <c r="G543" s="96">
        <v>1673.61</v>
      </c>
      <c r="H543" s="94">
        <v>44618</v>
      </c>
      <c r="J543" s="32" t="str">
        <f t="shared" si="27"/>
        <v>-</v>
      </c>
      <c r="L543" s="11" t="str">
        <f>IF(I543&lt;&gt;"",IF(SUMIF(Planes!BA:BA,'Control de pagos'!A543,Planes!BC:BC)=0,"",SUMIF(Planes!BA:BA,'Control de pagos'!A543,Planes!BC:BC)),"")</f>
        <v/>
      </c>
      <c r="N543" s="63">
        <f t="shared" si="26"/>
        <v>1004.81</v>
      </c>
    </row>
    <row r="544" spans="1:14" ht="15" customHeight="1" thickBot="1">
      <c r="A544" s="11" t="str">
        <f t="shared" si="25"/>
        <v>M885874 21</v>
      </c>
      <c r="B544" s="3" t="s">
        <v>197</v>
      </c>
      <c r="C544" s="190">
        <v>21</v>
      </c>
      <c r="D544" s="202">
        <v>1004.81</v>
      </c>
      <c r="E544" s="91">
        <v>679.25</v>
      </c>
      <c r="F544" s="91" t="s">
        <v>100</v>
      </c>
      <c r="G544" s="96">
        <v>1684.06</v>
      </c>
      <c r="H544" s="94">
        <v>44636</v>
      </c>
      <c r="I544" s="43">
        <v>44636</v>
      </c>
      <c r="J544" s="32">
        <f t="shared" si="27"/>
        <v>44621</v>
      </c>
      <c r="L544" s="11" t="str">
        <f>IF(I544&lt;&gt;"",IF(SUMIF(Planes!BA:BA,'Control de pagos'!A544,Planes!BC:BC)=0,"",SUMIF(Planes!BA:BA,'Control de pagos'!A544,Planes!BC:BC)),"")</f>
        <v/>
      </c>
      <c r="N544" s="63">
        <f t="shared" si="26"/>
        <v>1004.81</v>
      </c>
    </row>
    <row r="545" spans="1:14" ht="15" customHeight="1" thickBot="1">
      <c r="A545" s="11" t="str">
        <f t="shared" si="25"/>
        <v>M885874 21</v>
      </c>
      <c r="B545" s="3" t="s">
        <v>197</v>
      </c>
      <c r="C545" s="192"/>
      <c r="D545" s="203"/>
      <c r="E545" s="91">
        <v>679.25</v>
      </c>
      <c r="F545" s="91">
        <v>16.95</v>
      </c>
      <c r="G545" s="96">
        <v>1701.01</v>
      </c>
      <c r="H545" s="94">
        <v>44646</v>
      </c>
      <c r="J545" s="32" t="str">
        <f t="shared" si="27"/>
        <v>-</v>
      </c>
      <c r="L545" s="11" t="str">
        <f>IF(I545&lt;&gt;"",IF(SUMIF(Planes!BA:BA,'Control de pagos'!A545,Planes!BC:BC)=0,"",SUMIF(Planes!BA:BA,'Control de pagos'!A545,Planes!BC:BC)),"")</f>
        <v/>
      </c>
      <c r="N545" s="63">
        <f t="shared" si="26"/>
        <v>1004.81</v>
      </c>
    </row>
    <row r="546" spans="1:14" ht="15" customHeight="1" thickBot="1">
      <c r="A546" s="11" t="str">
        <f t="shared" si="25"/>
        <v>M885874 22</v>
      </c>
      <c r="B546" s="3" t="s">
        <v>197</v>
      </c>
      <c r="C546" s="198">
        <v>22</v>
      </c>
      <c r="D546" s="200">
        <v>1004.81</v>
      </c>
      <c r="E546" s="91">
        <v>712.41</v>
      </c>
      <c r="F546" s="91" t="s">
        <v>100</v>
      </c>
      <c r="G546" s="96">
        <v>1717.22</v>
      </c>
      <c r="H546" s="94">
        <v>44667</v>
      </c>
      <c r="J546" s="32" t="str">
        <f t="shared" si="27"/>
        <v>-</v>
      </c>
      <c r="L546" s="11" t="str">
        <f>IF(I546&lt;&gt;"",IF(SUMIF(Planes!BA:BA,'Control de pagos'!A546,Planes!BC:BC)=0,"",SUMIF(Planes!BA:BA,'Control de pagos'!A546,Planes!BC:BC)),"")</f>
        <v/>
      </c>
      <c r="N546" s="63">
        <f t="shared" si="26"/>
        <v>1004.81</v>
      </c>
    </row>
    <row r="547" spans="1:14" ht="15" customHeight="1" thickBot="1">
      <c r="A547" s="11" t="str">
        <f t="shared" si="25"/>
        <v>M885874 22</v>
      </c>
      <c r="B547" s="3" t="s">
        <v>197</v>
      </c>
      <c r="C547" s="199"/>
      <c r="D547" s="201"/>
      <c r="E547" s="150">
        <v>697.64</v>
      </c>
      <c r="F547" s="150">
        <v>21.11</v>
      </c>
      <c r="G547" s="149">
        <f>+D546+E547+F547</f>
        <v>1723.5599999999997</v>
      </c>
      <c r="H547" s="151">
        <v>44677</v>
      </c>
      <c r="I547" s="43">
        <v>44677</v>
      </c>
      <c r="J547" s="32">
        <f t="shared" si="27"/>
        <v>44652</v>
      </c>
      <c r="L547" s="11" t="str">
        <f>IF(I547&lt;&gt;"",IF(SUMIF(Planes!BA:BA,'Control de pagos'!A547,Planes!BC:BC)=0,"",SUMIF(Planes!BA:BA,'Control de pagos'!A547,Planes!BC:BC)),"")</f>
        <v/>
      </c>
      <c r="N547" s="63">
        <f t="shared" si="26"/>
        <v>1004.81</v>
      </c>
    </row>
    <row r="548" spans="1:14" ht="15" customHeight="1" thickBot="1">
      <c r="A548" s="11" t="str">
        <f t="shared" si="25"/>
        <v>M885874 23</v>
      </c>
      <c r="B548" s="3" t="s">
        <v>197</v>
      </c>
      <c r="C548" s="190">
        <v>23</v>
      </c>
      <c r="D548" s="202">
        <v>1004.81</v>
      </c>
      <c r="E548" s="91">
        <v>741.55</v>
      </c>
      <c r="F548" s="91" t="s">
        <v>100</v>
      </c>
      <c r="G548" s="96">
        <v>1746.36</v>
      </c>
      <c r="H548" s="94">
        <v>44697</v>
      </c>
      <c r="J548" s="32" t="str">
        <f t="shared" si="27"/>
        <v>-</v>
      </c>
      <c r="L548" s="11" t="str">
        <f>IF(I548&lt;&gt;"",IF(SUMIF(Planes!BA:BA,'Control de pagos'!A548,Planes!BC:BC)=0,"",SUMIF(Planes!BA:BA,'Control de pagos'!A548,Planes!BC:BC)),"")</f>
        <v/>
      </c>
      <c r="N548" s="63">
        <f t="shared" si="26"/>
        <v>1004.81</v>
      </c>
    </row>
    <row r="549" spans="1:14" ht="15" customHeight="1" thickBot="1">
      <c r="A549" s="11" t="str">
        <f t="shared" si="25"/>
        <v>M885874 23</v>
      </c>
      <c r="B549" s="3" t="s">
        <v>197</v>
      </c>
      <c r="C549" s="192"/>
      <c r="D549" s="203"/>
      <c r="E549" s="91">
        <v>741.55</v>
      </c>
      <c r="F549" s="91">
        <v>17.579999999999998</v>
      </c>
      <c r="G549" s="96">
        <v>1763.94</v>
      </c>
      <c r="H549" s="94">
        <v>44707</v>
      </c>
      <c r="I549" s="43">
        <v>44707</v>
      </c>
      <c r="J549" s="32">
        <f t="shared" si="27"/>
        <v>44682</v>
      </c>
      <c r="L549" s="11" t="str">
        <f>IF(I549&lt;&gt;"",IF(SUMIF(Planes!BA:BA,'Control de pagos'!A549,Planes!BC:BC)=0,"",SUMIF(Planes!BA:BA,'Control de pagos'!A549,Planes!BC:BC)),"")</f>
        <v/>
      </c>
      <c r="N549" s="63">
        <f t="shared" si="26"/>
        <v>1004.81</v>
      </c>
    </row>
    <row r="550" spans="1:14" ht="15" customHeight="1" thickBot="1">
      <c r="A550" s="11" t="str">
        <f t="shared" si="25"/>
        <v>M885874 24</v>
      </c>
      <c r="B550" s="3" t="s">
        <v>197</v>
      </c>
      <c r="C550" s="198">
        <v>24</v>
      </c>
      <c r="D550" s="200">
        <v>1004.81</v>
      </c>
      <c r="E550" s="91">
        <v>772.7</v>
      </c>
      <c r="F550" s="91" t="s">
        <v>100</v>
      </c>
      <c r="G550" s="96">
        <v>1777.51</v>
      </c>
      <c r="H550" s="94">
        <v>44728</v>
      </c>
      <c r="J550" s="32" t="str">
        <f t="shared" si="27"/>
        <v>-</v>
      </c>
      <c r="L550" s="11" t="str">
        <f>IF(I550&lt;&gt;"",IF(SUMIF(Planes!BA:BA,'Control de pagos'!A550,Planes!BC:BC)=0,"",SUMIF(Planes!BA:BA,'Control de pagos'!A550,Planes!BC:BC)),"")</f>
        <v/>
      </c>
      <c r="N550" s="63">
        <f t="shared" si="26"/>
        <v>1004.81</v>
      </c>
    </row>
    <row r="551" spans="1:14" ht="15" customHeight="1" thickBot="1">
      <c r="A551" s="11" t="str">
        <f t="shared" si="25"/>
        <v>M885874 24</v>
      </c>
      <c r="B551" s="3" t="s">
        <v>197</v>
      </c>
      <c r="C551" s="199"/>
      <c r="D551" s="201"/>
      <c r="E551" s="150">
        <v>772.7</v>
      </c>
      <c r="F551" s="150">
        <v>17.89</v>
      </c>
      <c r="G551" s="149">
        <v>1795.4</v>
      </c>
      <c r="H551" s="151">
        <v>44738</v>
      </c>
      <c r="I551" s="43">
        <v>44738</v>
      </c>
      <c r="J551" s="32">
        <f t="shared" si="27"/>
        <v>44713</v>
      </c>
      <c r="L551" s="11" t="str">
        <f>IF(I551&lt;&gt;"",IF(SUMIF(Planes!BA:BA,'Control de pagos'!A551,Planes!BC:BC)=0,"",SUMIF(Planes!BA:BA,'Control de pagos'!A551,Planes!BC:BC)),"")</f>
        <v/>
      </c>
      <c r="N551" s="63">
        <f t="shared" si="26"/>
        <v>1004.81</v>
      </c>
    </row>
    <row r="552" spans="1:14" ht="15" customHeight="1" thickBot="1">
      <c r="A552" s="11" t="str">
        <f t="shared" si="25"/>
        <v>M885874 25</v>
      </c>
      <c r="B552" s="3" t="s">
        <v>197</v>
      </c>
      <c r="C552" s="198">
        <v>25</v>
      </c>
      <c r="D552" s="200">
        <v>1004.81</v>
      </c>
      <c r="E552" s="150">
        <v>801.84</v>
      </c>
      <c r="F552" s="150" t="s">
        <v>100</v>
      </c>
      <c r="G552" s="149">
        <v>1806.65</v>
      </c>
      <c r="H552" s="151">
        <v>44758</v>
      </c>
      <c r="I552" s="43">
        <v>44758</v>
      </c>
      <c r="J552" s="32">
        <f t="shared" si="27"/>
        <v>44743</v>
      </c>
      <c r="L552" s="11" t="str">
        <f>IF(I552&lt;&gt;"",IF(SUMIF(Planes!BA:BA,'Control de pagos'!A552,Planes!BC:BC)=0,"",SUMIF(Planes!BA:BA,'Control de pagos'!A552,Planes!BC:BC)),"")</f>
        <v/>
      </c>
      <c r="N552" s="63">
        <f t="shared" si="26"/>
        <v>1004.81</v>
      </c>
    </row>
    <row r="553" spans="1:14" ht="15" customHeight="1" thickBot="1">
      <c r="A553" s="11" t="str">
        <f t="shared" si="25"/>
        <v>M885874 25</v>
      </c>
      <c r="B553" s="3" t="s">
        <v>197</v>
      </c>
      <c r="C553" s="199"/>
      <c r="D553" s="201"/>
      <c r="E553" s="91">
        <v>801.84</v>
      </c>
      <c r="F553" s="91">
        <v>18.190000000000001</v>
      </c>
      <c r="G553" s="96">
        <v>1824.84</v>
      </c>
      <c r="H553" s="94">
        <v>44768</v>
      </c>
      <c r="J553" s="32" t="str">
        <f t="shared" si="27"/>
        <v>-</v>
      </c>
      <c r="L553" s="11" t="str">
        <f>IF(I553&lt;&gt;"",IF(SUMIF(Planes!BA:BA,'Control de pagos'!A553,Planes!BC:BC)=0,"",SUMIF(Planes!BA:BA,'Control de pagos'!A553,Planes!BC:BC)),"")</f>
        <v/>
      </c>
      <c r="N553" s="63">
        <f t="shared" si="26"/>
        <v>1004.81</v>
      </c>
    </row>
    <row r="554" spans="1:14" ht="15" customHeight="1" thickBot="1">
      <c r="A554" s="11" t="str">
        <f t="shared" ref="A554:A617" si="28">B554&amp;" "&amp;IF(C554="",C553,C554)</f>
        <v>M885874 26</v>
      </c>
      <c r="B554" s="3" t="s">
        <v>197</v>
      </c>
      <c r="C554" s="233">
        <v>26</v>
      </c>
      <c r="D554" s="234">
        <v>1004.81</v>
      </c>
      <c r="E554" s="247">
        <v>832.99</v>
      </c>
      <c r="F554" s="247" t="s">
        <v>100</v>
      </c>
      <c r="G554" s="237">
        <v>1837.8</v>
      </c>
      <c r="H554" s="238">
        <v>44789</v>
      </c>
      <c r="I554" s="43">
        <v>44789</v>
      </c>
      <c r="J554" s="32">
        <f t="shared" si="27"/>
        <v>44774</v>
      </c>
      <c r="L554" s="11" t="str">
        <f>IF(I554&lt;&gt;"",IF(SUMIF(Planes!BA:BA,'Control de pagos'!A554,Planes!BC:BC)=0,"",SUMIF(Planes!BA:BA,'Control de pagos'!A554,Planes!BC:BC)),"")</f>
        <v/>
      </c>
      <c r="N554" s="63">
        <f t="shared" si="26"/>
        <v>1004.81</v>
      </c>
    </row>
    <row r="555" spans="1:14" ht="15" customHeight="1" thickBot="1">
      <c r="A555" s="11" t="str">
        <f t="shared" si="28"/>
        <v>M885874 26</v>
      </c>
      <c r="B555" s="3" t="s">
        <v>197</v>
      </c>
      <c r="C555" s="235"/>
      <c r="D555" s="236"/>
      <c r="E555" s="91">
        <v>832.99</v>
      </c>
      <c r="F555" s="91">
        <v>18.5</v>
      </c>
      <c r="G555" s="96">
        <v>1856.3</v>
      </c>
      <c r="H555" s="94">
        <v>44799</v>
      </c>
      <c r="J555" s="32" t="str">
        <f t="shared" si="27"/>
        <v>-</v>
      </c>
      <c r="L555" s="11" t="str">
        <f>IF(I555&lt;&gt;"",IF(SUMIF(Planes!BA:BA,'Control de pagos'!A555,Planes!BC:BC)=0,"",SUMIF(Planes!BA:BA,'Control de pagos'!A555,Planes!BC:BC)),"")</f>
        <v/>
      </c>
      <c r="N555" s="63">
        <f t="shared" si="26"/>
        <v>1004.81</v>
      </c>
    </row>
    <row r="556" spans="1:14" ht="15" customHeight="1" thickBot="1">
      <c r="A556" s="11" t="str">
        <f t="shared" si="28"/>
        <v>M885874 27</v>
      </c>
      <c r="B556" s="3" t="s">
        <v>197</v>
      </c>
      <c r="C556" s="190">
        <v>27</v>
      </c>
      <c r="D556" s="202">
        <v>1004.81</v>
      </c>
      <c r="E556" s="91">
        <v>863.13</v>
      </c>
      <c r="F556" s="91" t="s">
        <v>100</v>
      </c>
      <c r="G556" s="96">
        <v>1867.94</v>
      </c>
      <c r="H556" s="94">
        <v>44820</v>
      </c>
      <c r="J556" s="32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3">
        <f t="shared" si="26"/>
        <v>1004.81</v>
      </c>
    </row>
    <row r="557" spans="1:14" ht="15" customHeight="1" thickBot="1">
      <c r="A557" s="11" t="str">
        <f t="shared" si="28"/>
        <v>M885874 27</v>
      </c>
      <c r="B557" s="3" t="s">
        <v>197</v>
      </c>
      <c r="C557" s="192"/>
      <c r="D557" s="203"/>
      <c r="E557" s="91">
        <v>863.13</v>
      </c>
      <c r="F557" s="91">
        <v>18.8</v>
      </c>
      <c r="G557" s="96">
        <v>1886.74</v>
      </c>
      <c r="H557" s="94">
        <v>44830</v>
      </c>
      <c r="J557" s="32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3">
        <f t="shared" si="26"/>
        <v>1004.81</v>
      </c>
    </row>
    <row r="558" spans="1:14" ht="15" customHeight="1" thickBot="1">
      <c r="A558" s="11" t="str">
        <f t="shared" si="28"/>
        <v>M885874 28</v>
      </c>
      <c r="B558" s="3" t="s">
        <v>197</v>
      </c>
      <c r="C558" s="190">
        <v>28</v>
      </c>
      <c r="D558" s="202">
        <v>1004.81</v>
      </c>
      <c r="E558" s="91">
        <v>892.27</v>
      </c>
      <c r="F558" s="91" t="s">
        <v>100</v>
      </c>
      <c r="G558" s="96">
        <v>1897.08</v>
      </c>
      <c r="H558" s="94">
        <v>44850</v>
      </c>
      <c r="J558" s="32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3">
        <f t="shared" si="26"/>
        <v>1004.81</v>
      </c>
    </row>
    <row r="559" spans="1:14" ht="15" customHeight="1" thickBot="1">
      <c r="A559" s="11" t="str">
        <f t="shared" si="28"/>
        <v>M885874 28</v>
      </c>
      <c r="B559" s="3" t="s">
        <v>197</v>
      </c>
      <c r="C559" s="192"/>
      <c r="D559" s="203"/>
      <c r="E559" s="91">
        <v>892.27</v>
      </c>
      <c r="F559" s="91">
        <v>19.100000000000001</v>
      </c>
      <c r="G559" s="96">
        <v>1916.18</v>
      </c>
      <c r="H559" s="94">
        <v>44860</v>
      </c>
      <c r="J559" s="32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3">
        <f t="shared" si="26"/>
        <v>1004.81</v>
      </c>
    </row>
    <row r="560" spans="1:14" ht="15" customHeight="1" thickBot="1">
      <c r="A560" s="11" t="str">
        <f t="shared" si="28"/>
        <v>M885874 29</v>
      </c>
      <c r="B560" s="3" t="s">
        <v>197</v>
      </c>
      <c r="C560" s="190">
        <v>29</v>
      </c>
      <c r="D560" s="202">
        <v>1004.81</v>
      </c>
      <c r="E560" s="91">
        <v>923.42</v>
      </c>
      <c r="F560" s="91" t="s">
        <v>100</v>
      </c>
      <c r="G560" s="96">
        <v>1928.23</v>
      </c>
      <c r="H560" s="94">
        <v>44881</v>
      </c>
      <c r="J560" s="32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3">
        <f t="shared" si="26"/>
        <v>1004.81</v>
      </c>
    </row>
    <row r="561" spans="1:14" ht="15" customHeight="1" thickBot="1">
      <c r="A561" s="11" t="str">
        <f t="shared" si="28"/>
        <v>M885874 29</v>
      </c>
      <c r="B561" s="3" t="s">
        <v>197</v>
      </c>
      <c r="C561" s="192"/>
      <c r="D561" s="203"/>
      <c r="E561" s="91">
        <v>923.42</v>
      </c>
      <c r="F561" s="91">
        <v>19.41</v>
      </c>
      <c r="G561" s="96">
        <v>1947.64</v>
      </c>
      <c r="H561" s="94">
        <v>44891</v>
      </c>
      <c r="J561" s="32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3">
        <f t="shared" si="26"/>
        <v>1004.81</v>
      </c>
    </row>
    <row r="562" spans="1:14" ht="15" customHeight="1" thickBot="1">
      <c r="A562" s="11" t="str">
        <f t="shared" si="28"/>
        <v>M885874 30</v>
      </c>
      <c r="B562" s="3" t="s">
        <v>197</v>
      </c>
      <c r="C562" s="190">
        <v>30</v>
      </c>
      <c r="D562" s="202">
        <v>1004.81</v>
      </c>
      <c r="E562" s="91">
        <v>952.56</v>
      </c>
      <c r="F562" s="91" t="s">
        <v>100</v>
      </c>
      <c r="G562" s="96">
        <v>1957.37</v>
      </c>
      <c r="H562" s="94">
        <v>44911</v>
      </c>
      <c r="J562" s="32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3">
        <f t="shared" si="26"/>
        <v>1004.81</v>
      </c>
    </row>
    <row r="563" spans="1:14" ht="15" customHeight="1" thickBot="1">
      <c r="A563" s="11" t="str">
        <f t="shared" si="28"/>
        <v>M885874 30</v>
      </c>
      <c r="B563" s="3" t="s">
        <v>197</v>
      </c>
      <c r="C563" s="192"/>
      <c r="D563" s="203"/>
      <c r="E563" s="91">
        <v>952.56</v>
      </c>
      <c r="F563" s="91">
        <v>19.7</v>
      </c>
      <c r="G563" s="96">
        <v>1977.07</v>
      </c>
      <c r="H563" s="94">
        <v>44921</v>
      </c>
      <c r="J563" s="32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3">
        <f t="shared" si="26"/>
        <v>1004.81</v>
      </c>
    </row>
    <row r="564" spans="1:14" ht="15" customHeight="1" thickBot="1">
      <c r="A564" s="11" t="str">
        <f t="shared" si="28"/>
        <v>M885874 31</v>
      </c>
      <c r="B564" s="3" t="s">
        <v>197</v>
      </c>
      <c r="C564" s="190">
        <v>31</v>
      </c>
      <c r="D564" s="202">
        <v>1004.81</v>
      </c>
      <c r="E564" s="91">
        <v>983.71</v>
      </c>
      <c r="F564" s="91" t="s">
        <v>100</v>
      </c>
      <c r="G564" s="96">
        <v>1988.52</v>
      </c>
      <c r="H564" s="94">
        <v>44942</v>
      </c>
      <c r="J564" s="32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3">
        <f t="shared" si="26"/>
        <v>1004.81</v>
      </c>
    </row>
    <row r="565" spans="1:14" ht="15" customHeight="1" thickBot="1">
      <c r="A565" s="11" t="str">
        <f t="shared" si="28"/>
        <v>M885874 31</v>
      </c>
      <c r="B565" s="3" t="s">
        <v>197</v>
      </c>
      <c r="C565" s="192"/>
      <c r="D565" s="203"/>
      <c r="E565" s="91">
        <v>983.71</v>
      </c>
      <c r="F565" s="91">
        <v>20.02</v>
      </c>
      <c r="G565" s="96">
        <v>2008.54</v>
      </c>
      <c r="H565" s="94">
        <v>44952</v>
      </c>
      <c r="J565" s="32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3">
        <f t="shared" si="26"/>
        <v>1004.81</v>
      </c>
    </row>
    <row r="566" spans="1:14" ht="15" customHeight="1" thickBot="1">
      <c r="A566" s="11" t="str">
        <f t="shared" si="28"/>
        <v>M885874 32</v>
      </c>
      <c r="B566" s="3" t="s">
        <v>197</v>
      </c>
      <c r="C566" s="190">
        <v>32</v>
      </c>
      <c r="D566" s="202">
        <v>1004.81</v>
      </c>
      <c r="E566" s="96">
        <v>1013.85</v>
      </c>
      <c r="F566" s="91" t="s">
        <v>100</v>
      </c>
      <c r="G566" s="96">
        <v>2018.66</v>
      </c>
      <c r="H566" s="94">
        <v>44973</v>
      </c>
      <c r="J566" s="32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3">
        <f t="shared" si="26"/>
        <v>1004.81</v>
      </c>
    </row>
    <row r="567" spans="1:14" ht="15" customHeight="1" thickBot="1">
      <c r="A567" s="11" t="str">
        <f t="shared" si="28"/>
        <v>M885874 32</v>
      </c>
      <c r="B567" s="3" t="s">
        <v>197</v>
      </c>
      <c r="C567" s="192"/>
      <c r="D567" s="203"/>
      <c r="E567" s="96">
        <v>1013.85</v>
      </c>
      <c r="F567" s="91">
        <v>20.32</v>
      </c>
      <c r="G567" s="96">
        <v>2038.98</v>
      </c>
      <c r="H567" s="94">
        <v>44983</v>
      </c>
      <c r="J567" s="32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3">
        <f t="shared" si="26"/>
        <v>1004.81</v>
      </c>
    </row>
    <row r="568" spans="1:14" ht="15" customHeight="1" thickBot="1">
      <c r="A568" s="11" t="str">
        <f t="shared" si="28"/>
        <v>M885874 33</v>
      </c>
      <c r="B568" s="3" t="s">
        <v>197</v>
      </c>
      <c r="C568" s="190">
        <v>33</v>
      </c>
      <c r="D568" s="202">
        <v>1004.81</v>
      </c>
      <c r="E568" s="96">
        <v>1040.98</v>
      </c>
      <c r="F568" s="91" t="s">
        <v>100</v>
      </c>
      <c r="G568" s="96">
        <v>2045.79</v>
      </c>
      <c r="H568" s="94">
        <v>45001</v>
      </c>
      <c r="J568" s="32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3">
        <f t="shared" si="26"/>
        <v>1004.81</v>
      </c>
    </row>
    <row r="569" spans="1:14" ht="15" customHeight="1" thickBot="1">
      <c r="A569" s="11" t="str">
        <f t="shared" si="28"/>
        <v>M885874 33</v>
      </c>
      <c r="B569" s="3" t="s">
        <v>197</v>
      </c>
      <c r="C569" s="192"/>
      <c r="D569" s="203"/>
      <c r="E569" s="96">
        <v>1040.98</v>
      </c>
      <c r="F569" s="91">
        <v>20.59</v>
      </c>
      <c r="G569" s="96">
        <v>2066.38</v>
      </c>
      <c r="H569" s="94">
        <v>45011</v>
      </c>
      <c r="J569" s="32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3">
        <f t="shared" si="26"/>
        <v>1004.81</v>
      </c>
    </row>
    <row r="570" spans="1:14" ht="15" customHeight="1" thickBot="1">
      <c r="A570" s="11" t="str">
        <f t="shared" si="28"/>
        <v>M885874 34</v>
      </c>
      <c r="B570" s="3" t="s">
        <v>197</v>
      </c>
      <c r="C570" s="190">
        <v>34</v>
      </c>
      <c r="D570" s="202">
        <v>1004.81</v>
      </c>
      <c r="E570" s="96">
        <v>1074.1400000000001</v>
      </c>
      <c r="F570" s="91" t="s">
        <v>100</v>
      </c>
      <c r="G570" s="96">
        <v>2078.9499999999998</v>
      </c>
      <c r="H570" s="94">
        <v>45032</v>
      </c>
      <c r="J570" s="32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3">
        <f t="shared" si="26"/>
        <v>1004.81</v>
      </c>
    </row>
    <row r="571" spans="1:14" ht="15" customHeight="1" thickBot="1">
      <c r="A571" s="11" t="str">
        <f t="shared" si="28"/>
        <v>M885874 34</v>
      </c>
      <c r="B571" s="3" t="s">
        <v>197</v>
      </c>
      <c r="C571" s="192"/>
      <c r="D571" s="203"/>
      <c r="E571" s="96">
        <v>1074.1400000000001</v>
      </c>
      <c r="F571" s="91">
        <v>20.93</v>
      </c>
      <c r="G571" s="96">
        <v>2099.88</v>
      </c>
      <c r="H571" s="94">
        <v>45042</v>
      </c>
      <c r="J571" s="32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3">
        <f t="shared" si="26"/>
        <v>1004.81</v>
      </c>
    </row>
    <row r="572" spans="1:14" ht="15" customHeight="1" thickBot="1">
      <c r="A572" s="11" t="str">
        <f t="shared" si="28"/>
        <v>M885874 35</v>
      </c>
      <c r="B572" s="3" t="s">
        <v>197</v>
      </c>
      <c r="C572" s="190">
        <v>35</v>
      </c>
      <c r="D572" s="202">
        <v>1004.81</v>
      </c>
      <c r="E572" s="96">
        <v>1103.28</v>
      </c>
      <c r="F572" s="91" t="s">
        <v>100</v>
      </c>
      <c r="G572" s="96">
        <v>2108.09</v>
      </c>
      <c r="H572" s="94">
        <v>45062</v>
      </c>
      <c r="J572" s="32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3">
        <f t="shared" si="26"/>
        <v>1004.81</v>
      </c>
    </row>
    <row r="573" spans="1:14" ht="15" customHeight="1" thickBot="1">
      <c r="A573" s="11" t="str">
        <f t="shared" si="28"/>
        <v>M885874 35</v>
      </c>
      <c r="B573" s="3" t="s">
        <v>197</v>
      </c>
      <c r="C573" s="192"/>
      <c r="D573" s="203"/>
      <c r="E573" s="96">
        <v>1103.28</v>
      </c>
      <c r="F573" s="91">
        <v>21.22</v>
      </c>
      <c r="G573" s="96">
        <v>2129.31</v>
      </c>
      <c r="H573" s="94">
        <v>45072</v>
      </c>
      <c r="J573" s="32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3">
        <f t="shared" si="26"/>
        <v>1004.81</v>
      </c>
    </row>
    <row r="574" spans="1:14" ht="15" customHeight="1" thickBot="1">
      <c r="A574" s="11" t="str">
        <f t="shared" si="28"/>
        <v>M885874 36</v>
      </c>
      <c r="B574" s="3" t="s">
        <v>197</v>
      </c>
      <c r="C574" s="190">
        <v>36</v>
      </c>
      <c r="D574" s="202">
        <v>1004.81</v>
      </c>
      <c r="E574" s="96">
        <v>1134.43</v>
      </c>
      <c r="F574" s="91" t="s">
        <v>100</v>
      </c>
      <c r="G574" s="96">
        <v>2139.2399999999998</v>
      </c>
      <c r="H574" s="94">
        <v>45093</v>
      </c>
      <c r="J574" s="32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3">
        <f t="shared" si="26"/>
        <v>1004.81</v>
      </c>
    </row>
    <row r="575" spans="1:14" ht="15" customHeight="1" thickBot="1">
      <c r="A575" s="11" t="str">
        <f t="shared" si="28"/>
        <v>M885874 36</v>
      </c>
      <c r="B575" s="3" t="s">
        <v>197</v>
      </c>
      <c r="C575" s="192"/>
      <c r="D575" s="203"/>
      <c r="E575" s="96">
        <v>1134.43</v>
      </c>
      <c r="F575" s="91">
        <v>21.54</v>
      </c>
      <c r="G575" s="96">
        <v>2160.7800000000002</v>
      </c>
      <c r="H575" s="94">
        <v>45103</v>
      </c>
      <c r="J575" s="32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3">
        <f t="shared" si="26"/>
        <v>1004.81</v>
      </c>
    </row>
    <row r="576" spans="1:14" ht="15" customHeight="1" thickBot="1">
      <c r="A576" s="11" t="str">
        <f t="shared" si="28"/>
        <v>M885874 37</v>
      </c>
      <c r="B576" s="3" t="s">
        <v>197</v>
      </c>
      <c r="C576" s="190">
        <v>37</v>
      </c>
      <c r="D576" s="202">
        <v>1004.81</v>
      </c>
      <c r="E576" s="96">
        <v>1163.57</v>
      </c>
      <c r="F576" s="91" t="s">
        <v>100</v>
      </c>
      <c r="G576" s="96">
        <v>2168.38</v>
      </c>
      <c r="H576" s="94">
        <v>45123</v>
      </c>
      <c r="J576" s="32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3">
        <f t="shared" si="26"/>
        <v>1004.81</v>
      </c>
    </row>
    <row r="577" spans="1:14" ht="15" customHeight="1" thickBot="1">
      <c r="A577" s="11" t="str">
        <f t="shared" si="28"/>
        <v>M885874 37</v>
      </c>
      <c r="B577" s="3" t="s">
        <v>197</v>
      </c>
      <c r="C577" s="192"/>
      <c r="D577" s="203"/>
      <c r="E577" s="96">
        <v>1163.57</v>
      </c>
      <c r="F577" s="91">
        <v>21.83</v>
      </c>
      <c r="G577" s="96">
        <v>2190.21</v>
      </c>
      <c r="H577" s="94">
        <v>45133</v>
      </c>
      <c r="J577" s="32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3">
        <f t="shared" si="26"/>
        <v>1004.81</v>
      </c>
    </row>
    <row r="578" spans="1:14" ht="15" customHeight="1" thickBot="1">
      <c r="A578" s="11" t="str">
        <f t="shared" si="28"/>
        <v>M885874 38</v>
      </c>
      <c r="B578" s="3" t="s">
        <v>197</v>
      </c>
      <c r="C578" s="190">
        <v>38</v>
      </c>
      <c r="D578" s="202">
        <v>1004.81</v>
      </c>
      <c r="E578" s="96">
        <v>1194.72</v>
      </c>
      <c r="F578" s="91" t="s">
        <v>100</v>
      </c>
      <c r="G578" s="96">
        <v>2199.5300000000002</v>
      </c>
      <c r="H578" s="94">
        <v>45154</v>
      </c>
      <c r="J578" s="32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3">
        <f t="shared" si="26"/>
        <v>1004.81</v>
      </c>
    </row>
    <row r="579" spans="1:14" ht="15" customHeight="1" thickBot="1">
      <c r="A579" s="11" t="str">
        <f t="shared" si="28"/>
        <v>M885874 38</v>
      </c>
      <c r="B579" s="3" t="s">
        <v>197</v>
      </c>
      <c r="C579" s="192"/>
      <c r="D579" s="203"/>
      <c r="E579" s="96">
        <v>1194.72</v>
      </c>
      <c r="F579" s="91">
        <v>22.14</v>
      </c>
      <c r="G579" s="96">
        <v>2221.67</v>
      </c>
      <c r="H579" s="94">
        <v>45164</v>
      </c>
      <c r="J579" s="32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3">
        <f t="shared" si="26"/>
        <v>1004.81</v>
      </c>
    </row>
    <row r="580" spans="1:14" ht="15" customHeight="1" thickBot="1">
      <c r="A580" s="11" t="str">
        <f t="shared" si="28"/>
        <v>M885874 39</v>
      </c>
      <c r="B580" s="3" t="s">
        <v>197</v>
      </c>
      <c r="C580" s="190">
        <v>39</v>
      </c>
      <c r="D580" s="202">
        <v>1004.81</v>
      </c>
      <c r="E580" s="96">
        <v>1224.8599999999999</v>
      </c>
      <c r="F580" s="91" t="s">
        <v>100</v>
      </c>
      <c r="G580" s="96">
        <v>2229.67</v>
      </c>
      <c r="H580" s="94">
        <v>45185</v>
      </c>
      <c r="J580" s="32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3">
        <f t="shared" ref="N580:N643" si="29">IF(D580=0,D579,D580)</f>
        <v>1004.81</v>
      </c>
    </row>
    <row r="581" spans="1:14" ht="15" customHeight="1" thickBot="1">
      <c r="A581" s="11" t="str">
        <f t="shared" si="28"/>
        <v>M885874 39</v>
      </c>
      <c r="B581" s="3" t="s">
        <v>197</v>
      </c>
      <c r="C581" s="192"/>
      <c r="D581" s="203"/>
      <c r="E581" s="96">
        <v>1224.8599999999999</v>
      </c>
      <c r="F581" s="91">
        <v>22.45</v>
      </c>
      <c r="G581" s="96">
        <v>2252.12</v>
      </c>
      <c r="H581" s="94">
        <v>45195</v>
      </c>
      <c r="J581" s="32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3">
        <f t="shared" si="29"/>
        <v>1004.81</v>
      </c>
    </row>
    <row r="582" spans="1:14" ht="15" customHeight="1" thickBot="1">
      <c r="A582" s="11" t="str">
        <f t="shared" si="28"/>
        <v>M885874 40</v>
      </c>
      <c r="B582" s="3" t="s">
        <v>197</v>
      </c>
      <c r="C582" s="190">
        <v>40</v>
      </c>
      <c r="D582" s="202">
        <v>1004.81</v>
      </c>
      <c r="E582" s="96">
        <v>1254</v>
      </c>
      <c r="F582" s="91" t="s">
        <v>100</v>
      </c>
      <c r="G582" s="96">
        <v>2258.81</v>
      </c>
      <c r="H582" s="94">
        <v>45215</v>
      </c>
      <c r="J582" s="32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3">
        <f t="shared" si="29"/>
        <v>1004.81</v>
      </c>
    </row>
    <row r="583" spans="1:14" ht="15" customHeight="1" thickBot="1">
      <c r="A583" s="11" t="str">
        <f t="shared" si="28"/>
        <v>M885874 40</v>
      </c>
      <c r="B583" s="3" t="s">
        <v>197</v>
      </c>
      <c r="C583" s="192"/>
      <c r="D583" s="203"/>
      <c r="E583" s="96">
        <v>1254</v>
      </c>
      <c r="F583" s="91">
        <v>22.74</v>
      </c>
      <c r="G583" s="96">
        <v>2281.5500000000002</v>
      </c>
      <c r="H583" s="94">
        <v>45225</v>
      </c>
      <c r="J583" s="32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3">
        <f t="shared" si="29"/>
        <v>1004.81</v>
      </c>
    </row>
    <row r="584" spans="1:14" ht="15" customHeight="1" thickBot="1">
      <c r="A584" s="11" t="str">
        <f t="shared" si="28"/>
        <v>M885874 41</v>
      </c>
      <c r="B584" s="3" t="s">
        <v>197</v>
      </c>
      <c r="C584" s="190">
        <v>41</v>
      </c>
      <c r="D584" s="202">
        <v>1004.81</v>
      </c>
      <c r="E584" s="96">
        <v>1285.1500000000001</v>
      </c>
      <c r="F584" s="91" t="s">
        <v>100</v>
      </c>
      <c r="G584" s="96">
        <v>2289.96</v>
      </c>
      <c r="H584" s="94">
        <v>45246</v>
      </c>
      <c r="J584" s="32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3">
        <f t="shared" si="29"/>
        <v>1004.81</v>
      </c>
    </row>
    <row r="585" spans="1:14" ht="15" customHeight="1" thickBot="1">
      <c r="A585" s="11" t="str">
        <f t="shared" si="28"/>
        <v>M885874 41</v>
      </c>
      <c r="B585" s="3" t="s">
        <v>197</v>
      </c>
      <c r="C585" s="192"/>
      <c r="D585" s="203"/>
      <c r="E585" s="96">
        <v>1285.1500000000001</v>
      </c>
      <c r="F585" s="91">
        <v>23.05</v>
      </c>
      <c r="G585" s="96">
        <v>2313.0100000000002</v>
      </c>
      <c r="H585" s="94">
        <v>45256</v>
      </c>
      <c r="J585" s="32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3">
        <f t="shared" si="29"/>
        <v>1004.81</v>
      </c>
    </row>
    <row r="586" spans="1:14" ht="15" customHeight="1" thickBot="1">
      <c r="A586" s="11" t="str">
        <f t="shared" si="28"/>
        <v>M885874 42</v>
      </c>
      <c r="B586" s="3" t="s">
        <v>197</v>
      </c>
      <c r="C586" s="190">
        <v>42</v>
      </c>
      <c r="D586" s="202">
        <v>1004.81</v>
      </c>
      <c r="E586" s="96">
        <v>1314.29</v>
      </c>
      <c r="F586" s="91" t="s">
        <v>100</v>
      </c>
      <c r="G586" s="96">
        <v>2319.1</v>
      </c>
      <c r="H586" s="94">
        <v>45276</v>
      </c>
      <c r="J586" s="32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3">
        <f t="shared" si="29"/>
        <v>1004.81</v>
      </c>
    </row>
    <row r="587" spans="1:14" ht="15" customHeight="1" thickBot="1">
      <c r="A587" s="11" t="str">
        <f t="shared" si="28"/>
        <v>M885874 42</v>
      </c>
      <c r="B587" s="3" t="s">
        <v>197</v>
      </c>
      <c r="C587" s="192"/>
      <c r="D587" s="203"/>
      <c r="E587" s="96">
        <v>1314.29</v>
      </c>
      <c r="F587" s="91">
        <v>23.35</v>
      </c>
      <c r="G587" s="96">
        <v>2342.4499999999998</v>
      </c>
      <c r="H587" s="94">
        <v>45286</v>
      </c>
      <c r="J587" s="32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3">
        <f t="shared" si="29"/>
        <v>1004.81</v>
      </c>
    </row>
    <row r="588" spans="1:14" ht="15" customHeight="1" thickBot="1">
      <c r="A588" s="11" t="str">
        <f t="shared" si="28"/>
        <v>M885874 43</v>
      </c>
      <c r="B588" s="3" t="s">
        <v>197</v>
      </c>
      <c r="C588" s="190">
        <v>43</v>
      </c>
      <c r="D588" s="202">
        <v>1004.81</v>
      </c>
      <c r="E588" s="96">
        <v>1345.44</v>
      </c>
      <c r="F588" s="91" t="s">
        <v>100</v>
      </c>
      <c r="G588" s="96">
        <v>2350.25</v>
      </c>
      <c r="H588" s="94">
        <v>45307</v>
      </c>
      <c r="J588" s="32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3">
        <f t="shared" si="29"/>
        <v>1004.81</v>
      </c>
    </row>
    <row r="589" spans="1:14" ht="15" customHeight="1" thickBot="1">
      <c r="A589" s="11" t="str">
        <f t="shared" si="28"/>
        <v>M885874 43</v>
      </c>
      <c r="B589" s="3" t="s">
        <v>197</v>
      </c>
      <c r="C589" s="192"/>
      <c r="D589" s="203"/>
      <c r="E589" s="96">
        <v>1345.44</v>
      </c>
      <c r="F589" s="91">
        <v>23.66</v>
      </c>
      <c r="G589" s="96">
        <v>2373.91</v>
      </c>
      <c r="H589" s="94">
        <v>45317</v>
      </c>
      <c r="J589" s="32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3">
        <f t="shared" si="29"/>
        <v>1004.81</v>
      </c>
    </row>
    <row r="590" spans="1:14" ht="15" customHeight="1" thickBot="1">
      <c r="A590" s="11" t="str">
        <f t="shared" si="28"/>
        <v>M885874 44</v>
      </c>
      <c r="B590" s="3" t="s">
        <v>197</v>
      </c>
      <c r="C590" s="190">
        <v>44</v>
      </c>
      <c r="D590" s="202">
        <v>1004.81</v>
      </c>
      <c r="E590" s="96">
        <v>1375.58</v>
      </c>
      <c r="F590" s="91" t="s">
        <v>100</v>
      </c>
      <c r="G590" s="96">
        <v>2380.39</v>
      </c>
      <c r="H590" s="94">
        <v>45338</v>
      </c>
      <c r="J590" s="32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3">
        <f t="shared" si="29"/>
        <v>1004.81</v>
      </c>
    </row>
    <row r="591" spans="1:14" ht="15" customHeight="1" thickBot="1">
      <c r="A591" s="11" t="str">
        <f t="shared" si="28"/>
        <v>M885874 44</v>
      </c>
      <c r="B591" s="3" t="s">
        <v>197</v>
      </c>
      <c r="C591" s="192"/>
      <c r="D591" s="203"/>
      <c r="E591" s="96">
        <v>1375.58</v>
      </c>
      <c r="F591" s="91">
        <v>23.96</v>
      </c>
      <c r="G591" s="96">
        <v>2404.35</v>
      </c>
      <c r="H591" s="94">
        <v>45348</v>
      </c>
      <c r="J591" s="32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3">
        <f t="shared" si="29"/>
        <v>1004.81</v>
      </c>
    </row>
    <row r="592" spans="1:14" ht="15" customHeight="1" thickBot="1">
      <c r="A592" s="11" t="str">
        <f t="shared" si="28"/>
        <v>M885874 45</v>
      </c>
      <c r="B592" s="3" t="s">
        <v>197</v>
      </c>
      <c r="C592" s="190">
        <v>45</v>
      </c>
      <c r="D592" s="202">
        <v>1004.81</v>
      </c>
      <c r="E592" s="96">
        <v>1403.72</v>
      </c>
      <c r="F592" s="91" t="s">
        <v>100</v>
      </c>
      <c r="G592" s="96">
        <v>2408.5300000000002</v>
      </c>
      <c r="H592" s="94">
        <v>45367</v>
      </c>
      <c r="J592" s="32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3">
        <f t="shared" si="29"/>
        <v>1004.81</v>
      </c>
    </row>
    <row r="593" spans="1:14" ht="15" customHeight="1" thickBot="1">
      <c r="A593" s="11" t="str">
        <f t="shared" si="28"/>
        <v>M885874 45</v>
      </c>
      <c r="B593" s="3" t="s">
        <v>197</v>
      </c>
      <c r="C593" s="192"/>
      <c r="D593" s="203"/>
      <c r="E593" s="96">
        <v>1403.72</v>
      </c>
      <c r="F593" s="91">
        <v>24.25</v>
      </c>
      <c r="G593" s="96">
        <v>2432.7800000000002</v>
      </c>
      <c r="H593" s="94">
        <v>45377</v>
      </c>
      <c r="J593" s="32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3">
        <f t="shared" si="29"/>
        <v>1004.81</v>
      </c>
    </row>
    <row r="594" spans="1:14" ht="15" customHeight="1" thickBot="1">
      <c r="A594" s="11" t="str">
        <f t="shared" si="28"/>
        <v>M885874 46</v>
      </c>
      <c r="B594" s="3" t="s">
        <v>197</v>
      </c>
      <c r="C594" s="190">
        <v>46</v>
      </c>
      <c r="D594" s="202">
        <v>1004.81</v>
      </c>
      <c r="E594" s="96">
        <v>1435.87</v>
      </c>
      <c r="F594" s="91" t="s">
        <v>100</v>
      </c>
      <c r="G594" s="96">
        <v>2440.6799999999998</v>
      </c>
      <c r="H594" s="94">
        <v>45398</v>
      </c>
      <c r="J594" s="32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3">
        <f t="shared" si="29"/>
        <v>1004.81</v>
      </c>
    </row>
    <row r="595" spans="1:14" ht="15" customHeight="1" thickBot="1">
      <c r="A595" s="11" t="str">
        <f t="shared" si="28"/>
        <v>M885874 46</v>
      </c>
      <c r="B595" s="3" t="s">
        <v>197</v>
      </c>
      <c r="C595" s="192"/>
      <c r="D595" s="203"/>
      <c r="E595" s="96">
        <v>1435.87</v>
      </c>
      <c r="F595" s="91">
        <v>24.57</v>
      </c>
      <c r="G595" s="96">
        <v>2465.25</v>
      </c>
      <c r="H595" s="94">
        <v>45408</v>
      </c>
      <c r="J595" s="32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3">
        <f t="shared" si="29"/>
        <v>1004.81</v>
      </c>
    </row>
    <row r="596" spans="1:14" ht="15" customHeight="1" thickBot="1">
      <c r="A596" s="11" t="str">
        <f t="shared" si="28"/>
        <v>M885874 47</v>
      </c>
      <c r="B596" s="3" t="s">
        <v>197</v>
      </c>
      <c r="C596" s="190">
        <v>47</v>
      </c>
      <c r="D596" s="202">
        <v>1004.81</v>
      </c>
      <c r="E596" s="96">
        <v>1465.01</v>
      </c>
      <c r="F596" s="91" t="s">
        <v>100</v>
      </c>
      <c r="G596" s="96">
        <v>2469.8200000000002</v>
      </c>
      <c r="H596" s="94">
        <v>45428</v>
      </c>
      <c r="J596" s="32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3">
        <f t="shared" si="29"/>
        <v>1004.81</v>
      </c>
    </row>
    <row r="597" spans="1:14" ht="15" customHeight="1" thickBot="1">
      <c r="A597" s="11" t="str">
        <f t="shared" si="28"/>
        <v>M885874 47</v>
      </c>
      <c r="B597" s="3" t="s">
        <v>197</v>
      </c>
      <c r="C597" s="192"/>
      <c r="D597" s="203"/>
      <c r="E597" s="96">
        <v>1465.01</v>
      </c>
      <c r="F597" s="91">
        <v>24.86</v>
      </c>
      <c r="G597" s="96">
        <v>2494.6799999999998</v>
      </c>
      <c r="H597" s="94">
        <v>45438</v>
      </c>
      <c r="J597" s="32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3">
        <f t="shared" si="29"/>
        <v>1004.81</v>
      </c>
    </row>
    <row r="598" spans="1:14" ht="15" customHeight="1" thickBot="1">
      <c r="A598" s="11" t="str">
        <f t="shared" si="28"/>
        <v>M885874 48</v>
      </c>
      <c r="B598" s="3" t="s">
        <v>197</v>
      </c>
      <c r="C598" s="190">
        <v>48</v>
      </c>
      <c r="D598" s="202">
        <v>1004.81</v>
      </c>
      <c r="E598" s="96">
        <v>1496.16</v>
      </c>
      <c r="F598" s="91" t="s">
        <v>100</v>
      </c>
      <c r="G598" s="96">
        <v>2500.9699999999998</v>
      </c>
      <c r="H598" s="94">
        <v>45459</v>
      </c>
      <c r="J598" s="32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3">
        <f t="shared" si="29"/>
        <v>1004.81</v>
      </c>
    </row>
    <row r="599" spans="1:14" ht="15" customHeight="1" thickBot="1">
      <c r="A599" s="11" t="str">
        <f t="shared" si="28"/>
        <v>M885874 48</v>
      </c>
      <c r="B599" s="3" t="s">
        <v>197</v>
      </c>
      <c r="C599" s="192"/>
      <c r="D599" s="203"/>
      <c r="E599" s="96">
        <v>1496.16</v>
      </c>
      <c r="F599" s="91">
        <v>25.18</v>
      </c>
      <c r="G599" s="96">
        <v>2526.15</v>
      </c>
      <c r="H599" s="94">
        <v>45469</v>
      </c>
      <c r="J599" s="32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3">
        <f t="shared" si="29"/>
        <v>1004.81</v>
      </c>
    </row>
    <row r="600" spans="1:14" ht="15" customHeight="1" thickBot="1">
      <c r="A600" s="11" t="str">
        <f t="shared" si="28"/>
        <v>M885874 49</v>
      </c>
      <c r="B600" s="3" t="s">
        <v>197</v>
      </c>
      <c r="C600" s="190">
        <v>49</v>
      </c>
      <c r="D600" s="202">
        <v>1005.04</v>
      </c>
      <c r="E600" s="96">
        <v>1525.65</v>
      </c>
      <c r="F600" s="91" t="s">
        <v>100</v>
      </c>
      <c r="G600" s="96">
        <v>2530.69</v>
      </c>
      <c r="H600" s="94">
        <v>45489</v>
      </c>
      <c r="J600" s="32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3">
        <f t="shared" si="29"/>
        <v>1005.04</v>
      </c>
    </row>
    <row r="601" spans="1:14" ht="15" customHeight="1" thickBot="1">
      <c r="A601" s="11" t="str">
        <f t="shared" si="28"/>
        <v>M885874 49</v>
      </c>
      <c r="B601" s="3" t="s">
        <v>197</v>
      </c>
      <c r="C601" s="192"/>
      <c r="D601" s="203"/>
      <c r="E601" s="96">
        <v>1525.65</v>
      </c>
      <c r="F601" s="91">
        <v>25.48</v>
      </c>
      <c r="G601" s="96">
        <v>2556.17</v>
      </c>
      <c r="H601" s="94">
        <v>45499</v>
      </c>
      <c r="J601" s="32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3">
        <f t="shared" si="29"/>
        <v>1005.04</v>
      </c>
    </row>
    <row r="602" spans="1:14" ht="15" customHeight="1" thickBot="1">
      <c r="A602" s="11" t="str">
        <f t="shared" si="28"/>
        <v>N006554 Cuota N°</v>
      </c>
      <c r="B602" s="3" t="s">
        <v>198</v>
      </c>
      <c r="C602" s="92" t="s">
        <v>19</v>
      </c>
      <c r="D602" s="92" t="s">
        <v>20</v>
      </c>
      <c r="E602" s="92" t="s">
        <v>21</v>
      </c>
      <c r="F602" s="92" t="s">
        <v>22</v>
      </c>
      <c r="G602" s="92" t="s">
        <v>23</v>
      </c>
      <c r="H602" s="92" t="s">
        <v>24</v>
      </c>
      <c r="J602" s="32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3" t="str">
        <f t="shared" si="29"/>
        <v>Capital($)</v>
      </c>
    </row>
    <row r="603" spans="1:14" ht="15" customHeight="1" thickBot="1">
      <c r="A603" s="11" t="str">
        <f t="shared" si="28"/>
        <v>N006554 Pago a Cuenta</v>
      </c>
      <c r="B603" s="3" t="s">
        <v>198</v>
      </c>
      <c r="C603" s="97" t="s">
        <v>110</v>
      </c>
      <c r="D603" s="96">
        <v>20990.58</v>
      </c>
      <c r="E603" s="91" t="s">
        <v>100</v>
      </c>
      <c r="F603" s="91" t="s">
        <v>100</v>
      </c>
      <c r="G603" s="96">
        <v>20990.58</v>
      </c>
      <c r="H603" s="94">
        <v>43980</v>
      </c>
      <c r="I603" s="43">
        <v>43980</v>
      </c>
      <c r="J603" s="32">
        <f t="shared" si="30"/>
        <v>43952</v>
      </c>
      <c r="L603" s="11">
        <f>IF(I603&lt;&gt;"",IF(SUMIF(Planes!BA:BA,'Control de pagos'!A603,Planes!BC:BC)=0,"",SUMIF(Planes!BA:BA,'Control de pagos'!A603,Planes!BC:BC)),"")</f>
        <v>95.183999999999997</v>
      </c>
      <c r="N603" s="63">
        <f t="shared" si="29"/>
        <v>20990.58</v>
      </c>
    </row>
    <row r="604" spans="1:14" ht="15" customHeight="1" thickBot="1">
      <c r="A604" s="11" t="str">
        <f t="shared" si="28"/>
        <v>N006554 1</v>
      </c>
      <c r="B604" s="3" t="s">
        <v>198</v>
      </c>
      <c r="C604" s="190">
        <v>1</v>
      </c>
      <c r="D604" s="202">
        <v>17317.22</v>
      </c>
      <c r="E604" s="91">
        <v>813.91</v>
      </c>
      <c r="F604" s="91" t="s">
        <v>100</v>
      </c>
      <c r="G604" s="96">
        <v>18131.13</v>
      </c>
      <c r="H604" s="94">
        <v>44028</v>
      </c>
      <c r="I604" s="43">
        <v>44028</v>
      </c>
      <c r="J604" s="32">
        <f t="shared" si="30"/>
        <v>44013</v>
      </c>
      <c r="L604" s="11">
        <f>IF(I604&lt;&gt;"",IF(SUMIF(Planes!BA:BA,'Control de pagos'!A604,Planes!BC:BC)=0,"",SUMIF(Planes!BA:BA,'Control de pagos'!A604,Planes!BC:BC)),"")</f>
        <v>78.526799999999994</v>
      </c>
      <c r="N604" s="63">
        <f t="shared" si="29"/>
        <v>17317.22</v>
      </c>
    </row>
    <row r="605" spans="1:14" ht="15" customHeight="1" thickBot="1">
      <c r="A605" s="11" t="str">
        <f t="shared" si="28"/>
        <v>N006554 1</v>
      </c>
      <c r="B605" s="3" t="s">
        <v>198</v>
      </c>
      <c r="C605" s="192"/>
      <c r="D605" s="203"/>
      <c r="E605" s="91">
        <v>813.91</v>
      </c>
      <c r="F605" s="91">
        <v>166.8</v>
      </c>
      <c r="G605" s="96">
        <v>18297.93</v>
      </c>
      <c r="H605" s="94">
        <v>44038</v>
      </c>
      <c r="J605" s="32" t="str">
        <f t="shared" si="30"/>
        <v>-</v>
      </c>
      <c r="L605" s="11" t="str">
        <f>IF(I605&lt;&gt;"",IF(SUMIF(Planes!BA:BA,'Control de pagos'!A605,Planes!BC:BC)=0,"",SUMIF(Planes!BA:BA,'Control de pagos'!A605,Planes!BC:BC)),"")</f>
        <v/>
      </c>
      <c r="N605" s="63">
        <f t="shared" si="29"/>
        <v>17317.22</v>
      </c>
    </row>
    <row r="606" spans="1:14" ht="15" customHeight="1" thickBot="1">
      <c r="A606" s="11" t="str">
        <f t="shared" si="28"/>
        <v>N006554 2</v>
      </c>
      <c r="B606" s="3" t="s">
        <v>198</v>
      </c>
      <c r="C606" s="190">
        <v>2</v>
      </c>
      <c r="D606" s="202">
        <v>17317.22</v>
      </c>
      <c r="E606" s="96">
        <v>1350.74</v>
      </c>
      <c r="F606" s="91" t="s">
        <v>100</v>
      </c>
      <c r="G606" s="96">
        <v>18667.96</v>
      </c>
      <c r="H606" s="94">
        <v>44059</v>
      </c>
      <c r="I606" s="43">
        <v>44059</v>
      </c>
      <c r="J606" s="32">
        <f t="shared" si="30"/>
        <v>44044</v>
      </c>
      <c r="L606" s="11">
        <f>IF(I606&lt;&gt;"",IF(SUMIF(Planes!BA:BA,'Control de pagos'!A606,Planes!BC:BC)=0,"",SUMIF(Planes!BA:BA,'Control de pagos'!A606,Planes!BC:BC)),"")</f>
        <v>78.526799999999994</v>
      </c>
      <c r="N606" s="63">
        <f t="shared" si="29"/>
        <v>17317.22</v>
      </c>
    </row>
    <row r="607" spans="1:14" ht="15" customHeight="1" thickBot="1">
      <c r="A607" s="11" t="str">
        <f t="shared" si="28"/>
        <v>N006554 2</v>
      </c>
      <c r="B607" s="3" t="s">
        <v>198</v>
      </c>
      <c r="C607" s="192"/>
      <c r="D607" s="203"/>
      <c r="E607" s="96">
        <v>1350.74</v>
      </c>
      <c r="F607" s="91">
        <v>171.75</v>
      </c>
      <c r="G607" s="96">
        <v>18839.71</v>
      </c>
      <c r="H607" s="94">
        <v>44069</v>
      </c>
      <c r="J607" s="32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3">
        <f t="shared" si="29"/>
        <v>17317.22</v>
      </c>
    </row>
    <row r="608" spans="1:14" ht="15" customHeight="1" thickBot="1">
      <c r="A608" s="11" t="str">
        <f t="shared" si="28"/>
        <v>N006554 3</v>
      </c>
      <c r="B608" s="3" t="s">
        <v>198</v>
      </c>
      <c r="C608" s="198">
        <v>3</v>
      </c>
      <c r="D608" s="200">
        <v>17317.22</v>
      </c>
      <c r="E608" s="149">
        <v>1870.26</v>
      </c>
      <c r="F608" s="125" t="s">
        <v>100</v>
      </c>
      <c r="G608" s="124">
        <v>19187.48</v>
      </c>
      <c r="H608" s="126">
        <v>44090</v>
      </c>
      <c r="J608" s="32" t="str">
        <f t="shared" si="30"/>
        <v>-</v>
      </c>
      <c r="L608" s="11" t="str">
        <f>IF(I608&lt;&gt;"",IF(SUMIF(Planes!BA:BA,'Control de pagos'!A608,Planes!BC:BC)=0,"",SUMIF(Planes!BA:BA,'Control de pagos'!A608,Planes!BC:BC)),"")</f>
        <v/>
      </c>
      <c r="N608" s="63">
        <f t="shared" si="29"/>
        <v>17317.22</v>
      </c>
    </row>
    <row r="609" spans="1:14" ht="15" customHeight="1" thickBot="1">
      <c r="A609" s="11" t="str">
        <f t="shared" si="28"/>
        <v>N006554 3</v>
      </c>
      <c r="B609" s="3" t="s">
        <v>198</v>
      </c>
      <c r="C609" s="199"/>
      <c r="D609" s="201"/>
      <c r="E609" s="149">
        <v>1870.26</v>
      </c>
      <c r="F609" s="150">
        <v>11932.05</v>
      </c>
      <c r="G609" s="149">
        <f>+D608+E609+F609</f>
        <v>31119.53</v>
      </c>
      <c r="H609" s="151">
        <v>44100</v>
      </c>
      <c r="I609" s="43">
        <v>44663</v>
      </c>
      <c r="J609" s="32">
        <f t="shared" si="30"/>
        <v>44652</v>
      </c>
      <c r="L609" s="11">
        <f>IF(I609&lt;&gt;"",IF(SUMIF(Planes!BA:BA,'Control de pagos'!A609,Planes!BC:BC)=0,"",SUMIF(Planes!BA:BA,'Control de pagos'!A609,Planes!BC:BC)),"")</f>
        <v>78.526799999999994</v>
      </c>
      <c r="N609" s="63">
        <f t="shared" si="29"/>
        <v>17317.22</v>
      </c>
    </row>
    <row r="610" spans="1:14" ht="15" customHeight="1" thickBot="1">
      <c r="A610" s="11" t="str">
        <f t="shared" si="28"/>
        <v>N006554 4</v>
      </c>
      <c r="B610" s="3" t="s">
        <v>198</v>
      </c>
      <c r="C610" s="226">
        <v>4</v>
      </c>
      <c r="D610" s="228">
        <v>17317.22</v>
      </c>
      <c r="E610" s="124">
        <v>2372.46</v>
      </c>
      <c r="F610" s="125" t="s">
        <v>100</v>
      </c>
      <c r="G610" s="124">
        <v>19689.68</v>
      </c>
      <c r="H610" s="126">
        <v>44120</v>
      </c>
      <c r="I610" s="43">
        <v>44120</v>
      </c>
      <c r="J610" s="32">
        <f t="shared" si="30"/>
        <v>44105</v>
      </c>
      <c r="L610" s="11">
        <f>IF(I610&lt;&gt;"",IF(SUMIF(Planes!BA:BA,'Control de pagos'!A610,Planes!BC:BC)=0,"",SUMIF(Planes!BA:BA,'Control de pagos'!A610,Planes!BC:BC)),"")</f>
        <v>78.526799999999994</v>
      </c>
      <c r="N610" s="63">
        <f t="shared" si="29"/>
        <v>17317.22</v>
      </c>
    </row>
    <row r="611" spans="1:14" ht="15" customHeight="1" thickBot="1">
      <c r="A611" s="11" t="str">
        <f t="shared" si="28"/>
        <v>N006554 4</v>
      </c>
      <c r="B611" s="3" t="s">
        <v>198</v>
      </c>
      <c r="C611" s="227"/>
      <c r="D611" s="229"/>
      <c r="E611" s="124">
        <v>2372.46</v>
      </c>
      <c r="F611" s="125">
        <v>198.21</v>
      </c>
      <c r="G611" s="124">
        <v>19887.89</v>
      </c>
      <c r="H611" s="126">
        <v>44130</v>
      </c>
      <c r="J611" s="32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3">
        <f t="shared" si="29"/>
        <v>17317.22</v>
      </c>
    </row>
    <row r="612" spans="1:14" ht="15" customHeight="1" thickBot="1">
      <c r="A612" s="11" t="str">
        <f t="shared" si="28"/>
        <v>N006554 5</v>
      </c>
      <c r="B612" s="3" t="s">
        <v>198</v>
      </c>
      <c r="C612" s="226">
        <v>5</v>
      </c>
      <c r="D612" s="228">
        <v>17317.22</v>
      </c>
      <c r="E612" s="124">
        <v>2909.3</v>
      </c>
      <c r="F612" s="125" t="s">
        <v>100</v>
      </c>
      <c r="G612" s="124">
        <v>20226.52</v>
      </c>
      <c r="H612" s="126">
        <v>44151</v>
      </c>
      <c r="I612" s="43">
        <v>44151</v>
      </c>
      <c r="J612" s="32">
        <f t="shared" si="30"/>
        <v>44136</v>
      </c>
      <c r="L612" s="11">
        <f>IF(I612&lt;&gt;"",IF(SUMIF(Planes!BA:BA,'Control de pagos'!A612,Planes!BC:BC)=0,"",SUMIF(Planes!BA:BA,'Control de pagos'!A612,Planes!BC:BC)),"")</f>
        <v>78.526799999999994</v>
      </c>
      <c r="N612" s="63">
        <f t="shared" si="29"/>
        <v>17317.22</v>
      </c>
    </row>
    <row r="613" spans="1:14" ht="15" customHeight="1" thickBot="1">
      <c r="A613" s="11" t="str">
        <f t="shared" si="28"/>
        <v>N006554 5</v>
      </c>
      <c r="B613" s="3" t="s">
        <v>198</v>
      </c>
      <c r="C613" s="227"/>
      <c r="D613" s="229"/>
      <c r="E613" s="124">
        <v>2909.3</v>
      </c>
      <c r="F613" s="125">
        <v>203.61</v>
      </c>
      <c r="G613" s="124">
        <v>20430.13</v>
      </c>
      <c r="H613" s="126">
        <v>44161</v>
      </c>
      <c r="J613" s="32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3">
        <f t="shared" si="29"/>
        <v>17317.22</v>
      </c>
    </row>
    <row r="614" spans="1:14" ht="15" customHeight="1" thickBot="1">
      <c r="A614" s="11" t="str">
        <f t="shared" si="28"/>
        <v>N006554 6</v>
      </c>
      <c r="B614" s="3" t="s">
        <v>198</v>
      </c>
      <c r="C614" s="226">
        <v>6</v>
      </c>
      <c r="D614" s="228">
        <v>17317.22</v>
      </c>
      <c r="E614" s="124">
        <v>3411.49</v>
      </c>
      <c r="F614" s="125" t="s">
        <v>100</v>
      </c>
      <c r="G614" s="124">
        <v>20728.71</v>
      </c>
      <c r="H614" s="126">
        <v>44181</v>
      </c>
      <c r="I614" s="43">
        <v>44181</v>
      </c>
      <c r="J614" s="32">
        <f t="shared" si="30"/>
        <v>44166</v>
      </c>
      <c r="L614" s="11">
        <f>IF(I614&lt;&gt;"",IF(SUMIF(Planes!BA:BA,'Control de pagos'!A614,Planes!BC:BC)=0,"",SUMIF(Planes!BA:BA,'Control de pagos'!A614,Planes!BC:BC)),"")</f>
        <v>78.526799999999994</v>
      </c>
      <c r="N614" s="63">
        <f t="shared" si="29"/>
        <v>17317.22</v>
      </c>
    </row>
    <row r="615" spans="1:14" ht="15" customHeight="1" thickBot="1">
      <c r="A615" s="11" t="str">
        <f t="shared" si="28"/>
        <v>N006554 6</v>
      </c>
      <c r="B615" s="3" t="s">
        <v>198</v>
      </c>
      <c r="C615" s="227"/>
      <c r="D615" s="229"/>
      <c r="E615" s="124">
        <v>3411.49</v>
      </c>
      <c r="F615" s="125">
        <v>208.67</v>
      </c>
      <c r="G615" s="124">
        <v>20937.38</v>
      </c>
      <c r="H615" s="126">
        <v>44191</v>
      </c>
      <c r="J615" s="32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3">
        <f t="shared" si="29"/>
        <v>17317.22</v>
      </c>
    </row>
    <row r="616" spans="1:14" ht="15" customHeight="1" thickBot="1">
      <c r="A616" s="11" t="str">
        <f t="shared" si="28"/>
        <v>N006554 7</v>
      </c>
      <c r="B616" s="3" t="s">
        <v>198</v>
      </c>
      <c r="C616" s="226">
        <v>7</v>
      </c>
      <c r="D616" s="228">
        <v>17317.22</v>
      </c>
      <c r="E616" s="124">
        <v>3948.33</v>
      </c>
      <c r="F616" s="125" t="s">
        <v>100</v>
      </c>
      <c r="G616" s="124">
        <v>21265.55</v>
      </c>
      <c r="H616" s="126">
        <v>44212</v>
      </c>
      <c r="J616" s="32" t="str">
        <f t="shared" si="30"/>
        <v>-</v>
      </c>
      <c r="L616" s="11" t="str">
        <f>IF(I616&lt;&gt;"",IF(SUMIF(Planes!BA:BA,'Control de pagos'!A616,Planes!BC:BC)=0,"",SUMIF(Planes!BA:BA,'Control de pagos'!A616,Planes!BC:BC)),"")</f>
        <v/>
      </c>
      <c r="N616" s="63">
        <f t="shared" si="29"/>
        <v>17317.22</v>
      </c>
    </row>
    <row r="617" spans="1:14" ht="15" customHeight="1" thickBot="1">
      <c r="A617" s="11" t="str">
        <f t="shared" si="28"/>
        <v>N006554 7</v>
      </c>
      <c r="B617" s="3" t="s">
        <v>198</v>
      </c>
      <c r="C617" s="227"/>
      <c r="D617" s="229"/>
      <c r="E617" s="124">
        <v>3948.33</v>
      </c>
      <c r="F617" s="125">
        <v>214.07</v>
      </c>
      <c r="G617" s="124">
        <v>21479.62</v>
      </c>
      <c r="H617" s="126">
        <v>44222</v>
      </c>
      <c r="I617" s="43">
        <v>44222</v>
      </c>
      <c r="J617" s="32">
        <f t="shared" si="30"/>
        <v>44197</v>
      </c>
      <c r="L617" s="11">
        <f>IF(I617&lt;&gt;"",IF(SUMIF(Planes!BA:BA,'Control de pagos'!A617,Planes!BC:BC)=0,"",SUMIF(Planes!BA:BA,'Control de pagos'!A617,Planes!BC:BC)),"")</f>
        <v>78.526799999999994</v>
      </c>
      <c r="N617" s="63">
        <f t="shared" si="29"/>
        <v>17317.22</v>
      </c>
    </row>
    <row r="618" spans="1:14" ht="15" customHeight="1" thickBot="1">
      <c r="A618" s="11" t="str">
        <f t="shared" ref="A618:A681" si="31">B618&amp;" "&amp;IF(C618="",C617,C618)</f>
        <v>N006554 8</v>
      </c>
      <c r="B618" s="3" t="s">
        <v>198</v>
      </c>
      <c r="C618" s="226">
        <v>8</v>
      </c>
      <c r="D618" s="228">
        <v>17317.22</v>
      </c>
      <c r="E618" s="124">
        <v>4467.84</v>
      </c>
      <c r="F618" s="125" t="s">
        <v>100</v>
      </c>
      <c r="G618" s="124">
        <v>21785.06</v>
      </c>
      <c r="H618" s="126">
        <v>44243</v>
      </c>
      <c r="J618" s="32" t="str">
        <f t="shared" si="30"/>
        <v>-</v>
      </c>
      <c r="L618" s="11" t="str">
        <f>IF(I618&lt;&gt;"",IF(SUMIF(Planes!BA:BA,'Control de pagos'!A618,Planes!BC:BC)=0,"",SUMIF(Planes!BA:BA,'Control de pagos'!A618,Planes!BC:BC)),"")</f>
        <v/>
      </c>
      <c r="N618" s="63">
        <f t="shared" si="29"/>
        <v>17317.22</v>
      </c>
    </row>
    <row r="619" spans="1:14" ht="15" customHeight="1" thickBot="1">
      <c r="A619" s="11" t="str">
        <f t="shared" si="31"/>
        <v>N006554 8</v>
      </c>
      <c r="B619" s="3" t="s">
        <v>198</v>
      </c>
      <c r="C619" s="227"/>
      <c r="D619" s="229"/>
      <c r="E619" s="124">
        <v>4467.84</v>
      </c>
      <c r="F619" s="125">
        <v>219.31</v>
      </c>
      <c r="G619" s="124">
        <v>22004.37</v>
      </c>
      <c r="H619" s="126">
        <v>44253</v>
      </c>
      <c r="I619" s="43">
        <v>44253</v>
      </c>
      <c r="J619" s="32">
        <f t="shared" si="30"/>
        <v>44228</v>
      </c>
      <c r="L619" s="11">
        <f>IF(I619&lt;&gt;"",IF(SUMIF(Planes!BA:BA,'Control de pagos'!A619,Planes!BC:BC)=0,"",SUMIF(Planes!BA:BA,'Control de pagos'!A619,Planes!BC:BC)),"")</f>
        <v>78.526799999999994</v>
      </c>
      <c r="N619" s="63">
        <f t="shared" si="29"/>
        <v>17317.22</v>
      </c>
    </row>
    <row r="620" spans="1:14" ht="15" customHeight="1" thickBot="1">
      <c r="A620" s="11" t="str">
        <f t="shared" si="31"/>
        <v>N006554 9</v>
      </c>
      <c r="B620" s="3" t="s">
        <v>198</v>
      </c>
      <c r="C620" s="226">
        <v>9</v>
      </c>
      <c r="D620" s="228">
        <v>17317.22</v>
      </c>
      <c r="E620" s="124">
        <v>4952.7299999999996</v>
      </c>
      <c r="F620" s="125" t="s">
        <v>100</v>
      </c>
      <c r="G620" s="124">
        <v>22269.95</v>
      </c>
      <c r="H620" s="126">
        <v>44271</v>
      </c>
      <c r="I620" s="43">
        <v>44271</v>
      </c>
      <c r="J620" s="32">
        <f t="shared" si="30"/>
        <v>44256</v>
      </c>
      <c r="L620" s="11">
        <f>IF(I620&lt;&gt;"",IF(SUMIF(Planes!BA:BA,'Control de pagos'!A620,Planes!BC:BC)=0,"",SUMIF(Planes!BA:BA,'Control de pagos'!A620,Planes!BC:BC)),"")</f>
        <v>78.526799999999994</v>
      </c>
      <c r="N620" s="63">
        <f t="shared" si="29"/>
        <v>17317.22</v>
      </c>
    </row>
    <row r="621" spans="1:14" ht="15" customHeight="1" thickBot="1">
      <c r="A621" s="11" t="str">
        <f t="shared" si="31"/>
        <v>N006554 9</v>
      </c>
      <c r="B621" s="3" t="s">
        <v>198</v>
      </c>
      <c r="C621" s="227"/>
      <c r="D621" s="229"/>
      <c r="E621" s="124">
        <v>4952.7299999999996</v>
      </c>
      <c r="F621" s="125">
        <v>224.18</v>
      </c>
      <c r="G621" s="124">
        <v>22494.13</v>
      </c>
      <c r="H621" s="126">
        <v>44281</v>
      </c>
      <c r="J621" s="32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3">
        <f t="shared" si="29"/>
        <v>17317.22</v>
      </c>
    </row>
    <row r="622" spans="1:14" ht="15" customHeight="1" thickBot="1">
      <c r="A622" s="11" t="str">
        <f t="shared" si="31"/>
        <v>N006554 10</v>
      </c>
      <c r="B622" s="3" t="s">
        <v>198</v>
      </c>
      <c r="C622" s="226">
        <v>10</v>
      </c>
      <c r="D622" s="228">
        <v>17317.22</v>
      </c>
      <c r="E622" s="124">
        <v>5506.88</v>
      </c>
      <c r="F622" s="125" t="s">
        <v>100</v>
      </c>
      <c r="G622" s="124">
        <v>22824.1</v>
      </c>
      <c r="H622" s="126">
        <v>44302</v>
      </c>
      <c r="J622" s="32" t="str">
        <f t="shared" si="30"/>
        <v>-</v>
      </c>
      <c r="L622" s="11" t="str">
        <f>IF(I622&lt;&gt;"",IF(SUMIF(Planes!BA:BA,'Control de pagos'!A622,Planes!BC:BC)=0,"",SUMIF(Planes!BA:BA,'Control de pagos'!A622,Planes!BC:BC)),"")</f>
        <v/>
      </c>
      <c r="N622" s="63">
        <f t="shared" si="29"/>
        <v>17317.22</v>
      </c>
    </row>
    <row r="623" spans="1:14" ht="15" customHeight="1" thickBot="1">
      <c r="A623" s="11" t="str">
        <f t="shared" si="31"/>
        <v>N006554 10</v>
      </c>
      <c r="B623" s="3" t="s">
        <v>198</v>
      </c>
      <c r="C623" s="227"/>
      <c r="D623" s="229"/>
      <c r="E623" s="124">
        <v>5506.88</v>
      </c>
      <c r="F623" s="125">
        <v>229.76</v>
      </c>
      <c r="G623" s="124">
        <v>23053.86</v>
      </c>
      <c r="H623" s="126">
        <v>44312</v>
      </c>
      <c r="I623" s="43">
        <v>44726</v>
      </c>
      <c r="J623" s="32">
        <f t="shared" si="30"/>
        <v>44713</v>
      </c>
      <c r="L623" s="11">
        <f>IF(I623&lt;&gt;"",IF(SUMIF(Planes!BA:BA,'Control de pagos'!A623,Planes!BC:BC)=0,"",SUMIF(Planes!BA:BA,'Control de pagos'!A623,Planes!BC:BC)),"")</f>
        <v>78.526799999999994</v>
      </c>
      <c r="N623" s="63">
        <f t="shared" si="29"/>
        <v>17317.22</v>
      </c>
    </row>
    <row r="624" spans="1:14" ht="15" customHeight="1" thickBot="1">
      <c r="A624" s="11" t="str">
        <f t="shared" si="31"/>
        <v>N006554 11</v>
      </c>
      <c r="B624" s="3" t="s">
        <v>198</v>
      </c>
      <c r="C624" s="226">
        <v>11</v>
      </c>
      <c r="D624" s="228">
        <v>17317.22</v>
      </c>
      <c r="E624" s="124">
        <v>6009.07</v>
      </c>
      <c r="F624" s="125" t="s">
        <v>100</v>
      </c>
      <c r="G624" s="124">
        <v>23326.29</v>
      </c>
      <c r="H624" s="126">
        <v>44332</v>
      </c>
      <c r="I624" s="43">
        <v>44332</v>
      </c>
      <c r="J624" s="32">
        <f t="shared" si="30"/>
        <v>44317</v>
      </c>
      <c r="L624" s="11">
        <f>IF(I624&lt;&gt;"",IF(SUMIF(Planes!BA:BA,'Control de pagos'!A624,Planes!BC:BC)=0,"",SUMIF(Planes!BA:BA,'Control de pagos'!A624,Planes!BC:BC)),"")</f>
        <v>78.526799999999994</v>
      </c>
      <c r="N624" s="63">
        <f t="shared" si="29"/>
        <v>17317.22</v>
      </c>
    </row>
    <row r="625" spans="1:14" ht="15" customHeight="1" thickBot="1">
      <c r="A625" s="11" t="str">
        <f t="shared" si="31"/>
        <v>N006554 11</v>
      </c>
      <c r="B625" s="3" t="s">
        <v>198</v>
      </c>
      <c r="C625" s="227"/>
      <c r="D625" s="229"/>
      <c r="E625" s="124">
        <v>6009.07</v>
      </c>
      <c r="F625" s="125">
        <v>234.81</v>
      </c>
      <c r="G625" s="124">
        <v>23561.1</v>
      </c>
      <c r="H625" s="126">
        <v>44342</v>
      </c>
      <c r="J625" s="32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3">
        <f t="shared" si="29"/>
        <v>17317.22</v>
      </c>
    </row>
    <row r="626" spans="1:14" ht="15" customHeight="1" thickBot="1">
      <c r="A626" s="11" t="str">
        <f t="shared" si="31"/>
        <v>N006554 12</v>
      </c>
      <c r="B626" s="3" t="s">
        <v>198</v>
      </c>
      <c r="C626" s="226">
        <v>12</v>
      </c>
      <c r="D626" s="228">
        <v>17317.22</v>
      </c>
      <c r="E626" s="124">
        <v>6545.91</v>
      </c>
      <c r="F626" s="125" t="s">
        <v>100</v>
      </c>
      <c r="G626" s="124">
        <v>23863.13</v>
      </c>
      <c r="H626" s="126">
        <v>44363</v>
      </c>
      <c r="I626" s="43">
        <v>44363</v>
      </c>
      <c r="J626" s="32">
        <f t="shared" si="30"/>
        <v>44348</v>
      </c>
      <c r="L626" s="11">
        <f>IF(I626&lt;&gt;"",IF(SUMIF(Planes!BA:BA,'Control de pagos'!A626,Planes!BC:BC)=0,"",SUMIF(Planes!BA:BA,'Control de pagos'!A626,Planes!BC:BC)),"")</f>
        <v>78.526799999999994</v>
      </c>
      <c r="N626" s="63">
        <f t="shared" si="29"/>
        <v>17317.22</v>
      </c>
    </row>
    <row r="627" spans="1:14" ht="15" customHeight="1" thickBot="1">
      <c r="A627" s="11" t="str">
        <f t="shared" si="31"/>
        <v>N006554 12</v>
      </c>
      <c r="B627" s="3" t="s">
        <v>198</v>
      </c>
      <c r="C627" s="227"/>
      <c r="D627" s="229"/>
      <c r="E627" s="124">
        <v>6545.91</v>
      </c>
      <c r="F627" s="125">
        <v>240.22</v>
      </c>
      <c r="G627" s="124">
        <v>24103.35</v>
      </c>
      <c r="H627" s="126">
        <v>44373</v>
      </c>
      <c r="J627" s="32" t="str">
        <f t="shared" si="30"/>
        <v>-</v>
      </c>
      <c r="L627" s="11" t="str">
        <f>IF(I627&lt;&gt;"",IF(SUMIF(Planes!BA:BA,'Control de pagos'!A627,Planes!BC:BC)=0,"",SUMIF(Planes!BA:BA,'Control de pagos'!A627,Planes!BC:BC)),"")</f>
        <v/>
      </c>
      <c r="N627" s="63">
        <f t="shared" si="29"/>
        <v>17317.22</v>
      </c>
    </row>
    <row r="628" spans="1:14" ht="15" customHeight="1" thickBot="1">
      <c r="A628" s="11" t="str">
        <f t="shared" si="31"/>
        <v>N006554 13</v>
      </c>
      <c r="B628" s="3" t="s">
        <v>198</v>
      </c>
      <c r="C628" s="226">
        <v>13</v>
      </c>
      <c r="D628" s="228">
        <v>17317.22</v>
      </c>
      <c r="E628" s="124">
        <v>7048.11</v>
      </c>
      <c r="F628" s="125" t="s">
        <v>100</v>
      </c>
      <c r="G628" s="124">
        <v>24365.33</v>
      </c>
      <c r="H628" s="126">
        <v>44393</v>
      </c>
      <c r="J628" s="32" t="str">
        <f t="shared" si="30"/>
        <v>-</v>
      </c>
      <c r="L628" s="11" t="str">
        <f>IF(I628&lt;&gt;"",IF(SUMIF(Planes!BA:BA,'Control de pagos'!A628,Planes!BC:BC)=0,"",SUMIF(Planes!BA:BA,'Control de pagos'!A628,Planes!BC:BC)),"")</f>
        <v/>
      </c>
      <c r="N628" s="63">
        <f t="shared" si="29"/>
        <v>17317.22</v>
      </c>
    </row>
    <row r="629" spans="1:14" ht="15" customHeight="1" thickBot="1">
      <c r="A629" s="11" t="str">
        <f t="shared" si="31"/>
        <v>N006554 13</v>
      </c>
      <c r="B629" s="3" t="s">
        <v>198</v>
      </c>
      <c r="C629" s="227"/>
      <c r="D629" s="229"/>
      <c r="E629" s="124">
        <v>7048.11</v>
      </c>
      <c r="F629" s="125">
        <v>245.28</v>
      </c>
      <c r="G629" s="124">
        <v>24610.61</v>
      </c>
      <c r="H629" s="126">
        <v>44403</v>
      </c>
      <c r="I629" s="43">
        <v>44403</v>
      </c>
      <c r="J629" s="32">
        <f t="shared" si="30"/>
        <v>44378</v>
      </c>
      <c r="L629" s="11">
        <f>IF(I629&lt;&gt;"",IF(SUMIF(Planes!BA:BA,'Control de pagos'!A629,Planes!BC:BC)=0,"",SUMIF(Planes!BA:BA,'Control de pagos'!A629,Planes!BC:BC)),"")</f>
        <v>78.526799999999994</v>
      </c>
      <c r="N629" s="63">
        <f t="shared" si="29"/>
        <v>17317.22</v>
      </c>
    </row>
    <row r="630" spans="1:14" ht="15" customHeight="1" thickBot="1">
      <c r="A630" s="11" t="str">
        <f t="shared" si="31"/>
        <v>N006554 14</v>
      </c>
      <c r="B630" s="3" t="s">
        <v>198</v>
      </c>
      <c r="C630" s="226">
        <v>14</v>
      </c>
      <c r="D630" s="228">
        <v>17317.22</v>
      </c>
      <c r="E630" s="124">
        <v>7584.94</v>
      </c>
      <c r="F630" s="125" t="s">
        <v>100</v>
      </c>
      <c r="G630" s="124">
        <v>24902.16</v>
      </c>
      <c r="H630" s="126">
        <v>44424</v>
      </c>
      <c r="I630" s="43">
        <v>44424</v>
      </c>
      <c r="J630" s="32">
        <f t="shared" si="30"/>
        <v>44409</v>
      </c>
      <c r="L630" s="11">
        <f>IF(I630&lt;&gt;"",IF(SUMIF(Planes!BA:BA,'Control de pagos'!A630,Planes!BC:BC)=0,"",SUMIF(Planes!BA:BA,'Control de pagos'!A630,Planes!BC:BC)),"")</f>
        <v>78.526799999999994</v>
      </c>
      <c r="N630" s="63">
        <f t="shared" si="29"/>
        <v>17317.22</v>
      </c>
    </row>
    <row r="631" spans="1:14" ht="15" customHeight="1" thickBot="1">
      <c r="A631" s="11" t="str">
        <f t="shared" si="31"/>
        <v>N006554 14</v>
      </c>
      <c r="B631" s="3" t="s">
        <v>198</v>
      </c>
      <c r="C631" s="227"/>
      <c r="D631" s="229"/>
      <c r="E631" s="124">
        <v>7584.94</v>
      </c>
      <c r="F631" s="125">
        <v>250.68</v>
      </c>
      <c r="G631" s="124">
        <v>25152.84</v>
      </c>
      <c r="H631" s="126">
        <v>44434</v>
      </c>
      <c r="J631" s="32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3">
        <f t="shared" si="29"/>
        <v>17317.22</v>
      </c>
    </row>
    <row r="632" spans="1:14" ht="15" customHeight="1" thickBot="1">
      <c r="A632" s="11" t="str">
        <f t="shared" si="31"/>
        <v>N006554 15</v>
      </c>
      <c r="B632" s="3" t="s">
        <v>198</v>
      </c>
      <c r="C632" s="226">
        <v>15</v>
      </c>
      <c r="D632" s="228">
        <v>17317.22</v>
      </c>
      <c r="E632" s="124">
        <v>8104.45</v>
      </c>
      <c r="F632" s="125" t="s">
        <v>100</v>
      </c>
      <c r="G632" s="124">
        <v>25421.67</v>
      </c>
      <c r="H632" s="126">
        <v>44455</v>
      </c>
      <c r="I632" s="43">
        <v>44455</v>
      </c>
      <c r="J632" s="32">
        <f t="shared" si="30"/>
        <v>44440</v>
      </c>
      <c r="L632" s="11">
        <f>IF(I632&lt;&gt;"",IF(SUMIF(Planes!BA:BA,'Control de pagos'!A632,Planes!BC:BC)=0,"",SUMIF(Planes!BA:BA,'Control de pagos'!A632,Planes!BC:BC)),"")</f>
        <v>78.526799999999994</v>
      </c>
      <c r="N632" s="63">
        <f t="shared" si="29"/>
        <v>17317.22</v>
      </c>
    </row>
    <row r="633" spans="1:14" ht="15" customHeight="1" thickBot="1">
      <c r="A633" s="11" t="str">
        <f t="shared" si="31"/>
        <v>N006554 15</v>
      </c>
      <c r="B633" s="3" t="s">
        <v>198</v>
      </c>
      <c r="C633" s="227"/>
      <c r="D633" s="229"/>
      <c r="E633" s="124">
        <v>8104.45</v>
      </c>
      <c r="F633" s="125">
        <v>255.91</v>
      </c>
      <c r="G633" s="124">
        <v>25677.58</v>
      </c>
      <c r="H633" s="126">
        <v>44465</v>
      </c>
      <c r="J633" s="32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3">
        <f t="shared" si="29"/>
        <v>17317.22</v>
      </c>
    </row>
    <row r="634" spans="1:14" ht="15" customHeight="1" thickBot="1">
      <c r="A634" s="11" t="str">
        <f t="shared" si="31"/>
        <v>N006554 16</v>
      </c>
      <c r="B634" s="3" t="s">
        <v>198</v>
      </c>
      <c r="C634" s="226">
        <v>16</v>
      </c>
      <c r="D634" s="228">
        <v>17317.22</v>
      </c>
      <c r="E634" s="124">
        <v>8606.66</v>
      </c>
      <c r="F634" s="125" t="s">
        <v>100</v>
      </c>
      <c r="G634" s="124">
        <v>25923.88</v>
      </c>
      <c r="H634" s="126">
        <v>44485</v>
      </c>
      <c r="J634" s="32" t="str">
        <f t="shared" si="30"/>
        <v>-</v>
      </c>
      <c r="L634" s="11" t="str">
        <f>IF(I634&lt;&gt;"",IF(SUMIF(Planes!BA:BA,'Control de pagos'!A634,Planes!BC:BC)=0,"",SUMIF(Planes!BA:BA,'Control de pagos'!A634,Planes!BC:BC)),"")</f>
        <v/>
      </c>
      <c r="N634" s="63">
        <f t="shared" si="29"/>
        <v>17317.22</v>
      </c>
    </row>
    <row r="635" spans="1:14" ht="15" customHeight="1" thickBot="1">
      <c r="A635" s="11" t="str">
        <f t="shared" si="31"/>
        <v>N006554 16</v>
      </c>
      <c r="B635" s="3" t="s">
        <v>198</v>
      </c>
      <c r="C635" s="227"/>
      <c r="D635" s="229"/>
      <c r="E635" s="124">
        <v>8606.66</v>
      </c>
      <c r="F635" s="125">
        <v>260.97000000000003</v>
      </c>
      <c r="G635" s="124">
        <v>26184.85</v>
      </c>
      <c r="H635" s="126">
        <v>44495</v>
      </c>
      <c r="I635" s="43">
        <v>44755</v>
      </c>
      <c r="J635" s="32">
        <f t="shared" si="30"/>
        <v>44743</v>
      </c>
      <c r="L635" s="11">
        <f>IF(I635&lt;&gt;"",IF(SUMIF(Planes!BA:BA,'Control de pagos'!A635,Planes!BC:BC)=0,"",SUMIF(Planes!BA:BA,'Control de pagos'!A635,Planes!BC:BC)),"")</f>
        <v>78.526800000000009</v>
      </c>
      <c r="N635" s="63">
        <f t="shared" si="29"/>
        <v>17317.22</v>
      </c>
    </row>
    <row r="636" spans="1:14" ht="15" customHeight="1" thickBot="1">
      <c r="A636" s="11" t="str">
        <f t="shared" si="31"/>
        <v>N006554 17</v>
      </c>
      <c r="B636" s="3" t="s">
        <v>198</v>
      </c>
      <c r="C636" s="226">
        <v>17</v>
      </c>
      <c r="D636" s="228">
        <v>17317.22</v>
      </c>
      <c r="E636" s="124">
        <v>9143.49</v>
      </c>
      <c r="F636" s="125" t="s">
        <v>100</v>
      </c>
      <c r="G636" s="124">
        <v>26460.71</v>
      </c>
      <c r="H636" s="126">
        <v>44516</v>
      </c>
      <c r="J636" s="32" t="str">
        <f t="shared" si="30"/>
        <v>-</v>
      </c>
      <c r="L636" s="11" t="str">
        <f>IF(I636&lt;&gt;"",IF(SUMIF(Planes!BA:BA,'Control de pagos'!A636,Planes!BC:BC)=0,"",SUMIF(Planes!BA:BA,'Control de pagos'!A636,Planes!BC:BC)),"")</f>
        <v/>
      </c>
      <c r="N636" s="63">
        <f t="shared" si="29"/>
        <v>17317.22</v>
      </c>
    </row>
    <row r="637" spans="1:14" ht="15" customHeight="1" thickBot="1">
      <c r="A637" s="11" t="str">
        <f t="shared" si="31"/>
        <v>N006554 17</v>
      </c>
      <c r="B637" s="3" t="s">
        <v>198</v>
      </c>
      <c r="C637" s="227"/>
      <c r="D637" s="229"/>
      <c r="E637" s="124">
        <v>9143.49</v>
      </c>
      <c r="F637" s="125">
        <v>266.38</v>
      </c>
      <c r="G637" s="124">
        <v>26727.09</v>
      </c>
      <c r="H637" s="126">
        <v>44526</v>
      </c>
      <c r="I637" s="43">
        <v>44526</v>
      </c>
      <c r="J637" s="32">
        <f t="shared" si="30"/>
        <v>44501</v>
      </c>
      <c r="L637" s="11">
        <f>IF(I637&lt;&gt;"",IF(SUMIF(Planes!BA:BA,'Control de pagos'!A637,Planes!BC:BC)=0,"",SUMIF(Planes!BA:BA,'Control de pagos'!A637,Planes!BC:BC)),"")</f>
        <v>78.526800000000009</v>
      </c>
      <c r="N637" s="63">
        <f t="shared" si="29"/>
        <v>17317.22</v>
      </c>
    </row>
    <row r="638" spans="1:14" ht="15" customHeight="1" thickBot="1">
      <c r="A638" s="11" t="str">
        <f t="shared" si="31"/>
        <v>N006554 18</v>
      </c>
      <c r="B638" s="3" t="s">
        <v>198</v>
      </c>
      <c r="C638" s="226">
        <v>18</v>
      </c>
      <c r="D638" s="228">
        <v>17317.22</v>
      </c>
      <c r="E638" s="124">
        <v>9645.7000000000007</v>
      </c>
      <c r="F638" s="125" t="s">
        <v>100</v>
      </c>
      <c r="G638" s="124">
        <v>26962.92</v>
      </c>
      <c r="H638" s="126">
        <v>44546</v>
      </c>
      <c r="J638" s="32" t="str">
        <f t="shared" si="30"/>
        <v>-</v>
      </c>
      <c r="L638" s="11" t="str">
        <f>IF(I638&lt;&gt;"",IF(SUMIF(Planes!BA:BA,'Control de pagos'!A638,Planes!BC:BC)=0,"",SUMIF(Planes!BA:BA,'Control de pagos'!A638,Planes!BC:BC)),"")</f>
        <v/>
      </c>
      <c r="N638" s="63">
        <f t="shared" si="29"/>
        <v>17317.22</v>
      </c>
    </row>
    <row r="639" spans="1:14" ht="15" customHeight="1" thickBot="1">
      <c r="A639" s="11" t="str">
        <f t="shared" si="31"/>
        <v>N006554 18</v>
      </c>
      <c r="B639" s="3" t="s">
        <v>198</v>
      </c>
      <c r="C639" s="227"/>
      <c r="D639" s="229"/>
      <c r="E639" s="124">
        <v>9645.7000000000007</v>
      </c>
      <c r="F639" s="125">
        <v>271.43</v>
      </c>
      <c r="G639" s="124">
        <v>27234.35</v>
      </c>
      <c r="H639" s="126">
        <v>44556</v>
      </c>
      <c r="I639" s="43">
        <v>44781</v>
      </c>
      <c r="J639" s="32">
        <f t="shared" si="30"/>
        <v>44774</v>
      </c>
      <c r="L639" s="11">
        <f>IF(I639&lt;&gt;"",IF(SUMIF(Planes!BA:BA,'Control de pagos'!A639,Planes!BC:BC)=0,"",SUMIF(Planes!BA:BA,'Control de pagos'!A639,Planes!BC:BC)),"")</f>
        <v>78.526800000000009</v>
      </c>
      <c r="N639" s="63">
        <f t="shared" si="29"/>
        <v>17317.22</v>
      </c>
    </row>
    <row r="640" spans="1:14" ht="15" customHeight="1" thickBot="1">
      <c r="A640" s="11" t="str">
        <f t="shared" si="31"/>
        <v>N006554 19</v>
      </c>
      <c r="B640" s="3" t="s">
        <v>198</v>
      </c>
      <c r="C640" s="226">
        <v>19</v>
      </c>
      <c r="D640" s="228">
        <v>17317.22</v>
      </c>
      <c r="E640" s="124">
        <v>10182.52</v>
      </c>
      <c r="F640" s="125" t="s">
        <v>100</v>
      </c>
      <c r="G640" s="124">
        <v>27499.74</v>
      </c>
      <c r="H640" s="126">
        <v>44577</v>
      </c>
      <c r="J640" s="32" t="str">
        <f t="shared" si="30"/>
        <v/>
      </c>
      <c r="L640" s="11" t="str">
        <f>IF(I640&lt;&gt;"",IF(SUMIF(Planes!BA:BA,'Control de pagos'!A640,Planes!BC:BC)=0,"",SUMIF(Planes!BA:BA,'Control de pagos'!A640,Planes!BC:BC)),"")</f>
        <v/>
      </c>
      <c r="N640" s="63">
        <f t="shared" si="29"/>
        <v>17317.22</v>
      </c>
    </row>
    <row r="641" spans="1:14" ht="15" customHeight="1" thickBot="1">
      <c r="A641" s="11" t="str">
        <f t="shared" si="31"/>
        <v>N006554 19</v>
      </c>
      <c r="B641" s="3" t="s">
        <v>198</v>
      </c>
      <c r="C641" s="227"/>
      <c r="D641" s="229"/>
      <c r="E641" s="124">
        <v>10182.52</v>
      </c>
      <c r="F641" s="125">
        <v>276.83</v>
      </c>
      <c r="G641" s="124">
        <v>27776.57</v>
      </c>
      <c r="H641" s="126">
        <v>44587</v>
      </c>
      <c r="J641" s="32" t="str">
        <f t="shared" si="30"/>
        <v/>
      </c>
      <c r="L641" s="11" t="str">
        <f>IF(I641&lt;&gt;"",IF(SUMIF(Planes!BA:BA,'Control de pagos'!A641,Planes!BC:BC)=0,"",SUMIF(Planes!BA:BA,'Control de pagos'!A641,Planes!BC:BC)),"")</f>
        <v/>
      </c>
      <c r="N641" s="63">
        <f t="shared" si="29"/>
        <v>17317.22</v>
      </c>
    </row>
    <row r="642" spans="1:14" ht="15" customHeight="1" thickBot="1">
      <c r="A642" s="11" t="str">
        <f t="shared" si="31"/>
        <v>N006554 20</v>
      </c>
      <c r="B642" s="3" t="s">
        <v>198</v>
      </c>
      <c r="C642" s="226">
        <v>20</v>
      </c>
      <c r="D642" s="228">
        <v>17317.22</v>
      </c>
      <c r="E642" s="124">
        <v>10702.04</v>
      </c>
      <c r="F642" s="125" t="s">
        <v>100</v>
      </c>
      <c r="G642" s="124">
        <v>28019.26</v>
      </c>
      <c r="H642" s="126">
        <v>44608</v>
      </c>
      <c r="J642" s="32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3">
        <f t="shared" si="29"/>
        <v>17317.22</v>
      </c>
    </row>
    <row r="643" spans="1:14" ht="15" customHeight="1" thickBot="1">
      <c r="A643" s="11" t="str">
        <f t="shared" si="31"/>
        <v>N006554 20</v>
      </c>
      <c r="B643" s="3" t="s">
        <v>198</v>
      </c>
      <c r="C643" s="227"/>
      <c r="D643" s="229"/>
      <c r="E643" s="124">
        <v>10702.04</v>
      </c>
      <c r="F643" s="125">
        <v>282.06</v>
      </c>
      <c r="G643" s="124">
        <v>28301.32</v>
      </c>
      <c r="H643" s="126">
        <v>44618</v>
      </c>
      <c r="J643" s="32" t="str">
        <f t="shared" si="30"/>
        <v/>
      </c>
      <c r="L643" s="11" t="str">
        <f>IF(I643&lt;&gt;"",IF(SUMIF(Planes!BA:BA,'Control de pagos'!A643,Planes!BC:BC)=0,"",SUMIF(Planes!BA:BA,'Control de pagos'!A643,Planes!BC:BC)),"")</f>
        <v/>
      </c>
      <c r="N643" s="63">
        <f t="shared" si="29"/>
        <v>17317.22</v>
      </c>
    </row>
    <row r="644" spans="1:14" ht="15" customHeight="1" thickBot="1">
      <c r="A644" s="11" t="str">
        <f t="shared" si="31"/>
        <v>N006554 21</v>
      </c>
      <c r="B644" s="3" t="s">
        <v>198</v>
      </c>
      <c r="C644" s="190">
        <v>21</v>
      </c>
      <c r="D644" s="202">
        <v>17317.22</v>
      </c>
      <c r="E644" s="96">
        <v>11186.93</v>
      </c>
      <c r="F644" s="91" t="s">
        <v>100</v>
      </c>
      <c r="G644" s="96">
        <v>28504.15</v>
      </c>
      <c r="H644" s="94">
        <v>44636</v>
      </c>
      <c r="I644" s="43">
        <v>44636</v>
      </c>
      <c r="J644" s="32">
        <f t="shared" si="30"/>
        <v>44621</v>
      </c>
      <c r="L644" s="11">
        <f>IF(I644&lt;&gt;"",IF(SUMIF(Planes!BA:BA,'Control de pagos'!A644,Planes!BC:BC)=0,"",SUMIF(Planes!BA:BA,'Control de pagos'!A644,Planes!BC:BC)),"")</f>
        <v>78.526800000000009</v>
      </c>
      <c r="N644" s="63">
        <f t="shared" ref="N644:N707" si="32">IF(D644=0,D643,D644)</f>
        <v>17317.22</v>
      </c>
    </row>
    <row r="645" spans="1:14" ht="15" customHeight="1" thickBot="1">
      <c r="A645" s="11" t="str">
        <f t="shared" si="31"/>
        <v>N006554 21</v>
      </c>
      <c r="B645" s="3" t="s">
        <v>198</v>
      </c>
      <c r="C645" s="192"/>
      <c r="D645" s="203"/>
      <c r="E645" s="96">
        <v>11186.93</v>
      </c>
      <c r="F645" s="91">
        <v>286.94</v>
      </c>
      <c r="G645" s="96">
        <v>28791.09</v>
      </c>
      <c r="H645" s="94">
        <v>44646</v>
      </c>
      <c r="J645" s="32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3">
        <f t="shared" si="32"/>
        <v>17317.22</v>
      </c>
    </row>
    <row r="646" spans="1:14" ht="15" customHeight="1" thickBot="1">
      <c r="A646" s="11" t="str">
        <f t="shared" si="31"/>
        <v>N006554 22</v>
      </c>
      <c r="B646" s="3" t="s">
        <v>198</v>
      </c>
      <c r="C646" s="190">
        <v>22</v>
      </c>
      <c r="D646" s="202">
        <v>17317.22</v>
      </c>
      <c r="E646" s="96">
        <v>11741.08</v>
      </c>
      <c r="F646" s="91" t="s">
        <v>100</v>
      </c>
      <c r="G646" s="96">
        <v>29058.3</v>
      </c>
      <c r="H646" s="94">
        <v>44667</v>
      </c>
      <c r="J646" s="32" t="str">
        <f t="shared" si="30"/>
        <v/>
      </c>
      <c r="L646" s="11" t="str">
        <f>IF(I646&lt;&gt;"",IF(SUMIF(Planes!BA:BA,'Control de pagos'!A646,Planes!BC:BC)=0,"",SUMIF(Planes!BA:BA,'Control de pagos'!A646,Planes!BC:BC)),"")</f>
        <v/>
      </c>
      <c r="N646" s="63">
        <f t="shared" si="32"/>
        <v>17317.22</v>
      </c>
    </row>
    <row r="647" spans="1:14" ht="15" customHeight="1" thickBot="1">
      <c r="A647" s="11" t="str">
        <f t="shared" si="31"/>
        <v>N006554 22</v>
      </c>
      <c r="B647" s="3" t="s">
        <v>198</v>
      </c>
      <c r="C647" s="192"/>
      <c r="D647" s="203"/>
      <c r="E647" s="96">
        <v>11741.08</v>
      </c>
      <c r="F647" s="91">
        <v>292.52</v>
      </c>
      <c r="G647" s="96">
        <v>29350.82</v>
      </c>
      <c r="H647" s="94">
        <v>44677</v>
      </c>
      <c r="J647" s="32" t="str">
        <f t="shared" si="30"/>
        <v/>
      </c>
      <c r="L647" s="11" t="str">
        <f>IF(I647&lt;&gt;"",IF(SUMIF(Planes!BA:BA,'Control de pagos'!A647,Planes!BC:BC)=0,"",SUMIF(Planes!BA:BA,'Control de pagos'!A647,Planes!BC:BC)),"")</f>
        <v/>
      </c>
      <c r="N647" s="63">
        <f t="shared" si="32"/>
        <v>17317.22</v>
      </c>
    </row>
    <row r="648" spans="1:14" ht="15" customHeight="1" thickBot="1">
      <c r="A648" s="11" t="str">
        <f t="shared" si="31"/>
        <v>N006554 23</v>
      </c>
      <c r="B648" s="3" t="s">
        <v>198</v>
      </c>
      <c r="C648" s="190">
        <v>23</v>
      </c>
      <c r="D648" s="202">
        <v>17317.22</v>
      </c>
      <c r="E648" s="96">
        <v>12243.27</v>
      </c>
      <c r="F648" s="91" t="s">
        <v>100</v>
      </c>
      <c r="G648" s="96">
        <v>29560.49</v>
      </c>
      <c r="H648" s="94">
        <v>44697</v>
      </c>
      <c r="J648" s="32" t="str">
        <f t="shared" si="30"/>
        <v/>
      </c>
      <c r="L648" s="11" t="str">
        <f>IF(I648&lt;&gt;"",IF(SUMIF(Planes!BA:BA,'Control de pagos'!A648,Planes!BC:BC)=0,"",SUMIF(Planes!BA:BA,'Control de pagos'!A648,Planes!BC:BC)),"")</f>
        <v/>
      </c>
      <c r="N648" s="63">
        <f t="shared" si="32"/>
        <v>17317.22</v>
      </c>
    </row>
    <row r="649" spans="1:14" ht="15" customHeight="1" thickBot="1">
      <c r="A649" s="11" t="str">
        <f t="shared" si="31"/>
        <v>N006554 23</v>
      </c>
      <c r="B649" s="3" t="s">
        <v>198</v>
      </c>
      <c r="C649" s="192"/>
      <c r="D649" s="203"/>
      <c r="E649" s="96">
        <v>12243.27</v>
      </c>
      <c r="F649" s="91">
        <v>297.57</v>
      </c>
      <c r="G649" s="96">
        <v>29858.06</v>
      </c>
      <c r="H649" s="94">
        <v>44707</v>
      </c>
      <c r="J649" s="32" t="str">
        <f t="shared" si="30"/>
        <v/>
      </c>
      <c r="L649" s="11" t="str">
        <f>IF(I649&lt;&gt;"",IF(SUMIF(Planes!BA:BA,'Control de pagos'!A649,Planes!BC:BC)=0,"",SUMIF(Planes!BA:BA,'Control de pagos'!A649,Planes!BC:BC)),"")</f>
        <v/>
      </c>
      <c r="N649" s="63">
        <f t="shared" si="32"/>
        <v>17317.22</v>
      </c>
    </row>
    <row r="650" spans="1:14" ht="15" customHeight="1" thickBot="1">
      <c r="A650" s="11" t="str">
        <f t="shared" si="31"/>
        <v>N006554 24</v>
      </c>
      <c r="B650" s="3" t="s">
        <v>198</v>
      </c>
      <c r="C650" s="190">
        <v>24</v>
      </c>
      <c r="D650" s="202">
        <v>17317.22</v>
      </c>
      <c r="E650" s="96">
        <v>12780.11</v>
      </c>
      <c r="F650" s="91" t="s">
        <v>100</v>
      </c>
      <c r="G650" s="96">
        <v>30097.33</v>
      </c>
      <c r="H650" s="94">
        <v>44728</v>
      </c>
      <c r="J650" s="32" t="str">
        <f t="shared" si="30"/>
        <v/>
      </c>
      <c r="L650" s="11" t="str">
        <f>IF(I650&lt;&gt;"",IF(SUMIF(Planes!BA:BA,'Control de pagos'!A650,Planes!BC:BC)=0,"",SUMIF(Planes!BA:BA,'Control de pagos'!A650,Planes!BC:BC)),"")</f>
        <v/>
      </c>
      <c r="N650" s="63">
        <f t="shared" si="32"/>
        <v>17317.22</v>
      </c>
    </row>
    <row r="651" spans="1:14" ht="15" customHeight="1" thickBot="1">
      <c r="A651" s="11" t="str">
        <f t="shared" si="31"/>
        <v>N006554 24</v>
      </c>
      <c r="B651" s="3" t="s">
        <v>198</v>
      </c>
      <c r="C651" s="192"/>
      <c r="D651" s="203"/>
      <c r="E651" s="96">
        <v>12780.11</v>
      </c>
      <c r="F651" s="91">
        <v>302.98</v>
      </c>
      <c r="G651" s="96">
        <v>30400.31</v>
      </c>
      <c r="H651" s="94">
        <v>44738</v>
      </c>
      <c r="J651" s="32" t="str">
        <f t="shared" si="30"/>
        <v/>
      </c>
      <c r="L651" s="11" t="str">
        <f>IF(I651&lt;&gt;"",IF(SUMIF(Planes!BA:BA,'Control de pagos'!A651,Planes!BC:BC)=0,"",SUMIF(Planes!BA:BA,'Control de pagos'!A651,Planes!BC:BC)),"")</f>
        <v/>
      </c>
      <c r="N651" s="63">
        <f t="shared" si="32"/>
        <v>17317.22</v>
      </c>
    </row>
    <row r="652" spans="1:14" ht="15" customHeight="1" thickBot="1">
      <c r="A652" s="11" t="str">
        <f t="shared" si="31"/>
        <v>N006554 25</v>
      </c>
      <c r="B652" s="3" t="s">
        <v>198</v>
      </c>
      <c r="C652" s="190">
        <v>25</v>
      </c>
      <c r="D652" s="202">
        <v>17317.22</v>
      </c>
      <c r="E652" s="96">
        <v>13282.31</v>
      </c>
      <c r="F652" s="91" t="s">
        <v>100</v>
      </c>
      <c r="G652" s="96">
        <v>30599.53</v>
      </c>
      <c r="H652" s="94">
        <v>44758</v>
      </c>
      <c r="I652" s="43">
        <v>44758</v>
      </c>
      <c r="J652" s="32">
        <f t="shared" si="30"/>
        <v>44743</v>
      </c>
      <c r="L652" s="11">
        <f>IF(I652&lt;&gt;"",IF(SUMIF(Planes!BA:BA,'Control de pagos'!A652,Planes!BC:BC)=0,"",SUMIF(Planes!BA:BA,'Control de pagos'!A652,Planes!BC:BC)),"")</f>
        <v>78.526800000000009</v>
      </c>
      <c r="N652" s="63">
        <f t="shared" si="32"/>
        <v>17317.22</v>
      </c>
    </row>
    <row r="653" spans="1:14" ht="15" customHeight="1" thickBot="1">
      <c r="A653" s="11" t="str">
        <f t="shared" si="31"/>
        <v>N006554 25</v>
      </c>
      <c r="B653" s="3" t="s">
        <v>198</v>
      </c>
      <c r="C653" s="192"/>
      <c r="D653" s="203"/>
      <c r="E653" s="96">
        <v>13282.31</v>
      </c>
      <c r="F653" s="91">
        <v>308.04000000000002</v>
      </c>
      <c r="G653" s="96">
        <v>30907.57</v>
      </c>
      <c r="H653" s="94">
        <v>44768</v>
      </c>
      <c r="J653" s="32" t="str">
        <f t="shared" si="30"/>
        <v>-</v>
      </c>
      <c r="L653" s="11" t="str">
        <f>IF(I653&lt;&gt;"",IF(SUMIF(Planes!BA:BA,'Control de pagos'!A653,Planes!BC:BC)=0,"",SUMIF(Planes!BA:BA,'Control de pagos'!A653,Planes!BC:BC)),"")</f>
        <v/>
      </c>
      <c r="N653" s="63">
        <f t="shared" si="32"/>
        <v>17317.22</v>
      </c>
    </row>
    <row r="654" spans="1:14" ht="15" customHeight="1" thickBot="1">
      <c r="A654" s="11" t="str">
        <f t="shared" si="31"/>
        <v>N006554 26</v>
      </c>
      <c r="B654" s="3" t="s">
        <v>198</v>
      </c>
      <c r="C654" s="190">
        <v>26</v>
      </c>
      <c r="D654" s="202">
        <v>17317.22</v>
      </c>
      <c r="E654" s="96">
        <v>13819.14</v>
      </c>
      <c r="F654" s="91" t="s">
        <v>100</v>
      </c>
      <c r="G654" s="96">
        <v>31136.36</v>
      </c>
      <c r="H654" s="94">
        <v>44789</v>
      </c>
      <c r="J654" s="32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3">
        <f t="shared" si="32"/>
        <v>17317.22</v>
      </c>
    </row>
    <row r="655" spans="1:14" ht="15" customHeight="1" thickBot="1">
      <c r="A655" s="11" t="str">
        <f t="shared" si="31"/>
        <v>N006554 26</v>
      </c>
      <c r="B655" s="3" t="s">
        <v>198</v>
      </c>
      <c r="C655" s="192"/>
      <c r="D655" s="203"/>
      <c r="E655" s="96">
        <v>13819.14</v>
      </c>
      <c r="F655" s="91">
        <v>313.44</v>
      </c>
      <c r="G655" s="96">
        <v>31449.8</v>
      </c>
      <c r="H655" s="94">
        <v>44799</v>
      </c>
      <c r="J655" s="32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3">
        <f t="shared" si="32"/>
        <v>17317.22</v>
      </c>
    </row>
    <row r="656" spans="1:14" ht="15" customHeight="1" thickBot="1">
      <c r="A656" s="11" t="str">
        <f t="shared" si="31"/>
        <v>N006554 27</v>
      </c>
      <c r="B656" s="3" t="s">
        <v>198</v>
      </c>
      <c r="C656" s="190">
        <v>27</v>
      </c>
      <c r="D656" s="202">
        <v>17317.22</v>
      </c>
      <c r="E656" s="96">
        <v>14338.65</v>
      </c>
      <c r="F656" s="91" t="s">
        <v>100</v>
      </c>
      <c r="G656" s="96">
        <v>31655.87</v>
      </c>
      <c r="H656" s="94">
        <v>44820</v>
      </c>
      <c r="J656" s="32" t="str">
        <f t="shared" si="30"/>
        <v/>
      </c>
      <c r="L656" s="11" t="str">
        <f>IF(I656&lt;&gt;"",IF(SUMIF(Planes!BA:BA,'Control de pagos'!A656,Planes!BC:BC)=0,"",SUMIF(Planes!BA:BA,'Control de pagos'!A656,Planes!BC:BC)),"")</f>
        <v/>
      </c>
      <c r="N656" s="63">
        <f t="shared" si="32"/>
        <v>17317.22</v>
      </c>
    </row>
    <row r="657" spans="1:14" ht="15" customHeight="1" thickBot="1">
      <c r="A657" s="11" t="str">
        <f t="shared" si="31"/>
        <v>N006554 27</v>
      </c>
      <c r="B657" s="3" t="s">
        <v>198</v>
      </c>
      <c r="C657" s="192"/>
      <c r="D657" s="203"/>
      <c r="E657" s="96">
        <v>14338.65</v>
      </c>
      <c r="F657" s="91">
        <v>318.67</v>
      </c>
      <c r="G657" s="96">
        <v>31974.54</v>
      </c>
      <c r="H657" s="94">
        <v>44830</v>
      </c>
      <c r="J657" s="32" t="str">
        <f t="shared" ref="J657:J720" si="33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3">
        <f t="shared" si="32"/>
        <v>17317.22</v>
      </c>
    </row>
    <row r="658" spans="1:14" ht="15" customHeight="1" thickBot="1">
      <c r="A658" s="11" t="str">
        <f t="shared" si="31"/>
        <v>N006554 28</v>
      </c>
      <c r="B658" s="3" t="s">
        <v>198</v>
      </c>
      <c r="C658" s="190">
        <v>28</v>
      </c>
      <c r="D658" s="202">
        <v>17317.22</v>
      </c>
      <c r="E658" s="96">
        <v>14840.86</v>
      </c>
      <c r="F658" s="91" t="s">
        <v>100</v>
      </c>
      <c r="G658" s="96">
        <v>32158.080000000002</v>
      </c>
      <c r="H658" s="94">
        <v>44850</v>
      </c>
      <c r="J658" s="32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3">
        <f t="shared" si="32"/>
        <v>17317.22</v>
      </c>
    </row>
    <row r="659" spans="1:14" ht="15" customHeight="1" thickBot="1">
      <c r="A659" s="11" t="str">
        <f t="shared" si="31"/>
        <v>N006554 28</v>
      </c>
      <c r="B659" s="3" t="s">
        <v>198</v>
      </c>
      <c r="C659" s="192"/>
      <c r="D659" s="203"/>
      <c r="E659" s="96">
        <v>14840.86</v>
      </c>
      <c r="F659" s="91">
        <v>323.72000000000003</v>
      </c>
      <c r="G659" s="96">
        <v>32481.8</v>
      </c>
      <c r="H659" s="94">
        <v>44860</v>
      </c>
      <c r="J659" s="32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3">
        <f t="shared" si="32"/>
        <v>17317.22</v>
      </c>
    </row>
    <row r="660" spans="1:14" ht="15" customHeight="1" thickBot="1">
      <c r="A660" s="11" t="str">
        <f t="shared" si="31"/>
        <v>N006554 29</v>
      </c>
      <c r="B660" s="3" t="s">
        <v>198</v>
      </c>
      <c r="C660" s="190">
        <v>29</v>
      </c>
      <c r="D660" s="202">
        <v>17317.22</v>
      </c>
      <c r="E660" s="96">
        <v>15377.69</v>
      </c>
      <c r="F660" s="91" t="s">
        <v>100</v>
      </c>
      <c r="G660" s="96">
        <v>32694.91</v>
      </c>
      <c r="H660" s="94">
        <v>44881</v>
      </c>
      <c r="J660" s="32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3">
        <f t="shared" si="32"/>
        <v>17317.22</v>
      </c>
    </row>
    <row r="661" spans="1:14" ht="15" customHeight="1" thickBot="1">
      <c r="A661" s="11" t="str">
        <f t="shared" si="31"/>
        <v>N006554 29</v>
      </c>
      <c r="B661" s="3" t="s">
        <v>198</v>
      </c>
      <c r="C661" s="192"/>
      <c r="D661" s="203"/>
      <c r="E661" s="96">
        <v>15377.69</v>
      </c>
      <c r="F661" s="91">
        <v>329.13</v>
      </c>
      <c r="G661" s="96">
        <v>33024.04</v>
      </c>
      <c r="H661" s="94">
        <v>44891</v>
      </c>
      <c r="J661" s="32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3">
        <f t="shared" si="32"/>
        <v>17317.22</v>
      </c>
    </row>
    <row r="662" spans="1:14" ht="15" customHeight="1" thickBot="1">
      <c r="A662" s="11" t="str">
        <f t="shared" si="31"/>
        <v>N006554 30</v>
      </c>
      <c r="B662" s="3" t="s">
        <v>198</v>
      </c>
      <c r="C662" s="190">
        <v>30</v>
      </c>
      <c r="D662" s="202">
        <v>17317.22</v>
      </c>
      <c r="E662" s="96">
        <v>15879.9</v>
      </c>
      <c r="F662" s="91" t="s">
        <v>100</v>
      </c>
      <c r="G662" s="96">
        <v>33197.120000000003</v>
      </c>
      <c r="H662" s="94">
        <v>44911</v>
      </c>
      <c r="J662" s="32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3">
        <f t="shared" si="32"/>
        <v>17317.22</v>
      </c>
    </row>
    <row r="663" spans="1:14" ht="15" customHeight="1" thickBot="1">
      <c r="A663" s="11" t="str">
        <f t="shared" si="31"/>
        <v>N006554 30</v>
      </c>
      <c r="B663" s="3" t="s">
        <v>198</v>
      </c>
      <c r="C663" s="192"/>
      <c r="D663" s="203"/>
      <c r="E663" s="96">
        <v>15879.9</v>
      </c>
      <c r="F663" s="91">
        <v>334.19</v>
      </c>
      <c r="G663" s="96">
        <v>33531.31</v>
      </c>
      <c r="H663" s="94">
        <v>44921</v>
      </c>
      <c r="J663" s="32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3">
        <f t="shared" si="32"/>
        <v>17317.22</v>
      </c>
    </row>
    <row r="664" spans="1:14" ht="15" customHeight="1" thickBot="1">
      <c r="A664" s="11" t="str">
        <f t="shared" si="31"/>
        <v>N006554 31</v>
      </c>
      <c r="B664" s="3" t="s">
        <v>198</v>
      </c>
      <c r="C664" s="190">
        <v>31</v>
      </c>
      <c r="D664" s="202">
        <v>17317.22</v>
      </c>
      <c r="E664" s="96">
        <v>16416.72</v>
      </c>
      <c r="F664" s="91" t="s">
        <v>100</v>
      </c>
      <c r="G664" s="96">
        <v>33733.94</v>
      </c>
      <c r="H664" s="94">
        <v>44942</v>
      </c>
      <c r="J664" s="32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3">
        <f t="shared" si="32"/>
        <v>17317.22</v>
      </c>
    </row>
    <row r="665" spans="1:14" ht="15" customHeight="1" thickBot="1">
      <c r="A665" s="11" t="str">
        <f t="shared" si="31"/>
        <v>N006554 31</v>
      </c>
      <c r="B665" s="3" t="s">
        <v>198</v>
      </c>
      <c r="C665" s="192"/>
      <c r="D665" s="203"/>
      <c r="E665" s="96">
        <v>16416.72</v>
      </c>
      <c r="F665" s="91">
        <v>339.59</v>
      </c>
      <c r="G665" s="96">
        <v>34073.53</v>
      </c>
      <c r="H665" s="94">
        <v>44952</v>
      </c>
      <c r="J665" s="32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3">
        <f t="shared" si="32"/>
        <v>17317.22</v>
      </c>
    </row>
    <row r="666" spans="1:14" ht="15" customHeight="1" thickBot="1">
      <c r="A666" s="11" t="str">
        <f t="shared" si="31"/>
        <v>N006554 32</v>
      </c>
      <c r="B666" s="3" t="s">
        <v>198</v>
      </c>
      <c r="C666" s="190">
        <v>32</v>
      </c>
      <c r="D666" s="202">
        <v>17317.22</v>
      </c>
      <c r="E666" s="96">
        <v>16936.240000000002</v>
      </c>
      <c r="F666" s="91" t="s">
        <v>100</v>
      </c>
      <c r="G666" s="96">
        <v>34253.46</v>
      </c>
      <c r="H666" s="94">
        <v>44973</v>
      </c>
      <c r="J666" s="32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3">
        <f t="shared" si="32"/>
        <v>17317.22</v>
      </c>
    </row>
    <row r="667" spans="1:14" ht="15" customHeight="1" thickBot="1">
      <c r="A667" s="11" t="str">
        <f t="shared" si="31"/>
        <v>N006554 32</v>
      </c>
      <c r="B667" s="3" t="s">
        <v>198</v>
      </c>
      <c r="C667" s="192"/>
      <c r="D667" s="203"/>
      <c r="E667" s="96">
        <v>16936.240000000002</v>
      </c>
      <c r="F667" s="91">
        <v>344.82</v>
      </c>
      <c r="G667" s="96">
        <v>34598.28</v>
      </c>
      <c r="H667" s="94">
        <v>44983</v>
      </c>
      <c r="J667" s="32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3">
        <f t="shared" si="32"/>
        <v>17317.22</v>
      </c>
    </row>
    <row r="668" spans="1:14" ht="15" customHeight="1" thickBot="1">
      <c r="A668" s="11" t="str">
        <f t="shared" si="31"/>
        <v>N006554 33</v>
      </c>
      <c r="B668" s="3" t="s">
        <v>198</v>
      </c>
      <c r="C668" s="190">
        <v>33</v>
      </c>
      <c r="D668" s="202">
        <v>17317.22</v>
      </c>
      <c r="E668" s="96">
        <v>17421.13</v>
      </c>
      <c r="F668" s="91" t="s">
        <v>100</v>
      </c>
      <c r="G668" s="96">
        <v>34738.35</v>
      </c>
      <c r="H668" s="94">
        <v>45001</v>
      </c>
      <c r="J668" s="32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3">
        <f t="shared" si="32"/>
        <v>17317.22</v>
      </c>
    </row>
    <row r="669" spans="1:14" ht="15" customHeight="1" thickBot="1">
      <c r="A669" s="11" t="str">
        <f t="shared" si="31"/>
        <v>N006554 33</v>
      </c>
      <c r="B669" s="3" t="s">
        <v>198</v>
      </c>
      <c r="C669" s="192"/>
      <c r="D669" s="203"/>
      <c r="E669" s="96">
        <v>17421.13</v>
      </c>
      <c r="F669" s="91">
        <v>349.69</v>
      </c>
      <c r="G669" s="96">
        <v>35088.04</v>
      </c>
      <c r="H669" s="94">
        <v>45011</v>
      </c>
      <c r="J669" s="32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3">
        <f t="shared" si="32"/>
        <v>17317.22</v>
      </c>
    </row>
    <row r="670" spans="1:14" ht="15" customHeight="1" thickBot="1">
      <c r="A670" s="11" t="str">
        <f t="shared" si="31"/>
        <v>N006554 34</v>
      </c>
      <c r="B670" s="3" t="s">
        <v>198</v>
      </c>
      <c r="C670" s="190">
        <v>34</v>
      </c>
      <c r="D670" s="202">
        <v>17317.22</v>
      </c>
      <c r="E670" s="96">
        <v>17975.28</v>
      </c>
      <c r="F670" s="91" t="s">
        <v>100</v>
      </c>
      <c r="G670" s="96">
        <v>35292.5</v>
      </c>
      <c r="H670" s="94">
        <v>45032</v>
      </c>
      <c r="J670" s="32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3">
        <f t="shared" si="32"/>
        <v>17317.22</v>
      </c>
    </row>
    <row r="671" spans="1:14" ht="15" customHeight="1" thickBot="1">
      <c r="A671" s="11" t="str">
        <f t="shared" si="31"/>
        <v>N006554 34</v>
      </c>
      <c r="B671" s="3" t="s">
        <v>198</v>
      </c>
      <c r="C671" s="192"/>
      <c r="D671" s="203"/>
      <c r="E671" s="96">
        <v>17975.28</v>
      </c>
      <c r="F671" s="91">
        <v>355.28</v>
      </c>
      <c r="G671" s="96">
        <v>35647.78</v>
      </c>
      <c r="H671" s="94">
        <v>45042</v>
      </c>
      <c r="J671" s="32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3">
        <f t="shared" si="32"/>
        <v>17317.22</v>
      </c>
    </row>
    <row r="672" spans="1:14" ht="15" customHeight="1" thickBot="1">
      <c r="A672" s="11" t="str">
        <f t="shared" si="31"/>
        <v>N006554 35</v>
      </c>
      <c r="B672" s="3" t="s">
        <v>198</v>
      </c>
      <c r="C672" s="190">
        <v>35</v>
      </c>
      <c r="D672" s="202">
        <v>17317.22</v>
      </c>
      <c r="E672" s="96">
        <v>18477.47</v>
      </c>
      <c r="F672" s="91" t="s">
        <v>100</v>
      </c>
      <c r="G672" s="96">
        <v>35794.69</v>
      </c>
      <c r="H672" s="94">
        <v>45062</v>
      </c>
      <c r="J672" s="32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3">
        <f t="shared" si="32"/>
        <v>17317.22</v>
      </c>
    </row>
    <row r="673" spans="1:14" ht="15" customHeight="1" thickBot="1">
      <c r="A673" s="11" t="str">
        <f t="shared" si="31"/>
        <v>N006554 35</v>
      </c>
      <c r="B673" s="3" t="s">
        <v>198</v>
      </c>
      <c r="C673" s="192"/>
      <c r="D673" s="203"/>
      <c r="E673" s="96">
        <v>18477.47</v>
      </c>
      <c r="F673" s="91">
        <v>360.34</v>
      </c>
      <c r="G673" s="96">
        <v>36155.03</v>
      </c>
      <c r="H673" s="94">
        <v>45072</v>
      </c>
      <c r="J673" s="32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3">
        <f t="shared" si="32"/>
        <v>17317.22</v>
      </c>
    </row>
    <row r="674" spans="1:14" ht="15" customHeight="1" thickBot="1">
      <c r="A674" s="11" t="str">
        <f t="shared" si="31"/>
        <v>N006554 36</v>
      </c>
      <c r="B674" s="3" t="s">
        <v>198</v>
      </c>
      <c r="C674" s="190">
        <v>36</v>
      </c>
      <c r="D674" s="202">
        <v>17317.22</v>
      </c>
      <c r="E674" s="96">
        <v>19014.310000000001</v>
      </c>
      <c r="F674" s="91" t="s">
        <v>100</v>
      </c>
      <c r="G674" s="96">
        <v>36331.53</v>
      </c>
      <c r="H674" s="94">
        <v>45093</v>
      </c>
      <c r="J674" s="32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3">
        <f t="shared" si="32"/>
        <v>17317.22</v>
      </c>
    </row>
    <row r="675" spans="1:14" ht="15" customHeight="1" thickBot="1">
      <c r="A675" s="11" t="str">
        <f t="shared" si="31"/>
        <v>N006554 36</v>
      </c>
      <c r="B675" s="3" t="s">
        <v>198</v>
      </c>
      <c r="C675" s="192"/>
      <c r="D675" s="203"/>
      <c r="E675" s="96">
        <v>19014.310000000001</v>
      </c>
      <c r="F675" s="91">
        <v>365.74</v>
      </c>
      <c r="G675" s="96">
        <v>36697.269999999997</v>
      </c>
      <c r="H675" s="94">
        <v>45103</v>
      </c>
      <c r="J675" s="32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3">
        <f t="shared" si="32"/>
        <v>17317.22</v>
      </c>
    </row>
    <row r="676" spans="1:14" ht="15" customHeight="1" thickBot="1">
      <c r="A676" s="11" t="str">
        <f t="shared" si="31"/>
        <v>N006554 37</v>
      </c>
      <c r="B676" s="3" t="s">
        <v>198</v>
      </c>
      <c r="C676" s="190">
        <v>37</v>
      </c>
      <c r="D676" s="202">
        <v>17317.22</v>
      </c>
      <c r="E676" s="96">
        <v>19516.509999999998</v>
      </c>
      <c r="F676" s="91" t="s">
        <v>100</v>
      </c>
      <c r="G676" s="96">
        <v>36833.730000000003</v>
      </c>
      <c r="H676" s="94">
        <v>45123</v>
      </c>
      <c r="J676" s="32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3">
        <f t="shared" si="32"/>
        <v>17317.22</v>
      </c>
    </row>
    <row r="677" spans="1:14" ht="15" customHeight="1" thickBot="1">
      <c r="A677" s="11" t="str">
        <f t="shared" si="31"/>
        <v>N006554 37</v>
      </c>
      <c r="B677" s="3" t="s">
        <v>198</v>
      </c>
      <c r="C677" s="192"/>
      <c r="D677" s="203"/>
      <c r="E677" s="96">
        <v>19516.509999999998</v>
      </c>
      <c r="F677" s="91">
        <v>370.79</v>
      </c>
      <c r="G677" s="96">
        <v>37204.519999999997</v>
      </c>
      <c r="H677" s="94">
        <v>45133</v>
      </c>
      <c r="J677" s="32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3">
        <f t="shared" si="32"/>
        <v>17317.22</v>
      </c>
    </row>
    <row r="678" spans="1:14" ht="15" customHeight="1" thickBot="1">
      <c r="A678" s="11" t="str">
        <f t="shared" si="31"/>
        <v>N006554 38</v>
      </c>
      <c r="B678" s="3" t="s">
        <v>198</v>
      </c>
      <c r="C678" s="190">
        <v>38</v>
      </c>
      <c r="D678" s="202">
        <v>17317.22</v>
      </c>
      <c r="E678" s="96">
        <v>20053.34</v>
      </c>
      <c r="F678" s="91" t="s">
        <v>100</v>
      </c>
      <c r="G678" s="96">
        <v>37370.559999999998</v>
      </c>
      <c r="H678" s="94">
        <v>45154</v>
      </c>
      <c r="J678" s="32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3">
        <f t="shared" si="32"/>
        <v>17317.22</v>
      </c>
    </row>
    <row r="679" spans="1:14" ht="15" customHeight="1" thickBot="1">
      <c r="A679" s="11" t="str">
        <f t="shared" si="31"/>
        <v>N006554 38</v>
      </c>
      <c r="B679" s="3" t="s">
        <v>198</v>
      </c>
      <c r="C679" s="192"/>
      <c r="D679" s="203"/>
      <c r="E679" s="96">
        <v>20053.34</v>
      </c>
      <c r="F679" s="91">
        <v>376.2</v>
      </c>
      <c r="G679" s="96">
        <v>37746.76</v>
      </c>
      <c r="H679" s="94">
        <v>45164</v>
      </c>
      <c r="J679" s="32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3">
        <f t="shared" si="32"/>
        <v>17317.22</v>
      </c>
    </row>
    <row r="680" spans="1:14" ht="15" customHeight="1" thickBot="1">
      <c r="A680" s="11" t="str">
        <f t="shared" si="31"/>
        <v>N006554 39</v>
      </c>
      <c r="B680" s="3" t="s">
        <v>198</v>
      </c>
      <c r="C680" s="190">
        <v>39</v>
      </c>
      <c r="D680" s="202">
        <v>17317.22</v>
      </c>
      <c r="E680" s="96">
        <v>20572.86</v>
      </c>
      <c r="F680" s="91" t="s">
        <v>100</v>
      </c>
      <c r="G680" s="96">
        <v>37890.080000000002</v>
      </c>
      <c r="H680" s="94">
        <v>45185</v>
      </c>
      <c r="J680" s="32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3">
        <f t="shared" si="32"/>
        <v>17317.22</v>
      </c>
    </row>
    <row r="681" spans="1:14" ht="15" customHeight="1" thickBot="1">
      <c r="A681" s="11" t="str">
        <f t="shared" si="31"/>
        <v>N006554 39</v>
      </c>
      <c r="B681" s="3" t="s">
        <v>198</v>
      </c>
      <c r="C681" s="192"/>
      <c r="D681" s="203"/>
      <c r="E681" s="96">
        <v>20572.86</v>
      </c>
      <c r="F681" s="91">
        <v>381.42</v>
      </c>
      <c r="G681" s="96">
        <v>38271.5</v>
      </c>
      <c r="H681" s="94">
        <v>45195</v>
      </c>
      <c r="J681" s="32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3">
        <f t="shared" si="32"/>
        <v>17317.22</v>
      </c>
    </row>
    <row r="682" spans="1:14" ht="15" customHeight="1" thickBot="1">
      <c r="A682" s="11" t="str">
        <f t="shared" ref="A682:A745" si="34">B682&amp;" "&amp;IF(C682="",C681,C682)</f>
        <v>N006554 40</v>
      </c>
      <c r="B682" s="3" t="s">
        <v>198</v>
      </c>
      <c r="C682" s="190">
        <v>40</v>
      </c>
      <c r="D682" s="202">
        <v>17317.22</v>
      </c>
      <c r="E682" s="96">
        <v>21075.05</v>
      </c>
      <c r="F682" s="91" t="s">
        <v>100</v>
      </c>
      <c r="G682" s="96">
        <v>38392.269999999997</v>
      </c>
      <c r="H682" s="94">
        <v>45215</v>
      </c>
      <c r="J682" s="32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3">
        <f t="shared" si="32"/>
        <v>17317.22</v>
      </c>
    </row>
    <row r="683" spans="1:14" ht="15" customHeight="1" thickBot="1">
      <c r="A683" s="11" t="str">
        <f t="shared" si="34"/>
        <v>N006554 40</v>
      </c>
      <c r="B683" s="3" t="s">
        <v>198</v>
      </c>
      <c r="C683" s="192"/>
      <c r="D683" s="203"/>
      <c r="E683" s="96">
        <v>21075.05</v>
      </c>
      <c r="F683" s="91">
        <v>386.48</v>
      </c>
      <c r="G683" s="96">
        <v>38778.75</v>
      </c>
      <c r="H683" s="94">
        <v>45225</v>
      </c>
      <c r="J683" s="32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3">
        <f t="shared" si="32"/>
        <v>17317.22</v>
      </c>
    </row>
    <row r="684" spans="1:14" ht="15" customHeight="1" thickBot="1">
      <c r="A684" s="11" t="str">
        <f t="shared" si="34"/>
        <v>N006554 41</v>
      </c>
      <c r="B684" s="3" t="s">
        <v>198</v>
      </c>
      <c r="C684" s="190">
        <v>41</v>
      </c>
      <c r="D684" s="202">
        <v>17317.22</v>
      </c>
      <c r="E684" s="96">
        <v>21611.89</v>
      </c>
      <c r="F684" s="91" t="s">
        <v>100</v>
      </c>
      <c r="G684" s="96">
        <v>38929.11</v>
      </c>
      <c r="H684" s="94">
        <v>45246</v>
      </c>
      <c r="J684" s="32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3">
        <f t="shared" si="32"/>
        <v>17317.22</v>
      </c>
    </row>
    <row r="685" spans="1:14" ht="15" customHeight="1" thickBot="1">
      <c r="A685" s="11" t="str">
        <f t="shared" si="34"/>
        <v>N006554 41</v>
      </c>
      <c r="B685" s="3" t="s">
        <v>198</v>
      </c>
      <c r="C685" s="192"/>
      <c r="D685" s="203"/>
      <c r="E685" s="96">
        <v>21611.89</v>
      </c>
      <c r="F685" s="91">
        <v>391.89</v>
      </c>
      <c r="G685" s="96">
        <v>39321</v>
      </c>
      <c r="H685" s="94">
        <v>45256</v>
      </c>
      <c r="J685" s="32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3">
        <f t="shared" si="32"/>
        <v>17317.22</v>
      </c>
    </row>
    <row r="686" spans="1:14" ht="15" customHeight="1" thickBot="1">
      <c r="A686" s="11" t="str">
        <f t="shared" si="34"/>
        <v>N006554 42</v>
      </c>
      <c r="B686" s="3" t="s">
        <v>198</v>
      </c>
      <c r="C686" s="190">
        <v>42</v>
      </c>
      <c r="D686" s="202">
        <v>17317.22</v>
      </c>
      <c r="E686" s="96">
        <v>22114.09</v>
      </c>
      <c r="F686" s="91" t="s">
        <v>100</v>
      </c>
      <c r="G686" s="96">
        <v>39431.31</v>
      </c>
      <c r="H686" s="94">
        <v>45276</v>
      </c>
      <c r="J686" s="32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3">
        <f t="shared" si="32"/>
        <v>17317.22</v>
      </c>
    </row>
    <row r="687" spans="1:14" ht="15" customHeight="1" thickBot="1">
      <c r="A687" s="11" t="str">
        <f t="shared" si="34"/>
        <v>N006554 42</v>
      </c>
      <c r="B687" s="3" t="s">
        <v>198</v>
      </c>
      <c r="C687" s="192"/>
      <c r="D687" s="203"/>
      <c r="E687" s="96">
        <v>22114.09</v>
      </c>
      <c r="F687" s="91">
        <v>396.94</v>
      </c>
      <c r="G687" s="96">
        <v>39828.25</v>
      </c>
      <c r="H687" s="94">
        <v>45286</v>
      </c>
      <c r="J687" s="32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3">
        <f t="shared" si="32"/>
        <v>17317.22</v>
      </c>
    </row>
    <row r="688" spans="1:14" ht="15" customHeight="1" thickBot="1">
      <c r="A688" s="11" t="str">
        <f t="shared" si="34"/>
        <v>N006554 43</v>
      </c>
      <c r="B688" s="3" t="s">
        <v>198</v>
      </c>
      <c r="C688" s="190">
        <v>43</v>
      </c>
      <c r="D688" s="202">
        <v>17317.22</v>
      </c>
      <c r="E688" s="96">
        <v>22650.92</v>
      </c>
      <c r="F688" s="91" t="s">
        <v>100</v>
      </c>
      <c r="G688" s="96">
        <v>39968.14</v>
      </c>
      <c r="H688" s="94">
        <v>45307</v>
      </c>
      <c r="J688" s="32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3">
        <f t="shared" si="32"/>
        <v>17317.22</v>
      </c>
    </row>
    <row r="689" spans="1:14" ht="15" customHeight="1" thickBot="1">
      <c r="A689" s="11" t="str">
        <f t="shared" si="34"/>
        <v>N006554 43</v>
      </c>
      <c r="B689" s="3" t="s">
        <v>198</v>
      </c>
      <c r="C689" s="192"/>
      <c r="D689" s="203"/>
      <c r="E689" s="96">
        <v>22650.92</v>
      </c>
      <c r="F689" s="91">
        <v>402.34</v>
      </c>
      <c r="G689" s="96">
        <v>40370.480000000003</v>
      </c>
      <c r="H689" s="94">
        <v>45317</v>
      </c>
      <c r="J689" s="32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3">
        <f t="shared" si="32"/>
        <v>17317.22</v>
      </c>
    </row>
    <row r="690" spans="1:14" ht="15" customHeight="1" thickBot="1">
      <c r="A690" s="11" t="str">
        <f t="shared" si="34"/>
        <v>N006554 44</v>
      </c>
      <c r="B690" s="3" t="s">
        <v>198</v>
      </c>
      <c r="C690" s="190">
        <v>44</v>
      </c>
      <c r="D690" s="202">
        <v>17317.22</v>
      </c>
      <c r="E690" s="96">
        <v>23170.44</v>
      </c>
      <c r="F690" s="91" t="s">
        <v>100</v>
      </c>
      <c r="G690" s="96">
        <v>40487.660000000003</v>
      </c>
      <c r="H690" s="94">
        <v>45338</v>
      </c>
      <c r="J690" s="32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3">
        <f t="shared" si="32"/>
        <v>17317.22</v>
      </c>
    </row>
    <row r="691" spans="1:14" ht="15" customHeight="1" thickBot="1">
      <c r="A691" s="11" t="str">
        <f t="shared" si="34"/>
        <v>N006554 44</v>
      </c>
      <c r="B691" s="3" t="s">
        <v>198</v>
      </c>
      <c r="C691" s="192"/>
      <c r="D691" s="203"/>
      <c r="E691" s="96">
        <v>23170.44</v>
      </c>
      <c r="F691" s="91">
        <v>407.57</v>
      </c>
      <c r="G691" s="96">
        <v>40895.230000000003</v>
      </c>
      <c r="H691" s="94">
        <v>45348</v>
      </c>
      <c r="J691" s="32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3">
        <f t="shared" si="32"/>
        <v>17317.22</v>
      </c>
    </row>
    <row r="692" spans="1:14" ht="15" customHeight="1" thickBot="1">
      <c r="A692" s="11" t="str">
        <f t="shared" si="34"/>
        <v>N006554 45</v>
      </c>
      <c r="B692" s="3" t="s">
        <v>198</v>
      </c>
      <c r="C692" s="190">
        <v>45</v>
      </c>
      <c r="D692" s="202">
        <v>17317.22</v>
      </c>
      <c r="E692" s="96">
        <v>23655.33</v>
      </c>
      <c r="F692" s="91" t="s">
        <v>100</v>
      </c>
      <c r="G692" s="96">
        <v>40972.550000000003</v>
      </c>
      <c r="H692" s="94">
        <v>45367</v>
      </c>
      <c r="J692" s="32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3">
        <f t="shared" si="32"/>
        <v>17317.22</v>
      </c>
    </row>
    <row r="693" spans="1:14" ht="15" customHeight="1" thickBot="1">
      <c r="A693" s="11" t="str">
        <f t="shared" si="34"/>
        <v>N006554 45</v>
      </c>
      <c r="B693" s="3" t="s">
        <v>198</v>
      </c>
      <c r="C693" s="192"/>
      <c r="D693" s="203"/>
      <c r="E693" s="96">
        <v>23655.33</v>
      </c>
      <c r="F693" s="91">
        <v>412.46</v>
      </c>
      <c r="G693" s="96">
        <v>41385.01</v>
      </c>
      <c r="H693" s="94">
        <v>45377</v>
      </c>
      <c r="J693" s="32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3">
        <f t="shared" si="32"/>
        <v>17317.22</v>
      </c>
    </row>
    <row r="694" spans="1:14" ht="15" customHeight="1" thickBot="1">
      <c r="A694" s="11" t="str">
        <f t="shared" si="34"/>
        <v>N006554 46</v>
      </c>
      <c r="B694" s="3" t="s">
        <v>198</v>
      </c>
      <c r="C694" s="190">
        <v>46</v>
      </c>
      <c r="D694" s="202">
        <v>17317.22</v>
      </c>
      <c r="E694" s="96">
        <v>24209.48</v>
      </c>
      <c r="F694" s="91" t="s">
        <v>100</v>
      </c>
      <c r="G694" s="96">
        <v>41526.699999999997</v>
      </c>
      <c r="H694" s="94">
        <v>45398</v>
      </c>
      <c r="J694" s="32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3">
        <f t="shared" si="32"/>
        <v>17317.22</v>
      </c>
    </row>
    <row r="695" spans="1:14" ht="15" customHeight="1" thickBot="1">
      <c r="A695" s="11" t="str">
        <f t="shared" si="34"/>
        <v>N006554 46</v>
      </c>
      <c r="B695" s="3" t="s">
        <v>198</v>
      </c>
      <c r="C695" s="192"/>
      <c r="D695" s="203"/>
      <c r="E695" s="96">
        <v>24209.48</v>
      </c>
      <c r="F695" s="91">
        <v>418.04</v>
      </c>
      <c r="G695" s="96">
        <v>41944.74</v>
      </c>
      <c r="H695" s="94">
        <v>45408</v>
      </c>
      <c r="J695" s="32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3">
        <f t="shared" si="32"/>
        <v>17317.22</v>
      </c>
    </row>
    <row r="696" spans="1:14" ht="15" customHeight="1" thickBot="1">
      <c r="A696" s="11" t="str">
        <f t="shared" si="34"/>
        <v>N006554 47</v>
      </c>
      <c r="B696" s="3" t="s">
        <v>198</v>
      </c>
      <c r="C696" s="190">
        <v>47</v>
      </c>
      <c r="D696" s="202">
        <v>17317.22</v>
      </c>
      <c r="E696" s="96">
        <v>24711.67</v>
      </c>
      <c r="F696" s="91" t="s">
        <v>100</v>
      </c>
      <c r="G696" s="96">
        <v>42028.89</v>
      </c>
      <c r="H696" s="94">
        <v>45428</v>
      </c>
      <c r="J696" s="32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3">
        <f t="shared" si="32"/>
        <v>17317.22</v>
      </c>
    </row>
    <row r="697" spans="1:14" ht="15" customHeight="1" thickBot="1">
      <c r="A697" s="11" t="str">
        <f t="shared" si="34"/>
        <v>N006554 47</v>
      </c>
      <c r="B697" s="3" t="s">
        <v>198</v>
      </c>
      <c r="C697" s="192"/>
      <c r="D697" s="203"/>
      <c r="E697" s="96">
        <v>24711.67</v>
      </c>
      <c r="F697" s="91">
        <v>423.09</v>
      </c>
      <c r="G697" s="96">
        <v>42451.98</v>
      </c>
      <c r="H697" s="94">
        <v>45438</v>
      </c>
      <c r="J697" s="32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3">
        <f t="shared" si="32"/>
        <v>17317.22</v>
      </c>
    </row>
    <row r="698" spans="1:14" ht="15" customHeight="1" thickBot="1">
      <c r="A698" s="11" t="str">
        <f t="shared" si="34"/>
        <v>N006554 48</v>
      </c>
      <c r="B698" s="3" t="s">
        <v>198</v>
      </c>
      <c r="C698" s="190">
        <v>48</v>
      </c>
      <c r="D698" s="202">
        <v>17317.22</v>
      </c>
      <c r="E698" s="96">
        <v>25248.51</v>
      </c>
      <c r="F698" s="91" t="s">
        <v>100</v>
      </c>
      <c r="G698" s="96">
        <v>42565.73</v>
      </c>
      <c r="H698" s="94">
        <v>45459</v>
      </c>
      <c r="J698" s="32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3">
        <f t="shared" si="32"/>
        <v>17317.22</v>
      </c>
    </row>
    <row r="699" spans="1:14" ht="15" customHeight="1" thickBot="1">
      <c r="A699" s="11" t="str">
        <f t="shared" si="34"/>
        <v>N006554 48</v>
      </c>
      <c r="B699" s="3" t="s">
        <v>198</v>
      </c>
      <c r="C699" s="192"/>
      <c r="D699" s="203"/>
      <c r="E699" s="96">
        <v>25248.51</v>
      </c>
      <c r="F699" s="91">
        <v>428.49</v>
      </c>
      <c r="G699" s="96">
        <v>42994.22</v>
      </c>
      <c r="H699" s="94">
        <v>45469</v>
      </c>
      <c r="J699" s="32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3">
        <f t="shared" si="32"/>
        <v>17317.22</v>
      </c>
    </row>
    <row r="700" spans="1:14" ht="15" customHeight="1" thickBot="1">
      <c r="A700" s="11" t="str">
        <f t="shared" si="34"/>
        <v>N006554 49</v>
      </c>
      <c r="B700" s="3" t="s">
        <v>198</v>
      </c>
      <c r="C700" s="190">
        <v>49</v>
      </c>
      <c r="D700" s="202">
        <v>17317.22</v>
      </c>
      <c r="E700" s="96">
        <v>25750.71</v>
      </c>
      <c r="F700" s="91" t="s">
        <v>100</v>
      </c>
      <c r="G700" s="96">
        <v>43067.93</v>
      </c>
      <c r="H700" s="94">
        <v>45489</v>
      </c>
      <c r="J700" s="32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3">
        <f t="shared" si="32"/>
        <v>17317.22</v>
      </c>
    </row>
    <row r="701" spans="1:14" ht="15" customHeight="1" thickBot="1">
      <c r="A701" s="11" t="str">
        <f t="shared" si="34"/>
        <v>N006554 49</v>
      </c>
      <c r="B701" s="3" t="s">
        <v>198</v>
      </c>
      <c r="C701" s="192"/>
      <c r="D701" s="203"/>
      <c r="E701" s="96">
        <v>25750.71</v>
      </c>
      <c r="F701" s="91">
        <v>433.55</v>
      </c>
      <c r="G701" s="96">
        <v>43501.48</v>
      </c>
      <c r="H701" s="94">
        <v>45499</v>
      </c>
      <c r="J701" s="32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3">
        <f t="shared" si="32"/>
        <v>17317.22</v>
      </c>
    </row>
    <row r="702" spans="1:14" ht="15" customHeight="1" thickBot="1">
      <c r="A702" s="11" t="str">
        <f t="shared" si="34"/>
        <v>N006554 50</v>
      </c>
      <c r="B702" s="3" t="s">
        <v>198</v>
      </c>
      <c r="C702" s="190">
        <v>50</v>
      </c>
      <c r="D702" s="202">
        <v>17317.22</v>
      </c>
      <c r="E702" s="96">
        <v>26287.54</v>
      </c>
      <c r="F702" s="91" t="s">
        <v>100</v>
      </c>
      <c r="G702" s="96">
        <v>43604.76</v>
      </c>
      <c r="H702" s="94">
        <v>45520</v>
      </c>
      <c r="J702" s="32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3">
        <f t="shared" si="32"/>
        <v>17317.22</v>
      </c>
    </row>
    <row r="703" spans="1:14" ht="15" customHeight="1" thickBot="1">
      <c r="A703" s="11" t="str">
        <f t="shared" si="34"/>
        <v>N006554 50</v>
      </c>
      <c r="B703" s="3" t="s">
        <v>198</v>
      </c>
      <c r="C703" s="192"/>
      <c r="D703" s="203"/>
      <c r="E703" s="96">
        <v>26287.54</v>
      </c>
      <c r="F703" s="91">
        <v>438.96</v>
      </c>
      <c r="G703" s="96">
        <v>44043.72</v>
      </c>
      <c r="H703" s="94">
        <v>45530</v>
      </c>
      <c r="J703" s="32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3">
        <f t="shared" si="32"/>
        <v>17317.22</v>
      </c>
    </row>
    <row r="704" spans="1:14" ht="15" customHeight="1" thickBot="1">
      <c r="A704" s="11" t="str">
        <f t="shared" si="34"/>
        <v>N006554 51</v>
      </c>
      <c r="B704" s="3" t="s">
        <v>198</v>
      </c>
      <c r="C704" s="190">
        <v>51</v>
      </c>
      <c r="D704" s="202">
        <v>17317.22</v>
      </c>
      <c r="E704" s="96">
        <v>26807.06</v>
      </c>
      <c r="F704" s="91" t="s">
        <v>100</v>
      </c>
      <c r="G704" s="96">
        <v>44124.28</v>
      </c>
      <c r="H704" s="94">
        <v>45551</v>
      </c>
      <c r="J704" s="32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3">
        <f t="shared" si="32"/>
        <v>17317.22</v>
      </c>
    </row>
    <row r="705" spans="1:14" ht="15" customHeight="1" thickBot="1">
      <c r="A705" s="11" t="str">
        <f t="shared" si="34"/>
        <v>N006554 51</v>
      </c>
      <c r="B705" s="3" t="s">
        <v>198</v>
      </c>
      <c r="C705" s="192"/>
      <c r="D705" s="203"/>
      <c r="E705" s="96">
        <v>26807.06</v>
      </c>
      <c r="F705" s="91">
        <v>444.19</v>
      </c>
      <c r="G705" s="96">
        <v>44568.47</v>
      </c>
      <c r="H705" s="94">
        <v>45561</v>
      </c>
      <c r="J705" s="32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3">
        <f t="shared" si="32"/>
        <v>17317.22</v>
      </c>
    </row>
    <row r="706" spans="1:14" ht="15" customHeight="1" thickBot="1">
      <c r="A706" s="11" t="str">
        <f t="shared" si="34"/>
        <v>N006554 52</v>
      </c>
      <c r="B706" s="3" t="s">
        <v>198</v>
      </c>
      <c r="C706" s="190">
        <v>52</v>
      </c>
      <c r="D706" s="202">
        <v>17317.22</v>
      </c>
      <c r="E706" s="96">
        <v>27309.25</v>
      </c>
      <c r="F706" s="91" t="s">
        <v>100</v>
      </c>
      <c r="G706" s="96">
        <v>44626.47</v>
      </c>
      <c r="H706" s="94">
        <v>45581</v>
      </c>
      <c r="J706" s="32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3">
        <f t="shared" si="32"/>
        <v>17317.22</v>
      </c>
    </row>
    <row r="707" spans="1:14" ht="15" customHeight="1" thickBot="1">
      <c r="A707" s="11" t="str">
        <f t="shared" si="34"/>
        <v>N006554 52</v>
      </c>
      <c r="B707" s="3" t="s">
        <v>198</v>
      </c>
      <c r="C707" s="192"/>
      <c r="D707" s="203"/>
      <c r="E707" s="96">
        <v>27309.25</v>
      </c>
      <c r="F707" s="91">
        <v>449.24</v>
      </c>
      <c r="G707" s="96">
        <v>45075.71</v>
      </c>
      <c r="H707" s="94">
        <v>45591</v>
      </c>
      <c r="J707" s="32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3">
        <f t="shared" si="32"/>
        <v>17317.22</v>
      </c>
    </row>
    <row r="708" spans="1:14" ht="15" customHeight="1" thickBot="1">
      <c r="A708" s="11" t="str">
        <f t="shared" si="34"/>
        <v>N006554 53</v>
      </c>
      <c r="B708" s="3" t="s">
        <v>198</v>
      </c>
      <c r="C708" s="190">
        <v>53</v>
      </c>
      <c r="D708" s="202">
        <v>17317.22</v>
      </c>
      <c r="E708" s="96">
        <v>27846.09</v>
      </c>
      <c r="F708" s="91" t="s">
        <v>100</v>
      </c>
      <c r="G708" s="96">
        <v>45163.31</v>
      </c>
      <c r="H708" s="94">
        <v>45612</v>
      </c>
      <c r="J708" s="32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3">
        <f t="shared" ref="N708:N771" si="35">IF(D708=0,D707,D708)</f>
        <v>17317.22</v>
      </c>
    </row>
    <row r="709" spans="1:14" ht="15" customHeight="1" thickBot="1">
      <c r="A709" s="11" t="str">
        <f t="shared" si="34"/>
        <v>N006554 53</v>
      </c>
      <c r="B709" s="3" t="s">
        <v>198</v>
      </c>
      <c r="C709" s="192"/>
      <c r="D709" s="203"/>
      <c r="E709" s="96">
        <v>27846.09</v>
      </c>
      <c r="F709" s="91">
        <v>454.64</v>
      </c>
      <c r="G709" s="96">
        <v>45617.95</v>
      </c>
      <c r="H709" s="94">
        <v>45622</v>
      </c>
      <c r="J709" s="32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3">
        <f t="shared" si="35"/>
        <v>17317.22</v>
      </c>
    </row>
    <row r="710" spans="1:14" ht="15" customHeight="1" thickBot="1">
      <c r="A710" s="11" t="str">
        <f t="shared" si="34"/>
        <v>N006554 54</v>
      </c>
      <c r="B710" s="3" t="s">
        <v>198</v>
      </c>
      <c r="C710" s="190">
        <v>54</v>
      </c>
      <c r="D710" s="202">
        <v>17317.22</v>
      </c>
      <c r="E710" s="96">
        <v>28348.29</v>
      </c>
      <c r="F710" s="91" t="s">
        <v>100</v>
      </c>
      <c r="G710" s="96">
        <v>45665.51</v>
      </c>
      <c r="H710" s="94">
        <v>45642</v>
      </c>
      <c r="J710" s="32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3">
        <f t="shared" si="35"/>
        <v>17317.22</v>
      </c>
    </row>
    <row r="711" spans="1:14" ht="15" customHeight="1" thickBot="1">
      <c r="A711" s="11" t="str">
        <f t="shared" si="34"/>
        <v>N006554 54</v>
      </c>
      <c r="B711" s="3" t="s">
        <v>198</v>
      </c>
      <c r="C711" s="192"/>
      <c r="D711" s="203"/>
      <c r="E711" s="96">
        <v>28348.29</v>
      </c>
      <c r="F711" s="91">
        <v>459.7</v>
      </c>
      <c r="G711" s="96">
        <v>46125.21</v>
      </c>
      <c r="H711" s="94">
        <v>45652</v>
      </c>
      <c r="J711" s="32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3">
        <f t="shared" si="35"/>
        <v>17317.22</v>
      </c>
    </row>
    <row r="712" spans="1:14" ht="15" customHeight="1" thickBot="1">
      <c r="A712" s="11" t="str">
        <f t="shared" si="34"/>
        <v>N006554 55</v>
      </c>
      <c r="B712" s="3" t="s">
        <v>198</v>
      </c>
      <c r="C712" s="190">
        <v>55</v>
      </c>
      <c r="D712" s="202">
        <v>17317.22</v>
      </c>
      <c r="E712" s="96">
        <v>28885.119999999999</v>
      </c>
      <c r="F712" s="91" t="s">
        <v>100</v>
      </c>
      <c r="G712" s="96">
        <v>46202.34</v>
      </c>
      <c r="H712" s="94">
        <v>45673</v>
      </c>
      <c r="J712" s="32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3">
        <f t="shared" si="35"/>
        <v>17317.22</v>
      </c>
    </row>
    <row r="713" spans="1:14" ht="15" customHeight="1" thickBot="1">
      <c r="A713" s="11" t="str">
        <f t="shared" si="34"/>
        <v>N006554 55</v>
      </c>
      <c r="B713" s="3" t="s">
        <v>198</v>
      </c>
      <c r="C713" s="192"/>
      <c r="D713" s="203"/>
      <c r="E713" s="96">
        <v>28885.119999999999</v>
      </c>
      <c r="F713" s="91">
        <v>465.11</v>
      </c>
      <c r="G713" s="96">
        <v>46667.45</v>
      </c>
      <c r="H713" s="94">
        <v>45683</v>
      </c>
      <c r="J713" s="32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3">
        <f t="shared" si="35"/>
        <v>17317.22</v>
      </c>
    </row>
    <row r="714" spans="1:14" ht="15" customHeight="1" thickBot="1">
      <c r="A714" s="11" t="str">
        <f t="shared" si="34"/>
        <v>N006554 56</v>
      </c>
      <c r="B714" s="3" t="s">
        <v>198</v>
      </c>
      <c r="C714" s="190">
        <v>56</v>
      </c>
      <c r="D714" s="202">
        <v>17317.22</v>
      </c>
      <c r="E714" s="96">
        <v>29404.639999999999</v>
      </c>
      <c r="F714" s="91" t="s">
        <v>100</v>
      </c>
      <c r="G714" s="96">
        <v>46721.86</v>
      </c>
      <c r="H714" s="94">
        <v>45704</v>
      </c>
      <c r="J714" s="32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3">
        <f t="shared" si="35"/>
        <v>17317.22</v>
      </c>
    </row>
    <row r="715" spans="1:14" ht="15" customHeight="1" thickBot="1">
      <c r="A715" s="11" t="str">
        <f t="shared" si="34"/>
        <v>N006554 56</v>
      </c>
      <c r="B715" s="3" t="s">
        <v>198</v>
      </c>
      <c r="C715" s="192"/>
      <c r="D715" s="203"/>
      <c r="E715" s="96">
        <v>29404.639999999999</v>
      </c>
      <c r="F715" s="91">
        <v>470.33</v>
      </c>
      <c r="G715" s="96">
        <v>47192.19</v>
      </c>
      <c r="H715" s="94">
        <v>45714</v>
      </c>
      <c r="J715" s="32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3">
        <f t="shared" si="35"/>
        <v>17317.22</v>
      </c>
    </row>
    <row r="716" spans="1:14" ht="15" customHeight="1" thickBot="1">
      <c r="A716" s="11" t="str">
        <f t="shared" si="34"/>
        <v>N006554 57</v>
      </c>
      <c r="B716" s="3" t="s">
        <v>198</v>
      </c>
      <c r="C716" s="190">
        <v>57</v>
      </c>
      <c r="D716" s="202">
        <v>17317.22</v>
      </c>
      <c r="E716" s="96">
        <v>29889.52</v>
      </c>
      <c r="F716" s="91" t="s">
        <v>100</v>
      </c>
      <c r="G716" s="96">
        <v>47206.74</v>
      </c>
      <c r="H716" s="94">
        <v>45732</v>
      </c>
      <c r="J716" s="32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3">
        <f t="shared" si="35"/>
        <v>17317.22</v>
      </c>
    </row>
    <row r="717" spans="1:14" ht="15" customHeight="1" thickBot="1">
      <c r="A717" s="11" t="str">
        <f t="shared" si="34"/>
        <v>N006554 57</v>
      </c>
      <c r="B717" s="3" t="s">
        <v>198</v>
      </c>
      <c r="C717" s="192"/>
      <c r="D717" s="203"/>
      <c r="E717" s="96">
        <v>29889.52</v>
      </c>
      <c r="F717" s="91">
        <v>475.22</v>
      </c>
      <c r="G717" s="96">
        <v>47681.96</v>
      </c>
      <c r="H717" s="94">
        <v>45742</v>
      </c>
      <c r="J717" s="32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3">
        <f t="shared" si="35"/>
        <v>17317.22</v>
      </c>
    </row>
    <row r="718" spans="1:14" ht="15" customHeight="1" thickBot="1">
      <c r="A718" s="11" t="str">
        <f t="shared" si="34"/>
        <v>N006554 58</v>
      </c>
      <c r="B718" s="3" t="s">
        <v>198</v>
      </c>
      <c r="C718" s="190">
        <v>58</v>
      </c>
      <c r="D718" s="202">
        <v>17317.22</v>
      </c>
      <c r="E718" s="96">
        <v>30443.68</v>
      </c>
      <c r="F718" s="91" t="s">
        <v>100</v>
      </c>
      <c r="G718" s="96">
        <v>47760.9</v>
      </c>
      <c r="H718" s="94">
        <v>45763</v>
      </c>
      <c r="J718" s="32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3">
        <f t="shared" si="35"/>
        <v>17317.22</v>
      </c>
    </row>
    <row r="719" spans="1:14" ht="15" customHeight="1" thickBot="1">
      <c r="A719" s="11" t="str">
        <f t="shared" si="34"/>
        <v>N006554 58</v>
      </c>
      <c r="B719" s="3" t="s">
        <v>198</v>
      </c>
      <c r="C719" s="192"/>
      <c r="D719" s="203"/>
      <c r="E719" s="96">
        <v>30443.68</v>
      </c>
      <c r="F719" s="91">
        <v>480.79</v>
      </c>
      <c r="G719" s="96">
        <v>48241.69</v>
      </c>
      <c r="H719" s="94">
        <v>45773</v>
      </c>
      <c r="J719" s="32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3">
        <f t="shared" si="35"/>
        <v>17317.22</v>
      </c>
    </row>
    <row r="720" spans="1:14" ht="15" customHeight="1" thickBot="1">
      <c r="A720" s="11" t="str">
        <f t="shared" si="34"/>
        <v>N006554 59</v>
      </c>
      <c r="B720" s="3" t="s">
        <v>198</v>
      </c>
      <c r="C720" s="190">
        <v>59</v>
      </c>
      <c r="D720" s="202">
        <v>17317.22</v>
      </c>
      <c r="E720" s="96">
        <v>30945.87</v>
      </c>
      <c r="F720" s="91" t="s">
        <v>100</v>
      </c>
      <c r="G720" s="96">
        <v>48263.09</v>
      </c>
      <c r="H720" s="94">
        <v>45793</v>
      </c>
      <c r="J720" s="32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3">
        <f t="shared" si="35"/>
        <v>17317.22</v>
      </c>
    </row>
    <row r="721" spans="1:14" ht="15" customHeight="1" thickBot="1">
      <c r="A721" s="11" t="str">
        <f t="shared" si="34"/>
        <v>N006554 59</v>
      </c>
      <c r="B721" s="3" t="s">
        <v>198</v>
      </c>
      <c r="C721" s="192"/>
      <c r="D721" s="203"/>
      <c r="E721" s="96">
        <v>30945.87</v>
      </c>
      <c r="F721" s="91">
        <v>485.85</v>
      </c>
      <c r="G721" s="96">
        <v>48748.94</v>
      </c>
      <c r="H721" s="94">
        <v>45803</v>
      </c>
      <c r="J721" s="32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3">
        <f t="shared" si="35"/>
        <v>17317.22</v>
      </c>
    </row>
    <row r="722" spans="1:14" ht="15" customHeight="1" thickBot="1">
      <c r="A722" s="11" t="str">
        <f t="shared" si="34"/>
        <v>N006554 60</v>
      </c>
      <c r="B722" s="3" t="s">
        <v>198</v>
      </c>
      <c r="C722" s="190">
        <v>60</v>
      </c>
      <c r="D722" s="202">
        <v>17317.22</v>
      </c>
      <c r="E722" s="96">
        <v>31482.7</v>
      </c>
      <c r="F722" s="91" t="s">
        <v>100</v>
      </c>
      <c r="G722" s="96">
        <v>48799.92</v>
      </c>
      <c r="H722" s="94">
        <v>45824</v>
      </c>
      <c r="J722" s="32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3">
        <f t="shared" si="35"/>
        <v>17317.22</v>
      </c>
    </row>
    <row r="723" spans="1:14" ht="15" customHeight="1" thickBot="1">
      <c r="A723" s="11" t="str">
        <f t="shared" si="34"/>
        <v>N006554 60</v>
      </c>
      <c r="B723" s="3" t="s">
        <v>198</v>
      </c>
      <c r="C723" s="192"/>
      <c r="D723" s="203"/>
      <c r="E723" s="96">
        <v>31482.7</v>
      </c>
      <c r="F723" s="91">
        <v>491.25</v>
      </c>
      <c r="G723" s="96">
        <v>49291.17</v>
      </c>
      <c r="H723" s="94">
        <v>45834</v>
      </c>
      <c r="J723" s="32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3">
        <f t="shared" si="35"/>
        <v>17317.22</v>
      </c>
    </row>
    <row r="724" spans="1:14" ht="15" customHeight="1" thickBot="1">
      <c r="A724" s="11" t="str">
        <f t="shared" si="34"/>
        <v>N006554 61</v>
      </c>
      <c r="B724" s="3" t="s">
        <v>198</v>
      </c>
      <c r="C724" s="190">
        <v>61</v>
      </c>
      <c r="D724" s="202">
        <v>17317.22</v>
      </c>
      <c r="E724" s="96">
        <v>31984.91</v>
      </c>
      <c r="F724" s="91" t="s">
        <v>100</v>
      </c>
      <c r="G724" s="96">
        <v>49302.13</v>
      </c>
      <c r="H724" s="94">
        <v>45854</v>
      </c>
      <c r="J724" s="32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3">
        <f t="shared" si="35"/>
        <v>17317.22</v>
      </c>
    </row>
    <row r="725" spans="1:14" ht="15" customHeight="1" thickBot="1">
      <c r="A725" s="11" t="str">
        <f t="shared" si="34"/>
        <v>N006554 61</v>
      </c>
      <c r="B725" s="3" t="s">
        <v>198</v>
      </c>
      <c r="C725" s="192"/>
      <c r="D725" s="203"/>
      <c r="E725" s="96">
        <v>31984.91</v>
      </c>
      <c r="F725" s="91">
        <v>496.3</v>
      </c>
      <c r="G725" s="96">
        <v>49798.43</v>
      </c>
      <c r="H725" s="94">
        <v>45864</v>
      </c>
      <c r="J725" s="32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3">
        <f t="shared" si="35"/>
        <v>17317.22</v>
      </c>
    </row>
    <row r="726" spans="1:14" ht="15" customHeight="1" thickBot="1">
      <c r="A726" s="11" t="str">
        <f t="shared" si="34"/>
        <v>N006554 62</v>
      </c>
      <c r="B726" s="3" t="s">
        <v>198</v>
      </c>
      <c r="C726" s="190">
        <v>62</v>
      </c>
      <c r="D726" s="202">
        <v>17317.22</v>
      </c>
      <c r="E726" s="96">
        <v>32521.73</v>
      </c>
      <c r="F726" s="91" t="s">
        <v>100</v>
      </c>
      <c r="G726" s="96">
        <v>49838.95</v>
      </c>
      <c r="H726" s="94">
        <v>45885</v>
      </c>
      <c r="J726" s="32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3">
        <f t="shared" si="35"/>
        <v>17317.22</v>
      </c>
    </row>
    <row r="727" spans="1:14" ht="15" customHeight="1" thickBot="1">
      <c r="A727" s="11" t="str">
        <f t="shared" si="34"/>
        <v>N006554 62</v>
      </c>
      <c r="B727" s="3" t="s">
        <v>198</v>
      </c>
      <c r="C727" s="192"/>
      <c r="D727" s="203"/>
      <c r="E727" s="96">
        <v>32521.73</v>
      </c>
      <c r="F727" s="91">
        <v>501.71</v>
      </c>
      <c r="G727" s="96">
        <v>50340.66</v>
      </c>
      <c r="H727" s="94">
        <v>45895</v>
      </c>
      <c r="J727" s="32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3">
        <f t="shared" si="35"/>
        <v>17317.22</v>
      </c>
    </row>
    <row r="728" spans="1:14" ht="15" customHeight="1" thickBot="1">
      <c r="A728" s="11" t="str">
        <f t="shared" si="34"/>
        <v>N006554 63</v>
      </c>
      <c r="B728" s="3" t="s">
        <v>198</v>
      </c>
      <c r="C728" s="190">
        <v>63</v>
      </c>
      <c r="D728" s="202">
        <v>17317.22</v>
      </c>
      <c r="E728" s="96">
        <v>33041.26</v>
      </c>
      <c r="F728" s="91" t="s">
        <v>100</v>
      </c>
      <c r="G728" s="96">
        <v>50358.48</v>
      </c>
      <c r="H728" s="94">
        <v>45916</v>
      </c>
      <c r="J728" s="32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3">
        <f t="shared" si="35"/>
        <v>17317.22</v>
      </c>
    </row>
    <row r="729" spans="1:14" ht="15" customHeight="1" thickBot="1">
      <c r="A729" s="11" t="str">
        <f t="shared" si="34"/>
        <v>N006554 63</v>
      </c>
      <c r="B729" s="3" t="s">
        <v>198</v>
      </c>
      <c r="C729" s="192"/>
      <c r="D729" s="203"/>
      <c r="E729" s="96">
        <v>33041.26</v>
      </c>
      <c r="F729" s="91">
        <v>506.95</v>
      </c>
      <c r="G729" s="96">
        <v>50865.43</v>
      </c>
      <c r="H729" s="94">
        <v>45926</v>
      </c>
      <c r="J729" s="32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3">
        <f t="shared" si="35"/>
        <v>17317.22</v>
      </c>
    </row>
    <row r="730" spans="1:14" ht="15" customHeight="1" thickBot="1">
      <c r="A730" s="11" t="str">
        <f t="shared" si="34"/>
        <v>N006554 64</v>
      </c>
      <c r="B730" s="3" t="s">
        <v>198</v>
      </c>
      <c r="C730" s="190">
        <v>64</v>
      </c>
      <c r="D730" s="202">
        <v>17317.22</v>
      </c>
      <c r="E730" s="96">
        <v>33543.449999999997</v>
      </c>
      <c r="F730" s="91" t="s">
        <v>100</v>
      </c>
      <c r="G730" s="96">
        <v>50860.67</v>
      </c>
      <c r="H730" s="94">
        <v>45946</v>
      </c>
      <c r="J730" s="32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3">
        <f t="shared" si="35"/>
        <v>17317.22</v>
      </c>
    </row>
    <row r="731" spans="1:14" ht="15" customHeight="1" thickBot="1">
      <c r="A731" s="11" t="str">
        <f t="shared" si="34"/>
        <v>N006554 64</v>
      </c>
      <c r="B731" s="3" t="s">
        <v>198</v>
      </c>
      <c r="C731" s="192"/>
      <c r="D731" s="203"/>
      <c r="E731" s="96">
        <v>33543.449999999997</v>
      </c>
      <c r="F731" s="91">
        <v>512</v>
      </c>
      <c r="G731" s="96">
        <v>51372.67</v>
      </c>
      <c r="H731" s="94">
        <v>45956</v>
      </c>
      <c r="J731" s="32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3">
        <f t="shared" si="35"/>
        <v>17317.22</v>
      </c>
    </row>
    <row r="732" spans="1:14" ht="15" customHeight="1" thickBot="1">
      <c r="A732" s="11" t="str">
        <f t="shared" si="34"/>
        <v>N006554 65</v>
      </c>
      <c r="B732" s="3" t="s">
        <v>198</v>
      </c>
      <c r="C732" s="190">
        <v>65</v>
      </c>
      <c r="D732" s="202">
        <v>17317.22</v>
      </c>
      <c r="E732" s="96">
        <v>34080.29</v>
      </c>
      <c r="F732" s="91" t="s">
        <v>100</v>
      </c>
      <c r="G732" s="96">
        <v>51397.51</v>
      </c>
      <c r="H732" s="94">
        <v>45977</v>
      </c>
      <c r="J732" s="32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3">
        <f t="shared" si="35"/>
        <v>17317.22</v>
      </c>
    </row>
    <row r="733" spans="1:14" ht="15" customHeight="1" thickBot="1">
      <c r="A733" s="11" t="str">
        <f t="shared" si="34"/>
        <v>N006554 65</v>
      </c>
      <c r="B733" s="3" t="s">
        <v>198</v>
      </c>
      <c r="C733" s="192"/>
      <c r="D733" s="203"/>
      <c r="E733" s="96">
        <v>34080.29</v>
      </c>
      <c r="F733" s="91">
        <v>517.4</v>
      </c>
      <c r="G733" s="96">
        <v>51914.91</v>
      </c>
      <c r="H733" s="94">
        <v>45987</v>
      </c>
      <c r="J733" s="32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3">
        <f t="shared" si="35"/>
        <v>17317.22</v>
      </c>
    </row>
    <row r="734" spans="1:14" ht="15" customHeight="1" thickBot="1">
      <c r="A734" s="11" t="str">
        <f t="shared" si="34"/>
        <v>N006554 66</v>
      </c>
      <c r="B734" s="3" t="s">
        <v>198</v>
      </c>
      <c r="C734" s="190">
        <v>66</v>
      </c>
      <c r="D734" s="202">
        <v>17317.22</v>
      </c>
      <c r="E734" s="96">
        <v>34582.49</v>
      </c>
      <c r="F734" s="91" t="s">
        <v>100</v>
      </c>
      <c r="G734" s="96">
        <v>51899.71</v>
      </c>
      <c r="H734" s="94">
        <v>46007</v>
      </c>
      <c r="J734" s="32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3">
        <f t="shared" si="35"/>
        <v>17317.22</v>
      </c>
    </row>
    <row r="735" spans="1:14" ht="15" customHeight="1" thickBot="1">
      <c r="A735" s="11" t="str">
        <f t="shared" si="34"/>
        <v>N006554 66</v>
      </c>
      <c r="B735" s="3" t="s">
        <v>198</v>
      </c>
      <c r="C735" s="192"/>
      <c r="D735" s="203"/>
      <c r="E735" s="96">
        <v>34582.49</v>
      </c>
      <c r="F735" s="91">
        <v>522.45000000000005</v>
      </c>
      <c r="G735" s="96">
        <v>52422.16</v>
      </c>
      <c r="H735" s="94">
        <v>46017</v>
      </c>
      <c r="J735" s="32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3">
        <f t="shared" si="35"/>
        <v>17317.22</v>
      </c>
    </row>
    <row r="736" spans="1:14" ht="15" customHeight="1" thickBot="1">
      <c r="A736" s="11" t="str">
        <f t="shared" si="34"/>
        <v>N006554 67</v>
      </c>
      <c r="B736" s="3" t="s">
        <v>198</v>
      </c>
      <c r="C736" s="190">
        <v>67</v>
      </c>
      <c r="D736" s="202">
        <v>17317.22</v>
      </c>
      <c r="E736" s="96">
        <v>35119.32</v>
      </c>
      <c r="F736" s="91" t="s">
        <v>100</v>
      </c>
      <c r="G736" s="96">
        <v>52436.54</v>
      </c>
      <c r="H736" s="94">
        <v>46038</v>
      </c>
      <c r="J736" s="32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3">
        <f t="shared" si="35"/>
        <v>17317.22</v>
      </c>
    </row>
    <row r="737" spans="1:14" ht="15" customHeight="1" thickBot="1">
      <c r="A737" s="11" t="str">
        <f t="shared" si="34"/>
        <v>N006554 67</v>
      </c>
      <c r="B737" s="3" t="s">
        <v>198</v>
      </c>
      <c r="C737" s="192"/>
      <c r="D737" s="203"/>
      <c r="E737" s="96">
        <v>35119.32</v>
      </c>
      <c r="F737" s="91">
        <v>527.86</v>
      </c>
      <c r="G737" s="96">
        <v>52964.4</v>
      </c>
      <c r="H737" s="94">
        <v>46048</v>
      </c>
      <c r="J737" s="32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3">
        <f t="shared" si="35"/>
        <v>17317.22</v>
      </c>
    </row>
    <row r="738" spans="1:14" ht="15" customHeight="1" thickBot="1">
      <c r="A738" s="11" t="str">
        <f t="shared" si="34"/>
        <v>N006554 68</v>
      </c>
      <c r="B738" s="3" t="s">
        <v>198</v>
      </c>
      <c r="C738" s="190">
        <v>68</v>
      </c>
      <c r="D738" s="202">
        <v>17317.22</v>
      </c>
      <c r="E738" s="96">
        <v>35638.83</v>
      </c>
      <c r="F738" s="91" t="s">
        <v>100</v>
      </c>
      <c r="G738" s="96">
        <v>52956.05</v>
      </c>
      <c r="H738" s="94">
        <v>46069</v>
      </c>
      <c r="J738" s="32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3">
        <f t="shared" si="35"/>
        <v>17317.22</v>
      </c>
    </row>
    <row r="739" spans="1:14" ht="15" customHeight="1" thickBot="1">
      <c r="A739" s="11" t="str">
        <f t="shared" si="34"/>
        <v>N006554 68</v>
      </c>
      <c r="B739" s="3" t="s">
        <v>198</v>
      </c>
      <c r="C739" s="192"/>
      <c r="D739" s="203"/>
      <c r="E739" s="96">
        <v>35638.83</v>
      </c>
      <c r="F739" s="91">
        <v>533.09</v>
      </c>
      <c r="G739" s="96">
        <v>53489.14</v>
      </c>
      <c r="H739" s="94">
        <v>46079</v>
      </c>
      <c r="J739" s="32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3">
        <f t="shared" si="35"/>
        <v>17317.22</v>
      </c>
    </row>
    <row r="740" spans="1:14" ht="15" customHeight="1" thickBot="1">
      <c r="A740" s="11" t="str">
        <f t="shared" si="34"/>
        <v>N006554 69</v>
      </c>
      <c r="B740" s="3" t="s">
        <v>198</v>
      </c>
      <c r="C740" s="190">
        <v>69</v>
      </c>
      <c r="D740" s="202">
        <v>17317.22</v>
      </c>
      <c r="E740" s="96">
        <v>36123.72</v>
      </c>
      <c r="F740" s="91" t="s">
        <v>100</v>
      </c>
      <c r="G740" s="96">
        <v>53440.94</v>
      </c>
      <c r="H740" s="94">
        <v>46097</v>
      </c>
      <c r="J740" s="32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3">
        <f t="shared" si="35"/>
        <v>17317.22</v>
      </c>
    </row>
    <row r="741" spans="1:14" ht="15" customHeight="1" thickBot="1">
      <c r="A741" s="11" t="str">
        <f t="shared" si="34"/>
        <v>N006554 69</v>
      </c>
      <c r="B741" s="3" t="s">
        <v>198</v>
      </c>
      <c r="C741" s="192"/>
      <c r="D741" s="203"/>
      <c r="E741" s="96">
        <v>36123.72</v>
      </c>
      <c r="F741" s="91">
        <v>537.97</v>
      </c>
      <c r="G741" s="96">
        <v>53978.91</v>
      </c>
      <c r="H741" s="94">
        <v>46107</v>
      </c>
      <c r="J741" s="32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3">
        <f t="shared" si="35"/>
        <v>17317.22</v>
      </c>
    </row>
    <row r="742" spans="1:14" ht="15" customHeight="1" thickBot="1">
      <c r="A742" s="11" t="str">
        <f t="shared" si="34"/>
        <v>N006554 70</v>
      </c>
      <c r="B742" s="3" t="s">
        <v>198</v>
      </c>
      <c r="C742" s="190">
        <v>70</v>
      </c>
      <c r="D742" s="202">
        <v>17317.22</v>
      </c>
      <c r="E742" s="96">
        <v>36677.870000000003</v>
      </c>
      <c r="F742" s="91" t="s">
        <v>100</v>
      </c>
      <c r="G742" s="96">
        <v>53995.09</v>
      </c>
      <c r="H742" s="94">
        <v>46128</v>
      </c>
      <c r="J742" s="32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3">
        <f t="shared" si="35"/>
        <v>17317.22</v>
      </c>
    </row>
    <row r="743" spans="1:14" ht="15" customHeight="1" thickBot="1">
      <c r="A743" s="11" t="str">
        <f t="shared" si="34"/>
        <v>N006554 70</v>
      </c>
      <c r="B743" s="3" t="s">
        <v>198</v>
      </c>
      <c r="C743" s="192"/>
      <c r="D743" s="203"/>
      <c r="E743" s="96">
        <v>36677.870000000003</v>
      </c>
      <c r="F743" s="91">
        <v>543.54999999999995</v>
      </c>
      <c r="G743" s="96">
        <v>54538.64</v>
      </c>
      <c r="H743" s="94">
        <v>46138</v>
      </c>
      <c r="J743" s="32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3">
        <f t="shared" si="35"/>
        <v>17317.22</v>
      </c>
    </row>
    <row r="744" spans="1:14" ht="15" customHeight="1" thickBot="1">
      <c r="A744" s="11" t="str">
        <f t="shared" si="34"/>
        <v>N006554 71</v>
      </c>
      <c r="B744" s="3" t="s">
        <v>198</v>
      </c>
      <c r="C744" s="190">
        <v>71</v>
      </c>
      <c r="D744" s="202">
        <v>17317.22</v>
      </c>
      <c r="E744" s="96">
        <v>37180.080000000002</v>
      </c>
      <c r="F744" s="91" t="s">
        <v>100</v>
      </c>
      <c r="G744" s="96">
        <v>54497.3</v>
      </c>
      <c r="H744" s="94">
        <v>46158</v>
      </c>
      <c r="J744" s="32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3">
        <f t="shared" si="35"/>
        <v>17317.22</v>
      </c>
    </row>
    <row r="745" spans="1:14" ht="15" customHeight="1" thickBot="1">
      <c r="A745" s="11" t="str">
        <f t="shared" si="34"/>
        <v>N006554 71</v>
      </c>
      <c r="B745" s="3" t="s">
        <v>198</v>
      </c>
      <c r="C745" s="192"/>
      <c r="D745" s="203"/>
      <c r="E745" s="96">
        <v>37180.080000000002</v>
      </c>
      <c r="F745" s="91">
        <v>548.61</v>
      </c>
      <c r="G745" s="96">
        <v>55045.91</v>
      </c>
      <c r="H745" s="94">
        <v>46168</v>
      </c>
      <c r="J745" s="32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3">
        <f t="shared" si="35"/>
        <v>17317.22</v>
      </c>
    </row>
    <row r="746" spans="1:14" ht="15" customHeight="1" thickBot="1">
      <c r="A746" s="11" t="str">
        <f t="shared" ref="A746:A809" si="37">B746&amp;" "&amp;IF(C746="",C745,C746)</f>
        <v>N006554 72</v>
      </c>
      <c r="B746" s="3" t="s">
        <v>198</v>
      </c>
      <c r="C746" s="190">
        <v>72</v>
      </c>
      <c r="D746" s="202">
        <v>17317.22</v>
      </c>
      <c r="E746" s="96">
        <v>37716.9</v>
      </c>
      <c r="F746" s="91" t="s">
        <v>100</v>
      </c>
      <c r="G746" s="96">
        <v>55034.12</v>
      </c>
      <c r="H746" s="94">
        <v>46189</v>
      </c>
      <c r="J746" s="32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3">
        <f t="shared" si="35"/>
        <v>17317.22</v>
      </c>
    </row>
    <row r="747" spans="1:14" ht="15" customHeight="1" thickBot="1">
      <c r="A747" s="11" t="str">
        <f t="shared" si="37"/>
        <v>N006554 72</v>
      </c>
      <c r="B747" s="3" t="s">
        <v>198</v>
      </c>
      <c r="C747" s="192"/>
      <c r="D747" s="203"/>
      <c r="E747" s="96">
        <v>37716.9</v>
      </c>
      <c r="F747" s="91">
        <v>554.01</v>
      </c>
      <c r="G747" s="96">
        <v>55588.13</v>
      </c>
      <c r="H747" s="94">
        <v>46199</v>
      </c>
      <c r="J747" s="32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3">
        <f t="shared" si="35"/>
        <v>17317.22</v>
      </c>
    </row>
    <row r="748" spans="1:14" ht="15" customHeight="1" thickBot="1">
      <c r="A748" s="11" t="str">
        <f t="shared" si="37"/>
        <v>N006554 73</v>
      </c>
      <c r="B748" s="3" t="s">
        <v>198</v>
      </c>
      <c r="C748" s="190">
        <v>73</v>
      </c>
      <c r="D748" s="202">
        <v>17317.22</v>
      </c>
      <c r="E748" s="96">
        <v>38219.11</v>
      </c>
      <c r="F748" s="91" t="s">
        <v>100</v>
      </c>
      <c r="G748" s="96">
        <v>55536.33</v>
      </c>
      <c r="H748" s="94">
        <v>46219</v>
      </c>
      <c r="J748" s="32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3">
        <f t="shared" si="35"/>
        <v>17317.22</v>
      </c>
    </row>
    <row r="749" spans="1:14" ht="15" customHeight="1" thickBot="1">
      <c r="A749" s="11" t="str">
        <f t="shared" si="37"/>
        <v>N006554 73</v>
      </c>
      <c r="B749" s="3" t="s">
        <v>198</v>
      </c>
      <c r="C749" s="192"/>
      <c r="D749" s="203"/>
      <c r="E749" s="96">
        <v>38219.11</v>
      </c>
      <c r="F749" s="91">
        <v>559.07000000000005</v>
      </c>
      <c r="G749" s="96">
        <v>56095.4</v>
      </c>
      <c r="H749" s="94">
        <v>46229</v>
      </c>
      <c r="J749" s="32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3">
        <f t="shared" si="35"/>
        <v>17317.22</v>
      </c>
    </row>
    <row r="750" spans="1:14" ht="15" customHeight="1" thickBot="1">
      <c r="A750" s="11" t="str">
        <f t="shared" si="37"/>
        <v>N006554 74</v>
      </c>
      <c r="B750" s="3" t="s">
        <v>198</v>
      </c>
      <c r="C750" s="190">
        <v>74</v>
      </c>
      <c r="D750" s="202">
        <v>17317.22</v>
      </c>
      <c r="E750" s="96">
        <v>38755.93</v>
      </c>
      <c r="F750" s="91" t="s">
        <v>100</v>
      </c>
      <c r="G750" s="96">
        <v>56073.15</v>
      </c>
      <c r="H750" s="94">
        <v>46250</v>
      </c>
      <c r="J750" s="32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3">
        <f t="shared" si="35"/>
        <v>17317.22</v>
      </c>
    </row>
    <row r="751" spans="1:14" ht="15" customHeight="1" thickBot="1">
      <c r="A751" s="11" t="str">
        <f t="shared" si="37"/>
        <v>N006554 74</v>
      </c>
      <c r="B751" s="3" t="s">
        <v>198</v>
      </c>
      <c r="C751" s="192"/>
      <c r="D751" s="203"/>
      <c r="E751" s="96">
        <v>38755.93</v>
      </c>
      <c r="F751" s="91">
        <v>564.47</v>
      </c>
      <c r="G751" s="96">
        <v>56637.62</v>
      </c>
      <c r="H751" s="94">
        <v>46260</v>
      </c>
      <c r="J751" s="32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3">
        <f t="shared" si="35"/>
        <v>17317.22</v>
      </c>
    </row>
    <row r="752" spans="1:14" ht="15" customHeight="1" thickBot="1">
      <c r="A752" s="11" t="str">
        <f t="shared" si="37"/>
        <v>N006554 75</v>
      </c>
      <c r="B752" s="3" t="s">
        <v>198</v>
      </c>
      <c r="C752" s="190">
        <v>75</v>
      </c>
      <c r="D752" s="202">
        <v>17317.22</v>
      </c>
      <c r="E752" s="96">
        <v>39275.46</v>
      </c>
      <c r="F752" s="91" t="s">
        <v>100</v>
      </c>
      <c r="G752" s="96">
        <v>56592.68</v>
      </c>
      <c r="H752" s="94">
        <v>46281</v>
      </c>
      <c r="J752" s="32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3">
        <f t="shared" si="35"/>
        <v>17317.22</v>
      </c>
    </row>
    <row r="753" spans="1:14" ht="15" customHeight="1" thickBot="1">
      <c r="A753" s="11" t="str">
        <f t="shared" si="37"/>
        <v>N006554 75</v>
      </c>
      <c r="B753" s="3" t="s">
        <v>198</v>
      </c>
      <c r="C753" s="192"/>
      <c r="D753" s="203"/>
      <c r="E753" s="96">
        <v>39275.46</v>
      </c>
      <c r="F753" s="91">
        <v>569.70000000000005</v>
      </c>
      <c r="G753" s="96">
        <v>57162.38</v>
      </c>
      <c r="H753" s="94">
        <v>46291</v>
      </c>
      <c r="J753" s="32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3">
        <f t="shared" si="35"/>
        <v>17317.22</v>
      </c>
    </row>
    <row r="754" spans="1:14" ht="15" customHeight="1" thickBot="1">
      <c r="A754" s="11" t="str">
        <f t="shared" si="37"/>
        <v>N006554 76</v>
      </c>
      <c r="B754" s="3" t="s">
        <v>198</v>
      </c>
      <c r="C754" s="190">
        <v>76</v>
      </c>
      <c r="D754" s="202">
        <v>17317.22</v>
      </c>
      <c r="E754" s="96">
        <v>39777.65</v>
      </c>
      <c r="F754" s="91" t="s">
        <v>100</v>
      </c>
      <c r="G754" s="96">
        <v>57094.87</v>
      </c>
      <c r="H754" s="94">
        <v>46311</v>
      </c>
      <c r="J754" s="32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3">
        <f t="shared" si="35"/>
        <v>17317.22</v>
      </c>
    </row>
    <row r="755" spans="1:14" ht="15" customHeight="1" thickBot="1">
      <c r="A755" s="11" t="str">
        <f t="shared" si="37"/>
        <v>N006554 76</v>
      </c>
      <c r="B755" s="3" t="s">
        <v>198</v>
      </c>
      <c r="C755" s="192"/>
      <c r="D755" s="203"/>
      <c r="E755" s="96">
        <v>39777.65</v>
      </c>
      <c r="F755" s="91">
        <v>574.76</v>
      </c>
      <c r="G755" s="96">
        <v>57669.63</v>
      </c>
      <c r="H755" s="94">
        <v>46321</v>
      </c>
      <c r="J755" s="32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3">
        <f t="shared" si="35"/>
        <v>17317.22</v>
      </c>
    </row>
    <row r="756" spans="1:14" ht="15" customHeight="1" thickBot="1">
      <c r="A756" s="11" t="str">
        <f t="shared" si="37"/>
        <v>N006554 77</v>
      </c>
      <c r="B756" s="3" t="s">
        <v>198</v>
      </c>
      <c r="C756" s="190">
        <v>77</v>
      </c>
      <c r="D756" s="202">
        <v>17317.22</v>
      </c>
      <c r="E756" s="96">
        <v>40314.49</v>
      </c>
      <c r="F756" s="91" t="s">
        <v>100</v>
      </c>
      <c r="G756" s="96">
        <v>57631.71</v>
      </c>
      <c r="H756" s="94">
        <v>46342</v>
      </c>
      <c r="J756" s="32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3">
        <f t="shared" si="35"/>
        <v>17317.22</v>
      </c>
    </row>
    <row r="757" spans="1:14" ht="15" customHeight="1" thickBot="1">
      <c r="A757" s="11" t="str">
        <f t="shared" si="37"/>
        <v>N006554 77</v>
      </c>
      <c r="B757" s="3" t="s">
        <v>198</v>
      </c>
      <c r="C757" s="192"/>
      <c r="D757" s="203"/>
      <c r="E757" s="96">
        <v>40314.49</v>
      </c>
      <c r="F757" s="91">
        <v>580.16</v>
      </c>
      <c r="G757" s="96">
        <v>58211.87</v>
      </c>
      <c r="H757" s="94">
        <v>46352</v>
      </c>
      <c r="J757" s="32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3">
        <f t="shared" si="35"/>
        <v>17317.22</v>
      </c>
    </row>
    <row r="758" spans="1:14" ht="15" customHeight="1" thickBot="1">
      <c r="A758" s="11" t="str">
        <f t="shared" si="37"/>
        <v>N006554 78</v>
      </c>
      <c r="B758" s="3" t="s">
        <v>198</v>
      </c>
      <c r="C758" s="190">
        <v>78</v>
      </c>
      <c r="D758" s="202">
        <v>17317.22</v>
      </c>
      <c r="E758" s="96">
        <v>40816.69</v>
      </c>
      <c r="F758" s="91" t="s">
        <v>100</v>
      </c>
      <c r="G758" s="96">
        <v>58133.91</v>
      </c>
      <c r="H758" s="94">
        <v>46372</v>
      </c>
      <c r="J758" s="32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3">
        <f t="shared" si="35"/>
        <v>17317.22</v>
      </c>
    </row>
    <row r="759" spans="1:14" ht="15" customHeight="1" thickBot="1">
      <c r="A759" s="11" t="str">
        <f t="shared" si="37"/>
        <v>N006554 78</v>
      </c>
      <c r="B759" s="3" t="s">
        <v>198</v>
      </c>
      <c r="C759" s="192"/>
      <c r="D759" s="203"/>
      <c r="E759" s="96">
        <v>40816.69</v>
      </c>
      <c r="F759" s="91">
        <v>585.21</v>
      </c>
      <c r="G759" s="96">
        <v>58719.12</v>
      </c>
      <c r="H759" s="94">
        <v>46382</v>
      </c>
      <c r="J759" s="32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3">
        <f t="shared" si="35"/>
        <v>17317.22</v>
      </c>
    </row>
    <row r="760" spans="1:14" ht="15" customHeight="1" thickBot="1">
      <c r="A760" s="11" t="str">
        <f t="shared" si="37"/>
        <v>N006554 79</v>
      </c>
      <c r="B760" s="3" t="s">
        <v>198</v>
      </c>
      <c r="C760" s="190">
        <v>79</v>
      </c>
      <c r="D760" s="202">
        <v>17317.22</v>
      </c>
      <c r="E760" s="96">
        <v>41353.519999999997</v>
      </c>
      <c r="F760" s="91" t="s">
        <v>100</v>
      </c>
      <c r="G760" s="96">
        <v>58670.74</v>
      </c>
      <c r="H760" s="94">
        <v>46403</v>
      </c>
      <c r="J760" s="32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3">
        <f t="shared" si="35"/>
        <v>17317.22</v>
      </c>
    </row>
    <row r="761" spans="1:14" ht="15" customHeight="1" thickBot="1">
      <c r="A761" s="11" t="str">
        <f t="shared" si="37"/>
        <v>N006554 79</v>
      </c>
      <c r="B761" s="3" t="s">
        <v>198</v>
      </c>
      <c r="C761" s="192"/>
      <c r="D761" s="203"/>
      <c r="E761" s="96">
        <v>41353.519999999997</v>
      </c>
      <c r="F761" s="91">
        <v>590.62</v>
      </c>
      <c r="G761" s="96">
        <v>59261.36</v>
      </c>
      <c r="H761" s="94">
        <v>46413</v>
      </c>
      <c r="J761" s="32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3">
        <f t="shared" si="35"/>
        <v>17317.22</v>
      </c>
    </row>
    <row r="762" spans="1:14" ht="15" customHeight="1" thickBot="1">
      <c r="A762" s="11" t="str">
        <f t="shared" si="37"/>
        <v>N006554 80</v>
      </c>
      <c r="B762" s="3" t="s">
        <v>198</v>
      </c>
      <c r="C762" s="190">
        <v>80</v>
      </c>
      <c r="D762" s="202">
        <v>17317.22</v>
      </c>
      <c r="E762" s="96">
        <v>41873.040000000001</v>
      </c>
      <c r="F762" s="91" t="s">
        <v>100</v>
      </c>
      <c r="G762" s="96">
        <v>59190.26</v>
      </c>
      <c r="H762" s="94">
        <v>46434</v>
      </c>
      <c r="J762" s="32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3">
        <f t="shared" si="35"/>
        <v>17317.22</v>
      </c>
    </row>
    <row r="763" spans="1:14" ht="15" customHeight="1" thickBot="1">
      <c r="A763" s="11" t="str">
        <f t="shared" si="37"/>
        <v>N006554 80</v>
      </c>
      <c r="B763" s="3" t="s">
        <v>198</v>
      </c>
      <c r="C763" s="192"/>
      <c r="D763" s="203"/>
      <c r="E763" s="96">
        <v>41873.040000000001</v>
      </c>
      <c r="F763" s="91">
        <v>595.85</v>
      </c>
      <c r="G763" s="96">
        <v>59786.11</v>
      </c>
      <c r="H763" s="94">
        <v>46444</v>
      </c>
      <c r="J763" s="32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3">
        <f t="shared" si="35"/>
        <v>17317.22</v>
      </c>
    </row>
    <row r="764" spans="1:14" ht="15" customHeight="1" thickBot="1">
      <c r="A764" s="11" t="str">
        <f t="shared" si="37"/>
        <v>N006554 81</v>
      </c>
      <c r="B764" s="3" t="s">
        <v>198</v>
      </c>
      <c r="C764" s="190">
        <v>81</v>
      </c>
      <c r="D764" s="202">
        <v>17317.22</v>
      </c>
      <c r="E764" s="96">
        <v>42357.919999999998</v>
      </c>
      <c r="F764" s="91" t="s">
        <v>100</v>
      </c>
      <c r="G764" s="96">
        <v>59675.14</v>
      </c>
      <c r="H764" s="94">
        <v>46462</v>
      </c>
      <c r="J764" s="32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3">
        <f t="shared" si="35"/>
        <v>17317.22</v>
      </c>
    </row>
    <row r="765" spans="1:14" ht="15" customHeight="1" thickBot="1">
      <c r="A765" s="11" t="str">
        <f t="shared" si="37"/>
        <v>N006554 81</v>
      </c>
      <c r="B765" s="3" t="s">
        <v>198</v>
      </c>
      <c r="C765" s="192"/>
      <c r="D765" s="203"/>
      <c r="E765" s="96">
        <v>42357.919999999998</v>
      </c>
      <c r="F765" s="91">
        <v>600.73</v>
      </c>
      <c r="G765" s="96">
        <v>60275.87</v>
      </c>
      <c r="H765" s="94">
        <v>46472</v>
      </c>
      <c r="J765" s="32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3">
        <f t="shared" si="35"/>
        <v>17317.22</v>
      </c>
    </row>
    <row r="766" spans="1:14" ht="15" customHeight="1" thickBot="1">
      <c r="A766" s="11" t="str">
        <f t="shared" si="37"/>
        <v>N006554 82</v>
      </c>
      <c r="B766" s="3" t="s">
        <v>198</v>
      </c>
      <c r="C766" s="190">
        <v>82</v>
      </c>
      <c r="D766" s="202">
        <v>17317.22</v>
      </c>
      <c r="E766" s="96">
        <v>42912.07</v>
      </c>
      <c r="F766" s="91" t="s">
        <v>100</v>
      </c>
      <c r="G766" s="96">
        <v>60229.29</v>
      </c>
      <c r="H766" s="94">
        <v>46493</v>
      </c>
      <c r="J766" s="32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3">
        <f t="shared" si="35"/>
        <v>17317.22</v>
      </c>
    </row>
    <row r="767" spans="1:14" ht="15" customHeight="1" thickBot="1">
      <c r="A767" s="11" t="str">
        <f t="shared" si="37"/>
        <v>N006554 82</v>
      </c>
      <c r="B767" s="3" t="s">
        <v>198</v>
      </c>
      <c r="C767" s="192"/>
      <c r="D767" s="203"/>
      <c r="E767" s="96">
        <v>42912.07</v>
      </c>
      <c r="F767" s="91">
        <v>606.30999999999995</v>
      </c>
      <c r="G767" s="96">
        <v>60835.6</v>
      </c>
      <c r="H767" s="94">
        <v>46503</v>
      </c>
      <c r="J767" s="32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3">
        <f t="shared" si="35"/>
        <v>17317.22</v>
      </c>
    </row>
    <row r="768" spans="1:14" ht="15" customHeight="1" thickBot="1">
      <c r="A768" s="11" t="str">
        <f t="shared" si="37"/>
        <v>N006554 83</v>
      </c>
      <c r="B768" s="3" t="s">
        <v>198</v>
      </c>
      <c r="C768" s="190">
        <v>83</v>
      </c>
      <c r="D768" s="202">
        <v>17317.22</v>
      </c>
      <c r="E768" s="96">
        <v>43414.27</v>
      </c>
      <c r="F768" s="91" t="s">
        <v>100</v>
      </c>
      <c r="G768" s="96">
        <v>60731.49</v>
      </c>
      <c r="H768" s="94">
        <v>46523</v>
      </c>
      <c r="J768" s="32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3">
        <f t="shared" si="35"/>
        <v>17317.22</v>
      </c>
    </row>
    <row r="769" spans="1:14" ht="15" customHeight="1" thickBot="1">
      <c r="A769" s="11" t="str">
        <f t="shared" si="37"/>
        <v>N006554 83</v>
      </c>
      <c r="B769" s="3" t="s">
        <v>198</v>
      </c>
      <c r="C769" s="192"/>
      <c r="D769" s="203"/>
      <c r="E769" s="96">
        <v>43414.27</v>
      </c>
      <c r="F769" s="91">
        <v>611.36</v>
      </c>
      <c r="G769" s="96">
        <v>61342.85</v>
      </c>
      <c r="H769" s="94">
        <v>46533</v>
      </c>
      <c r="J769" s="32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3">
        <f t="shared" si="35"/>
        <v>17317.22</v>
      </c>
    </row>
    <row r="770" spans="1:14" ht="15" customHeight="1" thickBot="1">
      <c r="A770" s="11" t="str">
        <f t="shared" si="37"/>
        <v>N006554 84</v>
      </c>
      <c r="B770" s="3" t="s">
        <v>198</v>
      </c>
      <c r="C770" s="190">
        <v>84</v>
      </c>
      <c r="D770" s="202">
        <v>17317.22</v>
      </c>
      <c r="E770" s="96">
        <v>43951.1</v>
      </c>
      <c r="F770" s="91" t="s">
        <v>100</v>
      </c>
      <c r="G770" s="96">
        <v>61268.32</v>
      </c>
      <c r="H770" s="94">
        <v>46554</v>
      </c>
      <c r="J770" s="32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3">
        <f t="shared" si="35"/>
        <v>17317.22</v>
      </c>
    </row>
    <row r="771" spans="1:14" ht="15" customHeight="1" thickBot="1">
      <c r="A771" s="11" t="str">
        <f t="shared" si="37"/>
        <v>N006554 84</v>
      </c>
      <c r="B771" s="3" t="s">
        <v>198</v>
      </c>
      <c r="C771" s="192"/>
      <c r="D771" s="203"/>
      <c r="E771" s="96">
        <v>43951.1</v>
      </c>
      <c r="F771" s="91">
        <v>616.77</v>
      </c>
      <c r="G771" s="96">
        <v>61885.09</v>
      </c>
      <c r="H771" s="94">
        <v>46564</v>
      </c>
      <c r="J771" s="32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3">
        <f t="shared" si="35"/>
        <v>17317.22</v>
      </c>
    </row>
    <row r="772" spans="1:14" ht="15" customHeight="1" thickBot="1">
      <c r="A772" s="11" t="str">
        <f t="shared" si="37"/>
        <v>N006554 85</v>
      </c>
      <c r="B772" s="3" t="s">
        <v>198</v>
      </c>
      <c r="C772" s="190">
        <v>85</v>
      </c>
      <c r="D772" s="202">
        <v>17317.22</v>
      </c>
      <c r="E772" s="96">
        <v>44453.3</v>
      </c>
      <c r="F772" s="91" t="s">
        <v>100</v>
      </c>
      <c r="G772" s="96">
        <v>61770.52</v>
      </c>
      <c r="H772" s="94">
        <v>46584</v>
      </c>
      <c r="J772" s="32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3">
        <f t="shared" ref="N772:N835" si="38">IF(D772=0,D771,D772)</f>
        <v>17317.22</v>
      </c>
    </row>
    <row r="773" spans="1:14" ht="15" customHeight="1" thickBot="1">
      <c r="A773" s="11" t="str">
        <f t="shared" si="37"/>
        <v>N006554 85</v>
      </c>
      <c r="B773" s="3" t="s">
        <v>198</v>
      </c>
      <c r="C773" s="192"/>
      <c r="D773" s="203"/>
      <c r="E773" s="96">
        <v>44453.3</v>
      </c>
      <c r="F773" s="91">
        <v>621.83000000000004</v>
      </c>
      <c r="G773" s="96">
        <v>62392.35</v>
      </c>
      <c r="H773" s="94">
        <v>46594</v>
      </c>
      <c r="J773" s="32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3">
        <f t="shared" si="38"/>
        <v>17317.22</v>
      </c>
    </row>
    <row r="774" spans="1:14" ht="15" customHeight="1" thickBot="1">
      <c r="A774" s="11" t="str">
        <f t="shared" si="37"/>
        <v>N006554 86</v>
      </c>
      <c r="B774" s="3" t="s">
        <v>198</v>
      </c>
      <c r="C774" s="190">
        <v>86</v>
      </c>
      <c r="D774" s="202">
        <v>17317.22</v>
      </c>
      <c r="E774" s="96">
        <v>44990.14</v>
      </c>
      <c r="F774" s="91" t="s">
        <v>100</v>
      </c>
      <c r="G774" s="96">
        <v>62307.360000000001</v>
      </c>
      <c r="H774" s="94">
        <v>46615</v>
      </c>
      <c r="J774" s="32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3">
        <f t="shared" si="38"/>
        <v>17317.22</v>
      </c>
    </row>
    <row r="775" spans="1:14" ht="15" customHeight="1" thickBot="1">
      <c r="A775" s="11" t="str">
        <f t="shared" si="37"/>
        <v>N006554 86</v>
      </c>
      <c r="B775" s="3" t="s">
        <v>198</v>
      </c>
      <c r="C775" s="192"/>
      <c r="D775" s="203"/>
      <c r="E775" s="96">
        <v>44990.14</v>
      </c>
      <c r="F775" s="91">
        <v>627.23</v>
      </c>
      <c r="G775" s="96">
        <v>62934.59</v>
      </c>
      <c r="H775" s="94">
        <v>46625</v>
      </c>
      <c r="J775" s="32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3">
        <f t="shared" si="38"/>
        <v>17317.22</v>
      </c>
    </row>
    <row r="776" spans="1:14" ht="15" customHeight="1" thickBot="1">
      <c r="A776" s="11" t="str">
        <f t="shared" si="37"/>
        <v>N006554 87</v>
      </c>
      <c r="B776" s="3" t="s">
        <v>198</v>
      </c>
      <c r="C776" s="190">
        <v>87</v>
      </c>
      <c r="D776" s="202">
        <v>17317.22</v>
      </c>
      <c r="E776" s="96">
        <v>45509.66</v>
      </c>
      <c r="F776" s="91" t="s">
        <v>100</v>
      </c>
      <c r="G776" s="96">
        <v>62826.879999999997</v>
      </c>
      <c r="H776" s="94">
        <v>46646</v>
      </c>
      <c r="J776" s="32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3">
        <f t="shared" si="38"/>
        <v>17317.22</v>
      </c>
    </row>
    <row r="777" spans="1:14" ht="15" customHeight="1" thickBot="1">
      <c r="A777" s="11" t="str">
        <f t="shared" si="37"/>
        <v>N006554 87</v>
      </c>
      <c r="B777" s="3" t="s">
        <v>198</v>
      </c>
      <c r="C777" s="192"/>
      <c r="D777" s="203"/>
      <c r="E777" s="96">
        <v>45509.66</v>
      </c>
      <c r="F777" s="91">
        <v>632.46</v>
      </c>
      <c r="G777" s="96">
        <v>63459.34</v>
      </c>
      <c r="H777" s="94">
        <v>46656</v>
      </c>
      <c r="J777" s="32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3">
        <f t="shared" si="38"/>
        <v>17317.22</v>
      </c>
    </row>
    <row r="778" spans="1:14" ht="15" customHeight="1" thickBot="1">
      <c r="A778" s="11" t="str">
        <f t="shared" si="37"/>
        <v>N006554 88</v>
      </c>
      <c r="B778" s="3" t="s">
        <v>198</v>
      </c>
      <c r="C778" s="190">
        <v>88</v>
      </c>
      <c r="D778" s="202">
        <v>17317.22</v>
      </c>
      <c r="E778" s="96">
        <v>46011.85</v>
      </c>
      <c r="F778" s="91" t="s">
        <v>100</v>
      </c>
      <c r="G778" s="96">
        <v>63329.07</v>
      </c>
      <c r="H778" s="94">
        <v>46676</v>
      </c>
      <c r="J778" s="32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3">
        <f t="shared" si="38"/>
        <v>17317.22</v>
      </c>
    </row>
    <row r="779" spans="1:14" ht="15" customHeight="1" thickBot="1">
      <c r="A779" s="11" t="str">
        <f t="shared" si="37"/>
        <v>N006554 88</v>
      </c>
      <c r="B779" s="3" t="s">
        <v>198</v>
      </c>
      <c r="C779" s="192"/>
      <c r="D779" s="203"/>
      <c r="E779" s="96">
        <v>46011.85</v>
      </c>
      <c r="F779" s="91">
        <v>637.51</v>
      </c>
      <c r="G779" s="96">
        <v>63966.58</v>
      </c>
      <c r="H779" s="94">
        <v>46686</v>
      </c>
      <c r="J779" s="32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3">
        <f t="shared" si="38"/>
        <v>17317.22</v>
      </c>
    </row>
    <row r="780" spans="1:14" ht="15" customHeight="1" thickBot="1">
      <c r="A780" s="11" t="str">
        <f t="shared" si="37"/>
        <v>N006554 89</v>
      </c>
      <c r="B780" s="3" t="s">
        <v>198</v>
      </c>
      <c r="C780" s="190">
        <v>89</v>
      </c>
      <c r="D780" s="202">
        <v>17317.22</v>
      </c>
      <c r="E780" s="96">
        <v>46548.69</v>
      </c>
      <c r="F780" s="91" t="s">
        <v>100</v>
      </c>
      <c r="G780" s="96">
        <v>63865.91</v>
      </c>
      <c r="H780" s="94">
        <v>46707</v>
      </c>
      <c r="J780" s="32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3">
        <f t="shared" si="38"/>
        <v>17317.22</v>
      </c>
    </row>
    <row r="781" spans="1:14" ht="15" customHeight="1" thickBot="1">
      <c r="A781" s="11" t="str">
        <f t="shared" si="37"/>
        <v>N006554 89</v>
      </c>
      <c r="B781" s="3" t="s">
        <v>198</v>
      </c>
      <c r="C781" s="192"/>
      <c r="D781" s="203"/>
      <c r="E781" s="96">
        <v>46548.69</v>
      </c>
      <c r="F781" s="91">
        <v>642.91</v>
      </c>
      <c r="G781" s="96">
        <v>64508.82</v>
      </c>
      <c r="H781" s="94">
        <v>46717</v>
      </c>
      <c r="J781" s="32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3">
        <f t="shared" si="38"/>
        <v>17317.22</v>
      </c>
    </row>
    <row r="782" spans="1:14" ht="15" customHeight="1" thickBot="1">
      <c r="A782" s="11" t="str">
        <f t="shared" si="37"/>
        <v>N006554 90</v>
      </c>
      <c r="B782" s="3" t="s">
        <v>198</v>
      </c>
      <c r="C782" s="190">
        <v>90</v>
      </c>
      <c r="D782" s="202">
        <v>17317.22</v>
      </c>
      <c r="E782" s="96">
        <v>47050.89</v>
      </c>
      <c r="F782" s="91" t="s">
        <v>100</v>
      </c>
      <c r="G782" s="96">
        <v>64368.11</v>
      </c>
      <c r="H782" s="94">
        <v>46737</v>
      </c>
      <c r="J782" s="32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3">
        <f t="shared" si="38"/>
        <v>17317.22</v>
      </c>
    </row>
    <row r="783" spans="1:14" ht="15" customHeight="1" thickBot="1">
      <c r="A783" s="11" t="str">
        <f t="shared" si="37"/>
        <v>N006554 90</v>
      </c>
      <c r="B783" s="3" t="s">
        <v>198</v>
      </c>
      <c r="C783" s="192"/>
      <c r="D783" s="203"/>
      <c r="E783" s="96">
        <v>47050.89</v>
      </c>
      <c r="F783" s="91">
        <v>647.98</v>
      </c>
      <c r="G783" s="96">
        <v>65016.09</v>
      </c>
      <c r="H783" s="94">
        <v>46747</v>
      </c>
      <c r="J783" s="32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3">
        <f t="shared" si="38"/>
        <v>17317.22</v>
      </c>
    </row>
    <row r="784" spans="1:14" ht="15" customHeight="1" thickBot="1">
      <c r="A784" s="11" t="str">
        <f t="shared" si="37"/>
        <v>N006554 91</v>
      </c>
      <c r="B784" s="3" t="s">
        <v>198</v>
      </c>
      <c r="C784" s="190">
        <v>91</v>
      </c>
      <c r="D784" s="202">
        <v>17317.22</v>
      </c>
      <c r="E784" s="96">
        <v>47587.72</v>
      </c>
      <c r="F784" s="91" t="s">
        <v>100</v>
      </c>
      <c r="G784" s="96">
        <v>64904.94</v>
      </c>
      <c r="H784" s="94">
        <v>46768</v>
      </c>
      <c r="J784" s="32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3">
        <f t="shared" si="38"/>
        <v>17317.22</v>
      </c>
    </row>
    <row r="785" spans="1:14" ht="15" customHeight="1" thickBot="1">
      <c r="A785" s="11" t="str">
        <f t="shared" si="37"/>
        <v>N006554 91</v>
      </c>
      <c r="B785" s="3" t="s">
        <v>198</v>
      </c>
      <c r="C785" s="192"/>
      <c r="D785" s="203"/>
      <c r="E785" s="96">
        <v>47587.72</v>
      </c>
      <c r="F785" s="91">
        <v>653.38</v>
      </c>
      <c r="G785" s="96">
        <v>65558.320000000007</v>
      </c>
      <c r="H785" s="94">
        <v>46778</v>
      </c>
      <c r="J785" s="32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3">
        <f t="shared" si="38"/>
        <v>17317.22</v>
      </c>
    </row>
    <row r="786" spans="1:14" ht="15" customHeight="1" thickBot="1">
      <c r="A786" s="11" t="str">
        <f t="shared" si="37"/>
        <v>N006554 92</v>
      </c>
      <c r="B786" s="3" t="s">
        <v>198</v>
      </c>
      <c r="C786" s="190">
        <v>92</v>
      </c>
      <c r="D786" s="202">
        <v>17317.22</v>
      </c>
      <c r="E786" s="96">
        <v>48107.24</v>
      </c>
      <c r="F786" s="91" t="s">
        <v>100</v>
      </c>
      <c r="G786" s="96">
        <v>65424.46</v>
      </c>
      <c r="H786" s="94">
        <v>46799</v>
      </c>
      <c r="J786" s="32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3">
        <f t="shared" si="38"/>
        <v>17317.22</v>
      </c>
    </row>
    <row r="787" spans="1:14" ht="15" customHeight="1" thickBot="1">
      <c r="A787" s="11" t="str">
        <f t="shared" si="37"/>
        <v>N006554 92</v>
      </c>
      <c r="B787" s="3" t="s">
        <v>198</v>
      </c>
      <c r="C787" s="192"/>
      <c r="D787" s="203"/>
      <c r="E787" s="96">
        <v>48107.24</v>
      </c>
      <c r="F787" s="91">
        <v>658.61</v>
      </c>
      <c r="G787" s="96">
        <v>66083.070000000007</v>
      </c>
      <c r="H787" s="94">
        <v>46809</v>
      </c>
      <c r="J787" s="32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3">
        <f t="shared" si="38"/>
        <v>17317.22</v>
      </c>
    </row>
    <row r="788" spans="1:14" ht="15" customHeight="1" thickBot="1">
      <c r="A788" s="11" t="str">
        <f t="shared" si="37"/>
        <v>N006554 93</v>
      </c>
      <c r="B788" s="3" t="s">
        <v>198</v>
      </c>
      <c r="C788" s="190">
        <v>93</v>
      </c>
      <c r="D788" s="202">
        <v>17317.22</v>
      </c>
      <c r="E788" s="96">
        <v>48592.12</v>
      </c>
      <c r="F788" s="91" t="s">
        <v>100</v>
      </c>
      <c r="G788" s="96">
        <v>65909.34</v>
      </c>
      <c r="H788" s="94">
        <v>46828</v>
      </c>
      <c r="J788" s="32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3">
        <f t="shared" si="38"/>
        <v>17317.22</v>
      </c>
    </row>
    <row r="789" spans="1:14" ht="15" customHeight="1" thickBot="1">
      <c r="A789" s="11" t="str">
        <f t="shared" si="37"/>
        <v>N006554 93</v>
      </c>
      <c r="B789" s="3" t="s">
        <v>198</v>
      </c>
      <c r="C789" s="192"/>
      <c r="D789" s="203"/>
      <c r="E789" s="96">
        <v>48592.12</v>
      </c>
      <c r="F789" s="91">
        <v>663.49</v>
      </c>
      <c r="G789" s="96">
        <v>66572.83</v>
      </c>
      <c r="H789" s="94">
        <v>46838</v>
      </c>
      <c r="J789" s="32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3">
        <f t="shared" si="38"/>
        <v>17317.22</v>
      </c>
    </row>
    <row r="790" spans="1:14" ht="15" customHeight="1" thickBot="1">
      <c r="A790" s="11" t="str">
        <f t="shared" si="37"/>
        <v>N006554 94</v>
      </c>
      <c r="B790" s="3" t="s">
        <v>198</v>
      </c>
      <c r="C790" s="190">
        <v>94</v>
      </c>
      <c r="D790" s="202">
        <v>17317.22</v>
      </c>
      <c r="E790" s="96">
        <v>49146.27</v>
      </c>
      <c r="F790" s="91" t="s">
        <v>100</v>
      </c>
      <c r="G790" s="96">
        <v>66463.490000000005</v>
      </c>
      <c r="H790" s="94">
        <v>46859</v>
      </c>
      <c r="J790" s="32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3">
        <f t="shared" si="38"/>
        <v>17317.22</v>
      </c>
    </row>
    <row r="791" spans="1:14" ht="15" customHeight="1" thickBot="1">
      <c r="A791" s="11" t="str">
        <f t="shared" si="37"/>
        <v>N006554 94</v>
      </c>
      <c r="B791" s="3" t="s">
        <v>198</v>
      </c>
      <c r="C791" s="192"/>
      <c r="D791" s="203"/>
      <c r="E791" s="96">
        <v>49146.27</v>
      </c>
      <c r="F791" s="91">
        <v>669.06</v>
      </c>
      <c r="G791" s="96">
        <v>67132.55</v>
      </c>
      <c r="H791" s="94">
        <v>46869</v>
      </c>
      <c r="J791" s="32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3">
        <f t="shared" si="38"/>
        <v>17317.22</v>
      </c>
    </row>
    <row r="792" spans="1:14" ht="15" customHeight="1" thickBot="1">
      <c r="A792" s="11" t="str">
        <f t="shared" si="37"/>
        <v>N006554 95</v>
      </c>
      <c r="B792" s="3" t="s">
        <v>198</v>
      </c>
      <c r="C792" s="190">
        <v>95</v>
      </c>
      <c r="D792" s="202">
        <v>17317.22</v>
      </c>
      <c r="E792" s="96">
        <v>49648.47</v>
      </c>
      <c r="F792" s="91" t="s">
        <v>100</v>
      </c>
      <c r="G792" s="96">
        <v>66965.69</v>
      </c>
      <c r="H792" s="94">
        <v>46889</v>
      </c>
      <c r="J792" s="32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3">
        <f t="shared" si="38"/>
        <v>17317.22</v>
      </c>
    </row>
    <row r="793" spans="1:14" ht="15" customHeight="1" thickBot="1">
      <c r="A793" s="11" t="str">
        <f t="shared" si="37"/>
        <v>N006554 95</v>
      </c>
      <c r="B793" s="3" t="s">
        <v>198</v>
      </c>
      <c r="C793" s="192"/>
      <c r="D793" s="203"/>
      <c r="E793" s="96">
        <v>49648.47</v>
      </c>
      <c r="F793" s="91">
        <v>674.12</v>
      </c>
      <c r="G793" s="96">
        <v>67639.81</v>
      </c>
      <c r="H793" s="94">
        <v>46899</v>
      </c>
      <c r="J793" s="32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3">
        <f t="shared" si="38"/>
        <v>17317.22</v>
      </c>
    </row>
    <row r="794" spans="1:14" ht="15" customHeight="1" thickBot="1">
      <c r="A794" s="11" t="str">
        <f t="shared" si="37"/>
        <v>N006554 96</v>
      </c>
      <c r="B794" s="3" t="s">
        <v>198</v>
      </c>
      <c r="C794" s="190">
        <v>96</v>
      </c>
      <c r="D794" s="202">
        <v>17317.22</v>
      </c>
      <c r="E794" s="96">
        <v>50185.3</v>
      </c>
      <c r="F794" s="91" t="s">
        <v>100</v>
      </c>
      <c r="G794" s="96">
        <v>67502.52</v>
      </c>
      <c r="H794" s="94">
        <v>46920</v>
      </c>
      <c r="J794" s="32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3">
        <f t="shared" si="38"/>
        <v>17317.22</v>
      </c>
    </row>
    <row r="795" spans="1:14" ht="15" customHeight="1" thickBot="1">
      <c r="A795" s="11" t="str">
        <f t="shared" si="37"/>
        <v>N006554 96</v>
      </c>
      <c r="B795" s="3" t="s">
        <v>198</v>
      </c>
      <c r="C795" s="192"/>
      <c r="D795" s="203"/>
      <c r="E795" s="96">
        <v>50185.3</v>
      </c>
      <c r="F795" s="91">
        <v>679.53</v>
      </c>
      <c r="G795" s="96">
        <v>68182.05</v>
      </c>
      <c r="H795" s="94">
        <v>46930</v>
      </c>
      <c r="J795" s="32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3">
        <f t="shared" si="38"/>
        <v>17317.22</v>
      </c>
    </row>
    <row r="796" spans="1:14" ht="15" customHeight="1" thickBot="1">
      <c r="A796" s="11" t="str">
        <f t="shared" si="37"/>
        <v>N006554 97</v>
      </c>
      <c r="B796" s="3" t="s">
        <v>198</v>
      </c>
      <c r="C796" s="190">
        <v>97</v>
      </c>
      <c r="D796" s="202">
        <v>17317.22</v>
      </c>
      <c r="E796" s="96">
        <v>50687.5</v>
      </c>
      <c r="F796" s="91" t="s">
        <v>100</v>
      </c>
      <c r="G796" s="96">
        <v>68004.72</v>
      </c>
      <c r="H796" s="94">
        <v>46950</v>
      </c>
      <c r="J796" s="32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3">
        <f t="shared" si="38"/>
        <v>17317.22</v>
      </c>
    </row>
    <row r="797" spans="1:14" ht="15" customHeight="1" thickBot="1">
      <c r="A797" s="11" t="str">
        <f t="shared" si="37"/>
        <v>N006554 97</v>
      </c>
      <c r="B797" s="3" t="s">
        <v>198</v>
      </c>
      <c r="C797" s="192"/>
      <c r="D797" s="203"/>
      <c r="E797" s="96">
        <v>50687.5</v>
      </c>
      <c r="F797" s="91">
        <v>684.58</v>
      </c>
      <c r="G797" s="96">
        <v>68689.3</v>
      </c>
      <c r="H797" s="94">
        <v>46960</v>
      </c>
      <c r="J797" s="32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3">
        <f t="shared" si="38"/>
        <v>17317.22</v>
      </c>
    </row>
    <row r="798" spans="1:14" ht="15" customHeight="1" thickBot="1">
      <c r="A798" s="11" t="str">
        <f t="shared" si="37"/>
        <v>N006554 98</v>
      </c>
      <c r="B798" s="3" t="s">
        <v>198</v>
      </c>
      <c r="C798" s="190">
        <v>98</v>
      </c>
      <c r="D798" s="202">
        <v>17317.22</v>
      </c>
      <c r="E798" s="96">
        <v>51224.34</v>
      </c>
      <c r="F798" s="91" t="s">
        <v>100</v>
      </c>
      <c r="G798" s="96">
        <v>68541.56</v>
      </c>
      <c r="H798" s="94">
        <v>46981</v>
      </c>
      <c r="J798" s="32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3">
        <f t="shared" si="38"/>
        <v>17317.22</v>
      </c>
    </row>
    <row r="799" spans="1:14" ht="15" customHeight="1" thickBot="1">
      <c r="A799" s="11" t="str">
        <f t="shared" si="37"/>
        <v>N006554 98</v>
      </c>
      <c r="B799" s="3" t="s">
        <v>198</v>
      </c>
      <c r="C799" s="192"/>
      <c r="D799" s="203"/>
      <c r="E799" s="96">
        <v>51224.34</v>
      </c>
      <c r="F799" s="91">
        <v>689.98</v>
      </c>
      <c r="G799" s="96">
        <v>69231.539999999994</v>
      </c>
      <c r="H799" s="94">
        <v>46991</v>
      </c>
      <c r="J799" s="32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3">
        <f t="shared" si="38"/>
        <v>17317.22</v>
      </c>
    </row>
    <row r="800" spans="1:14" ht="15" customHeight="1" thickBot="1">
      <c r="A800" s="11" t="str">
        <f t="shared" si="37"/>
        <v>N006554 99</v>
      </c>
      <c r="B800" s="3" t="s">
        <v>198</v>
      </c>
      <c r="C800" s="190">
        <v>99</v>
      </c>
      <c r="D800" s="202">
        <v>17317.22</v>
      </c>
      <c r="E800" s="96">
        <v>51743.86</v>
      </c>
      <c r="F800" s="91" t="s">
        <v>100</v>
      </c>
      <c r="G800" s="96">
        <v>69061.08</v>
      </c>
      <c r="H800" s="94">
        <v>47012</v>
      </c>
      <c r="J800" s="32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3">
        <f t="shared" si="38"/>
        <v>17317.22</v>
      </c>
    </row>
    <row r="801" spans="1:14" ht="15" customHeight="1" thickBot="1">
      <c r="A801" s="11" t="str">
        <f t="shared" si="37"/>
        <v>N006554 99</v>
      </c>
      <c r="B801" s="3" t="s">
        <v>198</v>
      </c>
      <c r="C801" s="192"/>
      <c r="D801" s="203"/>
      <c r="E801" s="96">
        <v>51743.86</v>
      </c>
      <c r="F801" s="91">
        <v>695.21</v>
      </c>
      <c r="G801" s="96">
        <v>69756.289999999994</v>
      </c>
      <c r="H801" s="94">
        <v>47022</v>
      </c>
      <c r="J801" s="32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3">
        <f t="shared" si="38"/>
        <v>17317.22</v>
      </c>
    </row>
    <row r="802" spans="1:14" ht="15" customHeight="1" thickBot="1">
      <c r="A802" s="11" t="str">
        <f t="shared" si="37"/>
        <v>N006554 100</v>
      </c>
      <c r="B802" s="3" t="s">
        <v>198</v>
      </c>
      <c r="C802" s="190">
        <v>100</v>
      </c>
      <c r="D802" s="202">
        <v>17317.22</v>
      </c>
      <c r="E802" s="96">
        <v>52246.05</v>
      </c>
      <c r="F802" s="91" t="s">
        <v>100</v>
      </c>
      <c r="G802" s="96">
        <v>69563.27</v>
      </c>
      <c r="H802" s="94">
        <v>47042</v>
      </c>
      <c r="J802" s="32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3">
        <f t="shared" si="38"/>
        <v>17317.22</v>
      </c>
    </row>
    <row r="803" spans="1:14" ht="15" customHeight="1" thickBot="1">
      <c r="A803" s="11" t="str">
        <f t="shared" si="37"/>
        <v>N006554 100</v>
      </c>
      <c r="B803" s="3" t="s">
        <v>198</v>
      </c>
      <c r="C803" s="192"/>
      <c r="D803" s="203"/>
      <c r="E803" s="96">
        <v>52246.05</v>
      </c>
      <c r="F803" s="91">
        <v>700.27</v>
      </c>
      <c r="G803" s="96">
        <v>70263.539999999994</v>
      </c>
      <c r="H803" s="94">
        <v>47052</v>
      </c>
      <c r="J803" s="32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3">
        <f t="shared" si="38"/>
        <v>17317.22</v>
      </c>
    </row>
    <row r="804" spans="1:14" ht="15" customHeight="1" thickBot="1">
      <c r="A804" s="11" t="str">
        <f t="shared" si="37"/>
        <v>N006554 101</v>
      </c>
      <c r="B804" s="3" t="s">
        <v>198</v>
      </c>
      <c r="C804" s="190">
        <v>101</v>
      </c>
      <c r="D804" s="202">
        <v>17317.22</v>
      </c>
      <c r="E804" s="96">
        <v>52782.89</v>
      </c>
      <c r="F804" s="91" t="s">
        <v>100</v>
      </c>
      <c r="G804" s="96">
        <v>70100.11</v>
      </c>
      <c r="H804" s="94">
        <v>47073</v>
      </c>
      <c r="J804" s="32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3">
        <f t="shared" si="38"/>
        <v>17317.22</v>
      </c>
    </row>
    <row r="805" spans="1:14" ht="15" customHeight="1" thickBot="1">
      <c r="A805" s="11" t="str">
        <f t="shared" si="37"/>
        <v>N006554 101</v>
      </c>
      <c r="B805" s="3" t="s">
        <v>198</v>
      </c>
      <c r="C805" s="192"/>
      <c r="D805" s="203"/>
      <c r="E805" s="96">
        <v>52782.89</v>
      </c>
      <c r="F805" s="91">
        <v>705.68</v>
      </c>
      <c r="G805" s="96">
        <v>70805.789999999994</v>
      </c>
      <c r="H805" s="94">
        <v>47083</v>
      </c>
      <c r="J805" s="32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3">
        <f t="shared" si="38"/>
        <v>17317.22</v>
      </c>
    </row>
    <row r="806" spans="1:14" ht="15" customHeight="1" thickBot="1">
      <c r="A806" s="11" t="str">
        <f t="shared" si="37"/>
        <v>N006554 102</v>
      </c>
      <c r="B806" s="3" t="s">
        <v>198</v>
      </c>
      <c r="C806" s="190">
        <v>102</v>
      </c>
      <c r="D806" s="202">
        <v>17317.22</v>
      </c>
      <c r="E806" s="96">
        <v>53285.09</v>
      </c>
      <c r="F806" s="91" t="s">
        <v>100</v>
      </c>
      <c r="G806" s="96">
        <v>70602.31</v>
      </c>
      <c r="H806" s="94">
        <v>47103</v>
      </c>
      <c r="J806" s="32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3">
        <f t="shared" si="38"/>
        <v>17317.22</v>
      </c>
    </row>
    <row r="807" spans="1:14" ht="15" customHeight="1" thickBot="1">
      <c r="A807" s="11" t="str">
        <f t="shared" si="37"/>
        <v>N006554 102</v>
      </c>
      <c r="B807" s="3" t="s">
        <v>198</v>
      </c>
      <c r="C807" s="192"/>
      <c r="D807" s="203"/>
      <c r="E807" s="96">
        <v>53285.09</v>
      </c>
      <c r="F807" s="91">
        <v>710.73</v>
      </c>
      <c r="G807" s="96">
        <v>71313.039999999994</v>
      </c>
      <c r="H807" s="94">
        <v>47113</v>
      </c>
      <c r="J807" s="32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3">
        <f t="shared" si="38"/>
        <v>17317.22</v>
      </c>
    </row>
    <row r="808" spans="1:14" ht="15" customHeight="1" thickBot="1">
      <c r="A808" s="11" t="str">
        <f t="shared" si="37"/>
        <v>N006554 103</v>
      </c>
      <c r="B808" s="3" t="s">
        <v>198</v>
      </c>
      <c r="C808" s="190">
        <v>103</v>
      </c>
      <c r="D808" s="202">
        <v>17317.22</v>
      </c>
      <c r="E808" s="96">
        <v>53821.919999999998</v>
      </c>
      <c r="F808" s="91" t="s">
        <v>100</v>
      </c>
      <c r="G808" s="96">
        <v>71139.14</v>
      </c>
      <c r="H808" s="94">
        <v>47134</v>
      </c>
      <c r="J808" s="32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3">
        <f t="shared" si="38"/>
        <v>17317.22</v>
      </c>
    </row>
    <row r="809" spans="1:14" ht="15" customHeight="1" thickBot="1">
      <c r="A809" s="11" t="str">
        <f t="shared" si="37"/>
        <v>N006554 103</v>
      </c>
      <c r="B809" s="3" t="s">
        <v>198</v>
      </c>
      <c r="C809" s="192"/>
      <c r="D809" s="203"/>
      <c r="E809" s="96">
        <v>53821.919999999998</v>
      </c>
      <c r="F809" s="91">
        <v>716.13</v>
      </c>
      <c r="G809" s="96">
        <v>71855.27</v>
      </c>
      <c r="H809" s="94">
        <v>47144</v>
      </c>
      <c r="J809" s="32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3">
        <f t="shared" si="38"/>
        <v>17317.22</v>
      </c>
    </row>
    <row r="810" spans="1:14" ht="15" customHeight="1" thickBot="1">
      <c r="A810" s="11" t="str">
        <f t="shared" ref="A810:A873" si="40">B810&amp;" "&amp;IF(C810="",C809,C810)</f>
        <v>N006554 104</v>
      </c>
      <c r="B810" s="3" t="s">
        <v>198</v>
      </c>
      <c r="C810" s="190">
        <v>104</v>
      </c>
      <c r="D810" s="202">
        <v>17317.22</v>
      </c>
      <c r="E810" s="96">
        <v>54341.440000000002</v>
      </c>
      <c r="F810" s="91" t="s">
        <v>100</v>
      </c>
      <c r="G810" s="96">
        <v>71658.66</v>
      </c>
      <c r="H810" s="94">
        <v>47165</v>
      </c>
      <c r="J810" s="32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3">
        <f t="shared" si="38"/>
        <v>17317.22</v>
      </c>
    </row>
    <row r="811" spans="1:14" ht="15" customHeight="1" thickBot="1">
      <c r="A811" s="11" t="str">
        <f t="shared" si="40"/>
        <v>N006554 104</v>
      </c>
      <c r="B811" s="3" t="s">
        <v>198</v>
      </c>
      <c r="C811" s="192"/>
      <c r="D811" s="203"/>
      <c r="E811" s="96">
        <v>54341.440000000002</v>
      </c>
      <c r="F811" s="91">
        <v>721.36</v>
      </c>
      <c r="G811" s="96">
        <v>72380.02</v>
      </c>
      <c r="H811" s="94">
        <v>47175</v>
      </c>
      <c r="J811" s="32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3">
        <f t="shared" si="38"/>
        <v>17317.22</v>
      </c>
    </row>
    <row r="812" spans="1:14" ht="15" customHeight="1" thickBot="1">
      <c r="A812" s="11" t="str">
        <f t="shared" si="40"/>
        <v>N006554 105</v>
      </c>
      <c r="B812" s="3" t="s">
        <v>198</v>
      </c>
      <c r="C812" s="190">
        <v>105</v>
      </c>
      <c r="D812" s="202">
        <v>17317.22</v>
      </c>
      <c r="E812" s="96">
        <v>54826.32</v>
      </c>
      <c r="F812" s="91" t="s">
        <v>100</v>
      </c>
      <c r="G812" s="96">
        <v>72143.539999999994</v>
      </c>
      <c r="H812" s="94">
        <v>47193</v>
      </c>
      <c r="J812" s="32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3">
        <f t="shared" si="38"/>
        <v>17317.22</v>
      </c>
    </row>
    <row r="813" spans="1:14" ht="15" customHeight="1" thickBot="1">
      <c r="A813" s="11" t="str">
        <f t="shared" si="40"/>
        <v>N006554 105</v>
      </c>
      <c r="B813" s="3" t="s">
        <v>198</v>
      </c>
      <c r="C813" s="192"/>
      <c r="D813" s="203"/>
      <c r="E813" s="96">
        <v>54826.32</v>
      </c>
      <c r="F813" s="91">
        <v>726.24</v>
      </c>
      <c r="G813" s="96">
        <v>72869.78</v>
      </c>
      <c r="H813" s="94">
        <v>47203</v>
      </c>
      <c r="J813" s="32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3">
        <f t="shared" si="38"/>
        <v>17317.22</v>
      </c>
    </row>
    <row r="814" spans="1:14" ht="15" customHeight="1" thickBot="1">
      <c r="A814" s="11" t="str">
        <f t="shared" si="40"/>
        <v>N006554 106</v>
      </c>
      <c r="B814" s="3" t="s">
        <v>198</v>
      </c>
      <c r="C814" s="190">
        <v>106</v>
      </c>
      <c r="D814" s="202">
        <v>17317.22</v>
      </c>
      <c r="E814" s="96">
        <v>55380.47</v>
      </c>
      <c r="F814" s="91" t="s">
        <v>100</v>
      </c>
      <c r="G814" s="96">
        <v>72697.69</v>
      </c>
      <c r="H814" s="94">
        <v>47224</v>
      </c>
      <c r="J814" s="32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3">
        <f t="shared" si="38"/>
        <v>17317.22</v>
      </c>
    </row>
    <row r="815" spans="1:14" ht="15" customHeight="1" thickBot="1">
      <c r="A815" s="11" t="str">
        <f t="shared" si="40"/>
        <v>N006554 106</v>
      </c>
      <c r="B815" s="3" t="s">
        <v>198</v>
      </c>
      <c r="C815" s="192"/>
      <c r="D815" s="203"/>
      <c r="E815" s="96">
        <v>55380.47</v>
      </c>
      <c r="F815" s="91">
        <v>731.82</v>
      </c>
      <c r="G815" s="96">
        <v>73429.509999999995</v>
      </c>
      <c r="H815" s="94">
        <v>47234</v>
      </c>
      <c r="J815" s="32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3">
        <f t="shared" si="38"/>
        <v>17317.22</v>
      </c>
    </row>
    <row r="816" spans="1:14" ht="15" customHeight="1" thickBot="1">
      <c r="A816" s="11" t="str">
        <f t="shared" si="40"/>
        <v>N006554 107</v>
      </c>
      <c r="B816" s="3" t="s">
        <v>198</v>
      </c>
      <c r="C816" s="190">
        <v>107</v>
      </c>
      <c r="D816" s="202">
        <v>17317.22</v>
      </c>
      <c r="E816" s="96">
        <v>55882.67</v>
      </c>
      <c r="F816" s="91" t="s">
        <v>100</v>
      </c>
      <c r="G816" s="96">
        <v>73199.89</v>
      </c>
      <c r="H816" s="94">
        <v>47254</v>
      </c>
      <c r="J816" s="32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3">
        <f t="shared" si="38"/>
        <v>17317.22</v>
      </c>
    </row>
    <row r="817" spans="1:14" ht="15" customHeight="1" thickBot="1">
      <c r="A817" s="11" t="str">
        <f t="shared" si="40"/>
        <v>N006554 107</v>
      </c>
      <c r="B817" s="3" t="s">
        <v>198</v>
      </c>
      <c r="C817" s="192"/>
      <c r="D817" s="203"/>
      <c r="E817" s="96">
        <v>55882.67</v>
      </c>
      <c r="F817" s="91">
        <v>736.88</v>
      </c>
      <c r="G817" s="96">
        <v>73936.77</v>
      </c>
      <c r="H817" s="94">
        <v>47264</v>
      </c>
      <c r="J817" s="32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3">
        <f t="shared" si="38"/>
        <v>17317.22</v>
      </c>
    </row>
    <row r="818" spans="1:14" ht="15" customHeight="1" thickBot="1">
      <c r="A818" s="11" t="str">
        <f t="shared" si="40"/>
        <v>N006554 108</v>
      </c>
      <c r="B818" s="3" t="s">
        <v>198</v>
      </c>
      <c r="C818" s="190">
        <v>108</v>
      </c>
      <c r="D818" s="202">
        <v>17317.22</v>
      </c>
      <c r="E818" s="96">
        <v>56419.5</v>
      </c>
      <c r="F818" s="91" t="s">
        <v>100</v>
      </c>
      <c r="G818" s="96">
        <v>73736.72</v>
      </c>
      <c r="H818" s="94">
        <v>47285</v>
      </c>
      <c r="J818" s="32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3">
        <f t="shared" si="38"/>
        <v>17317.22</v>
      </c>
    </row>
    <row r="819" spans="1:14" ht="15" customHeight="1" thickBot="1">
      <c r="A819" s="11" t="str">
        <f t="shared" si="40"/>
        <v>N006554 108</v>
      </c>
      <c r="B819" s="3" t="s">
        <v>198</v>
      </c>
      <c r="C819" s="192"/>
      <c r="D819" s="203"/>
      <c r="E819" s="96">
        <v>56419.5</v>
      </c>
      <c r="F819" s="91">
        <v>742.28</v>
      </c>
      <c r="G819" s="96">
        <v>74479</v>
      </c>
      <c r="H819" s="94">
        <v>47295</v>
      </c>
      <c r="J819" s="32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3">
        <f t="shared" si="38"/>
        <v>17317.22</v>
      </c>
    </row>
    <row r="820" spans="1:14" ht="15" customHeight="1" thickBot="1">
      <c r="A820" s="11" t="str">
        <f t="shared" si="40"/>
        <v>N006554 109</v>
      </c>
      <c r="B820" s="3" t="s">
        <v>198</v>
      </c>
      <c r="C820" s="190">
        <v>109</v>
      </c>
      <c r="D820" s="202">
        <v>17317.22</v>
      </c>
      <c r="E820" s="96">
        <v>56921.7</v>
      </c>
      <c r="F820" s="91" t="s">
        <v>100</v>
      </c>
      <c r="G820" s="96">
        <v>74238.92</v>
      </c>
      <c r="H820" s="94">
        <v>47315</v>
      </c>
      <c r="J820" s="32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3">
        <f t="shared" si="38"/>
        <v>17317.22</v>
      </c>
    </row>
    <row r="821" spans="1:14" ht="15" customHeight="1" thickBot="1">
      <c r="A821" s="11" t="str">
        <f t="shared" si="40"/>
        <v>N006554 109</v>
      </c>
      <c r="B821" s="3" t="s">
        <v>198</v>
      </c>
      <c r="C821" s="192"/>
      <c r="D821" s="203"/>
      <c r="E821" s="96">
        <v>56921.7</v>
      </c>
      <c r="F821" s="91">
        <v>747.34</v>
      </c>
      <c r="G821" s="96">
        <v>74986.259999999995</v>
      </c>
      <c r="H821" s="94">
        <v>47325</v>
      </c>
      <c r="J821" s="32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3">
        <f t="shared" si="38"/>
        <v>17317.22</v>
      </c>
    </row>
    <row r="822" spans="1:14" ht="15" customHeight="1" thickBot="1">
      <c r="A822" s="11" t="str">
        <f t="shared" si="40"/>
        <v>N006554 110</v>
      </c>
      <c r="B822" s="3" t="s">
        <v>198</v>
      </c>
      <c r="C822" s="190">
        <v>110</v>
      </c>
      <c r="D822" s="202">
        <v>17317.22</v>
      </c>
      <c r="E822" s="96">
        <v>57458.54</v>
      </c>
      <c r="F822" s="91" t="s">
        <v>100</v>
      </c>
      <c r="G822" s="96">
        <v>74775.759999999995</v>
      </c>
      <c r="H822" s="94">
        <v>47346</v>
      </c>
      <c r="J822" s="32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3">
        <f t="shared" si="38"/>
        <v>17317.22</v>
      </c>
    </row>
    <row r="823" spans="1:14" ht="15" customHeight="1" thickBot="1">
      <c r="A823" s="11" t="str">
        <f t="shared" si="40"/>
        <v>N006554 110</v>
      </c>
      <c r="B823" s="3" t="s">
        <v>198</v>
      </c>
      <c r="C823" s="192"/>
      <c r="D823" s="203"/>
      <c r="E823" s="96">
        <v>57458.54</v>
      </c>
      <c r="F823" s="91">
        <v>752.74</v>
      </c>
      <c r="G823" s="96">
        <v>75528.5</v>
      </c>
      <c r="H823" s="94">
        <v>47356</v>
      </c>
      <c r="J823" s="32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3">
        <f t="shared" si="38"/>
        <v>17317.22</v>
      </c>
    </row>
    <row r="824" spans="1:14" ht="15" customHeight="1" thickBot="1">
      <c r="A824" s="11" t="str">
        <f t="shared" si="40"/>
        <v>N006554 111</v>
      </c>
      <c r="B824" s="3" t="s">
        <v>198</v>
      </c>
      <c r="C824" s="190">
        <v>111</v>
      </c>
      <c r="D824" s="202">
        <v>17317.22</v>
      </c>
      <c r="E824" s="96">
        <v>57978.05</v>
      </c>
      <c r="F824" s="91" t="s">
        <v>100</v>
      </c>
      <c r="G824" s="96">
        <v>75295.27</v>
      </c>
      <c r="H824" s="94">
        <v>47377</v>
      </c>
      <c r="J824" s="32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3">
        <f t="shared" si="38"/>
        <v>17317.22</v>
      </c>
    </row>
    <row r="825" spans="1:14" ht="15" customHeight="1" thickBot="1">
      <c r="A825" s="11" t="str">
        <f t="shared" si="40"/>
        <v>N006554 111</v>
      </c>
      <c r="B825" s="3" t="s">
        <v>198</v>
      </c>
      <c r="C825" s="192"/>
      <c r="D825" s="203"/>
      <c r="E825" s="96">
        <v>57978.05</v>
      </c>
      <c r="F825" s="91">
        <v>757.97</v>
      </c>
      <c r="G825" s="96">
        <v>76053.240000000005</v>
      </c>
      <c r="H825" s="94">
        <v>47387</v>
      </c>
      <c r="J825" s="32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3">
        <f t="shared" si="38"/>
        <v>17317.22</v>
      </c>
    </row>
    <row r="826" spans="1:14" ht="15" customHeight="1" thickBot="1">
      <c r="A826" s="11" t="str">
        <f t="shared" si="40"/>
        <v>N006554 112</v>
      </c>
      <c r="B826" s="3" t="s">
        <v>198</v>
      </c>
      <c r="C826" s="190">
        <v>112</v>
      </c>
      <c r="D826" s="202">
        <v>17317.22</v>
      </c>
      <c r="E826" s="96">
        <v>58480.26</v>
      </c>
      <c r="F826" s="91" t="s">
        <v>100</v>
      </c>
      <c r="G826" s="96">
        <v>75797.48</v>
      </c>
      <c r="H826" s="94">
        <v>47407</v>
      </c>
      <c r="J826" s="32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3">
        <f t="shared" si="38"/>
        <v>17317.22</v>
      </c>
    </row>
    <row r="827" spans="1:14" ht="15" customHeight="1" thickBot="1">
      <c r="A827" s="11" t="str">
        <f t="shared" si="40"/>
        <v>N006554 112</v>
      </c>
      <c r="B827" s="3" t="s">
        <v>198</v>
      </c>
      <c r="C827" s="192"/>
      <c r="D827" s="203"/>
      <c r="E827" s="96">
        <v>58480.26</v>
      </c>
      <c r="F827" s="91">
        <v>763.02</v>
      </c>
      <c r="G827" s="96">
        <v>76560.5</v>
      </c>
      <c r="H827" s="94">
        <v>47417</v>
      </c>
      <c r="J827" s="32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3">
        <f t="shared" si="38"/>
        <v>17317.22</v>
      </c>
    </row>
    <row r="828" spans="1:14" ht="15" customHeight="1" thickBot="1">
      <c r="A828" s="11" t="str">
        <f t="shared" si="40"/>
        <v>N006554 113</v>
      </c>
      <c r="B828" s="3" t="s">
        <v>198</v>
      </c>
      <c r="C828" s="190">
        <v>113</v>
      </c>
      <c r="D828" s="202">
        <v>17317.22</v>
      </c>
      <c r="E828" s="96">
        <v>59017.08</v>
      </c>
      <c r="F828" s="91" t="s">
        <v>100</v>
      </c>
      <c r="G828" s="96">
        <v>76334.3</v>
      </c>
      <c r="H828" s="94">
        <v>47438</v>
      </c>
      <c r="J828" s="32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3">
        <f t="shared" si="38"/>
        <v>17317.22</v>
      </c>
    </row>
    <row r="829" spans="1:14" ht="15" customHeight="1" thickBot="1">
      <c r="A829" s="11" t="str">
        <f t="shared" si="40"/>
        <v>N006554 113</v>
      </c>
      <c r="B829" s="3" t="s">
        <v>198</v>
      </c>
      <c r="C829" s="192"/>
      <c r="D829" s="203"/>
      <c r="E829" s="96">
        <v>59017.08</v>
      </c>
      <c r="F829" s="91">
        <v>768.43</v>
      </c>
      <c r="G829" s="96">
        <v>77102.73</v>
      </c>
      <c r="H829" s="94">
        <v>47448</v>
      </c>
      <c r="J829" s="32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3">
        <f t="shared" si="38"/>
        <v>17317.22</v>
      </c>
    </row>
    <row r="830" spans="1:14" ht="15" customHeight="1" thickBot="1">
      <c r="A830" s="11" t="str">
        <f t="shared" si="40"/>
        <v>N006554 114</v>
      </c>
      <c r="B830" s="3" t="s">
        <v>198</v>
      </c>
      <c r="C830" s="190">
        <v>114</v>
      </c>
      <c r="D830" s="202">
        <v>17317.22</v>
      </c>
      <c r="E830" s="96">
        <v>59519.29</v>
      </c>
      <c r="F830" s="91" t="s">
        <v>100</v>
      </c>
      <c r="G830" s="96">
        <v>76836.509999999995</v>
      </c>
      <c r="H830" s="94">
        <v>47468</v>
      </c>
      <c r="J830" s="32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3">
        <f t="shared" si="38"/>
        <v>17317.22</v>
      </c>
    </row>
    <row r="831" spans="1:14" ht="15" customHeight="1" thickBot="1">
      <c r="A831" s="11" t="str">
        <f t="shared" si="40"/>
        <v>N006554 114</v>
      </c>
      <c r="B831" s="3" t="s">
        <v>198</v>
      </c>
      <c r="C831" s="192"/>
      <c r="D831" s="203"/>
      <c r="E831" s="96">
        <v>59519.29</v>
      </c>
      <c r="F831" s="91">
        <v>773.49</v>
      </c>
      <c r="G831" s="96">
        <v>77610</v>
      </c>
      <c r="H831" s="94">
        <v>47478</v>
      </c>
      <c r="J831" s="32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3">
        <f t="shared" si="38"/>
        <v>17317.22</v>
      </c>
    </row>
    <row r="832" spans="1:14" ht="15" customHeight="1" thickBot="1">
      <c r="A832" s="11" t="str">
        <f t="shared" si="40"/>
        <v>N006554 115</v>
      </c>
      <c r="B832" s="3" t="s">
        <v>198</v>
      </c>
      <c r="C832" s="190">
        <v>115</v>
      </c>
      <c r="D832" s="202">
        <v>17317.22</v>
      </c>
      <c r="E832" s="96">
        <v>60056.11</v>
      </c>
      <c r="F832" s="91" t="s">
        <v>100</v>
      </c>
      <c r="G832" s="96">
        <v>77373.33</v>
      </c>
      <c r="H832" s="94">
        <v>47499</v>
      </c>
      <c r="J832" s="32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3">
        <f t="shared" si="38"/>
        <v>17317.22</v>
      </c>
    </row>
    <row r="833" spans="1:14" ht="15" customHeight="1" thickBot="1">
      <c r="A833" s="11" t="str">
        <f t="shared" si="40"/>
        <v>N006554 115</v>
      </c>
      <c r="B833" s="3" t="s">
        <v>198</v>
      </c>
      <c r="C833" s="192"/>
      <c r="D833" s="203"/>
      <c r="E833" s="96">
        <v>60056.11</v>
      </c>
      <c r="F833" s="91">
        <v>778.89</v>
      </c>
      <c r="G833" s="96">
        <v>78152.22</v>
      </c>
      <c r="H833" s="94">
        <v>47509</v>
      </c>
      <c r="J833" s="32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3">
        <f t="shared" si="38"/>
        <v>17317.22</v>
      </c>
    </row>
    <row r="834" spans="1:14" ht="15" customHeight="1" thickBot="1">
      <c r="A834" s="11" t="str">
        <f t="shared" si="40"/>
        <v>N006554 116</v>
      </c>
      <c r="B834" s="3" t="s">
        <v>198</v>
      </c>
      <c r="C834" s="190">
        <v>116</v>
      </c>
      <c r="D834" s="202">
        <v>17317.22</v>
      </c>
      <c r="E834" s="96">
        <v>60575.64</v>
      </c>
      <c r="F834" s="91" t="s">
        <v>100</v>
      </c>
      <c r="G834" s="96">
        <v>77892.86</v>
      </c>
      <c r="H834" s="94">
        <v>47530</v>
      </c>
      <c r="J834" s="32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3">
        <f t="shared" si="38"/>
        <v>17317.22</v>
      </c>
    </row>
    <row r="835" spans="1:14" ht="15" customHeight="1" thickBot="1">
      <c r="A835" s="11" t="str">
        <f t="shared" si="40"/>
        <v>N006554 116</v>
      </c>
      <c r="B835" s="3" t="s">
        <v>198</v>
      </c>
      <c r="C835" s="192"/>
      <c r="D835" s="203"/>
      <c r="E835" s="96">
        <v>60575.64</v>
      </c>
      <c r="F835" s="91">
        <v>784.12</v>
      </c>
      <c r="G835" s="96">
        <v>78676.98</v>
      </c>
      <c r="H835" s="94">
        <v>47540</v>
      </c>
      <c r="J835" s="32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3">
        <f t="shared" si="38"/>
        <v>17317.22</v>
      </c>
    </row>
    <row r="836" spans="1:14" ht="15" customHeight="1" thickBot="1">
      <c r="A836" s="11" t="str">
        <f t="shared" si="40"/>
        <v>N006554 117</v>
      </c>
      <c r="B836" s="3" t="s">
        <v>198</v>
      </c>
      <c r="C836" s="190">
        <v>117</v>
      </c>
      <c r="D836" s="202">
        <v>17317.22</v>
      </c>
      <c r="E836" s="96">
        <v>61060.52</v>
      </c>
      <c r="F836" s="91" t="s">
        <v>100</v>
      </c>
      <c r="G836" s="96">
        <v>78377.740000000005</v>
      </c>
      <c r="H836" s="94">
        <v>47558</v>
      </c>
      <c r="J836" s="32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3">
        <f t="shared" ref="N836:N899" si="41">IF(D836=0,D835,D836)</f>
        <v>17317.22</v>
      </c>
    </row>
    <row r="837" spans="1:14" ht="15" customHeight="1" thickBot="1">
      <c r="A837" s="11" t="str">
        <f t="shared" si="40"/>
        <v>N006554 117</v>
      </c>
      <c r="B837" s="3" t="s">
        <v>198</v>
      </c>
      <c r="C837" s="192"/>
      <c r="D837" s="203"/>
      <c r="E837" s="96">
        <v>61060.52</v>
      </c>
      <c r="F837" s="91">
        <v>789.01</v>
      </c>
      <c r="G837" s="96">
        <v>79166.75</v>
      </c>
      <c r="H837" s="94">
        <v>47568</v>
      </c>
      <c r="J837" s="32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3">
        <f t="shared" si="41"/>
        <v>17317.22</v>
      </c>
    </row>
    <row r="838" spans="1:14" ht="15" customHeight="1" thickBot="1">
      <c r="A838" s="11" t="str">
        <f t="shared" si="40"/>
        <v>N006554 118</v>
      </c>
      <c r="B838" s="3" t="s">
        <v>198</v>
      </c>
      <c r="C838" s="190">
        <v>118</v>
      </c>
      <c r="D838" s="202">
        <v>17317.22</v>
      </c>
      <c r="E838" s="96">
        <v>61614.67</v>
      </c>
      <c r="F838" s="91" t="s">
        <v>100</v>
      </c>
      <c r="G838" s="96">
        <v>78931.89</v>
      </c>
      <c r="H838" s="94">
        <v>47589</v>
      </c>
      <c r="J838" s="32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3">
        <f t="shared" si="41"/>
        <v>17317.22</v>
      </c>
    </row>
    <row r="839" spans="1:14" ht="15" customHeight="1" thickBot="1">
      <c r="A839" s="11" t="str">
        <f t="shared" si="40"/>
        <v>N006554 118</v>
      </c>
      <c r="B839" s="3" t="s">
        <v>198</v>
      </c>
      <c r="C839" s="192"/>
      <c r="D839" s="203"/>
      <c r="E839" s="96">
        <v>61614.67</v>
      </c>
      <c r="F839" s="91">
        <v>794.59</v>
      </c>
      <c r="G839" s="96">
        <v>79726.48</v>
      </c>
      <c r="H839" s="94">
        <v>47599</v>
      </c>
      <c r="J839" s="32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3">
        <f t="shared" si="41"/>
        <v>17317.22</v>
      </c>
    </row>
    <row r="840" spans="1:14" ht="15" customHeight="1" thickBot="1">
      <c r="A840" s="11" t="str">
        <f t="shared" si="40"/>
        <v>N006554 119</v>
      </c>
      <c r="B840" s="3" t="s">
        <v>198</v>
      </c>
      <c r="C840" s="190">
        <v>119</v>
      </c>
      <c r="D840" s="202">
        <v>17317.22</v>
      </c>
      <c r="E840" s="96">
        <v>62116.87</v>
      </c>
      <c r="F840" s="91" t="s">
        <v>100</v>
      </c>
      <c r="G840" s="96">
        <v>79434.09</v>
      </c>
      <c r="H840" s="94">
        <v>47619</v>
      </c>
      <c r="J840" s="32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3">
        <f t="shared" si="41"/>
        <v>17317.22</v>
      </c>
    </row>
    <row r="841" spans="1:14" ht="15" customHeight="1" thickBot="1">
      <c r="A841" s="11" t="str">
        <f t="shared" si="40"/>
        <v>N006554 119</v>
      </c>
      <c r="B841" s="3" t="s">
        <v>198</v>
      </c>
      <c r="C841" s="192"/>
      <c r="D841" s="203"/>
      <c r="E841" s="96">
        <v>62116.87</v>
      </c>
      <c r="F841" s="91">
        <v>799.64</v>
      </c>
      <c r="G841" s="96">
        <v>80233.73</v>
      </c>
      <c r="H841" s="94">
        <v>47629</v>
      </c>
      <c r="J841" s="32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3">
        <f t="shared" si="41"/>
        <v>17317.22</v>
      </c>
    </row>
    <row r="842" spans="1:14" ht="15" customHeight="1" thickBot="1">
      <c r="A842" s="11" t="str">
        <f t="shared" si="40"/>
        <v>N006554 120</v>
      </c>
      <c r="B842" s="3" t="s">
        <v>198</v>
      </c>
      <c r="C842" s="190">
        <v>120</v>
      </c>
      <c r="D842" s="202">
        <v>17318.66</v>
      </c>
      <c r="E842" s="96">
        <v>62658.91</v>
      </c>
      <c r="F842" s="91" t="s">
        <v>100</v>
      </c>
      <c r="G842" s="96">
        <v>79977.570000000007</v>
      </c>
      <c r="H842" s="94">
        <v>47650</v>
      </c>
      <c r="J842" s="32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3">
        <f t="shared" si="41"/>
        <v>17318.66</v>
      </c>
    </row>
    <row r="843" spans="1:14" ht="15" customHeight="1" thickBot="1">
      <c r="A843" s="11" t="str">
        <f t="shared" si="40"/>
        <v>N006554 120</v>
      </c>
      <c r="B843" s="3" t="s">
        <v>198</v>
      </c>
      <c r="C843" s="192"/>
      <c r="D843" s="203"/>
      <c r="E843" s="96">
        <v>62658.91</v>
      </c>
      <c r="F843" s="91">
        <v>805.11</v>
      </c>
      <c r="G843" s="96">
        <v>80782.679999999993</v>
      </c>
      <c r="H843" s="94">
        <v>47660</v>
      </c>
      <c r="J843" s="32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3">
        <f t="shared" si="41"/>
        <v>17318.66</v>
      </c>
    </row>
    <row r="844" spans="1:14" ht="15" customHeight="1" thickBot="1">
      <c r="A844" s="11" t="str">
        <f t="shared" si="40"/>
        <v>N770095 Cuota N°</v>
      </c>
      <c r="B844" s="3" t="s">
        <v>216</v>
      </c>
      <c r="C844" s="92" t="s">
        <v>19</v>
      </c>
      <c r="D844" s="92" t="s">
        <v>20</v>
      </c>
      <c r="E844" s="92" t="s">
        <v>21</v>
      </c>
      <c r="F844" s="92" t="s">
        <v>22</v>
      </c>
      <c r="G844" s="92" t="s">
        <v>23</v>
      </c>
      <c r="H844" s="92" t="s">
        <v>24</v>
      </c>
      <c r="J844" s="32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3" t="str">
        <f t="shared" si="41"/>
        <v>Capital($)</v>
      </c>
    </row>
    <row r="845" spans="1:14" ht="15" customHeight="1" thickBot="1">
      <c r="A845" s="11" t="str">
        <f t="shared" si="40"/>
        <v>N770095 1</v>
      </c>
      <c r="B845" s="3" t="s">
        <v>216</v>
      </c>
      <c r="C845" s="190">
        <v>1</v>
      </c>
      <c r="D845" s="202">
        <v>14322.29</v>
      </c>
      <c r="E845" s="90">
        <v>668.37</v>
      </c>
      <c r="F845" s="90" t="s">
        <v>100</v>
      </c>
      <c r="G845" s="98">
        <v>14990.66</v>
      </c>
      <c r="H845" s="93">
        <v>44181</v>
      </c>
      <c r="I845" s="43">
        <v>44181</v>
      </c>
      <c r="J845" s="32">
        <f t="shared" si="39"/>
        <v>44166</v>
      </c>
      <c r="L845" s="11" t="str">
        <f>IF(I845&lt;&gt;"",IF(SUMIF(Planes!BA:BA,'Control de pagos'!A845,Planes!BC:BC)=0,"",SUMIF(Planes!BA:BA,'Control de pagos'!A845,Planes!BC:BC)),"")</f>
        <v/>
      </c>
      <c r="N845" s="63">
        <f t="shared" si="41"/>
        <v>14322.29</v>
      </c>
    </row>
    <row r="846" spans="1:14" ht="15" customHeight="1" thickBot="1">
      <c r="A846" s="11" t="str">
        <f t="shared" si="40"/>
        <v>N770095 1</v>
      </c>
      <c r="B846" s="3" t="s">
        <v>216</v>
      </c>
      <c r="C846" s="192"/>
      <c r="D846" s="203"/>
      <c r="E846" s="91">
        <v>668.37</v>
      </c>
      <c r="F846" s="91">
        <v>150.91</v>
      </c>
      <c r="G846" s="96">
        <v>15141.57</v>
      </c>
      <c r="H846" s="94">
        <v>44191</v>
      </c>
      <c r="J846" s="32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3">
        <f t="shared" si="41"/>
        <v>14322.29</v>
      </c>
    </row>
    <row r="847" spans="1:14" ht="15" customHeight="1" thickBot="1">
      <c r="A847" s="11" t="str">
        <f t="shared" si="40"/>
        <v>N770095 2</v>
      </c>
      <c r="B847" s="3" t="s">
        <v>216</v>
      </c>
      <c r="C847" s="190">
        <v>2</v>
      </c>
      <c r="D847" s="202">
        <v>14322.29</v>
      </c>
      <c r="E847" s="91">
        <v>954.82</v>
      </c>
      <c r="F847" s="91" t="s">
        <v>100</v>
      </c>
      <c r="G847" s="96">
        <v>15277.11</v>
      </c>
      <c r="H847" s="94">
        <v>44212</v>
      </c>
      <c r="J847" s="32" t="str">
        <f t="shared" si="39"/>
        <v>-</v>
      </c>
      <c r="L847" s="11" t="str">
        <f>IF(I847&lt;&gt;"",IF(SUMIF(Planes!BA:BA,'Control de pagos'!A847,Planes!BC:BC)=0,"",SUMIF(Planes!BA:BA,'Control de pagos'!A847,Planes!BC:BC)),"")</f>
        <v/>
      </c>
      <c r="N847" s="63">
        <f t="shared" si="41"/>
        <v>14322.29</v>
      </c>
    </row>
    <row r="848" spans="1:14" ht="15" customHeight="1" thickBot="1">
      <c r="A848" s="11" t="str">
        <f t="shared" si="40"/>
        <v>N770095 2</v>
      </c>
      <c r="B848" s="3" t="s">
        <v>216</v>
      </c>
      <c r="C848" s="192"/>
      <c r="D848" s="203"/>
      <c r="E848" s="91">
        <v>954.82</v>
      </c>
      <c r="F848" s="91">
        <v>153.79</v>
      </c>
      <c r="G848" s="96">
        <v>15430.9</v>
      </c>
      <c r="H848" s="94">
        <v>44222</v>
      </c>
      <c r="I848" s="43">
        <v>44222</v>
      </c>
      <c r="J848" s="32">
        <f t="shared" si="39"/>
        <v>44197</v>
      </c>
      <c r="L848" s="11" t="str">
        <f>IF(I848&lt;&gt;"",IF(SUMIF(Planes!BA:BA,'Control de pagos'!A848,Planes!BC:BC)=0,"",SUMIF(Planes!BA:BA,'Control de pagos'!A848,Planes!BC:BC)),"")</f>
        <v/>
      </c>
      <c r="N848" s="63">
        <f t="shared" si="41"/>
        <v>14322.29</v>
      </c>
    </row>
    <row r="849" spans="1:14" ht="15" customHeight="1" thickBot="1">
      <c r="A849" s="11" t="str">
        <f t="shared" si="40"/>
        <v>N770095 3</v>
      </c>
      <c r="B849" s="3" t="s">
        <v>216</v>
      </c>
      <c r="C849" s="190">
        <v>3</v>
      </c>
      <c r="D849" s="202">
        <v>14322.29</v>
      </c>
      <c r="E849" s="96">
        <v>1241.27</v>
      </c>
      <c r="F849" s="91" t="s">
        <v>100</v>
      </c>
      <c r="G849" s="96">
        <v>15563.56</v>
      </c>
      <c r="H849" s="94">
        <v>44243</v>
      </c>
      <c r="J849" s="32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3">
        <f t="shared" si="41"/>
        <v>14322.29</v>
      </c>
    </row>
    <row r="850" spans="1:14" ht="15" customHeight="1" thickBot="1">
      <c r="A850" s="11" t="str">
        <f t="shared" si="40"/>
        <v>N770095 3</v>
      </c>
      <c r="B850" s="3" t="s">
        <v>216</v>
      </c>
      <c r="C850" s="192"/>
      <c r="D850" s="203"/>
      <c r="E850" s="96">
        <v>1241.27</v>
      </c>
      <c r="F850" s="91">
        <v>156.66999999999999</v>
      </c>
      <c r="G850" s="96">
        <v>15720.23</v>
      </c>
      <c r="H850" s="94">
        <v>44253</v>
      </c>
      <c r="I850" s="43">
        <v>44253</v>
      </c>
      <c r="J850" s="32">
        <f t="shared" si="42"/>
        <v>44228</v>
      </c>
      <c r="L850" s="11" t="str">
        <f>IF(I850&lt;&gt;"",IF(SUMIF(Planes!BA:BA,'Control de pagos'!A850,Planes!BC:BC)=0,"",SUMIF(Planes!BA:BA,'Control de pagos'!A850,Planes!BC:BC)),"")</f>
        <v/>
      </c>
      <c r="N850" s="63">
        <f t="shared" si="41"/>
        <v>14322.29</v>
      </c>
    </row>
    <row r="851" spans="1:14" ht="15" customHeight="1" thickBot="1">
      <c r="A851" s="11" t="str">
        <f t="shared" si="40"/>
        <v>N770095 4</v>
      </c>
      <c r="B851" s="3" t="s">
        <v>216</v>
      </c>
      <c r="C851" s="190">
        <v>4</v>
      </c>
      <c r="D851" s="202">
        <v>14322.29</v>
      </c>
      <c r="E851" s="96">
        <v>1527.71</v>
      </c>
      <c r="F851" s="91" t="s">
        <v>100</v>
      </c>
      <c r="G851" s="96">
        <v>15850</v>
      </c>
      <c r="H851" s="94">
        <v>44271</v>
      </c>
      <c r="I851" s="43">
        <v>44271</v>
      </c>
      <c r="J851" s="32">
        <f t="shared" si="42"/>
        <v>44256</v>
      </c>
      <c r="L851" s="11" t="str">
        <f>IF(I851&lt;&gt;"",IF(SUMIF(Planes!BA:BA,'Control de pagos'!A851,Planes!BC:BC)=0,"",SUMIF(Planes!BA:BA,'Control de pagos'!A851,Planes!BC:BC)),"")</f>
        <v/>
      </c>
      <c r="N851" s="63">
        <f t="shared" si="41"/>
        <v>14322.29</v>
      </c>
    </row>
    <row r="852" spans="1:14" ht="15" customHeight="1" thickBot="1">
      <c r="A852" s="11" t="str">
        <f t="shared" si="40"/>
        <v>N770095 4</v>
      </c>
      <c r="B852" s="3" t="s">
        <v>216</v>
      </c>
      <c r="C852" s="192"/>
      <c r="D852" s="203"/>
      <c r="E852" s="96">
        <v>1527.71</v>
      </c>
      <c r="F852" s="91">
        <v>159.56</v>
      </c>
      <c r="G852" s="96">
        <v>16009.56</v>
      </c>
      <c r="H852" s="94">
        <v>44281</v>
      </c>
      <c r="J852" s="32" t="str">
        <f t="shared" si="42"/>
        <v>-</v>
      </c>
      <c r="L852" s="11" t="str">
        <f>IF(I852&lt;&gt;"",IF(SUMIF(Planes!BA:BA,'Control de pagos'!A852,Planes!BC:BC)=0,"",SUMIF(Planes!BA:BA,'Control de pagos'!A852,Planes!BC:BC)),"")</f>
        <v/>
      </c>
      <c r="N852" s="63">
        <f t="shared" si="41"/>
        <v>14322.29</v>
      </c>
    </row>
    <row r="853" spans="1:14" ht="15" customHeight="1" thickBot="1">
      <c r="A853" s="11" t="str">
        <f t="shared" si="40"/>
        <v>N770095 5</v>
      </c>
      <c r="B853" s="3" t="s">
        <v>216</v>
      </c>
      <c r="C853" s="198">
        <v>5</v>
      </c>
      <c r="D853" s="200">
        <v>14322.29</v>
      </c>
      <c r="E853" s="149">
        <v>1814.16</v>
      </c>
      <c r="F853" s="125" t="s">
        <v>100</v>
      </c>
      <c r="G853" s="124">
        <v>16136.45</v>
      </c>
      <c r="H853" s="126">
        <v>44302</v>
      </c>
      <c r="J853" s="32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3">
        <f t="shared" si="41"/>
        <v>14322.29</v>
      </c>
    </row>
    <row r="854" spans="1:14" ht="15" customHeight="1" thickBot="1">
      <c r="A854" s="11" t="str">
        <f t="shared" si="40"/>
        <v>N770095 5</v>
      </c>
      <c r="B854" s="3" t="s">
        <v>216</v>
      </c>
      <c r="C854" s="199"/>
      <c r="D854" s="201"/>
      <c r="E854" s="149">
        <v>1814.16</v>
      </c>
      <c r="F854" s="150">
        <v>6456.68</v>
      </c>
      <c r="G854" s="149">
        <f>+D853+E854+F854</f>
        <v>22593.13</v>
      </c>
      <c r="H854" s="151">
        <v>44312</v>
      </c>
      <c r="I854" s="43">
        <v>44663</v>
      </c>
      <c r="J854" s="32">
        <f t="shared" si="42"/>
        <v>44652</v>
      </c>
      <c r="L854" s="11" t="str">
        <f>IF(I854&lt;&gt;"",IF(SUMIF(Planes!BA:BA,'Control de pagos'!A854,Planes!BC:BC)=0,"",SUMIF(Planes!BA:BA,'Control de pagos'!A854,Planes!BC:BC)),"")</f>
        <v/>
      </c>
      <c r="N854" s="63">
        <f t="shared" si="41"/>
        <v>14322.29</v>
      </c>
    </row>
    <row r="855" spans="1:14" ht="15" customHeight="1" thickBot="1">
      <c r="A855" s="11" t="str">
        <f t="shared" si="40"/>
        <v>N770095 6</v>
      </c>
      <c r="B855" s="3" t="s">
        <v>216</v>
      </c>
      <c r="C855" s="226">
        <v>6</v>
      </c>
      <c r="D855" s="228">
        <v>14322.29</v>
      </c>
      <c r="E855" s="124">
        <v>2100.6</v>
      </c>
      <c r="F855" s="125" t="s">
        <v>100</v>
      </c>
      <c r="G855" s="124">
        <v>16422.89</v>
      </c>
      <c r="H855" s="126">
        <v>44332</v>
      </c>
      <c r="I855" s="43">
        <v>44332</v>
      </c>
      <c r="J855" s="32">
        <f t="shared" si="42"/>
        <v>44317</v>
      </c>
      <c r="L855" s="11" t="str">
        <f>IF(I855&lt;&gt;"",IF(SUMIF(Planes!BA:BA,'Control de pagos'!A855,Planes!BC:BC)=0,"",SUMIF(Planes!BA:BA,'Control de pagos'!A855,Planes!BC:BC)),"")</f>
        <v/>
      </c>
      <c r="N855" s="63">
        <f t="shared" si="41"/>
        <v>14322.29</v>
      </c>
    </row>
    <row r="856" spans="1:14" ht="15" customHeight="1" thickBot="1">
      <c r="A856" s="11" t="str">
        <f t="shared" si="40"/>
        <v>N770095 6</v>
      </c>
      <c r="B856" s="3" t="s">
        <v>216</v>
      </c>
      <c r="C856" s="227"/>
      <c r="D856" s="229"/>
      <c r="E856" s="124">
        <v>2100.6</v>
      </c>
      <c r="F856" s="125">
        <v>165.32</v>
      </c>
      <c r="G856" s="124">
        <v>16588.21</v>
      </c>
      <c r="H856" s="126">
        <v>44342</v>
      </c>
      <c r="J856" s="32" t="str">
        <f t="shared" si="42"/>
        <v>-</v>
      </c>
      <c r="L856" s="11" t="str">
        <f>IF(I856&lt;&gt;"",IF(SUMIF(Planes!BA:BA,'Control de pagos'!A856,Planes!BC:BC)=0,"",SUMIF(Planes!BA:BA,'Control de pagos'!A856,Planes!BC:BC)),"")</f>
        <v/>
      </c>
      <c r="N856" s="63">
        <f t="shared" si="41"/>
        <v>14322.29</v>
      </c>
    </row>
    <row r="857" spans="1:14" ht="15" customHeight="1" thickBot="1">
      <c r="A857" s="11" t="str">
        <f t="shared" si="40"/>
        <v>N770095 7</v>
      </c>
      <c r="B857" s="3" t="s">
        <v>216</v>
      </c>
      <c r="C857" s="226">
        <v>7</v>
      </c>
      <c r="D857" s="228">
        <v>14322.29</v>
      </c>
      <c r="E857" s="124">
        <v>2387.0500000000002</v>
      </c>
      <c r="F857" s="125" t="s">
        <v>100</v>
      </c>
      <c r="G857" s="124">
        <v>16709.34</v>
      </c>
      <c r="H857" s="126">
        <v>44363</v>
      </c>
      <c r="J857" s="32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3">
        <f t="shared" si="41"/>
        <v>14322.29</v>
      </c>
    </row>
    <row r="858" spans="1:14" ht="15" customHeight="1" thickBot="1">
      <c r="A858" s="11" t="str">
        <f t="shared" si="40"/>
        <v>N770095 7</v>
      </c>
      <c r="B858" s="3" t="s">
        <v>216</v>
      </c>
      <c r="C858" s="227"/>
      <c r="D858" s="229"/>
      <c r="E858" s="124">
        <v>2387.0500000000002</v>
      </c>
      <c r="F858" s="125">
        <v>168.21</v>
      </c>
      <c r="G858" s="124">
        <v>16877.55</v>
      </c>
      <c r="H858" s="126">
        <v>44373</v>
      </c>
      <c r="I858" s="43">
        <v>44373</v>
      </c>
      <c r="J858" s="32">
        <f t="shared" si="42"/>
        <v>44348</v>
      </c>
      <c r="L858" s="11" t="str">
        <f>IF(I858&lt;&gt;"",IF(SUMIF(Planes!BA:BA,'Control de pagos'!A858,Planes!BC:BC)=0,"",SUMIF(Planes!BA:BA,'Control de pagos'!A858,Planes!BC:BC)),"")</f>
        <v/>
      </c>
      <c r="N858" s="63">
        <f t="shared" si="41"/>
        <v>14322.29</v>
      </c>
    </row>
    <row r="859" spans="1:14" ht="15" customHeight="1" thickBot="1">
      <c r="A859" s="11" t="str">
        <f t="shared" si="40"/>
        <v>N770095 8</v>
      </c>
      <c r="B859" s="3" t="s">
        <v>216</v>
      </c>
      <c r="C859" s="226">
        <v>8</v>
      </c>
      <c r="D859" s="228">
        <v>14322.29</v>
      </c>
      <c r="E859" s="124">
        <v>2673.49</v>
      </c>
      <c r="F859" s="125" t="s">
        <v>100</v>
      </c>
      <c r="G859" s="124">
        <v>16995.78</v>
      </c>
      <c r="H859" s="126">
        <v>44393</v>
      </c>
      <c r="I859" s="43">
        <v>44393</v>
      </c>
      <c r="J859" s="32">
        <f t="shared" si="42"/>
        <v>44378</v>
      </c>
      <c r="L859" s="11" t="str">
        <f>IF(I859&lt;&gt;"",IF(SUMIF(Planes!BA:BA,'Control de pagos'!A859,Planes!BC:BC)=0,"",SUMIF(Planes!BA:BA,'Control de pagos'!A859,Planes!BC:BC)),"")</f>
        <v/>
      </c>
      <c r="N859" s="63">
        <f t="shared" si="41"/>
        <v>14322.29</v>
      </c>
    </row>
    <row r="860" spans="1:14" ht="15" customHeight="1" thickBot="1">
      <c r="A860" s="11" t="str">
        <f t="shared" si="40"/>
        <v>N770095 8</v>
      </c>
      <c r="B860" s="3" t="s">
        <v>216</v>
      </c>
      <c r="C860" s="227"/>
      <c r="D860" s="229"/>
      <c r="E860" s="124">
        <v>2673.49</v>
      </c>
      <c r="F860" s="125">
        <v>171.09</v>
      </c>
      <c r="G860" s="124">
        <v>17166.87</v>
      </c>
      <c r="H860" s="126">
        <v>44403</v>
      </c>
      <c r="J860" s="32" t="str">
        <f t="shared" si="42"/>
        <v>-</v>
      </c>
      <c r="L860" s="11" t="str">
        <f>IF(I860&lt;&gt;"",IF(SUMIF(Planes!BA:BA,'Control de pagos'!A860,Planes!BC:BC)=0,"",SUMIF(Planes!BA:BA,'Control de pagos'!A860,Planes!BC:BC)),"")</f>
        <v/>
      </c>
      <c r="N860" s="63">
        <f t="shared" si="41"/>
        <v>14322.29</v>
      </c>
    </row>
    <row r="861" spans="1:14" ht="15" customHeight="1" thickBot="1">
      <c r="A861" s="11" t="str">
        <f t="shared" si="40"/>
        <v>N770095 9</v>
      </c>
      <c r="B861" s="3" t="s">
        <v>216</v>
      </c>
      <c r="C861" s="226">
        <v>9</v>
      </c>
      <c r="D861" s="228">
        <v>14322.29</v>
      </c>
      <c r="E861" s="124">
        <v>2959.94</v>
      </c>
      <c r="F861" s="125" t="s">
        <v>100</v>
      </c>
      <c r="G861" s="124">
        <v>17282.23</v>
      </c>
      <c r="H861" s="126">
        <v>44424</v>
      </c>
      <c r="I861" s="43">
        <v>44424</v>
      </c>
      <c r="J861" s="32">
        <f t="shared" si="42"/>
        <v>44409</v>
      </c>
      <c r="L861" s="11" t="str">
        <f>IF(I861&lt;&gt;"",IF(SUMIF(Planes!BA:BA,'Control de pagos'!A861,Planes!BC:BC)=0,"",SUMIF(Planes!BA:BA,'Control de pagos'!A861,Planes!BC:BC)),"")</f>
        <v/>
      </c>
      <c r="N861" s="63">
        <f t="shared" si="41"/>
        <v>14322.29</v>
      </c>
    </row>
    <row r="862" spans="1:14" ht="15" customHeight="1" thickBot="1">
      <c r="A862" s="11" t="str">
        <f t="shared" si="40"/>
        <v>N770095 9</v>
      </c>
      <c r="B862" s="3" t="s">
        <v>216</v>
      </c>
      <c r="C862" s="227"/>
      <c r="D862" s="229"/>
      <c r="E862" s="124">
        <v>2959.94</v>
      </c>
      <c r="F862" s="125">
        <v>173.97</v>
      </c>
      <c r="G862" s="124">
        <v>17456.2</v>
      </c>
      <c r="H862" s="126">
        <v>44434</v>
      </c>
      <c r="J862" s="32" t="str">
        <f t="shared" si="42"/>
        <v>-</v>
      </c>
      <c r="L862" s="11" t="str">
        <f>IF(I862&lt;&gt;"",IF(SUMIF(Planes!BA:BA,'Control de pagos'!A862,Planes!BC:BC)=0,"",SUMIF(Planes!BA:BA,'Control de pagos'!A862,Planes!BC:BC)),"")</f>
        <v/>
      </c>
      <c r="N862" s="63">
        <f t="shared" si="41"/>
        <v>14322.29</v>
      </c>
    </row>
    <row r="863" spans="1:14" ht="15" customHeight="1" thickBot="1">
      <c r="A863" s="11" t="str">
        <f t="shared" si="40"/>
        <v>N770095 10</v>
      </c>
      <c r="B863" s="3" t="s">
        <v>216</v>
      </c>
      <c r="C863" s="226">
        <v>10</v>
      </c>
      <c r="D863" s="228">
        <v>14322.29</v>
      </c>
      <c r="E863" s="124">
        <v>3246.39</v>
      </c>
      <c r="F863" s="125" t="s">
        <v>100</v>
      </c>
      <c r="G863" s="124">
        <v>17568.68</v>
      </c>
      <c r="H863" s="126">
        <v>44455</v>
      </c>
      <c r="J863" s="32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3">
        <f t="shared" si="41"/>
        <v>14322.29</v>
      </c>
    </row>
    <row r="864" spans="1:14" ht="15" customHeight="1" thickBot="1">
      <c r="A864" s="11" t="str">
        <f t="shared" si="40"/>
        <v>N770095 10</v>
      </c>
      <c r="B864" s="3" t="s">
        <v>216</v>
      </c>
      <c r="C864" s="227"/>
      <c r="D864" s="229"/>
      <c r="E864" s="124">
        <v>3246.39</v>
      </c>
      <c r="F864" s="125">
        <v>176.86</v>
      </c>
      <c r="G864" s="124">
        <v>17745.54</v>
      </c>
      <c r="H864" s="126">
        <v>44465</v>
      </c>
      <c r="I864" s="43">
        <v>44465</v>
      </c>
      <c r="J864" s="32">
        <f t="shared" si="42"/>
        <v>44440</v>
      </c>
      <c r="L864" s="11" t="str">
        <f>IF(I864&lt;&gt;"",IF(SUMIF(Planes!BA:BA,'Control de pagos'!A864,Planes!BC:BC)=0,"",SUMIF(Planes!BA:BA,'Control de pagos'!A864,Planes!BC:BC)),"")</f>
        <v/>
      </c>
      <c r="N864" s="63">
        <f t="shared" si="41"/>
        <v>14322.29</v>
      </c>
    </row>
    <row r="865" spans="1:14" ht="15" customHeight="1" thickBot="1">
      <c r="A865" s="11" t="str">
        <f t="shared" si="40"/>
        <v>N770095 11</v>
      </c>
      <c r="B865" s="3" t="s">
        <v>216</v>
      </c>
      <c r="C865" s="226">
        <v>11</v>
      </c>
      <c r="D865" s="228">
        <v>14322.29</v>
      </c>
      <c r="E865" s="124">
        <v>3532.83</v>
      </c>
      <c r="F865" s="125" t="s">
        <v>100</v>
      </c>
      <c r="G865" s="124">
        <v>17855.12</v>
      </c>
      <c r="H865" s="126">
        <v>44485</v>
      </c>
      <c r="J865" s="32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3">
        <f t="shared" si="41"/>
        <v>14322.29</v>
      </c>
    </row>
    <row r="866" spans="1:14" ht="15" customHeight="1" thickBot="1">
      <c r="A866" s="11" t="str">
        <f t="shared" si="40"/>
        <v>N770095 11</v>
      </c>
      <c r="B866" s="3" t="s">
        <v>216</v>
      </c>
      <c r="C866" s="227"/>
      <c r="D866" s="229"/>
      <c r="E866" s="124">
        <v>3532.83</v>
      </c>
      <c r="F866" s="125">
        <v>179.74</v>
      </c>
      <c r="G866" s="124">
        <v>18034.86</v>
      </c>
      <c r="H866" s="126">
        <v>44495</v>
      </c>
      <c r="I866" s="43">
        <v>44726</v>
      </c>
      <c r="J866" s="32">
        <f t="shared" si="42"/>
        <v>44713</v>
      </c>
      <c r="L866" s="11" t="str">
        <f>IF(I866&lt;&gt;"",IF(SUMIF(Planes!BA:BA,'Control de pagos'!A866,Planes!BC:BC)=0,"",SUMIF(Planes!BA:BA,'Control de pagos'!A866,Planes!BC:BC)),"")</f>
        <v/>
      </c>
      <c r="N866" s="63">
        <f t="shared" si="41"/>
        <v>14322.29</v>
      </c>
    </row>
    <row r="867" spans="1:14" ht="15" customHeight="1" thickBot="1">
      <c r="A867" s="11" t="str">
        <f t="shared" si="40"/>
        <v>N770095 12</v>
      </c>
      <c r="B867" s="3" t="s">
        <v>216</v>
      </c>
      <c r="C867" s="226">
        <v>12</v>
      </c>
      <c r="D867" s="228">
        <v>14322.29</v>
      </c>
      <c r="E867" s="124">
        <v>3819.28</v>
      </c>
      <c r="F867" s="125" t="s">
        <v>100</v>
      </c>
      <c r="G867" s="124">
        <v>18141.57</v>
      </c>
      <c r="H867" s="126">
        <v>44516</v>
      </c>
      <c r="J867" s="32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3">
        <f t="shared" si="41"/>
        <v>14322.29</v>
      </c>
    </row>
    <row r="868" spans="1:14" ht="15" customHeight="1" thickBot="1">
      <c r="A868" s="11" t="str">
        <f t="shared" si="40"/>
        <v>N770095 12</v>
      </c>
      <c r="B868" s="3" t="s">
        <v>216</v>
      </c>
      <c r="C868" s="227"/>
      <c r="D868" s="229"/>
      <c r="E868" s="124">
        <v>3819.28</v>
      </c>
      <c r="F868" s="125">
        <v>182.63</v>
      </c>
      <c r="G868" s="124">
        <v>18324.2</v>
      </c>
      <c r="H868" s="126">
        <v>44526</v>
      </c>
      <c r="I868" s="43">
        <v>44756</v>
      </c>
      <c r="J868" s="32">
        <f t="shared" si="42"/>
        <v>44743</v>
      </c>
      <c r="L868" s="11" t="str">
        <f>IF(I868&lt;&gt;"",IF(SUMIF(Planes!BA:BA,'Control de pagos'!A868,Planes!BC:BC)=0,"",SUMIF(Planes!BA:BA,'Control de pagos'!A868,Planes!BC:BC)),"")</f>
        <v/>
      </c>
      <c r="N868" s="63">
        <f t="shared" si="41"/>
        <v>14322.29</v>
      </c>
    </row>
    <row r="869" spans="1:14" ht="15" customHeight="1" thickBot="1">
      <c r="A869" s="11" t="str">
        <f t="shared" si="40"/>
        <v>N770095 13</v>
      </c>
      <c r="B869" s="3" t="s">
        <v>216</v>
      </c>
      <c r="C869" s="226">
        <v>13</v>
      </c>
      <c r="D869" s="228">
        <v>14322.29</v>
      </c>
      <c r="E869" s="124">
        <v>4105.72</v>
      </c>
      <c r="F869" s="125" t="s">
        <v>100</v>
      </c>
      <c r="G869" s="124">
        <v>18428.009999999998</v>
      </c>
      <c r="H869" s="126">
        <v>44546</v>
      </c>
      <c r="J869" s="32" t="str">
        <f t="shared" si="42"/>
        <v>-</v>
      </c>
      <c r="L869" s="11" t="str">
        <f>IF(I869&lt;&gt;"",IF(SUMIF(Planes!BA:BA,'Control de pagos'!A869,Planes!BC:BC)=0,"",SUMIF(Planes!BA:BA,'Control de pagos'!A869,Planes!BC:BC)),"")</f>
        <v/>
      </c>
      <c r="N869" s="63">
        <f t="shared" si="41"/>
        <v>14322.29</v>
      </c>
    </row>
    <row r="870" spans="1:14" ht="15" customHeight="1" thickBot="1">
      <c r="A870" s="11" t="str">
        <f t="shared" si="40"/>
        <v>N770095 13</v>
      </c>
      <c r="B870" s="3" t="s">
        <v>216</v>
      </c>
      <c r="C870" s="227"/>
      <c r="D870" s="229"/>
      <c r="E870" s="124">
        <v>4105.72</v>
      </c>
      <c r="F870" s="125">
        <v>185.51</v>
      </c>
      <c r="G870" s="124">
        <v>18613.52</v>
      </c>
      <c r="H870" s="126">
        <v>44556</v>
      </c>
      <c r="I870" s="43">
        <v>44781</v>
      </c>
      <c r="J870" s="32">
        <f t="shared" si="42"/>
        <v>44774</v>
      </c>
      <c r="L870" s="11" t="str">
        <f>IF(I870&lt;&gt;"",IF(SUMIF(Planes!BA:BA,'Control de pagos'!A870,Planes!BC:BC)=0,"",SUMIF(Planes!BA:BA,'Control de pagos'!A870,Planes!BC:BC)),"")</f>
        <v/>
      </c>
      <c r="N870" s="63">
        <f t="shared" si="41"/>
        <v>14322.29</v>
      </c>
    </row>
    <row r="871" spans="1:14" ht="15" customHeight="1" thickBot="1">
      <c r="A871" s="11" t="str">
        <f t="shared" si="40"/>
        <v>N770095 14</v>
      </c>
      <c r="B871" s="3" t="s">
        <v>216</v>
      </c>
      <c r="C871" s="226">
        <v>14</v>
      </c>
      <c r="D871" s="228">
        <v>14322.29</v>
      </c>
      <c r="E871" s="124">
        <v>4392.17</v>
      </c>
      <c r="F871" s="125" t="s">
        <v>100</v>
      </c>
      <c r="G871" s="124">
        <v>18714.46</v>
      </c>
      <c r="H871" s="126">
        <v>44577</v>
      </c>
      <c r="J871" s="32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3">
        <f t="shared" si="41"/>
        <v>14322.29</v>
      </c>
    </row>
    <row r="872" spans="1:14" ht="15" customHeight="1" thickBot="1">
      <c r="A872" s="11" t="str">
        <f t="shared" si="40"/>
        <v>N770095 14</v>
      </c>
      <c r="B872" s="3" t="s">
        <v>216</v>
      </c>
      <c r="C872" s="227"/>
      <c r="D872" s="229"/>
      <c r="E872" s="124">
        <v>4392.17</v>
      </c>
      <c r="F872" s="125">
        <v>188.39</v>
      </c>
      <c r="G872" s="124">
        <v>18902.849999999999</v>
      </c>
      <c r="H872" s="126">
        <v>44587</v>
      </c>
      <c r="J872" s="32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3">
        <f t="shared" si="41"/>
        <v>14322.29</v>
      </c>
    </row>
    <row r="873" spans="1:14" ht="15" customHeight="1" thickBot="1">
      <c r="A873" s="11" t="str">
        <f t="shared" si="40"/>
        <v>N770095 15</v>
      </c>
      <c r="B873" s="3" t="s">
        <v>216</v>
      </c>
      <c r="C873" s="226">
        <v>15</v>
      </c>
      <c r="D873" s="228">
        <v>14322.29</v>
      </c>
      <c r="E873" s="124">
        <v>4678.6099999999997</v>
      </c>
      <c r="F873" s="125" t="s">
        <v>100</v>
      </c>
      <c r="G873" s="124">
        <v>19000.900000000001</v>
      </c>
      <c r="H873" s="126">
        <v>44608</v>
      </c>
      <c r="J873" s="32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3">
        <f t="shared" si="41"/>
        <v>14322.29</v>
      </c>
    </row>
    <row r="874" spans="1:14" ht="15" customHeight="1" thickBot="1">
      <c r="A874" s="11" t="str">
        <f t="shared" ref="A874:A937" si="43">B874&amp;" "&amp;IF(C874="",C873,C874)</f>
        <v>N770095 15</v>
      </c>
      <c r="B874" s="3" t="s">
        <v>216</v>
      </c>
      <c r="C874" s="227"/>
      <c r="D874" s="229"/>
      <c r="E874" s="124">
        <v>4678.6099999999997</v>
      </c>
      <c r="F874" s="125">
        <v>191.28</v>
      </c>
      <c r="G874" s="124">
        <v>19192.18</v>
      </c>
      <c r="H874" s="126">
        <v>44618</v>
      </c>
      <c r="J874" s="32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3">
        <f t="shared" si="41"/>
        <v>14322.29</v>
      </c>
    </row>
    <row r="875" spans="1:14" ht="15" customHeight="1" thickBot="1">
      <c r="A875" s="11" t="str">
        <f t="shared" si="43"/>
        <v>N770095 16</v>
      </c>
      <c r="B875" s="3" t="s">
        <v>216</v>
      </c>
      <c r="C875" s="190">
        <v>16</v>
      </c>
      <c r="D875" s="202">
        <v>14322.29</v>
      </c>
      <c r="E875" s="96">
        <v>4965.0600000000004</v>
      </c>
      <c r="F875" s="91" t="s">
        <v>100</v>
      </c>
      <c r="G875" s="96">
        <v>19287.349999999999</v>
      </c>
      <c r="H875" s="94">
        <v>44636</v>
      </c>
      <c r="J875" s="32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3">
        <f t="shared" si="41"/>
        <v>14322.29</v>
      </c>
    </row>
    <row r="876" spans="1:14" ht="15" customHeight="1" thickBot="1">
      <c r="A876" s="11" t="str">
        <f t="shared" si="43"/>
        <v>N770095 16</v>
      </c>
      <c r="B876" s="3" t="s">
        <v>216</v>
      </c>
      <c r="C876" s="192"/>
      <c r="D876" s="203"/>
      <c r="E876" s="96">
        <v>4965.0600000000004</v>
      </c>
      <c r="F876" s="91">
        <v>194.16</v>
      </c>
      <c r="G876" s="96">
        <v>19481.509999999998</v>
      </c>
      <c r="H876" s="94">
        <v>44646</v>
      </c>
      <c r="I876" s="43">
        <v>44646</v>
      </c>
      <c r="J876" s="32">
        <f t="shared" si="42"/>
        <v>44621</v>
      </c>
      <c r="L876" s="11" t="str">
        <f>IF(I876&lt;&gt;"",IF(SUMIF(Planes!BA:BA,'Control de pagos'!A876,Planes!BC:BC)=0,"",SUMIF(Planes!BA:BA,'Control de pagos'!A876,Planes!BC:BC)),"")</f>
        <v/>
      </c>
      <c r="N876" s="63">
        <f t="shared" si="41"/>
        <v>14322.29</v>
      </c>
    </row>
    <row r="877" spans="1:14" ht="15" customHeight="1" thickBot="1">
      <c r="A877" s="11" t="str">
        <f t="shared" si="43"/>
        <v>N770095 17</v>
      </c>
      <c r="B877" s="3" t="s">
        <v>216</v>
      </c>
      <c r="C877" s="190">
        <v>17</v>
      </c>
      <c r="D877" s="202">
        <v>14322.29</v>
      </c>
      <c r="E877" s="96">
        <v>5251.51</v>
      </c>
      <c r="F877" s="91" t="s">
        <v>100</v>
      </c>
      <c r="G877" s="96">
        <v>19573.8</v>
      </c>
      <c r="H877" s="94">
        <v>44667</v>
      </c>
      <c r="J877" s="32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3">
        <f t="shared" si="41"/>
        <v>14322.29</v>
      </c>
    </row>
    <row r="878" spans="1:14" ht="15" customHeight="1" thickBot="1">
      <c r="A878" s="11" t="str">
        <f t="shared" si="43"/>
        <v>N770095 17</v>
      </c>
      <c r="B878" s="3" t="s">
        <v>216</v>
      </c>
      <c r="C878" s="192"/>
      <c r="D878" s="203"/>
      <c r="E878" s="96">
        <v>5251.51</v>
      </c>
      <c r="F878" s="91">
        <v>197.04</v>
      </c>
      <c r="G878" s="96">
        <v>19770.84</v>
      </c>
      <c r="H878" s="94">
        <v>44677</v>
      </c>
      <c r="J878" s="32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3">
        <f t="shared" si="41"/>
        <v>14322.29</v>
      </c>
    </row>
    <row r="879" spans="1:14" ht="15" customHeight="1" thickBot="1">
      <c r="A879" s="11" t="str">
        <f t="shared" si="43"/>
        <v>N770095 18</v>
      </c>
      <c r="B879" s="3" t="s">
        <v>216</v>
      </c>
      <c r="C879" s="190">
        <v>18</v>
      </c>
      <c r="D879" s="202">
        <v>14322.29</v>
      </c>
      <c r="E879" s="96">
        <v>5537.95</v>
      </c>
      <c r="F879" s="91" t="s">
        <v>100</v>
      </c>
      <c r="G879" s="96">
        <v>19860.240000000002</v>
      </c>
      <c r="H879" s="94">
        <v>44697</v>
      </c>
      <c r="J879" s="32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3">
        <f t="shared" si="41"/>
        <v>14322.29</v>
      </c>
    </row>
    <row r="880" spans="1:14" ht="15" customHeight="1" thickBot="1">
      <c r="A880" s="11" t="str">
        <f t="shared" si="43"/>
        <v>N770095 18</v>
      </c>
      <c r="B880" s="3" t="s">
        <v>216</v>
      </c>
      <c r="C880" s="192"/>
      <c r="D880" s="203"/>
      <c r="E880" s="96">
        <v>5537.95</v>
      </c>
      <c r="F880" s="91">
        <v>199.93</v>
      </c>
      <c r="G880" s="96">
        <v>20060.169999999998</v>
      </c>
      <c r="H880" s="94">
        <v>44707</v>
      </c>
      <c r="J880" s="32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3">
        <f t="shared" si="41"/>
        <v>14322.29</v>
      </c>
    </row>
    <row r="881" spans="1:14" ht="15" customHeight="1" thickBot="1">
      <c r="A881" s="11" t="str">
        <f t="shared" si="43"/>
        <v>N770095 19</v>
      </c>
      <c r="B881" s="3" t="s">
        <v>216</v>
      </c>
      <c r="C881" s="190">
        <v>19</v>
      </c>
      <c r="D881" s="202">
        <v>14322.29</v>
      </c>
      <c r="E881" s="96">
        <v>5824.4</v>
      </c>
      <c r="F881" s="91" t="s">
        <v>100</v>
      </c>
      <c r="G881" s="96">
        <v>20146.689999999999</v>
      </c>
      <c r="H881" s="94">
        <v>44728</v>
      </c>
      <c r="J881" s="32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3">
        <f t="shared" si="41"/>
        <v>14322.29</v>
      </c>
    </row>
    <row r="882" spans="1:14" ht="15" customHeight="1" thickBot="1">
      <c r="A882" s="11" t="str">
        <f t="shared" si="43"/>
        <v>N770095 19</v>
      </c>
      <c r="B882" s="3" t="s">
        <v>216</v>
      </c>
      <c r="C882" s="192"/>
      <c r="D882" s="203"/>
      <c r="E882" s="96">
        <v>5824.4</v>
      </c>
      <c r="F882" s="91">
        <v>202.81</v>
      </c>
      <c r="G882" s="96">
        <v>20349.5</v>
      </c>
      <c r="H882" s="94">
        <v>44738</v>
      </c>
      <c r="J882" s="32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3">
        <f t="shared" si="41"/>
        <v>14322.29</v>
      </c>
    </row>
    <row r="883" spans="1:14" ht="15" customHeight="1" thickBot="1">
      <c r="A883" s="11" t="str">
        <f t="shared" si="43"/>
        <v>N770095 20</v>
      </c>
      <c r="B883" s="3" t="s">
        <v>216</v>
      </c>
      <c r="C883" s="190">
        <v>20</v>
      </c>
      <c r="D883" s="202">
        <v>14322.29</v>
      </c>
      <c r="E883" s="96">
        <v>6110.84</v>
      </c>
      <c r="F883" s="91" t="s">
        <v>100</v>
      </c>
      <c r="G883" s="96">
        <v>20433.13</v>
      </c>
      <c r="H883" s="94">
        <v>44758</v>
      </c>
      <c r="I883" s="43">
        <v>44758</v>
      </c>
      <c r="J883" s="32">
        <f t="shared" si="42"/>
        <v>44743</v>
      </c>
      <c r="L883" s="11" t="str">
        <f>IF(I883&lt;&gt;"",IF(SUMIF(Planes!BA:BA,'Control de pagos'!A883,Planes!BC:BC)=0,"",SUMIF(Planes!BA:BA,'Control de pagos'!A883,Planes!BC:BC)),"")</f>
        <v/>
      </c>
      <c r="N883" s="63">
        <f t="shared" si="41"/>
        <v>14322.29</v>
      </c>
    </row>
    <row r="884" spans="1:14" ht="15" customHeight="1" thickBot="1">
      <c r="A884" s="11" t="str">
        <f t="shared" si="43"/>
        <v>N770095 20</v>
      </c>
      <c r="B884" s="3" t="s">
        <v>216</v>
      </c>
      <c r="C884" s="192"/>
      <c r="D884" s="203"/>
      <c r="E884" s="96">
        <v>6110.84</v>
      </c>
      <c r="F884" s="91">
        <v>205.69</v>
      </c>
      <c r="G884" s="96">
        <v>20638.82</v>
      </c>
      <c r="H884" s="94">
        <v>44768</v>
      </c>
      <c r="J884" s="32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3">
        <f t="shared" si="41"/>
        <v>14322.29</v>
      </c>
    </row>
    <row r="885" spans="1:14" ht="15" customHeight="1" thickBot="1">
      <c r="A885" s="11" t="str">
        <f t="shared" si="43"/>
        <v>N770095 21</v>
      </c>
      <c r="B885" s="3" t="s">
        <v>216</v>
      </c>
      <c r="C885" s="233">
        <v>21</v>
      </c>
      <c r="D885" s="234">
        <v>14322.29</v>
      </c>
      <c r="E885" s="96">
        <v>6397.29</v>
      </c>
      <c r="F885" s="91" t="s">
        <v>100</v>
      </c>
      <c r="G885" s="96">
        <v>20719.580000000002</v>
      </c>
      <c r="H885" s="94">
        <v>44789</v>
      </c>
      <c r="J885" s="32" t="str">
        <f t="shared" si="42"/>
        <v>-</v>
      </c>
      <c r="L885" s="11" t="str">
        <f>IF(I885&lt;&gt;"",IF(SUMIF(Planes!BA:BA,'Control de pagos'!A885,Planes!BC:BC)=0,"",SUMIF(Planes!BA:BA,'Control de pagos'!A885,Planes!BC:BC)),"")</f>
        <v/>
      </c>
      <c r="N885" s="63">
        <f t="shared" si="41"/>
        <v>14322.29</v>
      </c>
    </row>
    <row r="886" spans="1:14" ht="15" customHeight="1" thickBot="1">
      <c r="A886" s="11" t="str">
        <f t="shared" si="43"/>
        <v>N770095 21</v>
      </c>
      <c r="B886" s="3" t="s">
        <v>216</v>
      </c>
      <c r="C886" s="235"/>
      <c r="D886" s="236"/>
      <c r="E886" s="237">
        <v>6397.29</v>
      </c>
      <c r="F886" s="247">
        <v>208.58</v>
      </c>
      <c r="G886" s="237">
        <v>20928.16</v>
      </c>
      <c r="H886" s="238">
        <v>44799</v>
      </c>
      <c r="I886" s="43">
        <v>44799</v>
      </c>
      <c r="J886" s="32">
        <f t="shared" si="42"/>
        <v>44774</v>
      </c>
      <c r="L886" s="11" t="str">
        <f>IF(I886&lt;&gt;"",IF(SUMIF(Planes!BA:BA,'Control de pagos'!A886,Planes!BC:BC)=0,"",SUMIF(Planes!BA:BA,'Control de pagos'!A886,Planes!BC:BC)),"")</f>
        <v/>
      </c>
      <c r="N886" s="63">
        <f t="shared" si="41"/>
        <v>14322.29</v>
      </c>
    </row>
    <row r="887" spans="1:14" ht="15" customHeight="1" thickBot="1">
      <c r="A887" s="11" t="str">
        <f t="shared" si="43"/>
        <v>N770095 22</v>
      </c>
      <c r="B887" s="3" t="s">
        <v>216</v>
      </c>
      <c r="C887" s="190">
        <v>22</v>
      </c>
      <c r="D887" s="202">
        <v>14322.29</v>
      </c>
      <c r="E887" s="96">
        <v>6683.74</v>
      </c>
      <c r="F887" s="91" t="s">
        <v>100</v>
      </c>
      <c r="G887" s="96">
        <v>21006.03</v>
      </c>
      <c r="H887" s="94">
        <v>44820</v>
      </c>
      <c r="J887" s="32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3">
        <f t="shared" si="41"/>
        <v>14322.29</v>
      </c>
    </row>
    <row r="888" spans="1:14" ht="15" customHeight="1" thickBot="1">
      <c r="A888" s="11" t="str">
        <f t="shared" si="43"/>
        <v>N770095 22</v>
      </c>
      <c r="B888" s="3" t="s">
        <v>216</v>
      </c>
      <c r="C888" s="192"/>
      <c r="D888" s="203"/>
      <c r="E888" s="96">
        <v>6683.74</v>
      </c>
      <c r="F888" s="91">
        <v>211.46</v>
      </c>
      <c r="G888" s="96">
        <v>21217.49</v>
      </c>
      <c r="H888" s="94">
        <v>44830</v>
      </c>
      <c r="J888" s="32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3">
        <f t="shared" si="41"/>
        <v>14322.29</v>
      </c>
    </row>
    <row r="889" spans="1:14" ht="15" customHeight="1" thickBot="1">
      <c r="A889" s="11" t="str">
        <f t="shared" si="43"/>
        <v>N770095 23</v>
      </c>
      <c r="B889" s="3" t="s">
        <v>216</v>
      </c>
      <c r="C889" s="190">
        <v>23</v>
      </c>
      <c r="D889" s="202">
        <v>14322.29</v>
      </c>
      <c r="E889" s="96">
        <v>6970.18</v>
      </c>
      <c r="F889" s="91" t="s">
        <v>100</v>
      </c>
      <c r="G889" s="96">
        <v>21292.47</v>
      </c>
      <c r="H889" s="94">
        <v>44850</v>
      </c>
      <c r="J889" s="32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3">
        <f t="shared" si="41"/>
        <v>14322.29</v>
      </c>
    </row>
    <row r="890" spans="1:14" ht="15" customHeight="1" thickBot="1">
      <c r="A890" s="11" t="str">
        <f t="shared" si="43"/>
        <v>N770095 23</v>
      </c>
      <c r="B890" s="3" t="s">
        <v>216</v>
      </c>
      <c r="C890" s="192"/>
      <c r="D890" s="203"/>
      <c r="E890" s="96">
        <v>6970.18</v>
      </c>
      <c r="F890" s="91">
        <v>214.34</v>
      </c>
      <c r="G890" s="96">
        <v>21506.81</v>
      </c>
      <c r="H890" s="94">
        <v>44860</v>
      </c>
      <c r="J890" s="32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3">
        <f t="shared" si="41"/>
        <v>14322.29</v>
      </c>
    </row>
    <row r="891" spans="1:14" ht="15" customHeight="1" thickBot="1">
      <c r="A891" s="11" t="str">
        <f t="shared" si="43"/>
        <v>N770095 24</v>
      </c>
      <c r="B891" s="3" t="s">
        <v>216</v>
      </c>
      <c r="C891" s="190">
        <v>24</v>
      </c>
      <c r="D891" s="202">
        <v>14322.29</v>
      </c>
      <c r="E891" s="96">
        <v>7256.63</v>
      </c>
      <c r="F891" s="91" t="s">
        <v>100</v>
      </c>
      <c r="G891" s="96">
        <v>21578.92</v>
      </c>
      <c r="H891" s="94">
        <v>44881</v>
      </c>
      <c r="J891" s="32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3">
        <f t="shared" si="41"/>
        <v>14322.29</v>
      </c>
    </row>
    <row r="892" spans="1:14" ht="15" customHeight="1" thickBot="1">
      <c r="A892" s="11" t="str">
        <f t="shared" si="43"/>
        <v>N770095 24</v>
      </c>
      <c r="B892" s="3" t="s">
        <v>216</v>
      </c>
      <c r="C892" s="192"/>
      <c r="D892" s="203"/>
      <c r="E892" s="96">
        <v>7256.63</v>
      </c>
      <c r="F892" s="91">
        <v>217.23</v>
      </c>
      <c r="G892" s="96">
        <v>21796.15</v>
      </c>
      <c r="H892" s="94">
        <v>44891</v>
      </c>
      <c r="J892" s="32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3">
        <f t="shared" si="41"/>
        <v>14322.29</v>
      </c>
    </row>
    <row r="893" spans="1:14" ht="15" customHeight="1" thickBot="1">
      <c r="A893" s="11" t="str">
        <f t="shared" si="43"/>
        <v>N770095 25</v>
      </c>
      <c r="B893" s="3" t="s">
        <v>216</v>
      </c>
      <c r="C893" s="190">
        <v>25</v>
      </c>
      <c r="D893" s="202">
        <v>14322.29</v>
      </c>
      <c r="E893" s="96">
        <v>7543.07</v>
      </c>
      <c r="F893" s="91" t="s">
        <v>100</v>
      </c>
      <c r="G893" s="96">
        <v>21865.360000000001</v>
      </c>
      <c r="H893" s="94">
        <v>44911</v>
      </c>
      <c r="J893" s="32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3">
        <f t="shared" si="41"/>
        <v>14322.29</v>
      </c>
    </row>
    <row r="894" spans="1:14" ht="15" customHeight="1" thickBot="1">
      <c r="A894" s="11" t="str">
        <f t="shared" si="43"/>
        <v>N770095 25</v>
      </c>
      <c r="B894" s="3" t="s">
        <v>216</v>
      </c>
      <c r="C894" s="192"/>
      <c r="D894" s="203"/>
      <c r="E894" s="96">
        <v>7543.07</v>
      </c>
      <c r="F894" s="91">
        <v>220.11</v>
      </c>
      <c r="G894" s="96">
        <v>22085.47</v>
      </c>
      <c r="H894" s="94">
        <v>44921</v>
      </c>
      <c r="J894" s="32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3">
        <f t="shared" si="41"/>
        <v>14322.29</v>
      </c>
    </row>
    <row r="895" spans="1:14" ht="15" customHeight="1" thickBot="1">
      <c r="A895" s="11" t="str">
        <f t="shared" si="43"/>
        <v>N770095 26</v>
      </c>
      <c r="B895" s="3" t="s">
        <v>216</v>
      </c>
      <c r="C895" s="190">
        <v>26</v>
      </c>
      <c r="D895" s="202">
        <v>14322.29</v>
      </c>
      <c r="E895" s="96">
        <v>7829.52</v>
      </c>
      <c r="F895" s="91" t="s">
        <v>100</v>
      </c>
      <c r="G895" s="96">
        <v>22151.81</v>
      </c>
      <c r="H895" s="94">
        <v>44942</v>
      </c>
      <c r="J895" s="32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3">
        <f t="shared" si="41"/>
        <v>14322.29</v>
      </c>
    </row>
    <row r="896" spans="1:14" ht="15" customHeight="1" thickBot="1">
      <c r="A896" s="11" t="str">
        <f t="shared" si="43"/>
        <v>N770095 26</v>
      </c>
      <c r="B896" s="3" t="s">
        <v>216</v>
      </c>
      <c r="C896" s="192"/>
      <c r="D896" s="203"/>
      <c r="E896" s="96">
        <v>7829.52</v>
      </c>
      <c r="F896" s="91">
        <v>222.99</v>
      </c>
      <c r="G896" s="96">
        <v>22374.799999999999</v>
      </c>
      <c r="H896" s="94">
        <v>44952</v>
      </c>
      <c r="J896" s="32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3">
        <f t="shared" si="41"/>
        <v>14322.29</v>
      </c>
    </row>
    <row r="897" spans="1:14" ht="15" customHeight="1" thickBot="1">
      <c r="A897" s="11" t="str">
        <f t="shared" si="43"/>
        <v>N770095 27</v>
      </c>
      <c r="B897" s="3" t="s">
        <v>216</v>
      </c>
      <c r="C897" s="190">
        <v>27</v>
      </c>
      <c r="D897" s="202">
        <v>14322.29</v>
      </c>
      <c r="E897" s="96">
        <v>8115.96</v>
      </c>
      <c r="F897" s="91" t="s">
        <v>100</v>
      </c>
      <c r="G897" s="96">
        <v>22438.25</v>
      </c>
      <c r="H897" s="94">
        <v>44973</v>
      </c>
      <c r="J897" s="32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3">
        <f t="shared" si="41"/>
        <v>14322.29</v>
      </c>
    </row>
    <row r="898" spans="1:14" ht="15" customHeight="1" thickBot="1">
      <c r="A898" s="11" t="str">
        <f t="shared" si="43"/>
        <v>N770095 27</v>
      </c>
      <c r="B898" s="3" t="s">
        <v>216</v>
      </c>
      <c r="C898" s="192"/>
      <c r="D898" s="203"/>
      <c r="E898" s="96">
        <v>8115.96</v>
      </c>
      <c r="F898" s="91">
        <v>225.88</v>
      </c>
      <c r="G898" s="96">
        <v>22664.13</v>
      </c>
      <c r="H898" s="94">
        <v>44983</v>
      </c>
      <c r="J898" s="32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3">
        <f t="shared" si="41"/>
        <v>14322.29</v>
      </c>
    </row>
    <row r="899" spans="1:14" ht="15" customHeight="1" thickBot="1">
      <c r="A899" s="11" t="str">
        <f t="shared" si="43"/>
        <v>N770095 28</v>
      </c>
      <c r="B899" s="3" t="s">
        <v>216</v>
      </c>
      <c r="C899" s="190">
        <v>28</v>
      </c>
      <c r="D899" s="202">
        <v>14322.29</v>
      </c>
      <c r="E899" s="96">
        <v>8402.41</v>
      </c>
      <c r="F899" s="91" t="s">
        <v>100</v>
      </c>
      <c r="G899" s="96">
        <v>22724.7</v>
      </c>
      <c r="H899" s="94">
        <v>45001</v>
      </c>
      <c r="J899" s="32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3">
        <f t="shared" si="41"/>
        <v>14322.29</v>
      </c>
    </row>
    <row r="900" spans="1:14" ht="15" customHeight="1" thickBot="1">
      <c r="A900" s="11" t="str">
        <f t="shared" si="43"/>
        <v>N770095 28</v>
      </c>
      <c r="B900" s="3" t="s">
        <v>216</v>
      </c>
      <c r="C900" s="192"/>
      <c r="D900" s="203"/>
      <c r="E900" s="96">
        <v>8402.41</v>
      </c>
      <c r="F900" s="91">
        <v>228.76</v>
      </c>
      <c r="G900" s="96">
        <v>22953.46</v>
      </c>
      <c r="H900" s="94">
        <v>45011</v>
      </c>
      <c r="J900" s="32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3">
        <f t="shared" ref="N900:N963" si="44">IF(D900=0,D899,D900)</f>
        <v>14322.29</v>
      </c>
    </row>
    <row r="901" spans="1:14" ht="15" customHeight="1" thickBot="1">
      <c r="A901" s="11" t="str">
        <f t="shared" si="43"/>
        <v>N770095 29</v>
      </c>
      <c r="B901" s="3" t="s">
        <v>216</v>
      </c>
      <c r="C901" s="190">
        <v>29</v>
      </c>
      <c r="D901" s="202">
        <v>14322.29</v>
      </c>
      <c r="E901" s="96">
        <v>8688.86</v>
      </c>
      <c r="F901" s="91" t="s">
        <v>100</v>
      </c>
      <c r="G901" s="96">
        <v>23011.15</v>
      </c>
      <c r="H901" s="94">
        <v>45032</v>
      </c>
      <c r="J901" s="32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3">
        <f t="shared" si="44"/>
        <v>14322.29</v>
      </c>
    </row>
    <row r="902" spans="1:14" ht="15" customHeight="1" thickBot="1">
      <c r="A902" s="11" t="str">
        <f t="shared" si="43"/>
        <v>N770095 29</v>
      </c>
      <c r="B902" s="3" t="s">
        <v>216</v>
      </c>
      <c r="C902" s="192"/>
      <c r="D902" s="203"/>
      <c r="E902" s="96">
        <v>8688.86</v>
      </c>
      <c r="F902" s="91">
        <v>231.65</v>
      </c>
      <c r="G902" s="96">
        <v>23242.799999999999</v>
      </c>
      <c r="H902" s="94">
        <v>45042</v>
      </c>
      <c r="J902" s="32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3">
        <f t="shared" si="44"/>
        <v>14322.29</v>
      </c>
    </row>
    <row r="903" spans="1:14" ht="15" customHeight="1" thickBot="1">
      <c r="A903" s="11" t="str">
        <f t="shared" si="43"/>
        <v>N770095 30</v>
      </c>
      <c r="B903" s="3" t="s">
        <v>216</v>
      </c>
      <c r="C903" s="190">
        <v>30</v>
      </c>
      <c r="D903" s="202">
        <v>14322.29</v>
      </c>
      <c r="E903" s="96">
        <v>8975.2999999999993</v>
      </c>
      <c r="F903" s="91" t="s">
        <v>100</v>
      </c>
      <c r="G903" s="96">
        <v>23297.59</v>
      </c>
      <c r="H903" s="94">
        <v>45062</v>
      </c>
      <c r="J903" s="32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3">
        <f t="shared" si="44"/>
        <v>14322.29</v>
      </c>
    </row>
    <row r="904" spans="1:14" ht="15" customHeight="1" thickBot="1">
      <c r="A904" s="11" t="str">
        <f t="shared" si="43"/>
        <v>N770095 30</v>
      </c>
      <c r="B904" s="3" t="s">
        <v>216</v>
      </c>
      <c r="C904" s="192"/>
      <c r="D904" s="203"/>
      <c r="E904" s="96">
        <v>8975.2999999999993</v>
      </c>
      <c r="F904" s="91">
        <v>234.53</v>
      </c>
      <c r="G904" s="96">
        <v>23532.12</v>
      </c>
      <c r="H904" s="94">
        <v>45072</v>
      </c>
      <c r="J904" s="32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3">
        <f t="shared" si="44"/>
        <v>14322.29</v>
      </c>
    </row>
    <row r="905" spans="1:14" ht="15" customHeight="1" thickBot="1">
      <c r="A905" s="11" t="str">
        <f t="shared" si="43"/>
        <v>N770095 31</v>
      </c>
      <c r="B905" s="3" t="s">
        <v>216</v>
      </c>
      <c r="C905" s="190">
        <v>31</v>
      </c>
      <c r="D905" s="202">
        <v>14322.29</v>
      </c>
      <c r="E905" s="96">
        <v>9261.75</v>
      </c>
      <c r="F905" s="91" t="s">
        <v>100</v>
      </c>
      <c r="G905" s="96">
        <v>23584.04</v>
      </c>
      <c r="H905" s="94">
        <v>45093</v>
      </c>
      <c r="J905" s="32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3">
        <f t="shared" si="44"/>
        <v>14322.29</v>
      </c>
    </row>
    <row r="906" spans="1:14" ht="15" customHeight="1" thickBot="1">
      <c r="A906" s="11" t="str">
        <f t="shared" si="43"/>
        <v>N770095 31</v>
      </c>
      <c r="B906" s="3" t="s">
        <v>216</v>
      </c>
      <c r="C906" s="192"/>
      <c r="D906" s="203"/>
      <c r="E906" s="96">
        <v>9261.75</v>
      </c>
      <c r="F906" s="91">
        <v>237.41</v>
      </c>
      <c r="G906" s="96">
        <v>23821.45</v>
      </c>
      <c r="H906" s="94">
        <v>45103</v>
      </c>
      <c r="J906" s="32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3">
        <f t="shared" si="44"/>
        <v>14322.29</v>
      </c>
    </row>
    <row r="907" spans="1:14" ht="15" customHeight="1" thickBot="1">
      <c r="A907" s="11" t="str">
        <f t="shared" si="43"/>
        <v>N770095 32</v>
      </c>
      <c r="B907" s="3" t="s">
        <v>216</v>
      </c>
      <c r="C907" s="190">
        <v>32</v>
      </c>
      <c r="D907" s="202">
        <v>14322.29</v>
      </c>
      <c r="E907" s="96">
        <v>9548.19</v>
      </c>
      <c r="F907" s="91" t="s">
        <v>100</v>
      </c>
      <c r="G907" s="96">
        <v>23870.48</v>
      </c>
      <c r="H907" s="94">
        <v>45123</v>
      </c>
      <c r="J907" s="32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3">
        <f t="shared" si="44"/>
        <v>14322.29</v>
      </c>
    </row>
    <row r="908" spans="1:14" ht="15" customHeight="1" thickBot="1">
      <c r="A908" s="11" t="str">
        <f t="shared" si="43"/>
        <v>N770095 32</v>
      </c>
      <c r="B908" s="3" t="s">
        <v>216</v>
      </c>
      <c r="C908" s="192"/>
      <c r="D908" s="203"/>
      <c r="E908" s="96">
        <v>9548.19</v>
      </c>
      <c r="F908" s="91">
        <v>240.3</v>
      </c>
      <c r="G908" s="96">
        <v>24110.78</v>
      </c>
      <c r="H908" s="94">
        <v>45133</v>
      </c>
      <c r="J908" s="32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3">
        <f t="shared" si="44"/>
        <v>14322.29</v>
      </c>
    </row>
    <row r="909" spans="1:14" ht="15" customHeight="1" thickBot="1">
      <c r="A909" s="11" t="str">
        <f t="shared" si="43"/>
        <v>N770095 33</v>
      </c>
      <c r="B909" s="3" t="s">
        <v>216</v>
      </c>
      <c r="C909" s="190">
        <v>33</v>
      </c>
      <c r="D909" s="202">
        <v>14322.29</v>
      </c>
      <c r="E909" s="96">
        <v>9834.64</v>
      </c>
      <c r="F909" s="91" t="s">
        <v>100</v>
      </c>
      <c r="G909" s="96">
        <v>24156.93</v>
      </c>
      <c r="H909" s="94">
        <v>45154</v>
      </c>
      <c r="J909" s="32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3">
        <f t="shared" si="44"/>
        <v>14322.29</v>
      </c>
    </row>
    <row r="910" spans="1:14" ht="15" customHeight="1" thickBot="1">
      <c r="A910" s="11" t="str">
        <f t="shared" si="43"/>
        <v>N770095 33</v>
      </c>
      <c r="B910" s="3" t="s">
        <v>216</v>
      </c>
      <c r="C910" s="192"/>
      <c r="D910" s="203"/>
      <c r="E910" s="96">
        <v>9834.64</v>
      </c>
      <c r="F910" s="91">
        <v>243.18</v>
      </c>
      <c r="G910" s="96">
        <v>24400.11</v>
      </c>
      <c r="H910" s="94">
        <v>45164</v>
      </c>
      <c r="J910" s="32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3">
        <f t="shared" si="44"/>
        <v>14322.29</v>
      </c>
    </row>
    <row r="911" spans="1:14" ht="15" customHeight="1" thickBot="1">
      <c r="A911" s="11" t="str">
        <f t="shared" si="43"/>
        <v>N770095 34</v>
      </c>
      <c r="B911" s="3" t="s">
        <v>216</v>
      </c>
      <c r="C911" s="190">
        <v>34</v>
      </c>
      <c r="D911" s="202">
        <v>14322.29</v>
      </c>
      <c r="E911" s="96">
        <v>10121.08</v>
      </c>
      <c r="F911" s="91" t="s">
        <v>100</v>
      </c>
      <c r="G911" s="96">
        <v>24443.37</v>
      </c>
      <c r="H911" s="94">
        <v>45185</v>
      </c>
      <c r="J911" s="32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3">
        <f t="shared" si="44"/>
        <v>14322.29</v>
      </c>
    </row>
    <row r="912" spans="1:14" ht="15" customHeight="1" thickBot="1">
      <c r="A912" s="11" t="str">
        <f t="shared" si="43"/>
        <v>N770095 34</v>
      </c>
      <c r="B912" s="3" t="s">
        <v>216</v>
      </c>
      <c r="C912" s="192"/>
      <c r="D912" s="203"/>
      <c r="E912" s="96">
        <v>10121.08</v>
      </c>
      <c r="F912" s="91">
        <v>246.06</v>
      </c>
      <c r="G912" s="96">
        <v>24689.43</v>
      </c>
      <c r="H912" s="94">
        <v>45195</v>
      </c>
      <c r="J912" s="32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3">
        <f t="shared" si="44"/>
        <v>14322.29</v>
      </c>
    </row>
    <row r="913" spans="1:14" ht="15" customHeight="1" thickBot="1">
      <c r="A913" s="11" t="str">
        <f t="shared" si="43"/>
        <v>N770095 35</v>
      </c>
      <c r="B913" s="3" t="s">
        <v>216</v>
      </c>
      <c r="C913" s="190">
        <v>35</v>
      </c>
      <c r="D913" s="202">
        <v>14322.29</v>
      </c>
      <c r="E913" s="96">
        <v>10407.530000000001</v>
      </c>
      <c r="F913" s="91" t="s">
        <v>100</v>
      </c>
      <c r="G913" s="96">
        <v>24729.82</v>
      </c>
      <c r="H913" s="94">
        <v>45215</v>
      </c>
      <c r="J913" s="32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3">
        <f t="shared" si="44"/>
        <v>14322.29</v>
      </c>
    </row>
    <row r="914" spans="1:14" ht="15" customHeight="1" thickBot="1">
      <c r="A914" s="11" t="str">
        <f t="shared" si="43"/>
        <v>N770095 35</v>
      </c>
      <c r="B914" s="3" t="s">
        <v>216</v>
      </c>
      <c r="C914" s="192"/>
      <c r="D914" s="203"/>
      <c r="E914" s="96">
        <v>10407.530000000001</v>
      </c>
      <c r="F914" s="91">
        <v>248.95</v>
      </c>
      <c r="G914" s="96">
        <v>24978.77</v>
      </c>
      <c r="H914" s="94">
        <v>45225</v>
      </c>
      <c r="J914" s="32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3">
        <f t="shared" si="44"/>
        <v>14322.29</v>
      </c>
    </row>
    <row r="915" spans="1:14" ht="15" customHeight="1" thickBot="1">
      <c r="A915" s="11" t="str">
        <f t="shared" si="43"/>
        <v>N770095 36</v>
      </c>
      <c r="B915" s="3" t="s">
        <v>216</v>
      </c>
      <c r="C915" s="190">
        <v>36</v>
      </c>
      <c r="D915" s="202">
        <v>14322.29</v>
      </c>
      <c r="E915" s="96">
        <v>10693.98</v>
      </c>
      <c r="F915" s="91" t="s">
        <v>100</v>
      </c>
      <c r="G915" s="96">
        <v>25016.27</v>
      </c>
      <c r="H915" s="94">
        <v>45246</v>
      </c>
      <c r="J915" s="32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3">
        <f t="shared" si="44"/>
        <v>14322.29</v>
      </c>
    </row>
    <row r="916" spans="1:14" ht="15" customHeight="1" thickBot="1">
      <c r="A916" s="11" t="str">
        <f t="shared" si="43"/>
        <v>N770095 36</v>
      </c>
      <c r="B916" s="3" t="s">
        <v>216</v>
      </c>
      <c r="C916" s="192"/>
      <c r="D916" s="203"/>
      <c r="E916" s="96">
        <v>10693.98</v>
      </c>
      <c r="F916" s="91">
        <v>251.83</v>
      </c>
      <c r="G916" s="96">
        <v>25268.1</v>
      </c>
      <c r="H916" s="94">
        <v>45256</v>
      </c>
      <c r="J916" s="32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3">
        <f t="shared" si="44"/>
        <v>14322.29</v>
      </c>
    </row>
    <row r="917" spans="1:14" ht="15" customHeight="1" thickBot="1">
      <c r="A917" s="11" t="str">
        <f t="shared" si="43"/>
        <v>N770095 37</v>
      </c>
      <c r="B917" s="3" t="s">
        <v>216</v>
      </c>
      <c r="C917" s="190">
        <v>37</v>
      </c>
      <c r="D917" s="202">
        <v>14322.29</v>
      </c>
      <c r="E917" s="96">
        <v>10980.42</v>
      </c>
      <c r="F917" s="91" t="s">
        <v>100</v>
      </c>
      <c r="G917" s="96">
        <v>25302.71</v>
      </c>
      <c r="H917" s="94">
        <v>45276</v>
      </c>
      <c r="J917" s="32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3">
        <f t="shared" si="44"/>
        <v>14322.29</v>
      </c>
    </row>
    <row r="918" spans="1:14" ht="15" customHeight="1" thickBot="1">
      <c r="A918" s="11" t="str">
        <f t="shared" si="43"/>
        <v>N770095 37</v>
      </c>
      <c r="B918" s="3" t="s">
        <v>216</v>
      </c>
      <c r="C918" s="192"/>
      <c r="D918" s="203"/>
      <c r="E918" s="96">
        <v>10980.42</v>
      </c>
      <c r="F918" s="91">
        <v>254.71</v>
      </c>
      <c r="G918" s="96">
        <v>25557.42</v>
      </c>
      <c r="H918" s="94">
        <v>45286</v>
      </c>
      <c r="J918" s="32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3">
        <f t="shared" si="44"/>
        <v>14322.29</v>
      </c>
    </row>
    <row r="919" spans="1:14" ht="15" customHeight="1" thickBot="1">
      <c r="A919" s="11" t="str">
        <f t="shared" si="43"/>
        <v>N770095 38</v>
      </c>
      <c r="B919" s="3" t="s">
        <v>216</v>
      </c>
      <c r="C919" s="190">
        <v>38</v>
      </c>
      <c r="D919" s="202">
        <v>14322.29</v>
      </c>
      <c r="E919" s="96">
        <v>11266.87</v>
      </c>
      <c r="F919" s="91" t="s">
        <v>100</v>
      </c>
      <c r="G919" s="96">
        <v>25589.16</v>
      </c>
      <c r="H919" s="94">
        <v>45307</v>
      </c>
      <c r="J919" s="32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3">
        <f t="shared" si="44"/>
        <v>14322.29</v>
      </c>
    </row>
    <row r="920" spans="1:14" ht="15" customHeight="1" thickBot="1">
      <c r="A920" s="11" t="str">
        <f t="shared" si="43"/>
        <v>N770095 38</v>
      </c>
      <c r="B920" s="3" t="s">
        <v>216</v>
      </c>
      <c r="C920" s="192"/>
      <c r="D920" s="203"/>
      <c r="E920" s="96">
        <v>11266.87</v>
      </c>
      <c r="F920" s="91">
        <v>257.60000000000002</v>
      </c>
      <c r="G920" s="96">
        <v>25846.76</v>
      </c>
      <c r="H920" s="94">
        <v>45317</v>
      </c>
      <c r="J920" s="32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3">
        <f t="shared" si="44"/>
        <v>14322.29</v>
      </c>
    </row>
    <row r="921" spans="1:14" ht="15" customHeight="1" thickBot="1">
      <c r="A921" s="11" t="str">
        <f t="shared" si="43"/>
        <v>N770095 39</v>
      </c>
      <c r="B921" s="3" t="s">
        <v>216</v>
      </c>
      <c r="C921" s="190">
        <v>39</v>
      </c>
      <c r="D921" s="202">
        <v>14322.29</v>
      </c>
      <c r="E921" s="96">
        <v>11553.31</v>
      </c>
      <c r="F921" s="91" t="s">
        <v>100</v>
      </c>
      <c r="G921" s="96">
        <v>25875.599999999999</v>
      </c>
      <c r="H921" s="94">
        <v>45338</v>
      </c>
      <c r="J921" s="32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3">
        <f t="shared" si="44"/>
        <v>14322.29</v>
      </c>
    </row>
    <row r="922" spans="1:14" ht="15" customHeight="1" thickBot="1">
      <c r="A922" s="11" t="str">
        <f t="shared" si="43"/>
        <v>N770095 39</v>
      </c>
      <c r="B922" s="3" t="s">
        <v>216</v>
      </c>
      <c r="C922" s="192"/>
      <c r="D922" s="203"/>
      <c r="E922" s="96">
        <v>11553.31</v>
      </c>
      <c r="F922" s="91">
        <v>260.48</v>
      </c>
      <c r="G922" s="96">
        <v>26136.080000000002</v>
      </c>
      <c r="H922" s="94">
        <v>45348</v>
      </c>
      <c r="J922" s="32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3">
        <f t="shared" si="44"/>
        <v>14322.29</v>
      </c>
    </row>
    <row r="923" spans="1:14" ht="15" customHeight="1" thickBot="1">
      <c r="A923" s="11" t="str">
        <f t="shared" si="43"/>
        <v>N770095 40</v>
      </c>
      <c r="B923" s="3" t="s">
        <v>216</v>
      </c>
      <c r="C923" s="190">
        <v>40</v>
      </c>
      <c r="D923" s="202">
        <v>14322.29</v>
      </c>
      <c r="E923" s="96">
        <v>11839.76</v>
      </c>
      <c r="F923" s="91" t="s">
        <v>100</v>
      </c>
      <c r="G923" s="96">
        <v>26162.05</v>
      </c>
      <c r="H923" s="94">
        <v>45367</v>
      </c>
      <c r="J923" s="32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3">
        <f t="shared" si="44"/>
        <v>14322.29</v>
      </c>
    </row>
    <row r="924" spans="1:14" ht="15" customHeight="1" thickBot="1">
      <c r="A924" s="11" t="str">
        <f t="shared" si="43"/>
        <v>N770095 40</v>
      </c>
      <c r="B924" s="3" t="s">
        <v>216</v>
      </c>
      <c r="C924" s="192"/>
      <c r="D924" s="203"/>
      <c r="E924" s="96">
        <v>11839.76</v>
      </c>
      <c r="F924" s="91">
        <v>263.36</v>
      </c>
      <c r="G924" s="96">
        <v>26425.41</v>
      </c>
      <c r="H924" s="94">
        <v>45377</v>
      </c>
      <c r="J924" s="32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3">
        <f t="shared" si="44"/>
        <v>14322.29</v>
      </c>
    </row>
    <row r="925" spans="1:14" ht="15" customHeight="1" thickBot="1">
      <c r="A925" s="11" t="str">
        <f t="shared" si="43"/>
        <v>N770095 41</v>
      </c>
      <c r="B925" s="3" t="s">
        <v>216</v>
      </c>
      <c r="C925" s="190">
        <v>41</v>
      </c>
      <c r="D925" s="202">
        <v>14322.29</v>
      </c>
      <c r="E925" s="96">
        <v>12126.21</v>
      </c>
      <c r="F925" s="91" t="s">
        <v>100</v>
      </c>
      <c r="G925" s="96">
        <v>26448.5</v>
      </c>
      <c r="H925" s="94">
        <v>45398</v>
      </c>
      <c r="J925" s="32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3">
        <f t="shared" si="44"/>
        <v>14322.29</v>
      </c>
    </row>
    <row r="926" spans="1:14" ht="15" customHeight="1" thickBot="1">
      <c r="A926" s="11" t="str">
        <f t="shared" si="43"/>
        <v>N770095 41</v>
      </c>
      <c r="B926" s="3" t="s">
        <v>216</v>
      </c>
      <c r="C926" s="192"/>
      <c r="D926" s="203"/>
      <c r="E926" s="96">
        <v>12126.21</v>
      </c>
      <c r="F926" s="91">
        <v>266.25</v>
      </c>
      <c r="G926" s="96">
        <v>26714.75</v>
      </c>
      <c r="H926" s="94">
        <v>45408</v>
      </c>
      <c r="J926" s="32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3">
        <f t="shared" si="44"/>
        <v>14322.29</v>
      </c>
    </row>
    <row r="927" spans="1:14" ht="15" customHeight="1" thickBot="1">
      <c r="A927" s="11" t="str">
        <f t="shared" si="43"/>
        <v>N770095 42</v>
      </c>
      <c r="B927" s="3" t="s">
        <v>216</v>
      </c>
      <c r="C927" s="190">
        <v>42</v>
      </c>
      <c r="D927" s="202">
        <v>14322.29</v>
      </c>
      <c r="E927" s="96">
        <v>12412.65</v>
      </c>
      <c r="F927" s="91" t="s">
        <v>100</v>
      </c>
      <c r="G927" s="96">
        <v>26734.94</v>
      </c>
      <c r="H927" s="94">
        <v>45428</v>
      </c>
      <c r="J927" s="32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3">
        <f t="shared" si="44"/>
        <v>14322.29</v>
      </c>
    </row>
    <row r="928" spans="1:14" ht="15" customHeight="1" thickBot="1">
      <c r="A928" s="11" t="str">
        <f t="shared" si="43"/>
        <v>N770095 42</v>
      </c>
      <c r="B928" s="3" t="s">
        <v>216</v>
      </c>
      <c r="C928" s="192"/>
      <c r="D928" s="203"/>
      <c r="E928" s="96">
        <v>12412.65</v>
      </c>
      <c r="F928" s="91">
        <v>269.13</v>
      </c>
      <c r="G928" s="96">
        <v>27004.07</v>
      </c>
      <c r="H928" s="94">
        <v>45438</v>
      </c>
      <c r="J928" s="32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3">
        <f t="shared" si="44"/>
        <v>14322.29</v>
      </c>
    </row>
    <row r="929" spans="1:14" ht="15" customHeight="1" thickBot="1">
      <c r="A929" s="11" t="str">
        <f t="shared" si="43"/>
        <v>N770095 43</v>
      </c>
      <c r="B929" s="3" t="s">
        <v>216</v>
      </c>
      <c r="C929" s="190">
        <v>43</v>
      </c>
      <c r="D929" s="202">
        <v>14322.29</v>
      </c>
      <c r="E929" s="96">
        <v>12699.1</v>
      </c>
      <c r="F929" s="91" t="s">
        <v>100</v>
      </c>
      <c r="G929" s="96">
        <v>27021.39</v>
      </c>
      <c r="H929" s="94">
        <v>45459</v>
      </c>
      <c r="J929" s="32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3">
        <f t="shared" si="44"/>
        <v>14322.29</v>
      </c>
    </row>
    <row r="930" spans="1:14" ht="15" customHeight="1" thickBot="1">
      <c r="A930" s="11" t="str">
        <f t="shared" si="43"/>
        <v>N770095 43</v>
      </c>
      <c r="B930" s="3" t="s">
        <v>216</v>
      </c>
      <c r="C930" s="192"/>
      <c r="D930" s="203"/>
      <c r="E930" s="96">
        <v>12699.1</v>
      </c>
      <c r="F930" s="91">
        <v>272.02</v>
      </c>
      <c r="G930" s="96">
        <v>27293.41</v>
      </c>
      <c r="H930" s="94">
        <v>45469</v>
      </c>
      <c r="J930" s="32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3">
        <f t="shared" si="44"/>
        <v>14322.29</v>
      </c>
    </row>
    <row r="931" spans="1:14" ht="15" customHeight="1" thickBot="1">
      <c r="A931" s="11" t="str">
        <f t="shared" si="43"/>
        <v>N770095 44</v>
      </c>
      <c r="B931" s="3" t="s">
        <v>216</v>
      </c>
      <c r="C931" s="190">
        <v>44</v>
      </c>
      <c r="D931" s="202">
        <v>14322.29</v>
      </c>
      <c r="E931" s="96">
        <v>12985.54</v>
      </c>
      <c r="F931" s="91" t="s">
        <v>100</v>
      </c>
      <c r="G931" s="96">
        <v>27307.83</v>
      </c>
      <c r="H931" s="94">
        <v>45489</v>
      </c>
      <c r="J931" s="32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3">
        <f t="shared" si="44"/>
        <v>14322.29</v>
      </c>
    </row>
    <row r="932" spans="1:14" ht="15" customHeight="1" thickBot="1">
      <c r="A932" s="11" t="str">
        <f t="shared" si="43"/>
        <v>N770095 44</v>
      </c>
      <c r="B932" s="3" t="s">
        <v>216</v>
      </c>
      <c r="C932" s="192"/>
      <c r="D932" s="203"/>
      <c r="E932" s="96">
        <v>12985.54</v>
      </c>
      <c r="F932" s="91">
        <v>274.89999999999998</v>
      </c>
      <c r="G932" s="96">
        <v>27582.73</v>
      </c>
      <c r="H932" s="94">
        <v>45499</v>
      </c>
      <c r="J932" s="32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3">
        <f t="shared" si="44"/>
        <v>14322.29</v>
      </c>
    </row>
    <row r="933" spans="1:14" ht="15" customHeight="1" thickBot="1">
      <c r="A933" s="11" t="str">
        <f t="shared" si="43"/>
        <v>N770095 45</v>
      </c>
      <c r="B933" s="3" t="s">
        <v>216</v>
      </c>
      <c r="C933" s="190">
        <v>45</v>
      </c>
      <c r="D933" s="202">
        <v>14322.29</v>
      </c>
      <c r="E933" s="96">
        <v>13271.99</v>
      </c>
      <c r="F933" s="91" t="s">
        <v>100</v>
      </c>
      <c r="G933" s="96">
        <v>27594.28</v>
      </c>
      <c r="H933" s="94">
        <v>45520</v>
      </c>
      <c r="J933" s="32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3">
        <f t="shared" si="44"/>
        <v>14322.29</v>
      </c>
    </row>
    <row r="934" spans="1:14" ht="15" customHeight="1" thickBot="1">
      <c r="A934" s="11" t="str">
        <f t="shared" si="43"/>
        <v>N770095 45</v>
      </c>
      <c r="B934" s="3" t="s">
        <v>216</v>
      </c>
      <c r="C934" s="192"/>
      <c r="D934" s="203"/>
      <c r="E934" s="96">
        <v>13271.99</v>
      </c>
      <c r="F934" s="91">
        <v>277.77999999999997</v>
      </c>
      <c r="G934" s="96">
        <v>27872.06</v>
      </c>
      <c r="H934" s="94">
        <v>45530</v>
      </c>
      <c r="J934" s="32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3">
        <f t="shared" si="44"/>
        <v>14322.29</v>
      </c>
    </row>
    <row r="935" spans="1:14" ht="15" customHeight="1" thickBot="1">
      <c r="A935" s="11" t="str">
        <f t="shared" si="43"/>
        <v>N770095 46</v>
      </c>
      <c r="B935" s="3" t="s">
        <v>216</v>
      </c>
      <c r="C935" s="190">
        <v>46</v>
      </c>
      <c r="D935" s="202">
        <v>14322.29</v>
      </c>
      <c r="E935" s="96">
        <v>13558.43</v>
      </c>
      <c r="F935" s="91" t="s">
        <v>100</v>
      </c>
      <c r="G935" s="96">
        <v>27880.720000000001</v>
      </c>
      <c r="H935" s="94">
        <v>45551</v>
      </c>
      <c r="J935" s="32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3">
        <f t="shared" si="44"/>
        <v>14322.29</v>
      </c>
    </row>
    <row r="936" spans="1:14" ht="15" customHeight="1" thickBot="1">
      <c r="A936" s="11" t="str">
        <f t="shared" si="43"/>
        <v>N770095 46</v>
      </c>
      <c r="B936" s="3" t="s">
        <v>216</v>
      </c>
      <c r="C936" s="192"/>
      <c r="D936" s="203"/>
      <c r="E936" s="96">
        <v>13558.43</v>
      </c>
      <c r="F936" s="91">
        <v>280.67</v>
      </c>
      <c r="G936" s="96">
        <v>28161.39</v>
      </c>
      <c r="H936" s="94">
        <v>45561</v>
      </c>
      <c r="J936" s="32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3">
        <f t="shared" si="44"/>
        <v>14322.29</v>
      </c>
    </row>
    <row r="937" spans="1:14" ht="15" customHeight="1" thickBot="1">
      <c r="A937" s="11" t="str">
        <f t="shared" si="43"/>
        <v>N770095 47</v>
      </c>
      <c r="B937" s="3" t="s">
        <v>216</v>
      </c>
      <c r="C937" s="190">
        <v>47</v>
      </c>
      <c r="D937" s="202">
        <v>14322.29</v>
      </c>
      <c r="E937" s="96">
        <v>13844.88</v>
      </c>
      <c r="F937" s="91" t="s">
        <v>100</v>
      </c>
      <c r="G937" s="96">
        <v>28167.17</v>
      </c>
      <c r="H937" s="94">
        <v>45581</v>
      </c>
      <c r="J937" s="32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3">
        <f t="shared" si="44"/>
        <v>14322.29</v>
      </c>
    </row>
    <row r="938" spans="1:14" ht="15" customHeight="1" thickBot="1">
      <c r="A938" s="11" t="str">
        <f t="shared" ref="A938:A1001" si="46">B938&amp;" "&amp;IF(C938="",C937,C938)</f>
        <v>N770095 47</v>
      </c>
      <c r="B938" s="3" t="s">
        <v>216</v>
      </c>
      <c r="C938" s="192"/>
      <c r="D938" s="203"/>
      <c r="E938" s="96">
        <v>13844.88</v>
      </c>
      <c r="F938" s="91">
        <v>283.55</v>
      </c>
      <c r="G938" s="96">
        <v>28450.720000000001</v>
      </c>
      <c r="H938" s="94">
        <v>45591</v>
      </c>
      <c r="J938" s="32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3">
        <f t="shared" si="44"/>
        <v>14322.29</v>
      </c>
    </row>
    <row r="939" spans="1:14" ht="15" customHeight="1" thickBot="1">
      <c r="A939" s="11" t="str">
        <f t="shared" si="46"/>
        <v>N770095 48</v>
      </c>
      <c r="B939" s="3" t="s">
        <v>216</v>
      </c>
      <c r="C939" s="190">
        <v>48</v>
      </c>
      <c r="D939" s="202">
        <v>14322.29</v>
      </c>
      <c r="E939" s="96">
        <v>14131.33</v>
      </c>
      <c r="F939" s="91" t="s">
        <v>100</v>
      </c>
      <c r="G939" s="96">
        <v>28453.62</v>
      </c>
      <c r="H939" s="94">
        <v>45612</v>
      </c>
      <c r="J939" s="32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3">
        <f t="shared" si="44"/>
        <v>14322.29</v>
      </c>
    </row>
    <row r="940" spans="1:14" ht="15" customHeight="1" thickBot="1">
      <c r="A940" s="11" t="str">
        <f t="shared" si="46"/>
        <v>N770095 48</v>
      </c>
      <c r="B940" s="3" t="s">
        <v>216</v>
      </c>
      <c r="C940" s="192"/>
      <c r="D940" s="203"/>
      <c r="E940" s="96">
        <v>14131.33</v>
      </c>
      <c r="F940" s="91">
        <v>286.43</v>
      </c>
      <c r="G940" s="96">
        <v>28740.05</v>
      </c>
      <c r="H940" s="94">
        <v>45622</v>
      </c>
      <c r="J940" s="32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3">
        <f t="shared" si="44"/>
        <v>14322.29</v>
      </c>
    </row>
    <row r="941" spans="1:14" ht="15" customHeight="1" thickBot="1">
      <c r="A941" s="11" t="str">
        <f t="shared" si="46"/>
        <v>N770095 49</v>
      </c>
      <c r="B941" s="3" t="s">
        <v>216</v>
      </c>
      <c r="C941" s="190">
        <v>49</v>
      </c>
      <c r="D941" s="202">
        <v>14322.29</v>
      </c>
      <c r="E941" s="96">
        <v>14417.77</v>
      </c>
      <c r="F941" s="91" t="s">
        <v>100</v>
      </c>
      <c r="G941" s="96">
        <v>28740.06</v>
      </c>
      <c r="H941" s="94">
        <v>45642</v>
      </c>
      <c r="J941" s="32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3">
        <f t="shared" si="44"/>
        <v>14322.29</v>
      </c>
    </row>
    <row r="942" spans="1:14" ht="15" customHeight="1" thickBot="1">
      <c r="A942" s="11" t="str">
        <f t="shared" si="46"/>
        <v>N770095 49</v>
      </c>
      <c r="B942" s="3" t="s">
        <v>216</v>
      </c>
      <c r="C942" s="192"/>
      <c r="D942" s="203"/>
      <c r="E942" s="96">
        <v>14417.77</v>
      </c>
      <c r="F942" s="91">
        <v>289.32</v>
      </c>
      <c r="G942" s="96">
        <v>29029.38</v>
      </c>
      <c r="H942" s="94">
        <v>45652</v>
      </c>
      <c r="J942" s="32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3">
        <f t="shared" si="44"/>
        <v>14322.29</v>
      </c>
    </row>
    <row r="943" spans="1:14" ht="15" customHeight="1" thickBot="1">
      <c r="A943" s="11" t="str">
        <f t="shared" si="46"/>
        <v>N770095 50</v>
      </c>
      <c r="B943" s="3" t="s">
        <v>216</v>
      </c>
      <c r="C943" s="190">
        <v>50</v>
      </c>
      <c r="D943" s="202">
        <v>14322.29</v>
      </c>
      <c r="E943" s="96">
        <v>14704.22</v>
      </c>
      <c r="F943" s="91" t="s">
        <v>100</v>
      </c>
      <c r="G943" s="96">
        <v>29026.51</v>
      </c>
      <c r="H943" s="94">
        <v>45673</v>
      </c>
      <c r="J943" s="32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3">
        <f t="shared" si="44"/>
        <v>14322.29</v>
      </c>
    </row>
    <row r="944" spans="1:14" ht="15" customHeight="1" thickBot="1">
      <c r="A944" s="11" t="str">
        <f t="shared" si="46"/>
        <v>N770095 50</v>
      </c>
      <c r="B944" s="3" t="s">
        <v>216</v>
      </c>
      <c r="C944" s="192"/>
      <c r="D944" s="203"/>
      <c r="E944" s="96">
        <v>14704.22</v>
      </c>
      <c r="F944" s="91">
        <v>292.2</v>
      </c>
      <c r="G944" s="96">
        <v>29318.71</v>
      </c>
      <c r="H944" s="94">
        <v>45683</v>
      </c>
      <c r="J944" s="32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3">
        <f t="shared" si="44"/>
        <v>14322.29</v>
      </c>
    </row>
    <row r="945" spans="1:14" ht="15" customHeight="1" thickBot="1">
      <c r="A945" s="11" t="str">
        <f t="shared" si="46"/>
        <v>N770095 51</v>
      </c>
      <c r="B945" s="3" t="s">
        <v>216</v>
      </c>
      <c r="C945" s="190">
        <v>51</v>
      </c>
      <c r="D945" s="202">
        <v>14322.29</v>
      </c>
      <c r="E945" s="96">
        <v>14990.66</v>
      </c>
      <c r="F945" s="91" t="s">
        <v>100</v>
      </c>
      <c r="G945" s="96">
        <v>29312.95</v>
      </c>
      <c r="H945" s="94">
        <v>45704</v>
      </c>
      <c r="J945" s="32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3">
        <f t="shared" si="44"/>
        <v>14322.29</v>
      </c>
    </row>
    <row r="946" spans="1:14" ht="15" customHeight="1" thickBot="1">
      <c r="A946" s="11" t="str">
        <f t="shared" si="46"/>
        <v>N770095 51</v>
      </c>
      <c r="B946" s="3" t="s">
        <v>216</v>
      </c>
      <c r="C946" s="192"/>
      <c r="D946" s="203"/>
      <c r="E946" s="96">
        <v>14990.66</v>
      </c>
      <c r="F946" s="91">
        <v>295.08</v>
      </c>
      <c r="G946" s="96">
        <v>29608.03</v>
      </c>
      <c r="H946" s="94">
        <v>45714</v>
      </c>
      <c r="J946" s="32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3">
        <f t="shared" si="44"/>
        <v>14322.29</v>
      </c>
    </row>
    <row r="947" spans="1:14" ht="15" customHeight="1" thickBot="1">
      <c r="A947" s="11" t="str">
        <f t="shared" si="46"/>
        <v>N770095 52</v>
      </c>
      <c r="B947" s="3" t="s">
        <v>216</v>
      </c>
      <c r="C947" s="190">
        <v>52</v>
      </c>
      <c r="D947" s="202">
        <v>14322.29</v>
      </c>
      <c r="E947" s="96">
        <v>15277.11</v>
      </c>
      <c r="F947" s="91" t="s">
        <v>100</v>
      </c>
      <c r="G947" s="96">
        <v>29599.4</v>
      </c>
      <c r="H947" s="94">
        <v>45732</v>
      </c>
      <c r="J947" s="32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3">
        <f t="shared" si="44"/>
        <v>14322.29</v>
      </c>
    </row>
    <row r="948" spans="1:14" ht="15" customHeight="1" thickBot="1">
      <c r="A948" s="11" t="str">
        <f t="shared" si="46"/>
        <v>N770095 52</v>
      </c>
      <c r="B948" s="3" t="s">
        <v>216</v>
      </c>
      <c r="C948" s="192"/>
      <c r="D948" s="203"/>
      <c r="E948" s="96">
        <v>15277.11</v>
      </c>
      <c r="F948" s="91">
        <v>297.97000000000003</v>
      </c>
      <c r="G948" s="96">
        <v>29897.37</v>
      </c>
      <c r="H948" s="94">
        <v>45742</v>
      </c>
      <c r="J948" s="32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3">
        <f t="shared" si="44"/>
        <v>14322.29</v>
      </c>
    </row>
    <row r="949" spans="1:14" ht="15" customHeight="1" thickBot="1">
      <c r="A949" s="11" t="str">
        <f t="shared" si="46"/>
        <v>N770095 53</v>
      </c>
      <c r="B949" s="3" t="s">
        <v>216</v>
      </c>
      <c r="C949" s="190">
        <v>53</v>
      </c>
      <c r="D949" s="202">
        <v>14322.29</v>
      </c>
      <c r="E949" s="96">
        <v>15563.56</v>
      </c>
      <c r="F949" s="91" t="s">
        <v>100</v>
      </c>
      <c r="G949" s="96">
        <v>29885.85</v>
      </c>
      <c r="H949" s="94">
        <v>45763</v>
      </c>
      <c r="J949" s="32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3">
        <f t="shared" si="44"/>
        <v>14322.29</v>
      </c>
    </row>
    <row r="950" spans="1:14" ht="15" customHeight="1" thickBot="1">
      <c r="A950" s="11" t="str">
        <f t="shared" si="46"/>
        <v>N770095 53</v>
      </c>
      <c r="B950" s="3" t="s">
        <v>216</v>
      </c>
      <c r="C950" s="192"/>
      <c r="D950" s="203"/>
      <c r="E950" s="96">
        <v>15563.56</v>
      </c>
      <c r="F950" s="91">
        <v>300.85000000000002</v>
      </c>
      <c r="G950" s="96">
        <v>30186.7</v>
      </c>
      <c r="H950" s="94">
        <v>45773</v>
      </c>
      <c r="J950" s="32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3">
        <f t="shared" si="44"/>
        <v>14322.29</v>
      </c>
    </row>
    <row r="951" spans="1:14" ht="15" customHeight="1" thickBot="1">
      <c r="A951" s="11" t="str">
        <f t="shared" si="46"/>
        <v>N770095 54</v>
      </c>
      <c r="B951" s="3" t="s">
        <v>216</v>
      </c>
      <c r="C951" s="190">
        <v>54</v>
      </c>
      <c r="D951" s="202">
        <v>14322.29</v>
      </c>
      <c r="E951" s="96">
        <v>15850</v>
      </c>
      <c r="F951" s="91" t="s">
        <v>100</v>
      </c>
      <c r="G951" s="96">
        <v>30172.29</v>
      </c>
      <c r="H951" s="94">
        <v>45793</v>
      </c>
      <c r="J951" s="32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3">
        <f t="shared" si="44"/>
        <v>14322.29</v>
      </c>
    </row>
    <row r="952" spans="1:14" ht="15" customHeight="1" thickBot="1">
      <c r="A952" s="11" t="str">
        <f t="shared" si="46"/>
        <v>N770095 54</v>
      </c>
      <c r="B952" s="3" t="s">
        <v>216</v>
      </c>
      <c r="C952" s="192"/>
      <c r="D952" s="203"/>
      <c r="E952" s="96">
        <v>15850</v>
      </c>
      <c r="F952" s="91">
        <v>303.73</v>
      </c>
      <c r="G952" s="96">
        <v>30476.02</v>
      </c>
      <c r="H952" s="94">
        <v>45803</v>
      </c>
      <c r="J952" s="32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3">
        <f t="shared" si="44"/>
        <v>14322.29</v>
      </c>
    </row>
    <row r="953" spans="1:14" ht="15" customHeight="1" thickBot="1">
      <c r="A953" s="11" t="str">
        <f t="shared" si="46"/>
        <v>N770095 55</v>
      </c>
      <c r="B953" s="3" t="s">
        <v>216</v>
      </c>
      <c r="C953" s="190">
        <v>55</v>
      </c>
      <c r="D953" s="202">
        <v>14322.29</v>
      </c>
      <c r="E953" s="96">
        <v>16136.45</v>
      </c>
      <c r="F953" s="91" t="s">
        <v>100</v>
      </c>
      <c r="G953" s="96">
        <v>30458.74</v>
      </c>
      <c r="H953" s="94">
        <v>45824</v>
      </c>
      <c r="J953" s="32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3">
        <f t="shared" si="44"/>
        <v>14322.29</v>
      </c>
    </row>
    <row r="954" spans="1:14" ht="15" customHeight="1" thickBot="1">
      <c r="A954" s="11" t="str">
        <f t="shared" si="46"/>
        <v>N770095 55</v>
      </c>
      <c r="B954" s="3" t="s">
        <v>216</v>
      </c>
      <c r="C954" s="192"/>
      <c r="D954" s="203"/>
      <c r="E954" s="96">
        <v>16136.45</v>
      </c>
      <c r="F954" s="91">
        <v>306.62</v>
      </c>
      <c r="G954" s="96">
        <v>30765.360000000001</v>
      </c>
      <c r="H954" s="94">
        <v>45834</v>
      </c>
      <c r="J954" s="32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3">
        <f t="shared" si="44"/>
        <v>14322.29</v>
      </c>
    </row>
    <row r="955" spans="1:14" ht="15" customHeight="1" thickBot="1">
      <c r="A955" s="11" t="str">
        <f t="shared" si="46"/>
        <v>N770095 56</v>
      </c>
      <c r="B955" s="3" t="s">
        <v>216</v>
      </c>
      <c r="C955" s="190">
        <v>56</v>
      </c>
      <c r="D955" s="202">
        <v>14322.29</v>
      </c>
      <c r="E955" s="96">
        <v>16422.89</v>
      </c>
      <c r="F955" s="91" t="s">
        <v>100</v>
      </c>
      <c r="G955" s="96">
        <v>30745.18</v>
      </c>
      <c r="H955" s="94">
        <v>45854</v>
      </c>
      <c r="J955" s="32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3">
        <f t="shared" si="44"/>
        <v>14322.29</v>
      </c>
    </row>
    <row r="956" spans="1:14" ht="15" customHeight="1" thickBot="1">
      <c r="A956" s="11" t="str">
        <f t="shared" si="46"/>
        <v>N770095 56</v>
      </c>
      <c r="B956" s="3" t="s">
        <v>216</v>
      </c>
      <c r="C956" s="192"/>
      <c r="D956" s="203"/>
      <c r="E956" s="96">
        <v>16422.89</v>
      </c>
      <c r="F956" s="91">
        <v>309.5</v>
      </c>
      <c r="G956" s="96">
        <v>31054.68</v>
      </c>
      <c r="H956" s="94">
        <v>45864</v>
      </c>
      <c r="J956" s="32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3">
        <f t="shared" si="44"/>
        <v>14322.29</v>
      </c>
    </row>
    <row r="957" spans="1:14" ht="15" customHeight="1" thickBot="1">
      <c r="A957" s="11" t="str">
        <f t="shared" si="46"/>
        <v>N770095 57</v>
      </c>
      <c r="B957" s="3" t="s">
        <v>216</v>
      </c>
      <c r="C957" s="190">
        <v>57</v>
      </c>
      <c r="D957" s="202">
        <v>14322.29</v>
      </c>
      <c r="E957" s="96">
        <v>16709.34</v>
      </c>
      <c r="F957" s="91" t="s">
        <v>100</v>
      </c>
      <c r="G957" s="96">
        <v>31031.63</v>
      </c>
      <c r="H957" s="94">
        <v>45885</v>
      </c>
      <c r="J957" s="32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3">
        <f t="shared" si="44"/>
        <v>14322.29</v>
      </c>
    </row>
    <row r="958" spans="1:14" ht="15" customHeight="1" thickBot="1">
      <c r="A958" s="11" t="str">
        <f t="shared" si="46"/>
        <v>N770095 57</v>
      </c>
      <c r="B958" s="3" t="s">
        <v>216</v>
      </c>
      <c r="C958" s="192"/>
      <c r="D958" s="203"/>
      <c r="E958" s="96">
        <v>16709.34</v>
      </c>
      <c r="F958" s="91">
        <v>312.39</v>
      </c>
      <c r="G958" s="96">
        <v>31344.02</v>
      </c>
      <c r="H958" s="94">
        <v>45895</v>
      </c>
      <c r="J958" s="32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3">
        <f t="shared" si="44"/>
        <v>14322.29</v>
      </c>
    </row>
    <row r="959" spans="1:14" ht="15" customHeight="1" thickBot="1">
      <c r="A959" s="11" t="str">
        <f t="shared" si="46"/>
        <v>N770095 58</v>
      </c>
      <c r="B959" s="3" t="s">
        <v>216</v>
      </c>
      <c r="C959" s="190">
        <v>58</v>
      </c>
      <c r="D959" s="202">
        <v>14322.29</v>
      </c>
      <c r="E959" s="96">
        <v>16995.78</v>
      </c>
      <c r="F959" s="91" t="s">
        <v>100</v>
      </c>
      <c r="G959" s="96">
        <v>31318.07</v>
      </c>
      <c r="H959" s="94">
        <v>45916</v>
      </c>
      <c r="J959" s="32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3">
        <f t="shared" si="44"/>
        <v>14322.29</v>
      </c>
    </row>
    <row r="960" spans="1:14" ht="15" customHeight="1" thickBot="1">
      <c r="A960" s="11" t="str">
        <f t="shared" si="46"/>
        <v>N770095 58</v>
      </c>
      <c r="B960" s="3" t="s">
        <v>216</v>
      </c>
      <c r="C960" s="192"/>
      <c r="D960" s="203"/>
      <c r="E960" s="96">
        <v>16995.78</v>
      </c>
      <c r="F960" s="91">
        <v>315.27</v>
      </c>
      <c r="G960" s="96">
        <v>31633.34</v>
      </c>
      <c r="H960" s="94">
        <v>45926</v>
      </c>
      <c r="J960" s="32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3">
        <f t="shared" si="44"/>
        <v>14322.29</v>
      </c>
    </row>
    <row r="961" spans="1:14" ht="15" customHeight="1" thickBot="1">
      <c r="A961" s="11" t="str">
        <f t="shared" si="46"/>
        <v>N770095 59</v>
      </c>
      <c r="B961" s="3" t="s">
        <v>216</v>
      </c>
      <c r="C961" s="190">
        <v>59</v>
      </c>
      <c r="D961" s="202">
        <v>14322.29</v>
      </c>
      <c r="E961" s="96">
        <v>17282.23</v>
      </c>
      <c r="F961" s="91" t="s">
        <v>100</v>
      </c>
      <c r="G961" s="96">
        <v>31604.52</v>
      </c>
      <c r="H961" s="94">
        <v>45946</v>
      </c>
      <c r="J961" s="32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3">
        <f t="shared" si="44"/>
        <v>14322.29</v>
      </c>
    </row>
    <row r="962" spans="1:14" ht="15" customHeight="1" thickBot="1">
      <c r="A962" s="11" t="str">
        <f t="shared" si="46"/>
        <v>N770095 59</v>
      </c>
      <c r="B962" s="3" t="s">
        <v>216</v>
      </c>
      <c r="C962" s="192"/>
      <c r="D962" s="203"/>
      <c r="E962" s="96">
        <v>17282.23</v>
      </c>
      <c r="F962" s="91">
        <v>318.14999999999998</v>
      </c>
      <c r="G962" s="96">
        <v>31922.67</v>
      </c>
      <c r="H962" s="94">
        <v>45956</v>
      </c>
      <c r="J962" s="32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3">
        <f t="shared" si="44"/>
        <v>14322.29</v>
      </c>
    </row>
    <row r="963" spans="1:14" ht="15" customHeight="1" thickBot="1">
      <c r="A963" s="11" t="str">
        <f t="shared" si="46"/>
        <v>N770095 60</v>
      </c>
      <c r="B963" s="3" t="s">
        <v>216</v>
      </c>
      <c r="C963" s="190">
        <v>60</v>
      </c>
      <c r="D963" s="202">
        <v>14322.29</v>
      </c>
      <c r="E963" s="96">
        <v>17568.68</v>
      </c>
      <c r="F963" s="91" t="s">
        <v>100</v>
      </c>
      <c r="G963" s="96">
        <v>31890.97</v>
      </c>
      <c r="H963" s="94">
        <v>45977</v>
      </c>
      <c r="J963" s="32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3">
        <f t="shared" si="44"/>
        <v>14322.29</v>
      </c>
    </row>
    <row r="964" spans="1:14" ht="15" customHeight="1" thickBot="1">
      <c r="A964" s="11" t="str">
        <f t="shared" si="46"/>
        <v>N770095 60</v>
      </c>
      <c r="B964" s="3" t="s">
        <v>216</v>
      </c>
      <c r="C964" s="192"/>
      <c r="D964" s="203"/>
      <c r="E964" s="96">
        <v>17568.68</v>
      </c>
      <c r="F964" s="91">
        <v>321.04000000000002</v>
      </c>
      <c r="G964" s="96">
        <v>32212.01</v>
      </c>
      <c r="H964" s="94">
        <v>45987</v>
      </c>
      <c r="J964" s="32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3">
        <f t="shared" ref="N964:N1027" si="47">IF(D964=0,D963,D964)</f>
        <v>14322.29</v>
      </c>
    </row>
    <row r="965" spans="1:14" ht="15" customHeight="1" thickBot="1">
      <c r="A965" s="11" t="str">
        <f t="shared" si="46"/>
        <v>N770095 61</v>
      </c>
      <c r="B965" s="3" t="s">
        <v>216</v>
      </c>
      <c r="C965" s="190">
        <v>61</v>
      </c>
      <c r="D965" s="202">
        <v>14322.29</v>
      </c>
      <c r="E965" s="96">
        <v>17855.12</v>
      </c>
      <c r="F965" s="91" t="s">
        <v>100</v>
      </c>
      <c r="G965" s="96">
        <v>32177.41</v>
      </c>
      <c r="H965" s="94">
        <v>46007</v>
      </c>
      <c r="J965" s="32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3">
        <f t="shared" si="47"/>
        <v>14322.29</v>
      </c>
    </row>
    <row r="966" spans="1:14" ht="15" customHeight="1" thickBot="1">
      <c r="A966" s="11" t="str">
        <f t="shared" si="46"/>
        <v>N770095 61</v>
      </c>
      <c r="B966" s="3" t="s">
        <v>216</v>
      </c>
      <c r="C966" s="192"/>
      <c r="D966" s="203"/>
      <c r="E966" s="96">
        <v>17855.12</v>
      </c>
      <c r="F966" s="91">
        <v>323.92</v>
      </c>
      <c r="G966" s="96">
        <v>32501.33</v>
      </c>
      <c r="H966" s="94">
        <v>46017</v>
      </c>
      <c r="J966" s="32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3">
        <f t="shared" si="47"/>
        <v>14322.29</v>
      </c>
    </row>
    <row r="967" spans="1:14" ht="15" customHeight="1" thickBot="1">
      <c r="A967" s="11" t="str">
        <f t="shared" si="46"/>
        <v>N770095 62</v>
      </c>
      <c r="B967" s="3" t="s">
        <v>216</v>
      </c>
      <c r="C967" s="190">
        <v>62</v>
      </c>
      <c r="D967" s="202">
        <v>14322.29</v>
      </c>
      <c r="E967" s="96">
        <v>18141.57</v>
      </c>
      <c r="F967" s="91" t="s">
        <v>100</v>
      </c>
      <c r="G967" s="96">
        <v>32463.86</v>
      </c>
      <c r="H967" s="94">
        <v>46038</v>
      </c>
      <c r="J967" s="32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3">
        <f t="shared" si="47"/>
        <v>14322.29</v>
      </c>
    </row>
    <row r="968" spans="1:14" ht="15" customHeight="1" thickBot="1">
      <c r="A968" s="11" t="str">
        <f t="shared" si="46"/>
        <v>N770095 62</v>
      </c>
      <c r="B968" s="3" t="s">
        <v>216</v>
      </c>
      <c r="C968" s="192"/>
      <c r="D968" s="203"/>
      <c r="E968" s="96">
        <v>18141.57</v>
      </c>
      <c r="F968" s="91">
        <v>326.8</v>
      </c>
      <c r="G968" s="96">
        <v>32790.660000000003</v>
      </c>
      <c r="H968" s="94">
        <v>46048</v>
      </c>
      <c r="J968" s="32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3">
        <f t="shared" si="47"/>
        <v>14322.29</v>
      </c>
    </row>
    <row r="969" spans="1:14" ht="15" customHeight="1" thickBot="1">
      <c r="A969" s="11" t="str">
        <f t="shared" si="46"/>
        <v>N770095 63</v>
      </c>
      <c r="B969" s="3" t="s">
        <v>216</v>
      </c>
      <c r="C969" s="190">
        <v>63</v>
      </c>
      <c r="D969" s="202">
        <v>14322.29</v>
      </c>
      <c r="E969" s="96">
        <v>18428.009999999998</v>
      </c>
      <c r="F969" s="91" t="s">
        <v>100</v>
      </c>
      <c r="G969" s="96">
        <v>32750.3</v>
      </c>
      <c r="H969" s="94">
        <v>46069</v>
      </c>
      <c r="J969" s="32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3">
        <f t="shared" si="47"/>
        <v>14322.29</v>
      </c>
    </row>
    <row r="970" spans="1:14" ht="15" customHeight="1" thickBot="1">
      <c r="A970" s="11" t="str">
        <f t="shared" si="46"/>
        <v>N770095 63</v>
      </c>
      <c r="B970" s="3" t="s">
        <v>216</v>
      </c>
      <c r="C970" s="192"/>
      <c r="D970" s="203"/>
      <c r="E970" s="96">
        <v>18428.009999999998</v>
      </c>
      <c r="F970" s="91">
        <v>329.69</v>
      </c>
      <c r="G970" s="96">
        <v>33079.99</v>
      </c>
      <c r="H970" s="94">
        <v>46079</v>
      </c>
      <c r="J970" s="32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3">
        <f t="shared" si="47"/>
        <v>14322.29</v>
      </c>
    </row>
    <row r="971" spans="1:14" ht="15" customHeight="1" thickBot="1">
      <c r="A971" s="11" t="str">
        <f t="shared" si="46"/>
        <v>N770095 64</v>
      </c>
      <c r="B971" s="3" t="s">
        <v>216</v>
      </c>
      <c r="C971" s="190">
        <v>64</v>
      </c>
      <c r="D971" s="202">
        <v>14322.29</v>
      </c>
      <c r="E971" s="96">
        <v>18714.46</v>
      </c>
      <c r="F971" s="91" t="s">
        <v>100</v>
      </c>
      <c r="G971" s="96">
        <v>33036.75</v>
      </c>
      <c r="H971" s="94">
        <v>46097</v>
      </c>
      <c r="J971" s="32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3">
        <f t="shared" si="47"/>
        <v>14322.29</v>
      </c>
    </row>
    <row r="972" spans="1:14" ht="15" customHeight="1" thickBot="1">
      <c r="A972" s="11" t="str">
        <f t="shared" si="46"/>
        <v>N770095 64</v>
      </c>
      <c r="B972" s="3" t="s">
        <v>216</v>
      </c>
      <c r="C972" s="192"/>
      <c r="D972" s="203"/>
      <c r="E972" s="96">
        <v>18714.46</v>
      </c>
      <c r="F972" s="91">
        <v>332.57</v>
      </c>
      <c r="G972" s="96">
        <v>33369.32</v>
      </c>
      <c r="H972" s="94">
        <v>46107</v>
      </c>
      <c r="J972" s="32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3">
        <f t="shared" si="47"/>
        <v>14322.29</v>
      </c>
    </row>
    <row r="973" spans="1:14" ht="15" customHeight="1" thickBot="1">
      <c r="A973" s="11" t="str">
        <f t="shared" si="46"/>
        <v>N770095 65</v>
      </c>
      <c r="B973" s="3" t="s">
        <v>216</v>
      </c>
      <c r="C973" s="190">
        <v>65</v>
      </c>
      <c r="D973" s="202">
        <v>14322.29</v>
      </c>
      <c r="E973" s="96">
        <v>19000.900000000001</v>
      </c>
      <c r="F973" s="91" t="s">
        <v>100</v>
      </c>
      <c r="G973" s="96">
        <v>33323.19</v>
      </c>
      <c r="H973" s="94">
        <v>46128</v>
      </c>
      <c r="J973" s="32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3">
        <f t="shared" si="47"/>
        <v>14322.29</v>
      </c>
    </row>
    <row r="974" spans="1:14" ht="15" customHeight="1" thickBot="1">
      <c r="A974" s="11" t="str">
        <f t="shared" si="46"/>
        <v>N770095 65</v>
      </c>
      <c r="B974" s="3" t="s">
        <v>216</v>
      </c>
      <c r="C974" s="192"/>
      <c r="D974" s="203"/>
      <c r="E974" s="96">
        <v>19000.900000000001</v>
      </c>
      <c r="F974" s="91">
        <v>335.45</v>
      </c>
      <c r="G974" s="96">
        <v>33658.639999999999</v>
      </c>
      <c r="H974" s="94">
        <v>46138</v>
      </c>
      <c r="J974" s="32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3">
        <f t="shared" si="47"/>
        <v>14322.29</v>
      </c>
    </row>
    <row r="975" spans="1:14" ht="15" customHeight="1" thickBot="1">
      <c r="A975" s="11" t="str">
        <f t="shared" si="46"/>
        <v>N770095 66</v>
      </c>
      <c r="B975" s="3" t="s">
        <v>216</v>
      </c>
      <c r="C975" s="190">
        <v>66</v>
      </c>
      <c r="D975" s="202">
        <v>14322.29</v>
      </c>
      <c r="E975" s="96">
        <v>19287.349999999999</v>
      </c>
      <c r="F975" s="91" t="s">
        <v>100</v>
      </c>
      <c r="G975" s="96">
        <v>33609.64</v>
      </c>
      <c r="H975" s="94">
        <v>46158</v>
      </c>
      <c r="J975" s="32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3">
        <f t="shared" si="47"/>
        <v>14322.29</v>
      </c>
    </row>
    <row r="976" spans="1:14" ht="15" customHeight="1" thickBot="1">
      <c r="A976" s="11" t="str">
        <f t="shared" si="46"/>
        <v>N770095 66</v>
      </c>
      <c r="B976" s="3" t="s">
        <v>216</v>
      </c>
      <c r="C976" s="192"/>
      <c r="D976" s="203"/>
      <c r="E976" s="96">
        <v>19287.349999999999</v>
      </c>
      <c r="F976" s="91">
        <v>338.34</v>
      </c>
      <c r="G976" s="96">
        <v>33947.980000000003</v>
      </c>
      <c r="H976" s="94">
        <v>46168</v>
      </c>
      <c r="J976" s="32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3">
        <f t="shared" si="47"/>
        <v>14322.29</v>
      </c>
    </row>
    <row r="977" spans="1:14" ht="15" customHeight="1" thickBot="1">
      <c r="A977" s="11" t="str">
        <f t="shared" si="46"/>
        <v>N770095 67</v>
      </c>
      <c r="B977" s="3" t="s">
        <v>216</v>
      </c>
      <c r="C977" s="190">
        <v>67</v>
      </c>
      <c r="D977" s="202">
        <v>14322.29</v>
      </c>
      <c r="E977" s="96">
        <v>19573.8</v>
      </c>
      <c r="F977" s="91" t="s">
        <v>100</v>
      </c>
      <c r="G977" s="96">
        <v>33896.089999999997</v>
      </c>
      <c r="H977" s="94">
        <v>46189</v>
      </c>
      <c r="J977" s="32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3">
        <f t="shared" si="47"/>
        <v>14322.29</v>
      </c>
    </row>
    <row r="978" spans="1:14" ht="15" customHeight="1" thickBot="1">
      <c r="A978" s="11" t="str">
        <f t="shared" si="46"/>
        <v>N770095 67</v>
      </c>
      <c r="B978" s="3" t="s">
        <v>216</v>
      </c>
      <c r="C978" s="192"/>
      <c r="D978" s="203"/>
      <c r="E978" s="96">
        <v>19573.8</v>
      </c>
      <c r="F978" s="91">
        <v>341.22</v>
      </c>
      <c r="G978" s="96">
        <v>34237.31</v>
      </c>
      <c r="H978" s="94">
        <v>46199</v>
      </c>
      <c r="J978" s="32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3">
        <f t="shared" si="47"/>
        <v>14322.29</v>
      </c>
    </row>
    <row r="979" spans="1:14" ht="15" customHeight="1" thickBot="1">
      <c r="A979" s="11" t="str">
        <f t="shared" si="46"/>
        <v>N770095 68</v>
      </c>
      <c r="B979" s="3" t="s">
        <v>216</v>
      </c>
      <c r="C979" s="190">
        <v>68</v>
      </c>
      <c r="D979" s="202">
        <v>14322.29</v>
      </c>
      <c r="E979" s="96">
        <v>19860.240000000002</v>
      </c>
      <c r="F979" s="91" t="s">
        <v>100</v>
      </c>
      <c r="G979" s="96">
        <v>34182.53</v>
      </c>
      <c r="H979" s="94">
        <v>46219</v>
      </c>
      <c r="J979" s="32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3">
        <f t="shared" si="47"/>
        <v>14322.29</v>
      </c>
    </row>
    <row r="980" spans="1:14" ht="15" customHeight="1" thickBot="1">
      <c r="A980" s="11" t="str">
        <f t="shared" si="46"/>
        <v>N770095 68</v>
      </c>
      <c r="B980" s="3" t="s">
        <v>216</v>
      </c>
      <c r="C980" s="192"/>
      <c r="D980" s="203"/>
      <c r="E980" s="96">
        <v>19860.240000000002</v>
      </c>
      <c r="F980" s="91">
        <v>344.1</v>
      </c>
      <c r="G980" s="96">
        <v>34526.629999999997</v>
      </c>
      <c r="H980" s="94">
        <v>46229</v>
      </c>
      <c r="J980" s="32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3">
        <f t="shared" si="47"/>
        <v>14322.29</v>
      </c>
    </row>
    <row r="981" spans="1:14" ht="15" customHeight="1" thickBot="1">
      <c r="A981" s="11" t="str">
        <f t="shared" si="46"/>
        <v>N770095 69</v>
      </c>
      <c r="B981" s="3" t="s">
        <v>216</v>
      </c>
      <c r="C981" s="190">
        <v>69</v>
      </c>
      <c r="D981" s="202">
        <v>14322.29</v>
      </c>
      <c r="E981" s="96">
        <v>20146.689999999999</v>
      </c>
      <c r="F981" s="91" t="s">
        <v>100</v>
      </c>
      <c r="G981" s="96">
        <v>34468.980000000003</v>
      </c>
      <c r="H981" s="94">
        <v>46250</v>
      </c>
      <c r="J981" s="32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3">
        <f t="shared" si="47"/>
        <v>14322.29</v>
      </c>
    </row>
    <row r="982" spans="1:14" ht="15" customHeight="1" thickBot="1">
      <c r="A982" s="11" t="str">
        <f t="shared" si="46"/>
        <v>N770095 69</v>
      </c>
      <c r="B982" s="3" t="s">
        <v>216</v>
      </c>
      <c r="C982" s="192"/>
      <c r="D982" s="203"/>
      <c r="E982" s="96">
        <v>20146.689999999999</v>
      </c>
      <c r="F982" s="91">
        <v>346.99</v>
      </c>
      <c r="G982" s="96">
        <v>34815.97</v>
      </c>
      <c r="H982" s="94">
        <v>46260</v>
      </c>
      <c r="J982" s="32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3">
        <f t="shared" si="47"/>
        <v>14322.29</v>
      </c>
    </row>
    <row r="983" spans="1:14" ht="15" customHeight="1" thickBot="1">
      <c r="A983" s="11" t="str">
        <f t="shared" si="46"/>
        <v>N770095 70</v>
      </c>
      <c r="B983" s="3" t="s">
        <v>216</v>
      </c>
      <c r="C983" s="190">
        <v>70</v>
      </c>
      <c r="D983" s="202">
        <v>14322.29</v>
      </c>
      <c r="E983" s="96">
        <v>20433.13</v>
      </c>
      <c r="F983" s="91" t="s">
        <v>100</v>
      </c>
      <c r="G983" s="96">
        <v>34755.42</v>
      </c>
      <c r="H983" s="94">
        <v>46281</v>
      </c>
      <c r="J983" s="32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3">
        <f t="shared" si="47"/>
        <v>14322.29</v>
      </c>
    </row>
    <row r="984" spans="1:14" ht="15" customHeight="1" thickBot="1">
      <c r="A984" s="11" t="str">
        <f t="shared" si="46"/>
        <v>N770095 70</v>
      </c>
      <c r="B984" s="3" t="s">
        <v>216</v>
      </c>
      <c r="C984" s="192"/>
      <c r="D984" s="203"/>
      <c r="E984" s="96">
        <v>20433.13</v>
      </c>
      <c r="F984" s="91">
        <v>349.87</v>
      </c>
      <c r="G984" s="96">
        <v>35105.29</v>
      </c>
      <c r="H984" s="94">
        <v>46291</v>
      </c>
      <c r="J984" s="32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3">
        <f t="shared" si="47"/>
        <v>14322.29</v>
      </c>
    </row>
    <row r="985" spans="1:14" ht="15" customHeight="1" thickBot="1">
      <c r="A985" s="11" t="str">
        <f t="shared" si="46"/>
        <v>N770095 71</v>
      </c>
      <c r="B985" s="3" t="s">
        <v>216</v>
      </c>
      <c r="C985" s="190">
        <v>71</v>
      </c>
      <c r="D985" s="202">
        <v>14322.29</v>
      </c>
      <c r="E985" s="96">
        <v>20719.580000000002</v>
      </c>
      <c r="F985" s="91" t="s">
        <v>100</v>
      </c>
      <c r="G985" s="96">
        <v>35041.870000000003</v>
      </c>
      <c r="H985" s="94">
        <v>46311</v>
      </c>
      <c r="J985" s="32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3">
        <f t="shared" si="47"/>
        <v>14322.29</v>
      </c>
    </row>
    <row r="986" spans="1:14" ht="15" customHeight="1" thickBot="1">
      <c r="A986" s="11" t="str">
        <f t="shared" si="46"/>
        <v>N770095 71</v>
      </c>
      <c r="B986" s="3" t="s">
        <v>216</v>
      </c>
      <c r="C986" s="192"/>
      <c r="D986" s="203"/>
      <c r="E986" s="96">
        <v>20719.580000000002</v>
      </c>
      <c r="F986" s="91">
        <v>352.75</v>
      </c>
      <c r="G986" s="96">
        <v>35394.620000000003</v>
      </c>
      <c r="H986" s="94">
        <v>46321</v>
      </c>
      <c r="J986" s="32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3">
        <f t="shared" si="47"/>
        <v>14322.29</v>
      </c>
    </row>
    <row r="987" spans="1:14" ht="15" customHeight="1" thickBot="1">
      <c r="A987" s="11" t="str">
        <f t="shared" si="46"/>
        <v>N770095 72</v>
      </c>
      <c r="B987" s="3" t="s">
        <v>216</v>
      </c>
      <c r="C987" s="190">
        <v>72</v>
      </c>
      <c r="D987" s="202">
        <v>14322.29</v>
      </c>
      <c r="E987" s="96">
        <v>21006.03</v>
      </c>
      <c r="F987" s="91" t="s">
        <v>100</v>
      </c>
      <c r="G987" s="96">
        <v>35328.32</v>
      </c>
      <c r="H987" s="94">
        <v>46342</v>
      </c>
      <c r="J987" s="32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3">
        <f t="shared" si="47"/>
        <v>14322.29</v>
      </c>
    </row>
    <row r="988" spans="1:14" ht="15" customHeight="1" thickBot="1">
      <c r="A988" s="11" t="str">
        <f t="shared" si="46"/>
        <v>N770095 72</v>
      </c>
      <c r="B988" s="3" t="s">
        <v>216</v>
      </c>
      <c r="C988" s="192"/>
      <c r="D988" s="203"/>
      <c r="E988" s="96">
        <v>21006.03</v>
      </c>
      <c r="F988" s="91">
        <v>355.64</v>
      </c>
      <c r="G988" s="96">
        <v>35683.96</v>
      </c>
      <c r="H988" s="94">
        <v>46352</v>
      </c>
      <c r="J988" s="32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3">
        <f t="shared" si="47"/>
        <v>14322.29</v>
      </c>
    </row>
    <row r="989" spans="1:14" ht="15" customHeight="1" thickBot="1">
      <c r="A989" s="11" t="str">
        <f t="shared" si="46"/>
        <v>N770095 73</v>
      </c>
      <c r="B989" s="3" t="s">
        <v>216</v>
      </c>
      <c r="C989" s="190">
        <v>73</v>
      </c>
      <c r="D989" s="202">
        <v>14322.29</v>
      </c>
      <c r="E989" s="96">
        <v>21292.47</v>
      </c>
      <c r="F989" s="91" t="s">
        <v>100</v>
      </c>
      <c r="G989" s="96">
        <v>35614.76</v>
      </c>
      <c r="H989" s="94">
        <v>46372</v>
      </c>
      <c r="J989" s="32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3">
        <f t="shared" si="47"/>
        <v>14322.29</v>
      </c>
    </row>
    <row r="990" spans="1:14" ht="15" customHeight="1" thickBot="1">
      <c r="A990" s="11" t="str">
        <f t="shared" si="46"/>
        <v>N770095 73</v>
      </c>
      <c r="B990" s="3" t="s">
        <v>216</v>
      </c>
      <c r="C990" s="192"/>
      <c r="D990" s="203"/>
      <c r="E990" s="96">
        <v>21292.47</v>
      </c>
      <c r="F990" s="91">
        <v>358.52</v>
      </c>
      <c r="G990" s="96">
        <v>35973.279999999999</v>
      </c>
      <c r="H990" s="94">
        <v>46382</v>
      </c>
      <c r="J990" s="32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3">
        <f t="shared" si="47"/>
        <v>14322.29</v>
      </c>
    </row>
    <row r="991" spans="1:14" ht="15" customHeight="1" thickBot="1">
      <c r="A991" s="11" t="str">
        <f t="shared" si="46"/>
        <v>N770095 74</v>
      </c>
      <c r="B991" s="3" t="s">
        <v>216</v>
      </c>
      <c r="C991" s="190">
        <v>74</v>
      </c>
      <c r="D991" s="202">
        <v>14322.29</v>
      </c>
      <c r="E991" s="96">
        <v>21578.92</v>
      </c>
      <c r="F991" s="91" t="s">
        <v>100</v>
      </c>
      <c r="G991" s="96">
        <v>35901.21</v>
      </c>
      <c r="H991" s="94">
        <v>46403</v>
      </c>
      <c r="J991" s="32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3">
        <f t="shared" si="47"/>
        <v>14322.29</v>
      </c>
    </row>
    <row r="992" spans="1:14" ht="15" customHeight="1" thickBot="1">
      <c r="A992" s="11" t="str">
        <f t="shared" si="46"/>
        <v>N770095 74</v>
      </c>
      <c r="B992" s="3" t="s">
        <v>216</v>
      </c>
      <c r="C992" s="192"/>
      <c r="D992" s="203"/>
      <c r="E992" s="96">
        <v>21578.92</v>
      </c>
      <c r="F992" s="91">
        <v>361.41</v>
      </c>
      <c r="G992" s="96">
        <v>36262.620000000003</v>
      </c>
      <c r="H992" s="94">
        <v>46413</v>
      </c>
      <c r="J992" s="32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3">
        <f t="shared" si="47"/>
        <v>14322.29</v>
      </c>
    </row>
    <row r="993" spans="1:14" ht="15" customHeight="1" thickBot="1">
      <c r="A993" s="11" t="str">
        <f t="shared" si="46"/>
        <v>N770095 75</v>
      </c>
      <c r="B993" s="3" t="s">
        <v>216</v>
      </c>
      <c r="C993" s="190">
        <v>75</v>
      </c>
      <c r="D993" s="202">
        <v>14322.29</v>
      </c>
      <c r="E993" s="96">
        <v>21865.360000000001</v>
      </c>
      <c r="F993" s="91" t="s">
        <v>100</v>
      </c>
      <c r="G993" s="96">
        <v>36187.65</v>
      </c>
      <c r="H993" s="94">
        <v>46434</v>
      </c>
      <c r="J993" s="32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3">
        <f t="shared" si="47"/>
        <v>14322.29</v>
      </c>
    </row>
    <row r="994" spans="1:14" ht="15" customHeight="1" thickBot="1">
      <c r="A994" s="11" t="str">
        <f t="shared" si="46"/>
        <v>N770095 75</v>
      </c>
      <c r="B994" s="3" t="s">
        <v>216</v>
      </c>
      <c r="C994" s="192"/>
      <c r="D994" s="203"/>
      <c r="E994" s="96">
        <v>21865.360000000001</v>
      </c>
      <c r="F994" s="91">
        <v>364.29</v>
      </c>
      <c r="G994" s="96">
        <v>36551.94</v>
      </c>
      <c r="H994" s="94">
        <v>46444</v>
      </c>
      <c r="J994" s="32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3">
        <f t="shared" si="47"/>
        <v>14322.29</v>
      </c>
    </row>
    <row r="995" spans="1:14" ht="15" customHeight="1" thickBot="1">
      <c r="A995" s="11" t="str">
        <f t="shared" si="46"/>
        <v>N770095 76</v>
      </c>
      <c r="B995" s="3" t="s">
        <v>216</v>
      </c>
      <c r="C995" s="190">
        <v>76</v>
      </c>
      <c r="D995" s="202">
        <v>14322.29</v>
      </c>
      <c r="E995" s="96">
        <v>22151.81</v>
      </c>
      <c r="F995" s="91" t="s">
        <v>100</v>
      </c>
      <c r="G995" s="96">
        <v>36474.1</v>
      </c>
      <c r="H995" s="94">
        <v>46462</v>
      </c>
      <c r="J995" s="32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3">
        <f t="shared" si="47"/>
        <v>14322.29</v>
      </c>
    </row>
    <row r="996" spans="1:14" ht="15" customHeight="1" thickBot="1">
      <c r="A996" s="11" t="str">
        <f t="shared" si="46"/>
        <v>N770095 76</v>
      </c>
      <c r="B996" s="3" t="s">
        <v>216</v>
      </c>
      <c r="C996" s="192"/>
      <c r="D996" s="203"/>
      <c r="E996" s="96">
        <v>22151.81</v>
      </c>
      <c r="F996" s="91">
        <v>367.17</v>
      </c>
      <c r="G996" s="96">
        <v>36841.269999999997</v>
      </c>
      <c r="H996" s="94">
        <v>46472</v>
      </c>
      <c r="J996" s="32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3">
        <f t="shared" si="47"/>
        <v>14322.29</v>
      </c>
    </row>
    <row r="997" spans="1:14" ht="15" customHeight="1" thickBot="1">
      <c r="A997" s="11" t="str">
        <f t="shared" si="46"/>
        <v>N770095 77</v>
      </c>
      <c r="B997" s="3" t="s">
        <v>216</v>
      </c>
      <c r="C997" s="190">
        <v>77</v>
      </c>
      <c r="D997" s="202">
        <v>14322.29</v>
      </c>
      <c r="E997" s="96">
        <v>22438.25</v>
      </c>
      <c r="F997" s="91" t="s">
        <v>100</v>
      </c>
      <c r="G997" s="96">
        <v>36760.54</v>
      </c>
      <c r="H997" s="94">
        <v>46493</v>
      </c>
      <c r="J997" s="32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3">
        <f t="shared" si="47"/>
        <v>14322.29</v>
      </c>
    </row>
    <row r="998" spans="1:14" ht="15" customHeight="1" thickBot="1">
      <c r="A998" s="11" t="str">
        <f t="shared" si="46"/>
        <v>N770095 77</v>
      </c>
      <c r="B998" s="3" t="s">
        <v>216</v>
      </c>
      <c r="C998" s="192"/>
      <c r="D998" s="203"/>
      <c r="E998" s="96">
        <v>22438.25</v>
      </c>
      <c r="F998" s="91">
        <v>370.06</v>
      </c>
      <c r="G998" s="96">
        <v>37130.6</v>
      </c>
      <c r="H998" s="94">
        <v>46503</v>
      </c>
      <c r="J998" s="32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3">
        <f t="shared" si="47"/>
        <v>14322.29</v>
      </c>
    </row>
    <row r="999" spans="1:14" ht="15" customHeight="1" thickBot="1">
      <c r="A999" s="11" t="str">
        <f t="shared" si="46"/>
        <v>N770095 78</v>
      </c>
      <c r="B999" s="3" t="s">
        <v>216</v>
      </c>
      <c r="C999" s="190">
        <v>78</v>
      </c>
      <c r="D999" s="202">
        <v>14322.29</v>
      </c>
      <c r="E999" s="96">
        <v>22724.7</v>
      </c>
      <c r="F999" s="91" t="s">
        <v>100</v>
      </c>
      <c r="G999" s="96">
        <v>37046.99</v>
      </c>
      <c r="H999" s="94">
        <v>46523</v>
      </c>
      <c r="J999" s="32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3">
        <f t="shared" si="47"/>
        <v>14322.29</v>
      </c>
    </row>
    <row r="1000" spans="1:14" ht="15" customHeight="1" thickBot="1">
      <c r="A1000" s="11" t="str">
        <f t="shared" si="46"/>
        <v>N770095 78</v>
      </c>
      <c r="B1000" s="3" t="s">
        <v>216</v>
      </c>
      <c r="C1000" s="192"/>
      <c r="D1000" s="203"/>
      <c r="E1000" s="96">
        <v>22724.7</v>
      </c>
      <c r="F1000" s="91">
        <v>372.94</v>
      </c>
      <c r="G1000" s="96">
        <v>37419.93</v>
      </c>
      <c r="H1000" s="94">
        <v>46533</v>
      </c>
      <c r="J1000" s="32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3">
        <f t="shared" si="47"/>
        <v>14322.29</v>
      </c>
    </row>
    <row r="1001" spans="1:14" ht="15" customHeight="1" thickBot="1">
      <c r="A1001" s="11" t="str">
        <f t="shared" si="46"/>
        <v>N770095 79</v>
      </c>
      <c r="B1001" s="3" t="s">
        <v>216</v>
      </c>
      <c r="C1001" s="190">
        <v>79</v>
      </c>
      <c r="D1001" s="202">
        <v>14322.29</v>
      </c>
      <c r="E1001" s="96">
        <v>23011.15</v>
      </c>
      <c r="F1001" s="91" t="s">
        <v>100</v>
      </c>
      <c r="G1001" s="96">
        <v>37333.440000000002</v>
      </c>
      <c r="H1001" s="94">
        <v>46554</v>
      </c>
      <c r="J1001" s="32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3">
        <f t="shared" si="47"/>
        <v>14322.29</v>
      </c>
    </row>
    <row r="1002" spans="1:14" ht="15" customHeight="1" thickBot="1">
      <c r="A1002" s="11" t="str">
        <f t="shared" ref="A1002:A1065" si="49">B1002&amp;" "&amp;IF(C1002="",C1001,C1002)</f>
        <v>N770095 79</v>
      </c>
      <c r="B1002" s="3" t="s">
        <v>216</v>
      </c>
      <c r="C1002" s="192"/>
      <c r="D1002" s="203"/>
      <c r="E1002" s="96">
        <v>23011.15</v>
      </c>
      <c r="F1002" s="91">
        <v>375.82</v>
      </c>
      <c r="G1002" s="96">
        <v>37709.26</v>
      </c>
      <c r="H1002" s="94">
        <v>46564</v>
      </c>
      <c r="J1002" s="32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3">
        <f t="shared" si="47"/>
        <v>14322.29</v>
      </c>
    </row>
    <row r="1003" spans="1:14" ht="15" customHeight="1" thickBot="1">
      <c r="A1003" s="11" t="str">
        <f t="shared" si="49"/>
        <v>N770095 80</v>
      </c>
      <c r="B1003" s="3" t="s">
        <v>216</v>
      </c>
      <c r="C1003" s="190">
        <v>80</v>
      </c>
      <c r="D1003" s="202">
        <v>14322.29</v>
      </c>
      <c r="E1003" s="96">
        <v>23297.59</v>
      </c>
      <c r="F1003" s="91" t="s">
        <v>100</v>
      </c>
      <c r="G1003" s="96">
        <v>37619.879999999997</v>
      </c>
      <c r="H1003" s="94">
        <v>46584</v>
      </c>
      <c r="J1003" s="32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3">
        <f t="shared" si="47"/>
        <v>14322.29</v>
      </c>
    </row>
    <row r="1004" spans="1:14" ht="15" customHeight="1" thickBot="1">
      <c r="A1004" s="11" t="str">
        <f t="shared" si="49"/>
        <v>N770095 80</v>
      </c>
      <c r="B1004" s="3" t="s">
        <v>216</v>
      </c>
      <c r="C1004" s="192"/>
      <c r="D1004" s="203"/>
      <c r="E1004" s="96">
        <v>23297.59</v>
      </c>
      <c r="F1004" s="91">
        <v>378.71</v>
      </c>
      <c r="G1004" s="96">
        <v>37998.589999999997</v>
      </c>
      <c r="H1004" s="94">
        <v>46594</v>
      </c>
      <c r="J1004" s="32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3">
        <f t="shared" si="47"/>
        <v>14322.29</v>
      </c>
    </row>
    <row r="1005" spans="1:14" ht="15" customHeight="1" thickBot="1">
      <c r="A1005" s="11" t="str">
        <f t="shared" si="49"/>
        <v>N770095 81</v>
      </c>
      <c r="B1005" s="3" t="s">
        <v>216</v>
      </c>
      <c r="C1005" s="190">
        <v>81</v>
      </c>
      <c r="D1005" s="202">
        <v>14322.29</v>
      </c>
      <c r="E1005" s="96">
        <v>23584.04</v>
      </c>
      <c r="F1005" s="91" t="s">
        <v>100</v>
      </c>
      <c r="G1005" s="96">
        <v>37906.33</v>
      </c>
      <c r="H1005" s="94">
        <v>46615</v>
      </c>
      <c r="J1005" s="32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3">
        <f t="shared" si="47"/>
        <v>14322.29</v>
      </c>
    </row>
    <row r="1006" spans="1:14" ht="15" customHeight="1" thickBot="1">
      <c r="A1006" s="11" t="str">
        <f t="shared" si="49"/>
        <v>N770095 81</v>
      </c>
      <c r="B1006" s="3" t="s">
        <v>216</v>
      </c>
      <c r="C1006" s="192"/>
      <c r="D1006" s="203"/>
      <c r="E1006" s="96">
        <v>23584.04</v>
      </c>
      <c r="F1006" s="91">
        <v>381.59</v>
      </c>
      <c r="G1006" s="96">
        <v>38287.919999999998</v>
      </c>
      <c r="H1006" s="94">
        <v>46625</v>
      </c>
      <c r="J1006" s="32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3">
        <f t="shared" si="47"/>
        <v>14322.29</v>
      </c>
    </row>
    <row r="1007" spans="1:14" ht="15" customHeight="1" thickBot="1">
      <c r="A1007" s="11" t="str">
        <f t="shared" si="49"/>
        <v>N770095 82</v>
      </c>
      <c r="B1007" s="3" t="s">
        <v>216</v>
      </c>
      <c r="C1007" s="190">
        <v>82</v>
      </c>
      <c r="D1007" s="202">
        <v>14322.29</v>
      </c>
      <c r="E1007" s="96">
        <v>23870.48</v>
      </c>
      <c r="F1007" s="91" t="s">
        <v>100</v>
      </c>
      <c r="G1007" s="96">
        <v>38192.769999999997</v>
      </c>
      <c r="H1007" s="94">
        <v>46646</v>
      </c>
      <c r="J1007" s="32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3">
        <f t="shared" si="47"/>
        <v>14322.29</v>
      </c>
    </row>
    <row r="1008" spans="1:14" ht="15" customHeight="1" thickBot="1">
      <c r="A1008" s="11" t="str">
        <f t="shared" si="49"/>
        <v>N770095 82</v>
      </c>
      <c r="B1008" s="3" t="s">
        <v>216</v>
      </c>
      <c r="C1008" s="192"/>
      <c r="D1008" s="203"/>
      <c r="E1008" s="96">
        <v>23870.48</v>
      </c>
      <c r="F1008" s="91">
        <v>384.47</v>
      </c>
      <c r="G1008" s="96">
        <v>38577.24</v>
      </c>
      <c r="H1008" s="94">
        <v>46656</v>
      </c>
      <c r="J1008" s="32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3">
        <f t="shared" si="47"/>
        <v>14322.29</v>
      </c>
    </row>
    <row r="1009" spans="1:14" ht="15" customHeight="1" thickBot="1">
      <c r="A1009" s="11" t="str">
        <f t="shared" si="49"/>
        <v>N770095 83</v>
      </c>
      <c r="B1009" s="3" t="s">
        <v>216</v>
      </c>
      <c r="C1009" s="190">
        <v>83</v>
      </c>
      <c r="D1009" s="202">
        <v>14322.29</v>
      </c>
      <c r="E1009" s="96">
        <v>24156.93</v>
      </c>
      <c r="F1009" s="91" t="s">
        <v>100</v>
      </c>
      <c r="G1009" s="96">
        <v>38479.22</v>
      </c>
      <c r="H1009" s="94">
        <v>46676</v>
      </c>
      <c r="J1009" s="32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3">
        <f t="shared" si="47"/>
        <v>14322.29</v>
      </c>
    </row>
    <row r="1010" spans="1:14" ht="15" customHeight="1" thickBot="1">
      <c r="A1010" s="11" t="str">
        <f t="shared" si="49"/>
        <v>N770095 83</v>
      </c>
      <c r="B1010" s="3" t="s">
        <v>216</v>
      </c>
      <c r="C1010" s="192"/>
      <c r="D1010" s="203"/>
      <c r="E1010" s="96">
        <v>24156.93</v>
      </c>
      <c r="F1010" s="91">
        <v>387.36</v>
      </c>
      <c r="G1010" s="96">
        <v>38866.58</v>
      </c>
      <c r="H1010" s="94">
        <v>46686</v>
      </c>
      <c r="J1010" s="32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3">
        <f t="shared" si="47"/>
        <v>14322.29</v>
      </c>
    </row>
    <row r="1011" spans="1:14" ht="15" customHeight="1" thickBot="1">
      <c r="A1011" s="11" t="str">
        <f t="shared" si="49"/>
        <v>N770095 84</v>
      </c>
      <c r="B1011" s="3" t="s">
        <v>216</v>
      </c>
      <c r="C1011" s="190">
        <v>84</v>
      </c>
      <c r="D1011" s="202">
        <v>14322.29</v>
      </c>
      <c r="E1011" s="96">
        <v>24443.37</v>
      </c>
      <c r="F1011" s="91" t="s">
        <v>100</v>
      </c>
      <c r="G1011" s="96">
        <v>38765.660000000003</v>
      </c>
      <c r="H1011" s="94">
        <v>46707</v>
      </c>
      <c r="J1011" s="32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3">
        <f t="shared" si="47"/>
        <v>14322.29</v>
      </c>
    </row>
    <row r="1012" spans="1:14" ht="15" customHeight="1" thickBot="1">
      <c r="A1012" s="11" t="str">
        <f t="shared" si="49"/>
        <v>N770095 84</v>
      </c>
      <c r="B1012" s="3" t="s">
        <v>216</v>
      </c>
      <c r="C1012" s="192"/>
      <c r="D1012" s="203"/>
      <c r="E1012" s="96">
        <v>24443.37</v>
      </c>
      <c r="F1012" s="91">
        <v>390.24</v>
      </c>
      <c r="G1012" s="96">
        <v>39155.9</v>
      </c>
      <c r="H1012" s="94">
        <v>46717</v>
      </c>
      <c r="J1012" s="32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3">
        <f t="shared" si="47"/>
        <v>14322.29</v>
      </c>
    </row>
    <row r="1013" spans="1:14" ht="15" customHeight="1" thickBot="1">
      <c r="A1013" s="11" t="str">
        <f t="shared" si="49"/>
        <v>N770095 85</v>
      </c>
      <c r="B1013" s="3" t="s">
        <v>216</v>
      </c>
      <c r="C1013" s="190">
        <v>85</v>
      </c>
      <c r="D1013" s="202">
        <v>14322.29</v>
      </c>
      <c r="E1013" s="96">
        <v>24729.82</v>
      </c>
      <c r="F1013" s="91" t="s">
        <v>100</v>
      </c>
      <c r="G1013" s="96">
        <v>39052.11</v>
      </c>
      <c r="H1013" s="94">
        <v>46737</v>
      </c>
      <c r="J1013" s="32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3">
        <f t="shared" si="47"/>
        <v>14322.29</v>
      </c>
    </row>
    <row r="1014" spans="1:14" ht="15" customHeight="1" thickBot="1">
      <c r="A1014" s="11" t="str">
        <f t="shared" si="49"/>
        <v>N770095 85</v>
      </c>
      <c r="B1014" s="3" t="s">
        <v>216</v>
      </c>
      <c r="C1014" s="192"/>
      <c r="D1014" s="203"/>
      <c r="E1014" s="96">
        <v>24729.82</v>
      </c>
      <c r="F1014" s="91">
        <v>393.12</v>
      </c>
      <c r="G1014" s="96">
        <v>39445.230000000003</v>
      </c>
      <c r="H1014" s="94">
        <v>46747</v>
      </c>
      <c r="J1014" s="32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3">
        <f t="shared" si="47"/>
        <v>14322.29</v>
      </c>
    </row>
    <row r="1015" spans="1:14" ht="15" customHeight="1" thickBot="1">
      <c r="A1015" s="11" t="str">
        <f t="shared" si="49"/>
        <v>N770095 86</v>
      </c>
      <c r="B1015" s="3" t="s">
        <v>216</v>
      </c>
      <c r="C1015" s="190">
        <v>86</v>
      </c>
      <c r="D1015" s="202">
        <v>14322.29</v>
      </c>
      <c r="E1015" s="96">
        <v>25016.27</v>
      </c>
      <c r="F1015" s="91" t="s">
        <v>100</v>
      </c>
      <c r="G1015" s="96">
        <v>39338.559999999998</v>
      </c>
      <c r="H1015" s="94">
        <v>46768</v>
      </c>
      <c r="J1015" s="32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3">
        <f t="shared" si="47"/>
        <v>14322.29</v>
      </c>
    </row>
    <row r="1016" spans="1:14" ht="15" customHeight="1" thickBot="1">
      <c r="A1016" s="11" t="str">
        <f t="shared" si="49"/>
        <v>N770095 86</v>
      </c>
      <c r="B1016" s="3" t="s">
        <v>216</v>
      </c>
      <c r="C1016" s="192"/>
      <c r="D1016" s="203"/>
      <c r="E1016" s="96">
        <v>25016.27</v>
      </c>
      <c r="F1016" s="91">
        <v>396.01</v>
      </c>
      <c r="G1016" s="96">
        <v>39734.57</v>
      </c>
      <c r="H1016" s="94">
        <v>46778</v>
      </c>
      <c r="J1016" s="32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3">
        <f t="shared" si="47"/>
        <v>14322.29</v>
      </c>
    </row>
    <row r="1017" spans="1:14" ht="15" customHeight="1" thickBot="1">
      <c r="A1017" s="11" t="str">
        <f t="shared" si="49"/>
        <v>N770095 87</v>
      </c>
      <c r="B1017" s="3" t="s">
        <v>216</v>
      </c>
      <c r="C1017" s="190">
        <v>87</v>
      </c>
      <c r="D1017" s="202">
        <v>14322.29</v>
      </c>
      <c r="E1017" s="96">
        <v>25302.71</v>
      </c>
      <c r="F1017" s="91" t="s">
        <v>100</v>
      </c>
      <c r="G1017" s="96">
        <v>39625</v>
      </c>
      <c r="H1017" s="94">
        <v>46799</v>
      </c>
      <c r="J1017" s="32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3">
        <f t="shared" si="47"/>
        <v>14322.29</v>
      </c>
    </row>
    <row r="1018" spans="1:14" ht="15" customHeight="1" thickBot="1">
      <c r="A1018" s="11" t="str">
        <f t="shared" si="49"/>
        <v>N770095 87</v>
      </c>
      <c r="B1018" s="3" t="s">
        <v>216</v>
      </c>
      <c r="C1018" s="192"/>
      <c r="D1018" s="203"/>
      <c r="E1018" s="96">
        <v>25302.71</v>
      </c>
      <c r="F1018" s="91">
        <v>398.89</v>
      </c>
      <c r="G1018" s="96">
        <v>40023.89</v>
      </c>
      <c r="H1018" s="94">
        <v>46809</v>
      </c>
      <c r="J1018" s="32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3">
        <f t="shared" si="47"/>
        <v>14322.29</v>
      </c>
    </row>
    <row r="1019" spans="1:14" ht="15" customHeight="1" thickBot="1">
      <c r="A1019" s="11" t="str">
        <f t="shared" si="49"/>
        <v>N770095 88</v>
      </c>
      <c r="B1019" s="3" t="s">
        <v>216</v>
      </c>
      <c r="C1019" s="190">
        <v>88</v>
      </c>
      <c r="D1019" s="202">
        <v>14322.29</v>
      </c>
      <c r="E1019" s="96">
        <v>25589.16</v>
      </c>
      <c r="F1019" s="91" t="s">
        <v>100</v>
      </c>
      <c r="G1019" s="96">
        <v>39911.449999999997</v>
      </c>
      <c r="H1019" s="94">
        <v>46828</v>
      </c>
      <c r="J1019" s="32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3">
        <f t="shared" si="47"/>
        <v>14322.29</v>
      </c>
    </row>
    <row r="1020" spans="1:14" ht="15" customHeight="1" thickBot="1">
      <c r="A1020" s="11" t="str">
        <f t="shared" si="49"/>
        <v>N770095 88</v>
      </c>
      <c r="B1020" s="3" t="s">
        <v>216</v>
      </c>
      <c r="C1020" s="192"/>
      <c r="D1020" s="203"/>
      <c r="E1020" s="96">
        <v>25589.16</v>
      </c>
      <c r="F1020" s="91">
        <v>401.78</v>
      </c>
      <c r="G1020" s="96">
        <v>40313.230000000003</v>
      </c>
      <c r="H1020" s="94">
        <v>46838</v>
      </c>
      <c r="J1020" s="32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3">
        <f t="shared" si="47"/>
        <v>14322.29</v>
      </c>
    </row>
    <row r="1021" spans="1:14" ht="15" customHeight="1" thickBot="1">
      <c r="A1021" s="11" t="str">
        <f t="shared" si="49"/>
        <v>N770095 89</v>
      </c>
      <c r="B1021" s="3" t="s">
        <v>216</v>
      </c>
      <c r="C1021" s="190">
        <v>89</v>
      </c>
      <c r="D1021" s="202">
        <v>14322.29</v>
      </c>
      <c r="E1021" s="96">
        <v>25875.599999999999</v>
      </c>
      <c r="F1021" s="91" t="s">
        <v>100</v>
      </c>
      <c r="G1021" s="96">
        <v>40197.89</v>
      </c>
      <c r="H1021" s="94">
        <v>46859</v>
      </c>
      <c r="J1021" s="32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3">
        <f t="shared" si="47"/>
        <v>14322.29</v>
      </c>
    </row>
    <row r="1022" spans="1:14" ht="15" customHeight="1" thickBot="1">
      <c r="A1022" s="11" t="str">
        <f t="shared" si="49"/>
        <v>N770095 89</v>
      </c>
      <c r="B1022" s="3" t="s">
        <v>216</v>
      </c>
      <c r="C1022" s="192"/>
      <c r="D1022" s="203"/>
      <c r="E1022" s="96">
        <v>25875.599999999999</v>
      </c>
      <c r="F1022" s="91">
        <v>404.66</v>
      </c>
      <c r="G1022" s="96">
        <v>40602.550000000003</v>
      </c>
      <c r="H1022" s="94">
        <v>46869</v>
      </c>
      <c r="J1022" s="32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3">
        <f t="shared" si="47"/>
        <v>14322.29</v>
      </c>
    </row>
    <row r="1023" spans="1:14" ht="15" customHeight="1" thickBot="1">
      <c r="A1023" s="11" t="str">
        <f t="shared" si="49"/>
        <v>N770095 90</v>
      </c>
      <c r="B1023" s="3" t="s">
        <v>216</v>
      </c>
      <c r="C1023" s="190">
        <v>90</v>
      </c>
      <c r="D1023" s="202">
        <v>14322.29</v>
      </c>
      <c r="E1023" s="96">
        <v>26162.05</v>
      </c>
      <c r="F1023" s="91" t="s">
        <v>100</v>
      </c>
      <c r="G1023" s="96">
        <v>40484.339999999997</v>
      </c>
      <c r="H1023" s="94">
        <v>46889</v>
      </c>
      <c r="J1023" s="32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3">
        <f t="shared" si="47"/>
        <v>14322.29</v>
      </c>
    </row>
    <row r="1024" spans="1:14" ht="15" customHeight="1" thickBot="1">
      <c r="A1024" s="11" t="str">
        <f t="shared" si="49"/>
        <v>N770095 90</v>
      </c>
      <c r="B1024" s="3" t="s">
        <v>216</v>
      </c>
      <c r="C1024" s="192"/>
      <c r="D1024" s="203"/>
      <c r="E1024" s="96">
        <v>26162.05</v>
      </c>
      <c r="F1024" s="91">
        <v>407.54</v>
      </c>
      <c r="G1024" s="96">
        <v>40891.879999999997</v>
      </c>
      <c r="H1024" s="94">
        <v>46899</v>
      </c>
      <c r="J1024" s="32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3">
        <f t="shared" si="47"/>
        <v>14322.29</v>
      </c>
    </row>
    <row r="1025" spans="1:14" ht="15" customHeight="1" thickBot="1">
      <c r="A1025" s="11" t="str">
        <f t="shared" si="49"/>
        <v>N770095 91</v>
      </c>
      <c r="B1025" s="3" t="s">
        <v>216</v>
      </c>
      <c r="C1025" s="190">
        <v>91</v>
      </c>
      <c r="D1025" s="202">
        <v>14322.29</v>
      </c>
      <c r="E1025" s="96">
        <v>26448.5</v>
      </c>
      <c r="F1025" s="91" t="s">
        <v>100</v>
      </c>
      <c r="G1025" s="96">
        <v>40770.79</v>
      </c>
      <c r="H1025" s="94">
        <v>46920</v>
      </c>
      <c r="J1025" s="32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3">
        <f t="shared" si="47"/>
        <v>14322.29</v>
      </c>
    </row>
    <row r="1026" spans="1:14" ht="15" customHeight="1" thickBot="1">
      <c r="A1026" s="11" t="str">
        <f t="shared" si="49"/>
        <v>N770095 91</v>
      </c>
      <c r="B1026" s="3" t="s">
        <v>216</v>
      </c>
      <c r="C1026" s="192"/>
      <c r="D1026" s="203"/>
      <c r="E1026" s="96">
        <v>26448.5</v>
      </c>
      <c r="F1026" s="91">
        <v>410.43</v>
      </c>
      <c r="G1026" s="96">
        <v>41181.22</v>
      </c>
      <c r="H1026" s="94">
        <v>46930</v>
      </c>
      <c r="J1026" s="32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3">
        <f t="shared" si="47"/>
        <v>14322.29</v>
      </c>
    </row>
    <row r="1027" spans="1:14" ht="15" customHeight="1" thickBot="1">
      <c r="A1027" s="11" t="str">
        <f t="shared" si="49"/>
        <v>N770095 92</v>
      </c>
      <c r="B1027" s="3" t="s">
        <v>216</v>
      </c>
      <c r="C1027" s="190">
        <v>92</v>
      </c>
      <c r="D1027" s="202">
        <v>14322.29</v>
      </c>
      <c r="E1027" s="96">
        <v>26734.94</v>
      </c>
      <c r="F1027" s="91" t="s">
        <v>100</v>
      </c>
      <c r="G1027" s="96">
        <v>41057.230000000003</v>
      </c>
      <c r="H1027" s="94">
        <v>46950</v>
      </c>
      <c r="J1027" s="32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3">
        <f t="shared" si="47"/>
        <v>14322.29</v>
      </c>
    </row>
    <row r="1028" spans="1:14" ht="15" customHeight="1" thickBot="1">
      <c r="A1028" s="11" t="str">
        <f t="shared" si="49"/>
        <v>N770095 92</v>
      </c>
      <c r="B1028" s="3" t="s">
        <v>216</v>
      </c>
      <c r="C1028" s="192"/>
      <c r="D1028" s="203"/>
      <c r="E1028" s="96">
        <v>26734.94</v>
      </c>
      <c r="F1028" s="91">
        <v>413.31</v>
      </c>
      <c r="G1028" s="96">
        <v>41470.54</v>
      </c>
      <c r="H1028" s="94">
        <v>46960</v>
      </c>
      <c r="J1028" s="32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3">
        <f t="shared" ref="N1028:N1091" si="50">IF(D1028=0,D1027,D1028)</f>
        <v>14322.29</v>
      </c>
    </row>
    <row r="1029" spans="1:14" ht="15" customHeight="1" thickBot="1">
      <c r="A1029" s="11" t="str">
        <f t="shared" si="49"/>
        <v>N770095 93</v>
      </c>
      <c r="B1029" s="3" t="s">
        <v>216</v>
      </c>
      <c r="C1029" s="190">
        <v>93</v>
      </c>
      <c r="D1029" s="202">
        <v>14322.29</v>
      </c>
      <c r="E1029" s="96">
        <v>27021.39</v>
      </c>
      <c r="F1029" s="91" t="s">
        <v>100</v>
      </c>
      <c r="G1029" s="96">
        <v>41343.68</v>
      </c>
      <c r="H1029" s="94">
        <v>46981</v>
      </c>
      <c r="J1029" s="32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3">
        <f t="shared" si="50"/>
        <v>14322.29</v>
      </c>
    </row>
    <row r="1030" spans="1:14" ht="15" customHeight="1" thickBot="1">
      <c r="A1030" s="11" t="str">
        <f t="shared" si="49"/>
        <v>N770095 93</v>
      </c>
      <c r="B1030" s="3" t="s">
        <v>216</v>
      </c>
      <c r="C1030" s="192"/>
      <c r="D1030" s="203"/>
      <c r="E1030" s="96">
        <v>27021.39</v>
      </c>
      <c r="F1030" s="91">
        <v>416.19</v>
      </c>
      <c r="G1030" s="96">
        <v>41759.870000000003</v>
      </c>
      <c r="H1030" s="94">
        <v>46991</v>
      </c>
      <c r="J1030" s="32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3">
        <f t="shared" si="50"/>
        <v>14322.29</v>
      </c>
    </row>
    <row r="1031" spans="1:14" ht="15" customHeight="1" thickBot="1">
      <c r="A1031" s="11" t="str">
        <f t="shared" si="49"/>
        <v>N770095 94</v>
      </c>
      <c r="B1031" s="3" t="s">
        <v>216</v>
      </c>
      <c r="C1031" s="190">
        <v>94</v>
      </c>
      <c r="D1031" s="202">
        <v>14322.29</v>
      </c>
      <c r="E1031" s="96">
        <v>27307.83</v>
      </c>
      <c r="F1031" s="91" t="s">
        <v>100</v>
      </c>
      <c r="G1031" s="96">
        <v>41630.120000000003</v>
      </c>
      <c r="H1031" s="94">
        <v>47012</v>
      </c>
      <c r="J1031" s="32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3">
        <f t="shared" si="50"/>
        <v>14322.29</v>
      </c>
    </row>
    <row r="1032" spans="1:14" ht="15" customHeight="1" thickBot="1">
      <c r="A1032" s="11" t="str">
        <f t="shared" si="49"/>
        <v>N770095 94</v>
      </c>
      <c r="B1032" s="3" t="s">
        <v>216</v>
      </c>
      <c r="C1032" s="192"/>
      <c r="D1032" s="203"/>
      <c r="E1032" s="96">
        <v>27307.83</v>
      </c>
      <c r="F1032" s="91">
        <v>419.08</v>
      </c>
      <c r="G1032" s="96">
        <v>42049.2</v>
      </c>
      <c r="H1032" s="94">
        <v>47022</v>
      </c>
      <c r="J1032" s="32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3">
        <f t="shared" si="50"/>
        <v>14322.29</v>
      </c>
    </row>
    <row r="1033" spans="1:14" ht="15" customHeight="1" thickBot="1">
      <c r="A1033" s="11" t="str">
        <f t="shared" si="49"/>
        <v>N770095 95</v>
      </c>
      <c r="B1033" s="3" t="s">
        <v>216</v>
      </c>
      <c r="C1033" s="190">
        <v>95</v>
      </c>
      <c r="D1033" s="202">
        <v>14322.29</v>
      </c>
      <c r="E1033" s="96">
        <v>27594.28</v>
      </c>
      <c r="F1033" s="91" t="s">
        <v>100</v>
      </c>
      <c r="G1033" s="96">
        <v>41916.57</v>
      </c>
      <c r="H1033" s="94">
        <v>47042</v>
      </c>
      <c r="J1033" s="32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3">
        <f t="shared" si="50"/>
        <v>14322.29</v>
      </c>
    </row>
    <row r="1034" spans="1:14" ht="15" customHeight="1" thickBot="1">
      <c r="A1034" s="11" t="str">
        <f t="shared" si="49"/>
        <v>N770095 95</v>
      </c>
      <c r="B1034" s="3" t="s">
        <v>216</v>
      </c>
      <c r="C1034" s="192"/>
      <c r="D1034" s="203"/>
      <c r="E1034" s="96">
        <v>27594.28</v>
      </c>
      <c r="F1034" s="91">
        <v>421.96</v>
      </c>
      <c r="G1034" s="96">
        <v>42338.53</v>
      </c>
      <c r="H1034" s="94">
        <v>47052</v>
      </c>
      <c r="J1034" s="32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3">
        <f t="shared" si="50"/>
        <v>14322.29</v>
      </c>
    </row>
    <row r="1035" spans="1:14" ht="15" customHeight="1" thickBot="1">
      <c r="A1035" s="11" t="str">
        <f t="shared" si="49"/>
        <v>N770095 96</v>
      </c>
      <c r="B1035" s="3" t="s">
        <v>216</v>
      </c>
      <c r="C1035" s="190">
        <v>96</v>
      </c>
      <c r="D1035" s="202">
        <v>14322.29</v>
      </c>
      <c r="E1035" s="96">
        <v>27880.720000000001</v>
      </c>
      <c r="F1035" s="91" t="s">
        <v>100</v>
      </c>
      <c r="G1035" s="96">
        <v>42203.01</v>
      </c>
      <c r="H1035" s="94">
        <v>47073</v>
      </c>
      <c r="J1035" s="32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3">
        <f t="shared" si="50"/>
        <v>14322.29</v>
      </c>
    </row>
    <row r="1036" spans="1:14" ht="15" customHeight="1" thickBot="1">
      <c r="A1036" s="11" t="str">
        <f t="shared" si="49"/>
        <v>N770095 96</v>
      </c>
      <c r="B1036" s="3" t="s">
        <v>216</v>
      </c>
      <c r="C1036" s="192"/>
      <c r="D1036" s="203"/>
      <c r="E1036" s="96">
        <v>27880.720000000001</v>
      </c>
      <c r="F1036" s="91">
        <v>424.84</v>
      </c>
      <c r="G1036" s="96">
        <v>42627.85</v>
      </c>
      <c r="H1036" s="94">
        <v>47083</v>
      </c>
      <c r="J1036" s="32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3">
        <f t="shared" si="50"/>
        <v>14322.29</v>
      </c>
    </row>
    <row r="1037" spans="1:14" ht="15" customHeight="1" thickBot="1">
      <c r="A1037" s="11" t="str">
        <f t="shared" si="49"/>
        <v>N770095 97</v>
      </c>
      <c r="B1037" s="3" t="s">
        <v>216</v>
      </c>
      <c r="C1037" s="190">
        <v>97</v>
      </c>
      <c r="D1037" s="202">
        <v>14322.29</v>
      </c>
      <c r="E1037" s="96">
        <v>28167.17</v>
      </c>
      <c r="F1037" s="91" t="s">
        <v>100</v>
      </c>
      <c r="G1037" s="96">
        <v>42489.46</v>
      </c>
      <c r="H1037" s="94">
        <v>47103</v>
      </c>
      <c r="J1037" s="32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3">
        <f t="shared" si="50"/>
        <v>14322.29</v>
      </c>
    </row>
    <row r="1038" spans="1:14" ht="15" customHeight="1" thickBot="1">
      <c r="A1038" s="11" t="str">
        <f t="shared" si="49"/>
        <v>N770095 97</v>
      </c>
      <c r="B1038" s="3" t="s">
        <v>216</v>
      </c>
      <c r="C1038" s="192"/>
      <c r="D1038" s="203"/>
      <c r="E1038" s="96">
        <v>28167.17</v>
      </c>
      <c r="F1038" s="91">
        <v>427.73</v>
      </c>
      <c r="G1038" s="96">
        <v>42917.19</v>
      </c>
      <c r="H1038" s="94">
        <v>47113</v>
      </c>
      <c r="J1038" s="32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3">
        <f t="shared" si="50"/>
        <v>14322.29</v>
      </c>
    </row>
    <row r="1039" spans="1:14" ht="15" customHeight="1" thickBot="1">
      <c r="A1039" s="11" t="str">
        <f t="shared" si="49"/>
        <v>N770095 98</v>
      </c>
      <c r="B1039" s="3" t="s">
        <v>216</v>
      </c>
      <c r="C1039" s="190">
        <v>98</v>
      </c>
      <c r="D1039" s="202">
        <v>14322.29</v>
      </c>
      <c r="E1039" s="96">
        <v>28453.62</v>
      </c>
      <c r="F1039" s="91" t="s">
        <v>100</v>
      </c>
      <c r="G1039" s="96">
        <v>42775.91</v>
      </c>
      <c r="H1039" s="94">
        <v>47134</v>
      </c>
      <c r="J1039" s="32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3">
        <f t="shared" si="50"/>
        <v>14322.29</v>
      </c>
    </row>
    <row r="1040" spans="1:14" ht="15" customHeight="1" thickBot="1">
      <c r="A1040" s="11" t="str">
        <f t="shared" si="49"/>
        <v>N770095 98</v>
      </c>
      <c r="B1040" s="3" t="s">
        <v>216</v>
      </c>
      <c r="C1040" s="192"/>
      <c r="D1040" s="203"/>
      <c r="E1040" s="96">
        <v>28453.62</v>
      </c>
      <c r="F1040" s="91">
        <v>430.61</v>
      </c>
      <c r="G1040" s="96">
        <v>43206.52</v>
      </c>
      <c r="H1040" s="94">
        <v>47144</v>
      </c>
      <c r="J1040" s="32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3">
        <f t="shared" si="50"/>
        <v>14322.29</v>
      </c>
    </row>
    <row r="1041" spans="1:14" ht="15" customHeight="1" thickBot="1">
      <c r="A1041" s="11" t="str">
        <f t="shared" si="49"/>
        <v>N770095 99</v>
      </c>
      <c r="B1041" s="3" t="s">
        <v>216</v>
      </c>
      <c r="C1041" s="190">
        <v>99</v>
      </c>
      <c r="D1041" s="202">
        <v>14322.29</v>
      </c>
      <c r="E1041" s="96">
        <v>28740.06</v>
      </c>
      <c r="F1041" s="91" t="s">
        <v>100</v>
      </c>
      <c r="G1041" s="96">
        <v>43062.35</v>
      </c>
      <c r="H1041" s="94">
        <v>47165</v>
      </c>
      <c r="J1041" s="32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3">
        <f t="shared" si="50"/>
        <v>14322.29</v>
      </c>
    </row>
    <row r="1042" spans="1:14" ht="15" customHeight="1" thickBot="1">
      <c r="A1042" s="11" t="str">
        <f t="shared" si="49"/>
        <v>N770095 99</v>
      </c>
      <c r="B1042" s="3" t="s">
        <v>216</v>
      </c>
      <c r="C1042" s="192"/>
      <c r="D1042" s="203"/>
      <c r="E1042" s="96">
        <v>28740.06</v>
      </c>
      <c r="F1042" s="91">
        <v>433.49</v>
      </c>
      <c r="G1042" s="96">
        <v>43495.839999999997</v>
      </c>
      <c r="H1042" s="94">
        <v>47175</v>
      </c>
      <c r="J1042" s="32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3">
        <f t="shared" si="50"/>
        <v>14322.29</v>
      </c>
    </row>
    <row r="1043" spans="1:14" ht="15" customHeight="1" thickBot="1">
      <c r="A1043" s="11" t="str">
        <f t="shared" si="49"/>
        <v>N770095 100</v>
      </c>
      <c r="B1043" s="3" t="s">
        <v>216</v>
      </c>
      <c r="C1043" s="190">
        <v>100</v>
      </c>
      <c r="D1043" s="202">
        <v>14322.29</v>
      </c>
      <c r="E1043" s="96">
        <v>29026.51</v>
      </c>
      <c r="F1043" s="91" t="s">
        <v>100</v>
      </c>
      <c r="G1043" s="96">
        <v>43348.800000000003</v>
      </c>
      <c r="H1043" s="94">
        <v>47193</v>
      </c>
      <c r="J1043" s="32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3">
        <f t="shared" si="50"/>
        <v>14322.29</v>
      </c>
    </row>
    <row r="1044" spans="1:14" ht="15" customHeight="1" thickBot="1">
      <c r="A1044" s="11" t="str">
        <f t="shared" si="49"/>
        <v>N770095 100</v>
      </c>
      <c r="B1044" s="3" t="s">
        <v>216</v>
      </c>
      <c r="C1044" s="192"/>
      <c r="D1044" s="203"/>
      <c r="E1044" s="96">
        <v>29026.51</v>
      </c>
      <c r="F1044" s="91">
        <v>436.38</v>
      </c>
      <c r="G1044" s="96">
        <v>43785.18</v>
      </c>
      <c r="H1044" s="94">
        <v>47203</v>
      </c>
      <c r="J1044" s="32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3">
        <f t="shared" si="50"/>
        <v>14322.29</v>
      </c>
    </row>
    <row r="1045" spans="1:14" ht="15" customHeight="1" thickBot="1">
      <c r="A1045" s="11" t="str">
        <f t="shared" si="49"/>
        <v>N770095 101</v>
      </c>
      <c r="B1045" s="3" t="s">
        <v>216</v>
      </c>
      <c r="C1045" s="190">
        <v>101</v>
      </c>
      <c r="D1045" s="202">
        <v>14322.29</v>
      </c>
      <c r="E1045" s="96">
        <v>29312.95</v>
      </c>
      <c r="F1045" s="91" t="s">
        <v>100</v>
      </c>
      <c r="G1045" s="96">
        <v>43635.24</v>
      </c>
      <c r="H1045" s="94">
        <v>47224</v>
      </c>
      <c r="J1045" s="32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3">
        <f t="shared" si="50"/>
        <v>14322.29</v>
      </c>
    </row>
    <row r="1046" spans="1:14" ht="15" customHeight="1" thickBot="1">
      <c r="A1046" s="11" t="str">
        <f t="shared" si="49"/>
        <v>N770095 101</v>
      </c>
      <c r="B1046" s="3" t="s">
        <v>216</v>
      </c>
      <c r="C1046" s="192"/>
      <c r="D1046" s="203"/>
      <c r="E1046" s="96">
        <v>29312.95</v>
      </c>
      <c r="F1046" s="91">
        <v>439.26</v>
      </c>
      <c r="G1046" s="96">
        <v>44074.5</v>
      </c>
      <c r="H1046" s="94">
        <v>47234</v>
      </c>
      <c r="J1046" s="32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3">
        <f t="shared" si="50"/>
        <v>14322.29</v>
      </c>
    </row>
    <row r="1047" spans="1:14" ht="15" customHeight="1" thickBot="1">
      <c r="A1047" s="11" t="str">
        <f t="shared" si="49"/>
        <v>N770095 102</v>
      </c>
      <c r="B1047" s="3" t="s">
        <v>216</v>
      </c>
      <c r="C1047" s="190">
        <v>102</v>
      </c>
      <c r="D1047" s="202">
        <v>14322.29</v>
      </c>
      <c r="E1047" s="96">
        <v>29599.4</v>
      </c>
      <c r="F1047" s="91" t="s">
        <v>100</v>
      </c>
      <c r="G1047" s="96">
        <v>43921.69</v>
      </c>
      <c r="H1047" s="94">
        <v>47254</v>
      </c>
      <c r="J1047" s="32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3">
        <f t="shared" si="50"/>
        <v>14322.29</v>
      </c>
    </row>
    <row r="1048" spans="1:14" ht="15" customHeight="1" thickBot="1">
      <c r="A1048" s="11" t="str">
        <f t="shared" si="49"/>
        <v>N770095 102</v>
      </c>
      <c r="B1048" s="3" t="s">
        <v>216</v>
      </c>
      <c r="C1048" s="192"/>
      <c r="D1048" s="203"/>
      <c r="E1048" s="96">
        <v>29599.4</v>
      </c>
      <c r="F1048" s="91">
        <v>442.15</v>
      </c>
      <c r="G1048" s="96">
        <v>44363.839999999997</v>
      </c>
      <c r="H1048" s="94">
        <v>47264</v>
      </c>
      <c r="J1048" s="32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3">
        <f t="shared" si="50"/>
        <v>14322.29</v>
      </c>
    </row>
    <row r="1049" spans="1:14" ht="15" customHeight="1" thickBot="1">
      <c r="A1049" s="11" t="str">
        <f t="shared" si="49"/>
        <v>N770095 103</v>
      </c>
      <c r="B1049" s="3" t="s">
        <v>216</v>
      </c>
      <c r="C1049" s="190">
        <v>103</v>
      </c>
      <c r="D1049" s="202">
        <v>14322.29</v>
      </c>
      <c r="E1049" s="96">
        <v>29885.85</v>
      </c>
      <c r="F1049" s="91" t="s">
        <v>100</v>
      </c>
      <c r="G1049" s="96">
        <v>44208.14</v>
      </c>
      <c r="H1049" s="94">
        <v>47285</v>
      </c>
      <c r="J1049" s="32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3">
        <f t="shared" si="50"/>
        <v>14322.29</v>
      </c>
    </row>
    <row r="1050" spans="1:14" ht="15" customHeight="1" thickBot="1">
      <c r="A1050" s="11" t="str">
        <f t="shared" si="49"/>
        <v>N770095 103</v>
      </c>
      <c r="B1050" s="3" t="s">
        <v>216</v>
      </c>
      <c r="C1050" s="192"/>
      <c r="D1050" s="203"/>
      <c r="E1050" s="96">
        <v>29885.85</v>
      </c>
      <c r="F1050" s="91">
        <v>445.03</v>
      </c>
      <c r="G1050" s="96">
        <v>44653.17</v>
      </c>
      <c r="H1050" s="94">
        <v>47295</v>
      </c>
      <c r="J1050" s="32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3">
        <f t="shared" si="50"/>
        <v>14322.29</v>
      </c>
    </row>
    <row r="1051" spans="1:14" ht="15" customHeight="1" thickBot="1">
      <c r="A1051" s="11" t="str">
        <f t="shared" si="49"/>
        <v>N770095 104</v>
      </c>
      <c r="B1051" s="3" t="s">
        <v>216</v>
      </c>
      <c r="C1051" s="190">
        <v>104</v>
      </c>
      <c r="D1051" s="202">
        <v>14322.29</v>
      </c>
      <c r="E1051" s="96">
        <v>30172.29</v>
      </c>
      <c r="F1051" s="91" t="s">
        <v>100</v>
      </c>
      <c r="G1051" s="96">
        <v>44494.58</v>
      </c>
      <c r="H1051" s="94">
        <v>47315</v>
      </c>
      <c r="J1051" s="32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3">
        <f t="shared" si="50"/>
        <v>14322.29</v>
      </c>
    </row>
    <row r="1052" spans="1:14" ht="15" customHeight="1" thickBot="1">
      <c r="A1052" s="11" t="str">
        <f t="shared" si="49"/>
        <v>N770095 104</v>
      </c>
      <c r="B1052" s="3" t="s">
        <v>216</v>
      </c>
      <c r="C1052" s="192"/>
      <c r="D1052" s="203"/>
      <c r="E1052" s="96">
        <v>30172.29</v>
      </c>
      <c r="F1052" s="91">
        <v>447.91</v>
      </c>
      <c r="G1052" s="96">
        <v>44942.49</v>
      </c>
      <c r="H1052" s="94">
        <v>47325</v>
      </c>
      <c r="J1052" s="32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3">
        <f t="shared" si="50"/>
        <v>14322.29</v>
      </c>
    </row>
    <row r="1053" spans="1:14" ht="15" customHeight="1" thickBot="1">
      <c r="A1053" s="11" t="str">
        <f t="shared" si="49"/>
        <v>N770095 105</v>
      </c>
      <c r="B1053" s="3" t="s">
        <v>216</v>
      </c>
      <c r="C1053" s="190">
        <v>105</v>
      </c>
      <c r="D1053" s="202">
        <v>14322.29</v>
      </c>
      <c r="E1053" s="96">
        <v>30458.74</v>
      </c>
      <c r="F1053" s="91" t="s">
        <v>100</v>
      </c>
      <c r="G1053" s="96">
        <v>44781.03</v>
      </c>
      <c r="H1053" s="94">
        <v>47346</v>
      </c>
      <c r="J1053" s="32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3">
        <f t="shared" si="50"/>
        <v>14322.29</v>
      </c>
    </row>
    <row r="1054" spans="1:14" ht="15" customHeight="1" thickBot="1">
      <c r="A1054" s="11" t="str">
        <f t="shared" si="49"/>
        <v>N770095 105</v>
      </c>
      <c r="B1054" s="3" t="s">
        <v>216</v>
      </c>
      <c r="C1054" s="192"/>
      <c r="D1054" s="203"/>
      <c r="E1054" s="96">
        <v>30458.74</v>
      </c>
      <c r="F1054" s="91">
        <v>450.8</v>
      </c>
      <c r="G1054" s="96">
        <v>45231.83</v>
      </c>
      <c r="H1054" s="94">
        <v>47356</v>
      </c>
      <c r="J1054" s="32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3">
        <f t="shared" si="50"/>
        <v>14322.29</v>
      </c>
    </row>
    <row r="1055" spans="1:14" ht="15" customHeight="1" thickBot="1">
      <c r="A1055" s="11" t="str">
        <f t="shared" si="49"/>
        <v>N770095 106</v>
      </c>
      <c r="B1055" s="3" t="s">
        <v>216</v>
      </c>
      <c r="C1055" s="190">
        <v>106</v>
      </c>
      <c r="D1055" s="202">
        <v>14322.29</v>
      </c>
      <c r="E1055" s="96">
        <v>30745.18</v>
      </c>
      <c r="F1055" s="91" t="s">
        <v>100</v>
      </c>
      <c r="G1055" s="96">
        <v>45067.47</v>
      </c>
      <c r="H1055" s="94">
        <v>47377</v>
      </c>
      <c r="J1055" s="32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3">
        <f t="shared" si="50"/>
        <v>14322.29</v>
      </c>
    </row>
    <row r="1056" spans="1:14" ht="15" customHeight="1" thickBot="1">
      <c r="A1056" s="11" t="str">
        <f t="shared" si="49"/>
        <v>N770095 106</v>
      </c>
      <c r="B1056" s="3" t="s">
        <v>216</v>
      </c>
      <c r="C1056" s="192"/>
      <c r="D1056" s="203"/>
      <c r="E1056" s="96">
        <v>30745.18</v>
      </c>
      <c r="F1056" s="91">
        <v>453.68</v>
      </c>
      <c r="G1056" s="96">
        <v>45521.15</v>
      </c>
      <c r="H1056" s="94">
        <v>47387</v>
      </c>
      <c r="J1056" s="32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3">
        <f t="shared" si="50"/>
        <v>14322.29</v>
      </c>
    </row>
    <row r="1057" spans="1:14" ht="15" customHeight="1" thickBot="1">
      <c r="A1057" s="11" t="str">
        <f t="shared" si="49"/>
        <v>N770095 107</v>
      </c>
      <c r="B1057" s="3" t="s">
        <v>216</v>
      </c>
      <c r="C1057" s="190">
        <v>107</v>
      </c>
      <c r="D1057" s="202">
        <v>14322.29</v>
      </c>
      <c r="E1057" s="96">
        <v>31031.63</v>
      </c>
      <c r="F1057" s="91" t="s">
        <v>100</v>
      </c>
      <c r="G1057" s="96">
        <v>45353.919999999998</v>
      </c>
      <c r="H1057" s="94">
        <v>47407</v>
      </c>
      <c r="J1057" s="32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3">
        <f t="shared" si="50"/>
        <v>14322.29</v>
      </c>
    </row>
    <row r="1058" spans="1:14" ht="15" customHeight="1" thickBot="1">
      <c r="A1058" s="11" t="str">
        <f t="shared" si="49"/>
        <v>N770095 107</v>
      </c>
      <c r="B1058" s="3" t="s">
        <v>216</v>
      </c>
      <c r="C1058" s="192"/>
      <c r="D1058" s="203"/>
      <c r="E1058" s="96">
        <v>31031.63</v>
      </c>
      <c r="F1058" s="91">
        <v>456.56</v>
      </c>
      <c r="G1058" s="96">
        <v>45810.48</v>
      </c>
      <c r="H1058" s="94">
        <v>47417</v>
      </c>
      <c r="J1058" s="32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3">
        <f t="shared" si="50"/>
        <v>14322.29</v>
      </c>
    </row>
    <row r="1059" spans="1:14" ht="15" customHeight="1" thickBot="1">
      <c r="A1059" s="11" t="str">
        <f t="shared" si="49"/>
        <v>N770095 108</v>
      </c>
      <c r="B1059" s="3" t="s">
        <v>216</v>
      </c>
      <c r="C1059" s="190">
        <v>108</v>
      </c>
      <c r="D1059" s="202">
        <v>14322.29</v>
      </c>
      <c r="E1059" s="96">
        <v>31318.07</v>
      </c>
      <c r="F1059" s="91" t="s">
        <v>100</v>
      </c>
      <c r="G1059" s="96">
        <v>45640.36</v>
      </c>
      <c r="H1059" s="94">
        <v>47438</v>
      </c>
      <c r="J1059" s="32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3">
        <f t="shared" si="50"/>
        <v>14322.29</v>
      </c>
    </row>
    <row r="1060" spans="1:14" ht="15" customHeight="1" thickBot="1">
      <c r="A1060" s="11" t="str">
        <f t="shared" si="49"/>
        <v>N770095 108</v>
      </c>
      <c r="B1060" s="3" t="s">
        <v>216</v>
      </c>
      <c r="C1060" s="192"/>
      <c r="D1060" s="203"/>
      <c r="E1060" s="96">
        <v>31318.07</v>
      </c>
      <c r="F1060" s="91">
        <v>459.45</v>
      </c>
      <c r="G1060" s="96">
        <v>46099.81</v>
      </c>
      <c r="H1060" s="94">
        <v>47448</v>
      </c>
      <c r="J1060" s="32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3">
        <f t="shared" si="50"/>
        <v>14322.29</v>
      </c>
    </row>
    <row r="1061" spans="1:14" ht="15" customHeight="1" thickBot="1">
      <c r="A1061" s="11" t="str">
        <f t="shared" si="49"/>
        <v>N770095 109</v>
      </c>
      <c r="B1061" s="3" t="s">
        <v>216</v>
      </c>
      <c r="C1061" s="190">
        <v>109</v>
      </c>
      <c r="D1061" s="202">
        <v>14322.29</v>
      </c>
      <c r="E1061" s="96">
        <v>31604.52</v>
      </c>
      <c r="F1061" s="91" t="s">
        <v>100</v>
      </c>
      <c r="G1061" s="96">
        <v>45926.81</v>
      </c>
      <c r="H1061" s="94">
        <v>47468</v>
      </c>
      <c r="J1061" s="32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3">
        <f t="shared" si="50"/>
        <v>14322.29</v>
      </c>
    </row>
    <row r="1062" spans="1:14" ht="15" customHeight="1" thickBot="1">
      <c r="A1062" s="11" t="str">
        <f t="shared" si="49"/>
        <v>N770095 109</v>
      </c>
      <c r="B1062" s="3" t="s">
        <v>216</v>
      </c>
      <c r="C1062" s="192"/>
      <c r="D1062" s="203"/>
      <c r="E1062" s="96">
        <v>31604.52</v>
      </c>
      <c r="F1062" s="91">
        <v>462.33</v>
      </c>
      <c r="G1062" s="96">
        <v>46389.14</v>
      </c>
      <c r="H1062" s="94">
        <v>47478</v>
      </c>
      <c r="J1062" s="32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3">
        <f t="shared" si="50"/>
        <v>14322.29</v>
      </c>
    </row>
    <row r="1063" spans="1:14" ht="15" customHeight="1" thickBot="1">
      <c r="A1063" s="11" t="str">
        <f t="shared" si="49"/>
        <v>N770095 110</v>
      </c>
      <c r="B1063" s="3" t="s">
        <v>216</v>
      </c>
      <c r="C1063" s="190">
        <v>110</v>
      </c>
      <c r="D1063" s="202">
        <v>14322.29</v>
      </c>
      <c r="E1063" s="96">
        <v>31890.97</v>
      </c>
      <c r="F1063" s="91" t="s">
        <v>100</v>
      </c>
      <c r="G1063" s="96">
        <v>46213.26</v>
      </c>
      <c r="H1063" s="94">
        <v>47499</v>
      </c>
      <c r="J1063" s="32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3">
        <f t="shared" si="50"/>
        <v>14322.29</v>
      </c>
    </row>
    <row r="1064" spans="1:14" ht="15" customHeight="1" thickBot="1">
      <c r="A1064" s="11" t="str">
        <f t="shared" si="49"/>
        <v>N770095 110</v>
      </c>
      <c r="B1064" s="3" t="s">
        <v>216</v>
      </c>
      <c r="C1064" s="192"/>
      <c r="D1064" s="203"/>
      <c r="E1064" s="96">
        <v>31890.97</v>
      </c>
      <c r="F1064" s="91">
        <v>465.21</v>
      </c>
      <c r="G1064" s="96">
        <v>46678.47</v>
      </c>
      <c r="H1064" s="94">
        <v>47509</v>
      </c>
      <c r="J1064" s="32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3">
        <f t="shared" si="50"/>
        <v>14322.29</v>
      </c>
    </row>
    <row r="1065" spans="1:14" ht="15" customHeight="1" thickBot="1">
      <c r="A1065" s="11" t="str">
        <f t="shared" si="49"/>
        <v>N770095 111</v>
      </c>
      <c r="B1065" s="3" t="s">
        <v>216</v>
      </c>
      <c r="C1065" s="190">
        <v>111</v>
      </c>
      <c r="D1065" s="202">
        <v>14322.29</v>
      </c>
      <c r="E1065" s="96">
        <v>32177.41</v>
      </c>
      <c r="F1065" s="91" t="s">
        <v>100</v>
      </c>
      <c r="G1065" s="96">
        <v>46499.7</v>
      </c>
      <c r="H1065" s="94">
        <v>47530</v>
      </c>
      <c r="J1065" s="32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3">
        <f t="shared" si="50"/>
        <v>14322.29</v>
      </c>
    </row>
    <row r="1066" spans="1:14" ht="15" customHeight="1" thickBot="1">
      <c r="A1066" s="11" t="str">
        <f t="shared" ref="A1066:A1129" si="52">B1066&amp;" "&amp;IF(C1066="",C1065,C1066)</f>
        <v>N770095 111</v>
      </c>
      <c r="B1066" s="3" t="s">
        <v>216</v>
      </c>
      <c r="C1066" s="192"/>
      <c r="D1066" s="203"/>
      <c r="E1066" s="96">
        <v>32177.41</v>
      </c>
      <c r="F1066" s="91">
        <v>468.1</v>
      </c>
      <c r="G1066" s="96">
        <v>46967.8</v>
      </c>
      <c r="H1066" s="94">
        <v>47540</v>
      </c>
      <c r="J1066" s="32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3">
        <f t="shared" si="50"/>
        <v>14322.29</v>
      </c>
    </row>
    <row r="1067" spans="1:14" ht="15" customHeight="1" thickBot="1">
      <c r="A1067" s="11" t="str">
        <f t="shared" si="52"/>
        <v>N770095 112</v>
      </c>
      <c r="B1067" s="3" t="s">
        <v>216</v>
      </c>
      <c r="C1067" s="190">
        <v>112</v>
      </c>
      <c r="D1067" s="202">
        <v>14322.29</v>
      </c>
      <c r="E1067" s="96">
        <v>32463.86</v>
      </c>
      <c r="F1067" s="91" t="s">
        <v>100</v>
      </c>
      <c r="G1067" s="96">
        <v>46786.15</v>
      </c>
      <c r="H1067" s="94">
        <v>47558</v>
      </c>
      <c r="J1067" s="32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3">
        <f t="shared" si="50"/>
        <v>14322.29</v>
      </c>
    </row>
    <row r="1068" spans="1:14" ht="15" customHeight="1" thickBot="1">
      <c r="A1068" s="11" t="str">
        <f t="shared" si="52"/>
        <v>N770095 112</v>
      </c>
      <c r="B1068" s="3" t="s">
        <v>216</v>
      </c>
      <c r="C1068" s="192"/>
      <c r="D1068" s="203"/>
      <c r="E1068" s="96">
        <v>32463.86</v>
      </c>
      <c r="F1068" s="91">
        <v>470.98</v>
      </c>
      <c r="G1068" s="96">
        <v>47257.13</v>
      </c>
      <c r="H1068" s="94">
        <v>47568</v>
      </c>
      <c r="J1068" s="32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3">
        <f t="shared" si="50"/>
        <v>14322.29</v>
      </c>
    </row>
    <row r="1069" spans="1:14" ht="15" customHeight="1" thickBot="1">
      <c r="A1069" s="11" t="str">
        <f t="shared" si="52"/>
        <v>N770095 113</v>
      </c>
      <c r="B1069" s="3" t="s">
        <v>216</v>
      </c>
      <c r="C1069" s="190">
        <v>113</v>
      </c>
      <c r="D1069" s="202">
        <v>14322.29</v>
      </c>
      <c r="E1069" s="96">
        <v>32750.3</v>
      </c>
      <c r="F1069" s="91" t="s">
        <v>100</v>
      </c>
      <c r="G1069" s="96">
        <v>47072.59</v>
      </c>
      <c r="H1069" s="94">
        <v>47589</v>
      </c>
      <c r="J1069" s="32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3">
        <f t="shared" si="50"/>
        <v>14322.29</v>
      </c>
    </row>
    <row r="1070" spans="1:14" ht="15" customHeight="1" thickBot="1">
      <c r="A1070" s="11" t="str">
        <f t="shared" si="52"/>
        <v>N770095 113</v>
      </c>
      <c r="B1070" s="3" t="s">
        <v>216</v>
      </c>
      <c r="C1070" s="192"/>
      <c r="D1070" s="203"/>
      <c r="E1070" s="96">
        <v>32750.3</v>
      </c>
      <c r="F1070" s="91">
        <v>473.86</v>
      </c>
      <c r="G1070" s="96">
        <v>47546.45</v>
      </c>
      <c r="H1070" s="94">
        <v>47599</v>
      </c>
      <c r="J1070" s="32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3">
        <f t="shared" si="50"/>
        <v>14322.29</v>
      </c>
    </row>
    <row r="1071" spans="1:14" ht="15" customHeight="1" thickBot="1">
      <c r="A1071" s="11" t="str">
        <f t="shared" si="52"/>
        <v>N770095 114</v>
      </c>
      <c r="B1071" s="3" t="s">
        <v>216</v>
      </c>
      <c r="C1071" s="190">
        <v>114</v>
      </c>
      <c r="D1071" s="202">
        <v>14322.29</v>
      </c>
      <c r="E1071" s="96">
        <v>33036.75</v>
      </c>
      <c r="F1071" s="91" t="s">
        <v>100</v>
      </c>
      <c r="G1071" s="96">
        <v>47359.040000000001</v>
      </c>
      <c r="H1071" s="94">
        <v>47619</v>
      </c>
      <c r="J1071" s="32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3">
        <f t="shared" si="50"/>
        <v>14322.29</v>
      </c>
    </row>
    <row r="1072" spans="1:14" ht="15" customHeight="1" thickBot="1">
      <c r="A1072" s="11" t="str">
        <f t="shared" si="52"/>
        <v>N770095 114</v>
      </c>
      <c r="B1072" s="3" t="s">
        <v>216</v>
      </c>
      <c r="C1072" s="192"/>
      <c r="D1072" s="203"/>
      <c r="E1072" s="96">
        <v>33036.75</v>
      </c>
      <c r="F1072" s="91">
        <v>476.75</v>
      </c>
      <c r="G1072" s="96">
        <v>47835.79</v>
      </c>
      <c r="H1072" s="94">
        <v>47629</v>
      </c>
      <c r="J1072" s="32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3">
        <f t="shared" si="50"/>
        <v>14322.29</v>
      </c>
    </row>
    <row r="1073" spans="1:14" ht="15" customHeight="1" thickBot="1">
      <c r="A1073" s="11" t="str">
        <f t="shared" si="52"/>
        <v>N770095 115</v>
      </c>
      <c r="B1073" s="3" t="s">
        <v>216</v>
      </c>
      <c r="C1073" s="190">
        <v>115</v>
      </c>
      <c r="D1073" s="202">
        <v>14322.29</v>
      </c>
      <c r="E1073" s="96">
        <v>33323.19</v>
      </c>
      <c r="F1073" s="91" t="s">
        <v>100</v>
      </c>
      <c r="G1073" s="96">
        <v>47645.48</v>
      </c>
      <c r="H1073" s="94">
        <v>47650</v>
      </c>
      <c r="J1073" s="32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3">
        <f t="shared" si="50"/>
        <v>14322.29</v>
      </c>
    </row>
    <row r="1074" spans="1:14" ht="15" customHeight="1" thickBot="1">
      <c r="A1074" s="11" t="str">
        <f t="shared" si="52"/>
        <v>N770095 115</v>
      </c>
      <c r="B1074" s="3" t="s">
        <v>216</v>
      </c>
      <c r="C1074" s="192"/>
      <c r="D1074" s="203"/>
      <c r="E1074" s="96">
        <v>33323.19</v>
      </c>
      <c r="F1074" s="91">
        <v>479.63</v>
      </c>
      <c r="G1074" s="96">
        <v>48125.11</v>
      </c>
      <c r="H1074" s="94">
        <v>47660</v>
      </c>
      <c r="J1074" s="32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3">
        <f t="shared" si="50"/>
        <v>14322.29</v>
      </c>
    </row>
    <row r="1075" spans="1:14" ht="15" customHeight="1" thickBot="1">
      <c r="A1075" s="11" t="str">
        <f t="shared" si="52"/>
        <v>N770095 116</v>
      </c>
      <c r="B1075" s="3" t="s">
        <v>216</v>
      </c>
      <c r="C1075" s="190">
        <v>116</v>
      </c>
      <c r="D1075" s="202">
        <v>14322.29</v>
      </c>
      <c r="E1075" s="96">
        <v>33609.64</v>
      </c>
      <c r="F1075" s="91" t="s">
        <v>100</v>
      </c>
      <c r="G1075" s="96">
        <v>47931.93</v>
      </c>
      <c r="H1075" s="94">
        <v>47680</v>
      </c>
      <c r="J1075" s="32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3">
        <f t="shared" si="50"/>
        <v>14322.29</v>
      </c>
    </row>
    <row r="1076" spans="1:14" ht="15" customHeight="1" thickBot="1">
      <c r="A1076" s="11" t="str">
        <f t="shared" si="52"/>
        <v>N770095 116</v>
      </c>
      <c r="B1076" s="3" t="s">
        <v>216</v>
      </c>
      <c r="C1076" s="192"/>
      <c r="D1076" s="203"/>
      <c r="E1076" s="96">
        <v>33609.64</v>
      </c>
      <c r="F1076" s="91">
        <v>482.51</v>
      </c>
      <c r="G1076" s="96">
        <v>48414.44</v>
      </c>
      <c r="H1076" s="94">
        <v>47690</v>
      </c>
      <c r="J1076" s="32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3">
        <f t="shared" si="50"/>
        <v>14322.29</v>
      </c>
    </row>
    <row r="1077" spans="1:14" ht="15" customHeight="1" thickBot="1">
      <c r="A1077" s="11" t="str">
        <f t="shared" si="52"/>
        <v>N770095 117</v>
      </c>
      <c r="B1077" s="3" t="s">
        <v>216</v>
      </c>
      <c r="C1077" s="190">
        <v>117</v>
      </c>
      <c r="D1077" s="202">
        <v>14322.29</v>
      </c>
      <c r="E1077" s="96">
        <v>33896.089999999997</v>
      </c>
      <c r="F1077" s="91" t="s">
        <v>100</v>
      </c>
      <c r="G1077" s="96">
        <v>48218.38</v>
      </c>
      <c r="H1077" s="94">
        <v>47711</v>
      </c>
      <c r="J1077" s="32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3">
        <f t="shared" si="50"/>
        <v>14322.29</v>
      </c>
    </row>
    <row r="1078" spans="1:14" ht="15" customHeight="1" thickBot="1">
      <c r="A1078" s="11" t="str">
        <f t="shared" si="52"/>
        <v>N770095 117</v>
      </c>
      <c r="B1078" s="3" t="s">
        <v>216</v>
      </c>
      <c r="C1078" s="192"/>
      <c r="D1078" s="203"/>
      <c r="E1078" s="96">
        <v>33896.089999999997</v>
      </c>
      <c r="F1078" s="91">
        <v>485.4</v>
      </c>
      <c r="G1078" s="96">
        <v>48703.78</v>
      </c>
      <c r="H1078" s="94">
        <v>47721</v>
      </c>
      <c r="J1078" s="32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3">
        <f t="shared" si="50"/>
        <v>14322.29</v>
      </c>
    </row>
    <row r="1079" spans="1:14" ht="15" customHeight="1" thickBot="1">
      <c r="A1079" s="11" t="str">
        <f t="shared" si="52"/>
        <v>N770095 118</v>
      </c>
      <c r="B1079" s="3" t="s">
        <v>216</v>
      </c>
      <c r="C1079" s="190">
        <v>118</v>
      </c>
      <c r="D1079" s="202">
        <v>14322.29</v>
      </c>
      <c r="E1079" s="96">
        <v>34182.53</v>
      </c>
      <c r="F1079" s="91" t="s">
        <v>100</v>
      </c>
      <c r="G1079" s="96">
        <v>48504.82</v>
      </c>
      <c r="H1079" s="94">
        <v>47742</v>
      </c>
      <c r="J1079" s="32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3">
        <f t="shared" si="50"/>
        <v>14322.29</v>
      </c>
    </row>
    <row r="1080" spans="1:14" ht="15" customHeight="1" thickBot="1">
      <c r="A1080" s="11" t="str">
        <f t="shared" si="52"/>
        <v>N770095 118</v>
      </c>
      <c r="B1080" s="3" t="s">
        <v>216</v>
      </c>
      <c r="C1080" s="192"/>
      <c r="D1080" s="203"/>
      <c r="E1080" s="96">
        <v>34182.53</v>
      </c>
      <c r="F1080" s="91">
        <v>488.28</v>
      </c>
      <c r="G1080" s="96">
        <v>48993.1</v>
      </c>
      <c r="H1080" s="94">
        <v>47752</v>
      </c>
      <c r="J1080" s="32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3">
        <f t="shared" si="50"/>
        <v>14322.29</v>
      </c>
    </row>
    <row r="1081" spans="1:14" ht="15" customHeight="1" thickBot="1">
      <c r="A1081" s="11" t="str">
        <f t="shared" si="52"/>
        <v>N770095 119</v>
      </c>
      <c r="B1081" s="3" t="s">
        <v>216</v>
      </c>
      <c r="C1081" s="190">
        <v>119</v>
      </c>
      <c r="D1081" s="202">
        <v>14322.29</v>
      </c>
      <c r="E1081" s="96">
        <v>34468.980000000003</v>
      </c>
      <c r="F1081" s="91" t="s">
        <v>100</v>
      </c>
      <c r="G1081" s="96">
        <v>48791.27</v>
      </c>
      <c r="H1081" s="94">
        <v>47772</v>
      </c>
      <c r="J1081" s="32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3">
        <f t="shared" si="50"/>
        <v>14322.29</v>
      </c>
    </row>
    <row r="1082" spans="1:14" ht="15" customHeight="1" thickBot="1">
      <c r="A1082" s="11" t="str">
        <f t="shared" si="52"/>
        <v>N770095 119</v>
      </c>
      <c r="B1082" s="3" t="s">
        <v>216</v>
      </c>
      <c r="C1082" s="192"/>
      <c r="D1082" s="203"/>
      <c r="E1082" s="96">
        <v>34468.980000000003</v>
      </c>
      <c r="F1082" s="91">
        <v>491.17</v>
      </c>
      <c r="G1082" s="96">
        <v>49282.44</v>
      </c>
      <c r="H1082" s="94">
        <v>47782</v>
      </c>
      <c r="J1082" s="32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3">
        <f t="shared" si="50"/>
        <v>14322.29</v>
      </c>
    </row>
    <row r="1083" spans="1:14" ht="15" customHeight="1" thickBot="1">
      <c r="A1083" s="11" t="str">
        <f t="shared" si="52"/>
        <v>N770095 120</v>
      </c>
      <c r="B1083" s="3" t="s">
        <v>216</v>
      </c>
      <c r="C1083" s="190">
        <v>120</v>
      </c>
      <c r="D1083" s="202">
        <v>14322.27</v>
      </c>
      <c r="E1083" s="96">
        <v>34755.379999999997</v>
      </c>
      <c r="F1083" s="91" t="s">
        <v>100</v>
      </c>
      <c r="G1083" s="96">
        <v>49077.65</v>
      </c>
      <c r="H1083" s="94">
        <v>47803</v>
      </c>
      <c r="J1083" s="32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3">
        <f t="shared" si="50"/>
        <v>14322.27</v>
      </c>
    </row>
    <row r="1084" spans="1:14" ht="15" customHeight="1" thickBot="1">
      <c r="A1084" s="11" t="str">
        <f t="shared" si="52"/>
        <v>N770095 120</v>
      </c>
      <c r="B1084" s="3" t="s">
        <v>216</v>
      </c>
      <c r="C1084" s="192"/>
      <c r="D1084" s="203"/>
      <c r="E1084" s="96">
        <v>34755.379999999997</v>
      </c>
      <c r="F1084" s="91">
        <v>494.05</v>
      </c>
      <c r="G1084" s="96">
        <v>49571.7</v>
      </c>
      <c r="H1084" s="94">
        <v>47813</v>
      </c>
      <c r="J1084" s="32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3">
        <f t="shared" si="50"/>
        <v>14322.27</v>
      </c>
    </row>
    <row r="1085" spans="1:14" ht="15" customHeight="1" thickBot="1">
      <c r="A1085" s="11" t="str">
        <f t="shared" si="52"/>
        <v>O365001 Cuota N°</v>
      </c>
      <c r="B1085" s="3" t="s">
        <v>224</v>
      </c>
      <c r="C1085" s="92" t="s">
        <v>19</v>
      </c>
      <c r="D1085" s="92" t="s">
        <v>20</v>
      </c>
      <c r="E1085" s="92" t="s">
        <v>21</v>
      </c>
      <c r="F1085" s="92" t="s">
        <v>22</v>
      </c>
      <c r="G1085" s="92" t="s">
        <v>23</v>
      </c>
      <c r="H1085" s="92" t="s">
        <v>24</v>
      </c>
      <c r="J1085" s="32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3" t="str">
        <f t="shared" si="50"/>
        <v>Capital($)</v>
      </c>
    </row>
    <row r="1086" spans="1:14" ht="15" customHeight="1" thickBot="1">
      <c r="A1086" s="11" t="str">
        <f t="shared" si="52"/>
        <v>O365001 1</v>
      </c>
      <c r="B1086" s="3" t="s">
        <v>224</v>
      </c>
      <c r="C1086" s="190">
        <v>1</v>
      </c>
      <c r="D1086" s="202">
        <v>10500.9</v>
      </c>
      <c r="E1086" s="90">
        <v>112.01</v>
      </c>
      <c r="F1086" s="90" t="s">
        <v>100</v>
      </c>
      <c r="G1086" s="98">
        <v>10612.91</v>
      </c>
      <c r="H1086" s="93">
        <v>44181</v>
      </c>
      <c r="I1086" s="43">
        <v>44181</v>
      </c>
      <c r="J1086" s="32">
        <f t="shared" si="51"/>
        <v>44166</v>
      </c>
      <c r="L1086" s="11">
        <f>IF(I1086&lt;&gt;"",IF(SUMIF(Planes!BA:BA,'Control de pagos'!A1086,Planes!BC:BC)=0,"",SUMIF(Planes!BA:BA,'Control de pagos'!A1086,Planes!BC:BC)),"")</f>
        <v>284.53320000000002</v>
      </c>
      <c r="N1086" s="63">
        <f t="shared" si="50"/>
        <v>10500.9</v>
      </c>
    </row>
    <row r="1087" spans="1:14" ht="15" customHeight="1" thickBot="1">
      <c r="A1087" s="11" t="str">
        <f t="shared" si="52"/>
        <v>O365001 1</v>
      </c>
      <c r="B1087" s="3" t="s">
        <v>224</v>
      </c>
      <c r="C1087" s="192"/>
      <c r="D1087" s="203"/>
      <c r="E1087" s="91">
        <v>112.01</v>
      </c>
      <c r="F1087" s="91">
        <v>106.83</v>
      </c>
      <c r="G1087" s="96">
        <v>10719.74</v>
      </c>
      <c r="H1087" s="94">
        <v>44191</v>
      </c>
      <c r="J1087" s="32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3">
        <f t="shared" si="50"/>
        <v>10500.9</v>
      </c>
    </row>
    <row r="1088" spans="1:14" ht="15" customHeight="1" thickBot="1">
      <c r="A1088" s="11" t="str">
        <f t="shared" si="52"/>
        <v>O365001 2</v>
      </c>
      <c r="B1088" s="3" t="s">
        <v>224</v>
      </c>
      <c r="C1088" s="190">
        <v>2</v>
      </c>
      <c r="D1088" s="202">
        <v>10500.9</v>
      </c>
      <c r="E1088" s="91">
        <v>329.02</v>
      </c>
      <c r="F1088" s="91" t="s">
        <v>100</v>
      </c>
      <c r="G1088" s="96">
        <v>10829.92</v>
      </c>
      <c r="H1088" s="94">
        <v>44212</v>
      </c>
      <c r="J1088" s="32" t="str">
        <f t="shared" si="51"/>
        <v>-</v>
      </c>
      <c r="L1088" s="11" t="str">
        <f>IF(I1088&lt;&gt;"",IF(SUMIF(Planes!BA:BA,'Control de pagos'!A1088,Planes!BC:BC)=0,"",SUMIF(Planes!BA:BA,'Control de pagos'!A1088,Planes!BC:BC)),"")</f>
        <v/>
      </c>
      <c r="N1088" s="63">
        <f t="shared" si="50"/>
        <v>10500.9</v>
      </c>
    </row>
    <row r="1089" spans="1:14" ht="15" customHeight="1" thickBot="1">
      <c r="A1089" s="11" t="str">
        <f t="shared" si="52"/>
        <v>O365001 2</v>
      </c>
      <c r="B1089" s="3" t="s">
        <v>224</v>
      </c>
      <c r="C1089" s="192"/>
      <c r="D1089" s="203"/>
      <c r="E1089" s="91">
        <v>329.02</v>
      </c>
      <c r="F1089" s="91">
        <v>109.02</v>
      </c>
      <c r="G1089" s="96">
        <v>10938.94</v>
      </c>
      <c r="H1089" s="94">
        <v>44222</v>
      </c>
      <c r="I1089" s="43">
        <v>44222</v>
      </c>
      <c r="J1089" s="32">
        <f t="shared" si="51"/>
        <v>44197</v>
      </c>
      <c r="L1089" s="11">
        <f>IF(I1089&lt;&gt;"",IF(SUMIF(Planes!BA:BA,'Control de pagos'!A1089,Planes!BC:BC)=0,"",SUMIF(Planes!BA:BA,'Control de pagos'!A1089,Planes!BC:BC)),"")</f>
        <v>284.53320000000002</v>
      </c>
      <c r="N1089" s="63">
        <f t="shared" si="50"/>
        <v>10500.9</v>
      </c>
    </row>
    <row r="1090" spans="1:14" ht="15" customHeight="1" thickBot="1">
      <c r="A1090" s="11" t="str">
        <f t="shared" si="52"/>
        <v>O365001 3</v>
      </c>
      <c r="B1090" s="3" t="s">
        <v>224</v>
      </c>
      <c r="C1090" s="190">
        <v>3</v>
      </c>
      <c r="D1090" s="202">
        <v>10500.9</v>
      </c>
      <c r="E1090" s="91">
        <v>539.04999999999995</v>
      </c>
      <c r="F1090" s="91" t="s">
        <v>100</v>
      </c>
      <c r="G1090" s="96">
        <v>11039.95</v>
      </c>
      <c r="H1090" s="94">
        <v>44243</v>
      </c>
      <c r="J1090" s="32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3">
        <f t="shared" si="50"/>
        <v>10500.9</v>
      </c>
    </row>
    <row r="1091" spans="1:14" ht="15" customHeight="1" thickBot="1">
      <c r="A1091" s="11" t="str">
        <f t="shared" si="52"/>
        <v>O365001 3</v>
      </c>
      <c r="B1091" s="3" t="s">
        <v>224</v>
      </c>
      <c r="C1091" s="192"/>
      <c r="D1091" s="203"/>
      <c r="E1091" s="91">
        <v>539.04999999999995</v>
      </c>
      <c r="F1091" s="91">
        <v>111.13</v>
      </c>
      <c r="G1091" s="96">
        <v>11151.08</v>
      </c>
      <c r="H1091" s="94">
        <v>44253</v>
      </c>
      <c r="I1091" s="43">
        <v>44253</v>
      </c>
      <c r="J1091" s="32">
        <f t="shared" si="51"/>
        <v>44228</v>
      </c>
      <c r="L1091" s="11">
        <f>IF(I1091&lt;&gt;"",IF(SUMIF(Planes!BA:BA,'Control de pagos'!A1091,Planes!BC:BC)=0,"",SUMIF(Planes!BA:BA,'Control de pagos'!A1091,Planes!BC:BC)),"")</f>
        <v>284.53320000000002</v>
      </c>
      <c r="N1091" s="63">
        <f t="shared" si="50"/>
        <v>10500.9</v>
      </c>
    </row>
    <row r="1092" spans="1:14" ht="15" customHeight="1" thickBot="1">
      <c r="A1092" s="11" t="str">
        <f t="shared" si="52"/>
        <v>O365001 4</v>
      </c>
      <c r="B1092" s="3" t="s">
        <v>224</v>
      </c>
      <c r="C1092" s="226">
        <v>4</v>
      </c>
      <c r="D1092" s="228">
        <v>10500.9</v>
      </c>
      <c r="E1092" s="125">
        <v>742.07</v>
      </c>
      <c r="F1092" s="125" t="s">
        <v>100</v>
      </c>
      <c r="G1092" s="124">
        <v>11242.97</v>
      </c>
      <c r="H1092" s="126">
        <v>44271</v>
      </c>
      <c r="I1092" s="43">
        <v>44271</v>
      </c>
      <c r="J1092" s="32">
        <f t="shared" si="51"/>
        <v>44256</v>
      </c>
      <c r="L1092" s="11">
        <f>IF(I1092&lt;&gt;"",IF(SUMIF(Planes!BA:BA,'Control de pagos'!A1092,Planes!BC:BC)=0,"",SUMIF(Planes!BA:BA,'Control de pagos'!A1092,Planes!BC:BC)),"")</f>
        <v>284.53319999999997</v>
      </c>
      <c r="N1092" s="63">
        <f t="shared" ref="N1092:N1155" si="53">IF(D1092=0,D1091,D1092)</f>
        <v>10500.9</v>
      </c>
    </row>
    <row r="1093" spans="1:14" ht="15" customHeight="1" thickBot="1">
      <c r="A1093" s="11" t="str">
        <f t="shared" si="52"/>
        <v>O365001 4</v>
      </c>
      <c r="B1093" s="3" t="s">
        <v>224</v>
      </c>
      <c r="C1093" s="227"/>
      <c r="D1093" s="229"/>
      <c r="E1093" s="125">
        <v>742.07</v>
      </c>
      <c r="F1093" s="125">
        <v>113.18</v>
      </c>
      <c r="G1093" s="124">
        <v>11356.15</v>
      </c>
      <c r="H1093" s="126">
        <v>44281</v>
      </c>
      <c r="J1093" s="32" t="str">
        <f t="shared" si="51"/>
        <v>-</v>
      </c>
      <c r="L1093" s="11" t="str">
        <f>IF(I1093&lt;&gt;"",IF(SUMIF(Planes!BA:BA,'Control de pagos'!A1093,Planes!BC:BC)=0,"",SUMIF(Planes!BA:BA,'Control de pagos'!A1093,Planes!BC:BC)),"")</f>
        <v/>
      </c>
      <c r="N1093" s="63">
        <f t="shared" si="53"/>
        <v>10500.9</v>
      </c>
    </row>
    <row r="1094" spans="1:14" ht="15" customHeight="1" thickBot="1">
      <c r="A1094" s="11" t="str">
        <f t="shared" si="52"/>
        <v>O365001 5</v>
      </c>
      <c r="B1094" s="3" t="s">
        <v>224</v>
      </c>
      <c r="C1094" s="226">
        <v>5</v>
      </c>
      <c r="D1094" s="228">
        <v>10500.9</v>
      </c>
      <c r="E1094" s="125">
        <v>959.08</v>
      </c>
      <c r="F1094" s="125" t="s">
        <v>100</v>
      </c>
      <c r="G1094" s="124">
        <v>11459.98</v>
      </c>
      <c r="H1094" s="126">
        <v>44302</v>
      </c>
      <c r="J1094" s="32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3">
        <f t="shared" si="53"/>
        <v>10500.9</v>
      </c>
    </row>
    <row r="1095" spans="1:14" ht="15" customHeight="1" thickBot="1">
      <c r="A1095" s="11" t="str">
        <f t="shared" si="52"/>
        <v>O365001 5</v>
      </c>
      <c r="B1095" s="3" t="s">
        <v>224</v>
      </c>
      <c r="C1095" s="227"/>
      <c r="D1095" s="229"/>
      <c r="E1095" s="125">
        <v>959.08</v>
      </c>
      <c r="F1095" s="125">
        <v>115.36</v>
      </c>
      <c r="G1095" s="124">
        <v>11575.34</v>
      </c>
      <c r="H1095" s="126">
        <v>44312</v>
      </c>
      <c r="I1095" s="43">
        <v>44781</v>
      </c>
      <c r="J1095" s="32">
        <f t="shared" si="51"/>
        <v>44774</v>
      </c>
      <c r="L1095" s="11">
        <f>IF(I1095&lt;&gt;"",IF(SUMIF(Planes!BA:BA,'Control de pagos'!A1095,Planes!BC:BC)=0,"",SUMIF(Planes!BA:BA,'Control de pagos'!A1095,Planes!BC:BC)),"")</f>
        <v>155.70599999999999</v>
      </c>
      <c r="N1095" s="63">
        <f t="shared" si="53"/>
        <v>10500.9</v>
      </c>
    </row>
    <row r="1096" spans="1:14" ht="15" customHeight="1" thickBot="1">
      <c r="A1096" s="11" t="str">
        <f t="shared" si="52"/>
        <v>O365001 6</v>
      </c>
      <c r="B1096" s="3" t="s">
        <v>224</v>
      </c>
      <c r="C1096" s="226">
        <v>6</v>
      </c>
      <c r="D1096" s="228">
        <v>10500.9</v>
      </c>
      <c r="E1096" s="124">
        <v>1162.0999999999999</v>
      </c>
      <c r="F1096" s="125" t="s">
        <v>100</v>
      </c>
      <c r="G1096" s="124">
        <v>11663</v>
      </c>
      <c r="H1096" s="126">
        <v>44332</v>
      </c>
      <c r="I1096" s="43">
        <v>44332</v>
      </c>
      <c r="J1096" s="32">
        <f t="shared" si="51"/>
        <v>44317</v>
      </c>
      <c r="L1096" s="11" t="str">
        <f>IF(I1096&lt;&gt;"",IF(SUMIF(Planes!BA:BA,'Control de pagos'!A1096,Planes!BC:BC)=0,"",SUMIF(Planes!BA:BA,'Control de pagos'!A1096,Planes!BC:BC)),"")</f>
        <v/>
      </c>
      <c r="N1096" s="63">
        <f t="shared" si="53"/>
        <v>10500.9</v>
      </c>
    </row>
    <row r="1097" spans="1:14" ht="15" customHeight="1" thickBot="1">
      <c r="A1097" s="11" t="str">
        <f t="shared" si="52"/>
        <v>O365001 6</v>
      </c>
      <c r="B1097" s="3" t="s">
        <v>224</v>
      </c>
      <c r="C1097" s="227"/>
      <c r="D1097" s="229"/>
      <c r="E1097" s="124">
        <v>1162.0999999999999</v>
      </c>
      <c r="F1097" s="125">
        <v>117.41</v>
      </c>
      <c r="G1097" s="124">
        <v>11780.41</v>
      </c>
      <c r="H1097" s="126">
        <v>44342</v>
      </c>
      <c r="J1097" s="32" t="str">
        <f t="shared" si="51"/>
        <v>-</v>
      </c>
      <c r="L1097" s="11" t="str">
        <f>IF(I1097&lt;&gt;"",IF(SUMIF(Planes!BA:BA,'Control de pagos'!A1097,Planes!BC:BC)=0,"",SUMIF(Planes!BA:BA,'Control de pagos'!A1097,Planes!BC:BC)),"")</f>
        <v/>
      </c>
      <c r="N1097" s="63">
        <f t="shared" si="53"/>
        <v>10500.9</v>
      </c>
    </row>
    <row r="1098" spans="1:14" ht="15" customHeight="1" thickBot="1">
      <c r="A1098" s="11" t="str">
        <f t="shared" si="52"/>
        <v>O365001 7</v>
      </c>
      <c r="B1098" s="3" t="s">
        <v>224</v>
      </c>
      <c r="C1098" s="226">
        <v>7</v>
      </c>
      <c r="D1098" s="228">
        <v>10500.9</v>
      </c>
      <c r="E1098" s="124">
        <v>1379.12</v>
      </c>
      <c r="F1098" s="125" t="s">
        <v>100</v>
      </c>
      <c r="G1098" s="124">
        <v>11880.02</v>
      </c>
      <c r="H1098" s="126">
        <v>44363</v>
      </c>
      <c r="I1098" s="43">
        <v>44363</v>
      </c>
      <c r="J1098" s="32">
        <f t="shared" si="51"/>
        <v>44348</v>
      </c>
      <c r="L1098" s="11" t="str">
        <f>IF(I1098&lt;&gt;"",IF(SUMIF(Planes!BA:BA,'Control de pagos'!A1098,Planes!BC:BC)=0,"",SUMIF(Planes!BA:BA,'Control de pagos'!A1098,Planes!BC:BC)),"")</f>
        <v/>
      </c>
      <c r="N1098" s="63">
        <f t="shared" si="53"/>
        <v>10500.9</v>
      </c>
    </row>
    <row r="1099" spans="1:14" ht="15" customHeight="1" thickBot="1">
      <c r="A1099" s="11" t="str">
        <f t="shared" si="52"/>
        <v>O365001 7</v>
      </c>
      <c r="B1099" s="3" t="s">
        <v>224</v>
      </c>
      <c r="C1099" s="227"/>
      <c r="D1099" s="229"/>
      <c r="E1099" s="124">
        <v>1379.12</v>
      </c>
      <c r="F1099" s="125">
        <v>119.59</v>
      </c>
      <c r="G1099" s="124">
        <v>11999.61</v>
      </c>
      <c r="H1099" s="126">
        <v>44373</v>
      </c>
      <c r="J1099" s="32" t="str">
        <f t="shared" si="51"/>
        <v>-</v>
      </c>
      <c r="L1099" s="11" t="str">
        <f>IF(I1099&lt;&gt;"",IF(SUMIF(Planes!BA:BA,'Control de pagos'!A1099,Planes!BC:BC)=0,"",SUMIF(Planes!BA:BA,'Control de pagos'!A1099,Planes!BC:BC)),"")</f>
        <v/>
      </c>
      <c r="N1099" s="63">
        <f t="shared" si="53"/>
        <v>10500.9</v>
      </c>
    </row>
    <row r="1100" spans="1:14" ht="15" customHeight="1" thickBot="1">
      <c r="A1100" s="11" t="str">
        <f t="shared" si="52"/>
        <v>O365001 8</v>
      </c>
      <c r="B1100" s="3" t="s">
        <v>224</v>
      </c>
      <c r="C1100" s="226">
        <v>8</v>
      </c>
      <c r="D1100" s="228">
        <v>10500.9</v>
      </c>
      <c r="E1100" s="124">
        <v>1582.14</v>
      </c>
      <c r="F1100" s="125" t="s">
        <v>100</v>
      </c>
      <c r="G1100" s="124">
        <v>12083.04</v>
      </c>
      <c r="H1100" s="126">
        <v>44393</v>
      </c>
      <c r="J1100" s="32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3">
        <f t="shared" si="53"/>
        <v>10500.9</v>
      </c>
    </row>
    <row r="1101" spans="1:14" ht="15" customHeight="1" thickBot="1">
      <c r="A1101" s="11" t="str">
        <f t="shared" si="52"/>
        <v>O365001 8</v>
      </c>
      <c r="B1101" s="3" t="s">
        <v>224</v>
      </c>
      <c r="C1101" s="227"/>
      <c r="D1101" s="229"/>
      <c r="E1101" s="124">
        <v>1582.14</v>
      </c>
      <c r="F1101" s="125">
        <v>121.64</v>
      </c>
      <c r="G1101" s="124">
        <v>12204.68</v>
      </c>
      <c r="H1101" s="126">
        <v>44403</v>
      </c>
      <c r="I1101" s="43">
        <v>44403</v>
      </c>
      <c r="J1101" s="32">
        <f t="shared" si="51"/>
        <v>44378</v>
      </c>
      <c r="L1101" s="11" t="str">
        <f>IF(I1101&lt;&gt;"",IF(SUMIF(Planes!BA:BA,'Control de pagos'!A1101,Planes!BC:BC)=0,"",SUMIF(Planes!BA:BA,'Control de pagos'!A1101,Planes!BC:BC)),"")</f>
        <v/>
      </c>
      <c r="N1101" s="63">
        <f t="shared" si="53"/>
        <v>10500.9</v>
      </c>
    </row>
    <row r="1102" spans="1:14" ht="15" customHeight="1" thickBot="1">
      <c r="A1102" s="11" t="str">
        <f t="shared" si="52"/>
        <v>O365001 9</v>
      </c>
      <c r="B1102" s="3" t="s">
        <v>224</v>
      </c>
      <c r="C1102" s="226">
        <v>9</v>
      </c>
      <c r="D1102" s="228">
        <v>10500.9</v>
      </c>
      <c r="E1102" s="124">
        <v>1799.15</v>
      </c>
      <c r="F1102" s="125" t="s">
        <v>100</v>
      </c>
      <c r="G1102" s="124">
        <v>12300.05</v>
      </c>
      <c r="H1102" s="126">
        <v>44424</v>
      </c>
      <c r="I1102" s="43">
        <v>44424</v>
      </c>
      <c r="J1102" s="32">
        <f t="shared" si="51"/>
        <v>44409</v>
      </c>
      <c r="L1102" s="11" t="str">
        <f>IF(I1102&lt;&gt;"",IF(SUMIF(Planes!BA:BA,'Control de pagos'!A1102,Planes!BC:BC)=0,"",SUMIF(Planes!BA:BA,'Control de pagos'!A1102,Planes!BC:BC)),"")</f>
        <v/>
      </c>
      <c r="N1102" s="63">
        <f t="shared" si="53"/>
        <v>10500.9</v>
      </c>
    </row>
    <row r="1103" spans="1:14" ht="15" customHeight="1" thickBot="1">
      <c r="A1103" s="11" t="str">
        <f t="shared" si="52"/>
        <v>O365001 9</v>
      </c>
      <c r="B1103" s="3" t="s">
        <v>224</v>
      </c>
      <c r="C1103" s="227"/>
      <c r="D1103" s="229"/>
      <c r="E1103" s="124">
        <v>1799.15</v>
      </c>
      <c r="F1103" s="125">
        <v>123.82</v>
      </c>
      <c r="G1103" s="124">
        <v>12423.87</v>
      </c>
      <c r="H1103" s="126">
        <v>44434</v>
      </c>
      <c r="J1103" s="32" t="str">
        <f t="shared" si="51"/>
        <v>-</v>
      </c>
      <c r="L1103" s="11" t="str">
        <f>IF(I1103&lt;&gt;"",IF(SUMIF(Planes!BA:BA,'Control de pagos'!A1103,Planes!BC:BC)=0,"",SUMIF(Planes!BA:BA,'Control de pagos'!A1103,Planes!BC:BC)),"")</f>
        <v/>
      </c>
      <c r="N1103" s="63">
        <f t="shared" si="53"/>
        <v>10500.9</v>
      </c>
    </row>
    <row r="1104" spans="1:14" ht="15" customHeight="1" thickBot="1">
      <c r="A1104" s="11" t="str">
        <f t="shared" si="52"/>
        <v>O365001 10</v>
      </c>
      <c r="B1104" s="3" t="s">
        <v>224</v>
      </c>
      <c r="C1104" s="226">
        <v>10</v>
      </c>
      <c r="D1104" s="228">
        <v>10500.9</v>
      </c>
      <c r="E1104" s="124">
        <v>2009.17</v>
      </c>
      <c r="F1104" s="125" t="s">
        <v>100</v>
      </c>
      <c r="G1104" s="124">
        <v>12510.07</v>
      </c>
      <c r="H1104" s="126">
        <v>44455</v>
      </c>
      <c r="I1104" s="43">
        <v>44455</v>
      </c>
      <c r="J1104" s="32">
        <f t="shared" si="51"/>
        <v>44440</v>
      </c>
      <c r="L1104" s="11" t="str">
        <f>IF(I1104&lt;&gt;"",IF(SUMIF(Planes!BA:BA,'Control de pagos'!A1104,Planes!BC:BC)=0,"",SUMIF(Planes!BA:BA,'Control de pagos'!A1104,Planes!BC:BC)),"")</f>
        <v/>
      </c>
      <c r="N1104" s="63">
        <f t="shared" si="53"/>
        <v>10500.9</v>
      </c>
    </row>
    <row r="1105" spans="1:14" ht="15" customHeight="1" thickBot="1">
      <c r="A1105" s="11" t="str">
        <f t="shared" si="52"/>
        <v>O365001 10</v>
      </c>
      <c r="B1105" s="3" t="s">
        <v>224</v>
      </c>
      <c r="C1105" s="227"/>
      <c r="D1105" s="229"/>
      <c r="E1105" s="124">
        <v>2009.17</v>
      </c>
      <c r="F1105" s="125">
        <v>125.94</v>
      </c>
      <c r="G1105" s="124">
        <v>12636.01</v>
      </c>
      <c r="H1105" s="126">
        <v>44465</v>
      </c>
      <c r="J1105" s="32" t="str">
        <f t="shared" ref="J1105:J1168" si="54">IF(I1105&lt;&gt;"",I1105-DAY(I1105)+1,IF(A1104=A1105,IF(I1104&lt;&gt;"","-",""),IF(A1105=A1106,IF(I1106&lt;&gt;"","-",""),"")))</f>
        <v>-</v>
      </c>
      <c r="L1105" s="11" t="str">
        <f>IF(I1105&lt;&gt;"",IF(SUMIF(Planes!BA:BA,'Control de pagos'!A1105,Planes!BC:BC)=0,"",SUMIF(Planes!BA:BA,'Control de pagos'!A1105,Planes!BC:BC)),"")</f>
        <v/>
      </c>
      <c r="N1105" s="63">
        <f t="shared" si="53"/>
        <v>10500.9</v>
      </c>
    </row>
    <row r="1106" spans="1:14" ht="15" customHeight="1" thickBot="1">
      <c r="A1106" s="11" t="str">
        <f t="shared" si="52"/>
        <v>O365001 11</v>
      </c>
      <c r="B1106" s="3" t="s">
        <v>224</v>
      </c>
      <c r="C1106" s="226">
        <v>11</v>
      </c>
      <c r="D1106" s="228">
        <v>10500.9</v>
      </c>
      <c r="E1106" s="124">
        <v>2212.19</v>
      </c>
      <c r="F1106" s="125" t="s">
        <v>100</v>
      </c>
      <c r="G1106" s="124">
        <v>12713.09</v>
      </c>
      <c r="H1106" s="126">
        <v>44485</v>
      </c>
      <c r="J1106" s="32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3">
        <f t="shared" si="53"/>
        <v>10500.9</v>
      </c>
    </row>
    <row r="1107" spans="1:14" ht="15" customHeight="1" thickBot="1">
      <c r="A1107" s="11" t="str">
        <f t="shared" si="52"/>
        <v>O365001 11</v>
      </c>
      <c r="B1107" s="3" t="s">
        <v>224</v>
      </c>
      <c r="C1107" s="227"/>
      <c r="D1107" s="229"/>
      <c r="E1107" s="124">
        <v>2212.19</v>
      </c>
      <c r="F1107" s="125">
        <v>127.98</v>
      </c>
      <c r="G1107" s="124">
        <v>12841.07</v>
      </c>
      <c r="H1107" s="126">
        <v>44495</v>
      </c>
      <c r="I1107" s="43">
        <v>44495</v>
      </c>
      <c r="J1107" s="32">
        <f t="shared" si="54"/>
        <v>44470</v>
      </c>
      <c r="L1107" s="11" t="str">
        <f>IF(I1107&lt;&gt;"",IF(SUMIF(Planes!BA:BA,'Control de pagos'!A1107,Planes!BC:BC)=0,"",SUMIF(Planes!BA:BA,'Control de pagos'!A1107,Planes!BC:BC)),"")</f>
        <v/>
      </c>
      <c r="N1107" s="63">
        <f t="shared" si="53"/>
        <v>10500.9</v>
      </c>
    </row>
    <row r="1108" spans="1:14" ht="15" customHeight="1" thickBot="1">
      <c r="A1108" s="11" t="str">
        <f t="shared" si="52"/>
        <v>O365001 12</v>
      </c>
      <c r="B1108" s="3" t="s">
        <v>224</v>
      </c>
      <c r="C1108" s="226">
        <v>12</v>
      </c>
      <c r="D1108" s="228">
        <v>10500.9</v>
      </c>
      <c r="E1108" s="124">
        <v>2429.21</v>
      </c>
      <c r="F1108" s="125" t="s">
        <v>100</v>
      </c>
      <c r="G1108" s="124">
        <v>12930.11</v>
      </c>
      <c r="H1108" s="126">
        <v>44516</v>
      </c>
      <c r="J1108" s="32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3">
        <f t="shared" si="53"/>
        <v>10500.9</v>
      </c>
    </row>
    <row r="1109" spans="1:14" ht="15" customHeight="1" thickBot="1">
      <c r="A1109" s="11" t="str">
        <f t="shared" si="52"/>
        <v>O365001 12</v>
      </c>
      <c r="B1109" s="3" t="s">
        <v>224</v>
      </c>
      <c r="C1109" s="227"/>
      <c r="D1109" s="229"/>
      <c r="E1109" s="124">
        <v>2429.21</v>
      </c>
      <c r="F1109" s="125">
        <v>130.16</v>
      </c>
      <c r="G1109" s="124">
        <v>13060.27</v>
      </c>
      <c r="H1109" s="126">
        <v>44526</v>
      </c>
      <c r="I1109" s="43">
        <v>44526</v>
      </c>
      <c r="J1109" s="32">
        <f t="shared" si="54"/>
        <v>44501</v>
      </c>
      <c r="L1109" s="11" t="str">
        <f>IF(I1109&lt;&gt;"",IF(SUMIF(Planes!BA:BA,'Control de pagos'!A1109,Planes!BC:BC)=0,"",SUMIF(Planes!BA:BA,'Control de pagos'!A1109,Planes!BC:BC)),"")</f>
        <v/>
      </c>
      <c r="N1109" s="63">
        <f t="shared" si="53"/>
        <v>10500.9</v>
      </c>
    </row>
    <row r="1110" spans="1:14" ht="15" customHeight="1" thickBot="1">
      <c r="A1110" s="11" t="str">
        <f t="shared" si="52"/>
        <v>O365001 13</v>
      </c>
      <c r="B1110" s="3" t="s">
        <v>224</v>
      </c>
      <c r="C1110" s="226">
        <v>13</v>
      </c>
      <c r="D1110" s="228">
        <v>10500.9</v>
      </c>
      <c r="E1110" s="124">
        <v>2632.23</v>
      </c>
      <c r="F1110" s="125" t="s">
        <v>100</v>
      </c>
      <c r="G1110" s="124">
        <v>13133.13</v>
      </c>
      <c r="H1110" s="126">
        <v>44546</v>
      </c>
      <c r="J1110" s="32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3">
        <f t="shared" si="53"/>
        <v>10500.9</v>
      </c>
    </row>
    <row r="1111" spans="1:14" ht="15" customHeight="1" thickBot="1">
      <c r="A1111" s="11" t="str">
        <f t="shared" si="52"/>
        <v>O365001 13</v>
      </c>
      <c r="B1111" s="3" t="s">
        <v>224</v>
      </c>
      <c r="C1111" s="227"/>
      <c r="D1111" s="229"/>
      <c r="E1111" s="124">
        <v>2632.23</v>
      </c>
      <c r="F1111" s="125">
        <v>132.19999999999999</v>
      </c>
      <c r="G1111" s="124">
        <v>13265.33</v>
      </c>
      <c r="H1111" s="126">
        <v>44556</v>
      </c>
      <c r="J1111" s="32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3">
        <f t="shared" si="53"/>
        <v>10500.9</v>
      </c>
    </row>
    <row r="1112" spans="1:14" ht="15" customHeight="1" thickBot="1">
      <c r="A1112" s="11" t="str">
        <f t="shared" si="52"/>
        <v>O365001 14</v>
      </c>
      <c r="B1112" s="3" t="s">
        <v>224</v>
      </c>
      <c r="C1112" s="226">
        <v>14</v>
      </c>
      <c r="D1112" s="228">
        <v>10500.9</v>
      </c>
      <c r="E1112" s="124">
        <v>2849.24</v>
      </c>
      <c r="F1112" s="125" t="s">
        <v>100</v>
      </c>
      <c r="G1112" s="124">
        <v>13350.14</v>
      </c>
      <c r="H1112" s="126">
        <v>44577</v>
      </c>
      <c r="J1112" s="32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3">
        <f t="shared" si="53"/>
        <v>10500.9</v>
      </c>
    </row>
    <row r="1113" spans="1:14" ht="15" customHeight="1" thickBot="1">
      <c r="A1113" s="11" t="str">
        <f t="shared" si="52"/>
        <v>O365001 14</v>
      </c>
      <c r="B1113" s="3" t="s">
        <v>224</v>
      </c>
      <c r="C1113" s="227"/>
      <c r="D1113" s="229"/>
      <c r="E1113" s="124">
        <v>2849.24</v>
      </c>
      <c r="F1113" s="125">
        <v>134.4</v>
      </c>
      <c r="G1113" s="124">
        <v>13484.54</v>
      </c>
      <c r="H1113" s="126">
        <v>44587</v>
      </c>
      <c r="J1113" s="32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3">
        <f t="shared" si="53"/>
        <v>10500.9</v>
      </c>
    </row>
    <row r="1114" spans="1:14" ht="15" customHeight="1" thickBot="1">
      <c r="A1114" s="11" t="str">
        <f t="shared" si="52"/>
        <v>O365001 15</v>
      </c>
      <c r="B1114" s="3" t="s">
        <v>224</v>
      </c>
      <c r="C1114" s="226">
        <v>15</v>
      </c>
      <c r="D1114" s="228">
        <v>10500.9</v>
      </c>
      <c r="E1114" s="124">
        <v>3059.26</v>
      </c>
      <c r="F1114" s="125" t="s">
        <v>100</v>
      </c>
      <c r="G1114" s="124">
        <v>13560.16</v>
      </c>
      <c r="H1114" s="126">
        <v>44608</v>
      </c>
      <c r="J1114" s="32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3">
        <f t="shared" si="53"/>
        <v>10500.9</v>
      </c>
    </row>
    <row r="1115" spans="1:14" ht="15" customHeight="1" thickBot="1">
      <c r="A1115" s="11" t="str">
        <f t="shared" si="52"/>
        <v>O365001 15</v>
      </c>
      <c r="B1115" s="3" t="s">
        <v>224</v>
      </c>
      <c r="C1115" s="227"/>
      <c r="D1115" s="229"/>
      <c r="E1115" s="124">
        <v>3059.26</v>
      </c>
      <c r="F1115" s="125">
        <v>136.5</v>
      </c>
      <c r="G1115" s="124">
        <v>13696.66</v>
      </c>
      <c r="H1115" s="126">
        <v>44618</v>
      </c>
      <c r="J1115" s="32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3">
        <f t="shared" si="53"/>
        <v>10500.9</v>
      </c>
    </row>
    <row r="1116" spans="1:14" ht="15" customHeight="1" thickBot="1">
      <c r="A1116" s="11" t="str">
        <f t="shared" si="52"/>
        <v>O365001 16</v>
      </c>
      <c r="B1116" s="3" t="s">
        <v>224</v>
      </c>
      <c r="C1116" s="190">
        <v>16</v>
      </c>
      <c r="D1116" s="202">
        <v>10500.9</v>
      </c>
      <c r="E1116" s="96">
        <v>3262.27</v>
      </c>
      <c r="F1116" s="91" t="s">
        <v>100</v>
      </c>
      <c r="G1116" s="96">
        <v>13763.17</v>
      </c>
      <c r="H1116" s="94">
        <v>44636</v>
      </c>
      <c r="J1116" s="32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3">
        <f t="shared" si="53"/>
        <v>10500.9</v>
      </c>
    </row>
    <row r="1117" spans="1:14" ht="15" customHeight="1" thickBot="1">
      <c r="A1117" s="11" t="str">
        <f t="shared" si="52"/>
        <v>O365001 16</v>
      </c>
      <c r="B1117" s="3" t="s">
        <v>224</v>
      </c>
      <c r="C1117" s="192"/>
      <c r="D1117" s="203"/>
      <c r="E1117" s="96">
        <v>3262.27</v>
      </c>
      <c r="F1117" s="91">
        <v>138.54</v>
      </c>
      <c r="G1117" s="96">
        <v>13901.71</v>
      </c>
      <c r="H1117" s="94">
        <v>44646</v>
      </c>
      <c r="I1117" s="43">
        <v>44646</v>
      </c>
      <c r="J1117" s="32">
        <f t="shared" si="54"/>
        <v>44621</v>
      </c>
      <c r="L1117" s="11" t="str">
        <f>IF(I1117&lt;&gt;"",IF(SUMIF(Planes!BA:BA,'Control de pagos'!A1117,Planes!BC:BC)=0,"",SUMIF(Planes!BA:BA,'Control de pagos'!A1117,Planes!BC:BC)),"")</f>
        <v/>
      </c>
      <c r="N1117" s="63">
        <f t="shared" si="53"/>
        <v>10500.9</v>
      </c>
    </row>
    <row r="1118" spans="1:14" ht="15" customHeight="1" thickBot="1">
      <c r="A1118" s="11" t="str">
        <f t="shared" si="52"/>
        <v>O365001 17</v>
      </c>
      <c r="B1118" s="3" t="s">
        <v>224</v>
      </c>
      <c r="C1118" s="198">
        <v>17</v>
      </c>
      <c r="D1118" s="200">
        <v>10500.9</v>
      </c>
      <c r="E1118" s="96">
        <v>3479.3</v>
      </c>
      <c r="F1118" s="91" t="s">
        <v>100</v>
      </c>
      <c r="G1118" s="96">
        <v>13980.2</v>
      </c>
      <c r="H1118" s="94">
        <v>44667</v>
      </c>
      <c r="J1118" s="32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3">
        <f t="shared" si="53"/>
        <v>10500.9</v>
      </c>
    </row>
    <row r="1119" spans="1:14" ht="15" customHeight="1" thickBot="1">
      <c r="A1119" s="11" t="str">
        <f t="shared" si="52"/>
        <v>O365001 17</v>
      </c>
      <c r="B1119" s="3" t="s">
        <v>224</v>
      </c>
      <c r="C1119" s="199"/>
      <c r="D1119" s="201"/>
      <c r="E1119" s="149">
        <v>4442.58</v>
      </c>
      <c r="F1119" s="150">
        <v>185.3</v>
      </c>
      <c r="G1119" s="149">
        <f>+D1118+E1119+F1119</f>
        <v>15128.779999999999</v>
      </c>
      <c r="H1119" s="151">
        <v>44677</v>
      </c>
      <c r="I1119" s="43">
        <v>44677</v>
      </c>
      <c r="J1119" s="32">
        <f t="shared" si="54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3">
        <f t="shared" si="53"/>
        <v>10500.9</v>
      </c>
    </row>
    <row r="1120" spans="1:14" ht="15" customHeight="1" thickBot="1">
      <c r="A1120" s="11" t="str">
        <f t="shared" si="52"/>
        <v>O365001 18</v>
      </c>
      <c r="B1120" s="3" t="s">
        <v>224</v>
      </c>
      <c r="C1120" s="190">
        <v>18</v>
      </c>
      <c r="D1120" s="202">
        <v>10500.9</v>
      </c>
      <c r="E1120" s="96">
        <v>3682.32</v>
      </c>
      <c r="F1120" s="91" t="s">
        <v>100</v>
      </c>
      <c r="G1120" s="96">
        <v>14183.22</v>
      </c>
      <c r="H1120" s="94">
        <v>44697</v>
      </c>
      <c r="J1120" s="32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3">
        <f t="shared" si="53"/>
        <v>10500.9</v>
      </c>
    </row>
    <row r="1121" spans="1:14" ht="15" customHeight="1" thickBot="1">
      <c r="A1121" s="11" t="str">
        <f t="shared" si="52"/>
        <v>O365001 18</v>
      </c>
      <c r="B1121" s="3" t="s">
        <v>224</v>
      </c>
      <c r="C1121" s="192"/>
      <c r="D1121" s="203"/>
      <c r="E1121" s="96">
        <v>3682.32</v>
      </c>
      <c r="F1121" s="91">
        <v>142.78</v>
      </c>
      <c r="G1121" s="96">
        <v>14326</v>
      </c>
      <c r="H1121" s="94">
        <v>44707</v>
      </c>
      <c r="J1121" s="32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3">
        <f t="shared" si="53"/>
        <v>10500.9</v>
      </c>
    </row>
    <row r="1122" spans="1:14" ht="15" customHeight="1" thickBot="1">
      <c r="A1122" s="11" t="str">
        <f t="shared" si="52"/>
        <v>O365001 19</v>
      </c>
      <c r="B1122" s="3" t="s">
        <v>224</v>
      </c>
      <c r="C1122" s="190">
        <v>19</v>
      </c>
      <c r="D1122" s="202">
        <v>10500.9</v>
      </c>
      <c r="E1122" s="96">
        <v>3899.33</v>
      </c>
      <c r="F1122" s="91" t="s">
        <v>100</v>
      </c>
      <c r="G1122" s="96">
        <v>14400.23</v>
      </c>
      <c r="H1122" s="94">
        <v>44728</v>
      </c>
      <c r="J1122" s="32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3">
        <f t="shared" si="53"/>
        <v>10500.9</v>
      </c>
    </row>
    <row r="1123" spans="1:14" ht="15" customHeight="1" thickBot="1">
      <c r="A1123" s="11" t="str">
        <f t="shared" si="52"/>
        <v>O365001 19</v>
      </c>
      <c r="B1123" s="3" t="s">
        <v>224</v>
      </c>
      <c r="C1123" s="192"/>
      <c r="D1123" s="203"/>
      <c r="E1123" s="96">
        <v>3899.33</v>
      </c>
      <c r="F1123" s="91">
        <v>144.96</v>
      </c>
      <c r="G1123" s="96">
        <v>14545.19</v>
      </c>
      <c r="H1123" s="94">
        <v>44738</v>
      </c>
      <c r="J1123" s="32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3">
        <f t="shared" si="53"/>
        <v>10500.9</v>
      </c>
    </row>
    <row r="1124" spans="1:14" ht="15" customHeight="1" thickBot="1">
      <c r="A1124" s="11" t="str">
        <f t="shared" si="52"/>
        <v>O365001 20</v>
      </c>
      <c r="B1124" s="3" t="s">
        <v>224</v>
      </c>
      <c r="C1124" s="190">
        <v>20</v>
      </c>
      <c r="D1124" s="202">
        <v>10500.9</v>
      </c>
      <c r="E1124" s="96">
        <v>4102.3500000000004</v>
      </c>
      <c r="F1124" s="91" t="s">
        <v>100</v>
      </c>
      <c r="G1124" s="96">
        <v>14603.25</v>
      </c>
      <c r="H1124" s="94">
        <v>44758</v>
      </c>
      <c r="I1124" s="43">
        <v>44758</v>
      </c>
      <c r="J1124" s="32">
        <f t="shared" si="54"/>
        <v>44743</v>
      </c>
      <c r="L1124" s="11" t="str">
        <f>IF(I1124&lt;&gt;"",IF(SUMIF(Planes!BA:BA,'Control de pagos'!A1124,Planes!BC:BC)=0,"",SUMIF(Planes!BA:BA,'Control de pagos'!A1124,Planes!BC:BC)),"")</f>
        <v/>
      </c>
      <c r="N1124" s="63">
        <f t="shared" si="53"/>
        <v>10500.9</v>
      </c>
    </row>
    <row r="1125" spans="1:14" ht="15" customHeight="1" thickBot="1">
      <c r="A1125" s="11" t="str">
        <f t="shared" si="52"/>
        <v>O365001 20</v>
      </c>
      <c r="B1125" s="3" t="s">
        <v>224</v>
      </c>
      <c r="C1125" s="192"/>
      <c r="D1125" s="203"/>
      <c r="E1125" s="96">
        <v>4102.3500000000004</v>
      </c>
      <c r="F1125" s="91">
        <v>147</v>
      </c>
      <c r="G1125" s="96">
        <v>14750.25</v>
      </c>
      <c r="H1125" s="94">
        <v>44768</v>
      </c>
      <c r="J1125" s="32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3">
        <f t="shared" si="53"/>
        <v>10500.9</v>
      </c>
    </row>
    <row r="1126" spans="1:14" ht="15" customHeight="1" thickBot="1">
      <c r="A1126" s="11" t="str">
        <f t="shared" si="52"/>
        <v>O365001 21</v>
      </c>
      <c r="B1126" s="3" t="s">
        <v>224</v>
      </c>
      <c r="C1126" s="190">
        <v>21</v>
      </c>
      <c r="D1126" s="202">
        <v>10500.9</v>
      </c>
      <c r="E1126" s="96">
        <v>4319.37</v>
      </c>
      <c r="F1126" s="91" t="s">
        <v>100</v>
      </c>
      <c r="G1126" s="96">
        <v>14820.27</v>
      </c>
      <c r="H1126" s="94">
        <v>44789</v>
      </c>
      <c r="J1126" s="32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3">
        <f t="shared" si="53"/>
        <v>10500.9</v>
      </c>
    </row>
    <row r="1127" spans="1:14" ht="15" customHeight="1" thickBot="1">
      <c r="A1127" s="11" t="str">
        <f t="shared" si="52"/>
        <v>O365001 21</v>
      </c>
      <c r="B1127" s="3" t="s">
        <v>224</v>
      </c>
      <c r="C1127" s="192"/>
      <c r="D1127" s="203"/>
      <c r="E1127" s="96">
        <v>4319.37</v>
      </c>
      <c r="F1127" s="91">
        <v>149.19</v>
      </c>
      <c r="G1127" s="96">
        <v>14969.46</v>
      </c>
      <c r="H1127" s="94">
        <v>44799</v>
      </c>
      <c r="J1127" s="32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3">
        <f t="shared" si="53"/>
        <v>10500.9</v>
      </c>
    </row>
    <row r="1128" spans="1:14" ht="15" customHeight="1" thickBot="1">
      <c r="A1128" s="11" t="str">
        <f t="shared" si="52"/>
        <v>O365001 22</v>
      </c>
      <c r="B1128" s="3" t="s">
        <v>224</v>
      </c>
      <c r="C1128" s="190">
        <v>22</v>
      </c>
      <c r="D1128" s="202">
        <v>10500.9</v>
      </c>
      <c r="E1128" s="96">
        <v>4529.3900000000003</v>
      </c>
      <c r="F1128" s="91" t="s">
        <v>100</v>
      </c>
      <c r="G1128" s="96">
        <v>15030.29</v>
      </c>
      <c r="H1128" s="94">
        <v>44820</v>
      </c>
      <c r="J1128" s="32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3">
        <f t="shared" si="53"/>
        <v>10500.9</v>
      </c>
    </row>
    <row r="1129" spans="1:14" ht="15" customHeight="1" thickBot="1">
      <c r="A1129" s="11" t="str">
        <f t="shared" si="52"/>
        <v>O365001 22</v>
      </c>
      <c r="B1129" s="3" t="s">
        <v>224</v>
      </c>
      <c r="C1129" s="192"/>
      <c r="D1129" s="203"/>
      <c r="E1129" s="96">
        <v>4529.3900000000003</v>
      </c>
      <c r="F1129" s="91">
        <v>151.30000000000001</v>
      </c>
      <c r="G1129" s="96">
        <v>15181.59</v>
      </c>
      <c r="H1129" s="94">
        <v>44830</v>
      </c>
      <c r="J1129" s="32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3">
        <f t="shared" si="53"/>
        <v>10500.9</v>
      </c>
    </row>
    <row r="1130" spans="1:14" ht="15" customHeight="1" thickBot="1">
      <c r="A1130" s="11" t="str">
        <f t="shared" ref="A1130:A1193" si="55">B1130&amp;" "&amp;IF(C1130="",C1129,C1130)</f>
        <v>O365001 23</v>
      </c>
      <c r="B1130" s="3" t="s">
        <v>224</v>
      </c>
      <c r="C1130" s="190">
        <v>23</v>
      </c>
      <c r="D1130" s="202">
        <v>10500.9</v>
      </c>
      <c r="E1130" s="96">
        <v>4732.41</v>
      </c>
      <c r="F1130" s="91" t="s">
        <v>100</v>
      </c>
      <c r="G1130" s="96">
        <v>15233.31</v>
      </c>
      <c r="H1130" s="94">
        <v>44850</v>
      </c>
      <c r="J1130" s="32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3">
        <f t="shared" si="53"/>
        <v>10500.9</v>
      </c>
    </row>
    <row r="1131" spans="1:14" ht="15" customHeight="1" thickBot="1">
      <c r="A1131" s="11" t="str">
        <f t="shared" si="55"/>
        <v>O365001 23</v>
      </c>
      <c r="B1131" s="3" t="s">
        <v>224</v>
      </c>
      <c r="C1131" s="192"/>
      <c r="D1131" s="203"/>
      <c r="E1131" s="96">
        <v>4732.41</v>
      </c>
      <c r="F1131" s="91">
        <v>153.35</v>
      </c>
      <c r="G1131" s="96">
        <v>15386.66</v>
      </c>
      <c r="H1131" s="94">
        <v>44860</v>
      </c>
      <c r="J1131" s="32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3">
        <f t="shared" si="53"/>
        <v>10500.9</v>
      </c>
    </row>
    <row r="1132" spans="1:14" ht="15" customHeight="1" thickBot="1">
      <c r="A1132" s="11" t="str">
        <f t="shared" si="55"/>
        <v>O365001 24</v>
      </c>
      <c r="B1132" s="3" t="s">
        <v>224</v>
      </c>
      <c r="C1132" s="190">
        <v>24</v>
      </c>
      <c r="D1132" s="202">
        <v>10500.9</v>
      </c>
      <c r="E1132" s="96">
        <v>4949.42</v>
      </c>
      <c r="F1132" s="91" t="s">
        <v>100</v>
      </c>
      <c r="G1132" s="96">
        <v>15450.32</v>
      </c>
      <c r="H1132" s="94">
        <v>44881</v>
      </c>
      <c r="J1132" s="32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3">
        <f t="shared" si="53"/>
        <v>10500.9</v>
      </c>
    </row>
    <row r="1133" spans="1:14" ht="15" customHeight="1" thickBot="1">
      <c r="A1133" s="11" t="str">
        <f t="shared" si="55"/>
        <v>O365001 24</v>
      </c>
      <c r="B1133" s="3" t="s">
        <v>224</v>
      </c>
      <c r="C1133" s="192"/>
      <c r="D1133" s="203"/>
      <c r="E1133" s="96">
        <v>4949.42</v>
      </c>
      <c r="F1133" s="91">
        <v>155.53</v>
      </c>
      <c r="G1133" s="96">
        <v>15605.85</v>
      </c>
      <c r="H1133" s="94">
        <v>44891</v>
      </c>
      <c r="J1133" s="32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3">
        <f t="shared" si="53"/>
        <v>10500.9</v>
      </c>
    </row>
    <row r="1134" spans="1:14" ht="15" customHeight="1" thickBot="1">
      <c r="A1134" s="11" t="str">
        <f t="shared" si="55"/>
        <v>O365001 25</v>
      </c>
      <c r="B1134" s="3" t="s">
        <v>224</v>
      </c>
      <c r="C1134" s="190">
        <v>25</v>
      </c>
      <c r="D1134" s="202">
        <v>10500.9</v>
      </c>
      <c r="E1134" s="96">
        <v>5152.4399999999996</v>
      </c>
      <c r="F1134" s="91" t="s">
        <v>100</v>
      </c>
      <c r="G1134" s="96">
        <v>15653.34</v>
      </c>
      <c r="H1134" s="94">
        <v>44911</v>
      </c>
      <c r="J1134" s="32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3">
        <f t="shared" si="53"/>
        <v>10500.9</v>
      </c>
    </row>
    <row r="1135" spans="1:14" ht="15" customHeight="1" thickBot="1">
      <c r="A1135" s="11" t="str">
        <f t="shared" si="55"/>
        <v>O365001 25</v>
      </c>
      <c r="B1135" s="3" t="s">
        <v>224</v>
      </c>
      <c r="C1135" s="192"/>
      <c r="D1135" s="203"/>
      <c r="E1135" s="96">
        <v>5152.4399999999996</v>
      </c>
      <c r="F1135" s="91">
        <v>157.58000000000001</v>
      </c>
      <c r="G1135" s="96">
        <v>15810.92</v>
      </c>
      <c r="H1135" s="94">
        <v>44921</v>
      </c>
      <c r="J1135" s="32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3">
        <f t="shared" si="53"/>
        <v>10500.9</v>
      </c>
    </row>
    <row r="1136" spans="1:14" ht="15" customHeight="1" thickBot="1">
      <c r="A1136" s="11" t="str">
        <f t="shared" si="55"/>
        <v>O365001 26</v>
      </c>
      <c r="B1136" s="3" t="s">
        <v>224</v>
      </c>
      <c r="C1136" s="190">
        <v>26</v>
      </c>
      <c r="D1136" s="202">
        <v>10500.9</v>
      </c>
      <c r="E1136" s="96">
        <v>5369.46</v>
      </c>
      <c r="F1136" s="91" t="s">
        <v>100</v>
      </c>
      <c r="G1136" s="96">
        <v>15870.36</v>
      </c>
      <c r="H1136" s="94">
        <v>44942</v>
      </c>
      <c r="J1136" s="32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3">
        <f t="shared" si="53"/>
        <v>10500.9</v>
      </c>
    </row>
    <row r="1137" spans="1:14" ht="15" customHeight="1" thickBot="1">
      <c r="A1137" s="11" t="str">
        <f t="shared" si="55"/>
        <v>O365001 26</v>
      </c>
      <c r="B1137" s="3" t="s">
        <v>224</v>
      </c>
      <c r="C1137" s="192"/>
      <c r="D1137" s="203"/>
      <c r="E1137" s="96">
        <v>5369.46</v>
      </c>
      <c r="F1137" s="91">
        <v>159.76</v>
      </c>
      <c r="G1137" s="96">
        <v>16030.12</v>
      </c>
      <c r="H1137" s="94">
        <v>44952</v>
      </c>
      <c r="J1137" s="32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3">
        <f t="shared" si="53"/>
        <v>10500.9</v>
      </c>
    </row>
    <row r="1138" spans="1:14" ht="15" customHeight="1" thickBot="1">
      <c r="A1138" s="11" t="str">
        <f t="shared" si="55"/>
        <v>O365001 27</v>
      </c>
      <c r="B1138" s="3" t="s">
        <v>224</v>
      </c>
      <c r="C1138" s="190">
        <v>27</v>
      </c>
      <c r="D1138" s="202">
        <v>10500.9</v>
      </c>
      <c r="E1138" s="96">
        <v>5579.48</v>
      </c>
      <c r="F1138" s="91" t="s">
        <v>100</v>
      </c>
      <c r="G1138" s="96">
        <v>16080.38</v>
      </c>
      <c r="H1138" s="94">
        <v>44973</v>
      </c>
      <c r="J1138" s="32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3">
        <f t="shared" si="53"/>
        <v>10500.9</v>
      </c>
    </row>
    <row r="1139" spans="1:14" ht="15" customHeight="1" thickBot="1">
      <c r="A1139" s="11" t="str">
        <f t="shared" si="55"/>
        <v>O365001 27</v>
      </c>
      <c r="B1139" s="3" t="s">
        <v>224</v>
      </c>
      <c r="C1139" s="192"/>
      <c r="D1139" s="203"/>
      <c r="E1139" s="96">
        <v>5579.48</v>
      </c>
      <c r="F1139" s="91">
        <v>161.87</v>
      </c>
      <c r="G1139" s="96">
        <v>16242.25</v>
      </c>
      <c r="H1139" s="94">
        <v>44983</v>
      </c>
      <c r="J1139" s="32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3">
        <f t="shared" si="53"/>
        <v>10500.9</v>
      </c>
    </row>
    <row r="1140" spans="1:14" ht="15" customHeight="1" thickBot="1">
      <c r="A1140" s="11" t="str">
        <f t="shared" si="55"/>
        <v>O365001 28</v>
      </c>
      <c r="B1140" s="3" t="s">
        <v>224</v>
      </c>
      <c r="C1140" s="190">
        <v>28</v>
      </c>
      <c r="D1140" s="202">
        <v>10500.9</v>
      </c>
      <c r="E1140" s="96">
        <v>5782.49</v>
      </c>
      <c r="F1140" s="91" t="s">
        <v>100</v>
      </c>
      <c r="G1140" s="96">
        <v>16283.39</v>
      </c>
      <c r="H1140" s="94">
        <v>45001</v>
      </c>
      <c r="J1140" s="32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3">
        <f t="shared" si="53"/>
        <v>10500.9</v>
      </c>
    </row>
    <row r="1141" spans="1:14" ht="15" customHeight="1" thickBot="1">
      <c r="A1141" s="11" t="str">
        <f t="shared" si="55"/>
        <v>O365001 28</v>
      </c>
      <c r="B1141" s="3" t="s">
        <v>224</v>
      </c>
      <c r="C1141" s="192"/>
      <c r="D1141" s="203"/>
      <c r="E1141" s="96">
        <v>5782.49</v>
      </c>
      <c r="F1141" s="91">
        <v>163.92</v>
      </c>
      <c r="G1141" s="96">
        <v>16447.310000000001</v>
      </c>
      <c r="H1141" s="94">
        <v>45011</v>
      </c>
      <c r="J1141" s="32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3">
        <f t="shared" si="53"/>
        <v>10500.9</v>
      </c>
    </row>
    <row r="1142" spans="1:14" ht="15" customHeight="1" thickBot="1">
      <c r="A1142" s="11" t="str">
        <f t="shared" si="55"/>
        <v>O365001 29</v>
      </c>
      <c r="B1142" s="3" t="s">
        <v>224</v>
      </c>
      <c r="C1142" s="190">
        <v>29</v>
      </c>
      <c r="D1142" s="202">
        <v>10500.9</v>
      </c>
      <c r="E1142" s="96">
        <v>5999.51</v>
      </c>
      <c r="F1142" s="91" t="s">
        <v>100</v>
      </c>
      <c r="G1142" s="96">
        <v>16500.41</v>
      </c>
      <c r="H1142" s="94">
        <v>45032</v>
      </c>
      <c r="J1142" s="32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3">
        <f t="shared" si="53"/>
        <v>10500.9</v>
      </c>
    </row>
    <row r="1143" spans="1:14" ht="15" customHeight="1" thickBot="1">
      <c r="A1143" s="11" t="str">
        <f t="shared" si="55"/>
        <v>O365001 29</v>
      </c>
      <c r="B1143" s="3" t="s">
        <v>224</v>
      </c>
      <c r="C1143" s="192"/>
      <c r="D1143" s="203"/>
      <c r="E1143" s="96">
        <v>5999.51</v>
      </c>
      <c r="F1143" s="91">
        <v>166.11</v>
      </c>
      <c r="G1143" s="96">
        <v>16666.52</v>
      </c>
      <c r="H1143" s="94">
        <v>45042</v>
      </c>
      <c r="J1143" s="32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3">
        <f t="shared" si="53"/>
        <v>10500.9</v>
      </c>
    </row>
    <row r="1144" spans="1:14" ht="15" customHeight="1" thickBot="1">
      <c r="A1144" s="11" t="str">
        <f t="shared" si="55"/>
        <v>O365001 30</v>
      </c>
      <c r="B1144" s="3" t="s">
        <v>224</v>
      </c>
      <c r="C1144" s="190">
        <v>30</v>
      </c>
      <c r="D1144" s="202">
        <v>10500.9</v>
      </c>
      <c r="E1144" s="96">
        <v>6202.54</v>
      </c>
      <c r="F1144" s="91" t="s">
        <v>100</v>
      </c>
      <c r="G1144" s="96">
        <v>16703.439999999999</v>
      </c>
      <c r="H1144" s="94">
        <v>45062</v>
      </c>
      <c r="J1144" s="32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3">
        <f t="shared" si="53"/>
        <v>10500.9</v>
      </c>
    </row>
    <row r="1145" spans="1:14" ht="15" customHeight="1" thickBot="1">
      <c r="A1145" s="11" t="str">
        <f t="shared" si="55"/>
        <v>O365001 30</v>
      </c>
      <c r="B1145" s="3" t="s">
        <v>224</v>
      </c>
      <c r="C1145" s="192"/>
      <c r="D1145" s="203"/>
      <c r="E1145" s="96">
        <v>6202.54</v>
      </c>
      <c r="F1145" s="91">
        <v>168.15</v>
      </c>
      <c r="G1145" s="96">
        <v>16871.59</v>
      </c>
      <c r="H1145" s="94">
        <v>45072</v>
      </c>
      <c r="J1145" s="32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3">
        <f t="shared" si="53"/>
        <v>10500.9</v>
      </c>
    </row>
    <row r="1146" spans="1:14" ht="15" customHeight="1" thickBot="1">
      <c r="A1146" s="11" t="str">
        <f t="shared" si="55"/>
        <v>O365001 31</v>
      </c>
      <c r="B1146" s="3" t="s">
        <v>224</v>
      </c>
      <c r="C1146" s="190">
        <v>31</v>
      </c>
      <c r="D1146" s="202">
        <v>10500.9</v>
      </c>
      <c r="E1146" s="96">
        <v>6419.55</v>
      </c>
      <c r="F1146" s="91" t="s">
        <v>100</v>
      </c>
      <c r="G1146" s="96">
        <v>16920.45</v>
      </c>
      <c r="H1146" s="94">
        <v>45093</v>
      </c>
      <c r="J1146" s="32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3">
        <f t="shared" si="53"/>
        <v>10500.9</v>
      </c>
    </row>
    <row r="1147" spans="1:14" ht="15" customHeight="1" thickBot="1">
      <c r="A1147" s="11" t="str">
        <f t="shared" si="55"/>
        <v>O365001 31</v>
      </c>
      <c r="B1147" s="3" t="s">
        <v>224</v>
      </c>
      <c r="C1147" s="192"/>
      <c r="D1147" s="203"/>
      <c r="E1147" s="96">
        <v>6419.55</v>
      </c>
      <c r="F1147" s="91">
        <v>170.33</v>
      </c>
      <c r="G1147" s="96">
        <v>17090.78</v>
      </c>
      <c r="H1147" s="94">
        <v>45103</v>
      </c>
      <c r="J1147" s="32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3">
        <f t="shared" si="53"/>
        <v>10500.9</v>
      </c>
    </row>
    <row r="1148" spans="1:14" ht="15" customHeight="1" thickBot="1">
      <c r="A1148" s="11" t="str">
        <f t="shared" si="55"/>
        <v>O365001 32</v>
      </c>
      <c r="B1148" s="3" t="s">
        <v>224</v>
      </c>
      <c r="C1148" s="190">
        <v>32</v>
      </c>
      <c r="D1148" s="202">
        <v>10500.9</v>
      </c>
      <c r="E1148" s="96">
        <v>6622.57</v>
      </c>
      <c r="F1148" s="91" t="s">
        <v>100</v>
      </c>
      <c r="G1148" s="96">
        <v>17123.47</v>
      </c>
      <c r="H1148" s="94">
        <v>45123</v>
      </c>
      <c r="J1148" s="32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3">
        <f t="shared" si="53"/>
        <v>10500.9</v>
      </c>
    </row>
    <row r="1149" spans="1:14" ht="15" customHeight="1" thickBot="1">
      <c r="A1149" s="11" t="str">
        <f t="shared" si="55"/>
        <v>O365001 32</v>
      </c>
      <c r="B1149" s="3" t="s">
        <v>224</v>
      </c>
      <c r="C1149" s="192"/>
      <c r="D1149" s="203"/>
      <c r="E1149" s="96">
        <v>6622.57</v>
      </c>
      <c r="F1149" s="91">
        <v>172.37</v>
      </c>
      <c r="G1149" s="96">
        <v>17295.84</v>
      </c>
      <c r="H1149" s="94">
        <v>45133</v>
      </c>
      <c r="J1149" s="32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3">
        <f t="shared" si="53"/>
        <v>10500.9</v>
      </c>
    </row>
    <row r="1150" spans="1:14" ht="15" customHeight="1" thickBot="1">
      <c r="A1150" s="11" t="str">
        <f t="shared" si="55"/>
        <v>O365001 33</v>
      </c>
      <c r="B1150" s="3" t="s">
        <v>224</v>
      </c>
      <c r="C1150" s="190">
        <v>33</v>
      </c>
      <c r="D1150" s="202">
        <v>10500.9</v>
      </c>
      <c r="E1150" s="96">
        <v>6839.58</v>
      </c>
      <c r="F1150" s="91" t="s">
        <v>100</v>
      </c>
      <c r="G1150" s="96">
        <v>17340.48</v>
      </c>
      <c r="H1150" s="94">
        <v>45154</v>
      </c>
      <c r="J1150" s="32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3">
        <f t="shared" si="53"/>
        <v>10500.9</v>
      </c>
    </row>
    <row r="1151" spans="1:14" ht="15" customHeight="1" thickBot="1">
      <c r="A1151" s="11" t="str">
        <f t="shared" si="55"/>
        <v>O365001 33</v>
      </c>
      <c r="B1151" s="3" t="s">
        <v>224</v>
      </c>
      <c r="C1151" s="192"/>
      <c r="D1151" s="203"/>
      <c r="E1151" s="96">
        <v>6839.58</v>
      </c>
      <c r="F1151" s="91">
        <v>174.56</v>
      </c>
      <c r="G1151" s="96">
        <v>17515.04</v>
      </c>
      <c r="H1151" s="94">
        <v>45164</v>
      </c>
      <c r="J1151" s="32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3">
        <f t="shared" si="53"/>
        <v>10500.9</v>
      </c>
    </row>
    <row r="1152" spans="1:14" ht="15" customHeight="1" thickBot="1">
      <c r="A1152" s="11" t="str">
        <f t="shared" si="55"/>
        <v>O365001 34</v>
      </c>
      <c r="B1152" s="3" t="s">
        <v>224</v>
      </c>
      <c r="C1152" s="190">
        <v>34</v>
      </c>
      <c r="D1152" s="202">
        <v>10500.9</v>
      </c>
      <c r="E1152" s="96">
        <v>7049.61</v>
      </c>
      <c r="F1152" s="91" t="s">
        <v>100</v>
      </c>
      <c r="G1152" s="96">
        <v>17550.509999999998</v>
      </c>
      <c r="H1152" s="94">
        <v>45185</v>
      </c>
      <c r="J1152" s="32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3">
        <f t="shared" si="53"/>
        <v>10500.9</v>
      </c>
    </row>
    <row r="1153" spans="1:14" ht="15" customHeight="1" thickBot="1">
      <c r="A1153" s="11" t="str">
        <f t="shared" si="55"/>
        <v>O365001 34</v>
      </c>
      <c r="B1153" s="3" t="s">
        <v>224</v>
      </c>
      <c r="C1153" s="192"/>
      <c r="D1153" s="203"/>
      <c r="E1153" s="96">
        <v>7049.61</v>
      </c>
      <c r="F1153" s="91">
        <v>176.67</v>
      </c>
      <c r="G1153" s="96">
        <v>17727.18</v>
      </c>
      <c r="H1153" s="94">
        <v>45195</v>
      </c>
      <c r="J1153" s="32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3">
        <f t="shared" si="53"/>
        <v>10500.9</v>
      </c>
    </row>
    <row r="1154" spans="1:14" ht="15" customHeight="1" thickBot="1">
      <c r="A1154" s="11" t="str">
        <f t="shared" si="55"/>
        <v>O365001 35</v>
      </c>
      <c r="B1154" s="3" t="s">
        <v>224</v>
      </c>
      <c r="C1154" s="190">
        <v>35</v>
      </c>
      <c r="D1154" s="202">
        <v>10500.9</v>
      </c>
      <c r="E1154" s="96">
        <v>7252.62</v>
      </c>
      <c r="F1154" s="91" t="s">
        <v>100</v>
      </c>
      <c r="G1154" s="96">
        <v>17753.52</v>
      </c>
      <c r="H1154" s="94">
        <v>45215</v>
      </c>
      <c r="J1154" s="32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3">
        <f t="shared" si="53"/>
        <v>10500.9</v>
      </c>
    </row>
    <row r="1155" spans="1:14" ht="15" customHeight="1" thickBot="1">
      <c r="A1155" s="11" t="str">
        <f t="shared" si="55"/>
        <v>O365001 35</v>
      </c>
      <c r="B1155" s="3" t="s">
        <v>224</v>
      </c>
      <c r="C1155" s="192"/>
      <c r="D1155" s="203"/>
      <c r="E1155" s="96">
        <v>7252.62</v>
      </c>
      <c r="F1155" s="91">
        <v>178.71</v>
      </c>
      <c r="G1155" s="96">
        <v>17932.23</v>
      </c>
      <c r="H1155" s="94">
        <v>45225</v>
      </c>
      <c r="J1155" s="32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3">
        <f t="shared" si="53"/>
        <v>10500.9</v>
      </c>
    </row>
    <row r="1156" spans="1:14" ht="15" customHeight="1" thickBot="1">
      <c r="A1156" s="11" t="str">
        <f t="shared" si="55"/>
        <v>O365001 36</v>
      </c>
      <c r="B1156" s="3" t="s">
        <v>224</v>
      </c>
      <c r="C1156" s="190">
        <v>36</v>
      </c>
      <c r="D1156" s="202">
        <v>10500.9</v>
      </c>
      <c r="E1156" s="96">
        <v>7469.64</v>
      </c>
      <c r="F1156" s="91" t="s">
        <v>100</v>
      </c>
      <c r="G1156" s="96">
        <v>17970.54</v>
      </c>
      <c r="H1156" s="94">
        <v>45246</v>
      </c>
      <c r="J1156" s="32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3">
        <f t="shared" ref="N1156:N1219" si="56">IF(D1156=0,D1155,D1156)</f>
        <v>10500.9</v>
      </c>
    </row>
    <row r="1157" spans="1:14" ht="15" customHeight="1" thickBot="1">
      <c r="A1157" s="11" t="str">
        <f t="shared" si="55"/>
        <v>O365001 36</v>
      </c>
      <c r="B1157" s="3" t="s">
        <v>224</v>
      </c>
      <c r="C1157" s="192"/>
      <c r="D1157" s="203"/>
      <c r="E1157" s="96">
        <v>7469.64</v>
      </c>
      <c r="F1157" s="91">
        <v>180.91</v>
      </c>
      <c r="G1157" s="96">
        <v>18151.45</v>
      </c>
      <c r="H1157" s="94">
        <v>45256</v>
      </c>
      <c r="J1157" s="32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3">
        <f t="shared" si="56"/>
        <v>10500.9</v>
      </c>
    </row>
    <row r="1158" spans="1:14" ht="15" customHeight="1" thickBot="1">
      <c r="A1158" s="11" t="str">
        <f t="shared" si="55"/>
        <v>O365001 37</v>
      </c>
      <c r="B1158" s="3" t="s">
        <v>224</v>
      </c>
      <c r="C1158" s="190">
        <v>37</v>
      </c>
      <c r="D1158" s="202">
        <v>10500.9</v>
      </c>
      <c r="E1158" s="96">
        <v>7672.66</v>
      </c>
      <c r="F1158" s="91" t="s">
        <v>100</v>
      </c>
      <c r="G1158" s="96">
        <v>18173.560000000001</v>
      </c>
      <c r="H1158" s="94">
        <v>45276</v>
      </c>
      <c r="J1158" s="32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3">
        <f t="shared" si="56"/>
        <v>10500.9</v>
      </c>
    </row>
    <row r="1159" spans="1:14" ht="15" customHeight="1" thickBot="1">
      <c r="A1159" s="11" t="str">
        <f t="shared" si="55"/>
        <v>O365001 37</v>
      </c>
      <c r="B1159" s="3" t="s">
        <v>224</v>
      </c>
      <c r="C1159" s="192"/>
      <c r="D1159" s="203"/>
      <c r="E1159" s="96">
        <v>7672.66</v>
      </c>
      <c r="F1159" s="91">
        <v>182.95</v>
      </c>
      <c r="G1159" s="96">
        <v>18356.509999999998</v>
      </c>
      <c r="H1159" s="94">
        <v>45286</v>
      </c>
      <c r="J1159" s="32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3">
        <f t="shared" si="56"/>
        <v>10500.9</v>
      </c>
    </row>
    <row r="1160" spans="1:14" ht="15" customHeight="1" thickBot="1">
      <c r="A1160" s="11" t="str">
        <f t="shared" si="55"/>
        <v>O365001 38</v>
      </c>
      <c r="B1160" s="3" t="s">
        <v>224</v>
      </c>
      <c r="C1160" s="190">
        <v>38</v>
      </c>
      <c r="D1160" s="202">
        <v>10500.9</v>
      </c>
      <c r="E1160" s="96">
        <v>7889.67</v>
      </c>
      <c r="F1160" s="91" t="s">
        <v>100</v>
      </c>
      <c r="G1160" s="96">
        <v>18390.57</v>
      </c>
      <c r="H1160" s="94">
        <v>45307</v>
      </c>
      <c r="J1160" s="32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3">
        <f t="shared" si="56"/>
        <v>10500.9</v>
      </c>
    </row>
    <row r="1161" spans="1:14" ht="15" customHeight="1" thickBot="1">
      <c r="A1161" s="11" t="str">
        <f t="shared" si="55"/>
        <v>O365001 38</v>
      </c>
      <c r="B1161" s="3" t="s">
        <v>224</v>
      </c>
      <c r="C1161" s="192"/>
      <c r="D1161" s="203"/>
      <c r="E1161" s="96">
        <v>7889.67</v>
      </c>
      <c r="F1161" s="91">
        <v>185.13</v>
      </c>
      <c r="G1161" s="96">
        <v>18575.7</v>
      </c>
      <c r="H1161" s="94">
        <v>45317</v>
      </c>
      <c r="J1161" s="32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3">
        <f t="shared" si="56"/>
        <v>10500.9</v>
      </c>
    </row>
    <row r="1162" spans="1:14" ht="15" customHeight="1" thickBot="1">
      <c r="A1162" s="11" t="str">
        <f t="shared" si="55"/>
        <v>O365001 39</v>
      </c>
      <c r="B1162" s="3" t="s">
        <v>224</v>
      </c>
      <c r="C1162" s="190">
        <v>39</v>
      </c>
      <c r="D1162" s="202">
        <v>10500.9</v>
      </c>
      <c r="E1162" s="96">
        <v>8099.7</v>
      </c>
      <c r="F1162" s="91" t="s">
        <v>100</v>
      </c>
      <c r="G1162" s="96">
        <v>18600.599999999999</v>
      </c>
      <c r="H1162" s="94">
        <v>45338</v>
      </c>
      <c r="J1162" s="32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3">
        <f t="shared" si="56"/>
        <v>10500.9</v>
      </c>
    </row>
    <row r="1163" spans="1:14" ht="15" customHeight="1" thickBot="1">
      <c r="A1163" s="11" t="str">
        <f t="shared" si="55"/>
        <v>O365001 39</v>
      </c>
      <c r="B1163" s="3" t="s">
        <v>224</v>
      </c>
      <c r="C1163" s="192"/>
      <c r="D1163" s="203"/>
      <c r="E1163" s="96">
        <v>8099.7</v>
      </c>
      <c r="F1163" s="91">
        <v>187.25</v>
      </c>
      <c r="G1163" s="96">
        <v>18787.849999999999</v>
      </c>
      <c r="H1163" s="94">
        <v>45348</v>
      </c>
      <c r="J1163" s="32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3">
        <f t="shared" si="56"/>
        <v>10500.9</v>
      </c>
    </row>
    <row r="1164" spans="1:14" ht="15" customHeight="1" thickBot="1">
      <c r="A1164" s="11" t="str">
        <f t="shared" si="55"/>
        <v>O365001 40</v>
      </c>
      <c r="B1164" s="3" t="s">
        <v>224</v>
      </c>
      <c r="C1164" s="190">
        <v>40</v>
      </c>
      <c r="D1164" s="202">
        <v>10500.9</v>
      </c>
      <c r="E1164" s="96">
        <v>8302.7099999999991</v>
      </c>
      <c r="F1164" s="91" t="s">
        <v>100</v>
      </c>
      <c r="G1164" s="96">
        <v>18803.61</v>
      </c>
      <c r="H1164" s="94">
        <v>45367</v>
      </c>
      <c r="J1164" s="32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3">
        <f t="shared" si="56"/>
        <v>10500.9</v>
      </c>
    </row>
    <row r="1165" spans="1:14" ht="15" customHeight="1" thickBot="1">
      <c r="A1165" s="11" t="str">
        <f t="shared" si="55"/>
        <v>O365001 40</v>
      </c>
      <c r="B1165" s="3" t="s">
        <v>224</v>
      </c>
      <c r="C1165" s="192"/>
      <c r="D1165" s="203"/>
      <c r="E1165" s="96">
        <v>8302.7099999999991</v>
      </c>
      <c r="F1165" s="91">
        <v>189.29</v>
      </c>
      <c r="G1165" s="96">
        <v>18992.900000000001</v>
      </c>
      <c r="H1165" s="94">
        <v>45377</v>
      </c>
      <c r="J1165" s="32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3">
        <f t="shared" si="56"/>
        <v>10500.9</v>
      </c>
    </row>
    <row r="1166" spans="1:14" ht="15" customHeight="1" thickBot="1">
      <c r="A1166" s="11" t="str">
        <f t="shared" si="55"/>
        <v>O365001 41</v>
      </c>
      <c r="B1166" s="3" t="s">
        <v>224</v>
      </c>
      <c r="C1166" s="190">
        <v>41</v>
      </c>
      <c r="D1166" s="202">
        <v>10500.9</v>
      </c>
      <c r="E1166" s="96">
        <v>8519.73</v>
      </c>
      <c r="F1166" s="91" t="s">
        <v>100</v>
      </c>
      <c r="G1166" s="96">
        <v>19020.63</v>
      </c>
      <c r="H1166" s="94">
        <v>45398</v>
      </c>
      <c r="J1166" s="32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3">
        <f t="shared" si="56"/>
        <v>10500.9</v>
      </c>
    </row>
    <row r="1167" spans="1:14" ht="15" customHeight="1" thickBot="1">
      <c r="A1167" s="11" t="str">
        <f t="shared" si="55"/>
        <v>O365001 41</v>
      </c>
      <c r="B1167" s="3" t="s">
        <v>224</v>
      </c>
      <c r="C1167" s="192"/>
      <c r="D1167" s="203"/>
      <c r="E1167" s="96">
        <v>8519.73</v>
      </c>
      <c r="F1167" s="91">
        <v>191.48</v>
      </c>
      <c r="G1167" s="96">
        <v>19212.11</v>
      </c>
      <c r="H1167" s="94">
        <v>45408</v>
      </c>
      <c r="J1167" s="32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3">
        <f t="shared" si="56"/>
        <v>10500.9</v>
      </c>
    </row>
    <row r="1168" spans="1:14" ht="15" customHeight="1" thickBot="1">
      <c r="A1168" s="11" t="str">
        <f t="shared" si="55"/>
        <v>O365001 42</v>
      </c>
      <c r="B1168" s="3" t="s">
        <v>224</v>
      </c>
      <c r="C1168" s="190">
        <v>42</v>
      </c>
      <c r="D1168" s="202">
        <v>10500.9</v>
      </c>
      <c r="E1168" s="96">
        <v>8722.75</v>
      </c>
      <c r="F1168" s="91" t="s">
        <v>100</v>
      </c>
      <c r="G1168" s="96">
        <v>19223.650000000001</v>
      </c>
      <c r="H1168" s="94">
        <v>45428</v>
      </c>
      <c r="J1168" s="32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3">
        <f t="shared" si="56"/>
        <v>10500.9</v>
      </c>
    </row>
    <row r="1169" spans="1:14" ht="15" customHeight="1" thickBot="1">
      <c r="A1169" s="11" t="str">
        <f t="shared" si="55"/>
        <v>O365001 42</v>
      </c>
      <c r="B1169" s="3" t="s">
        <v>224</v>
      </c>
      <c r="C1169" s="192"/>
      <c r="D1169" s="203"/>
      <c r="E1169" s="96">
        <v>8722.75</v>
      </c>
      <c r="F1169" s="91">
        <v>193.52</v>
      </c>
      <c r="G1169" s="96">
        <v>19417.169999999998</v>
      </c>
      <c r="H1169" s="94">
        <v>45438</v>
      </c>
      <c r="J1169" s="32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3">
        <f t="shared" si="56"/>
        <v>10500.9</v>
      </c>
    </row>
    <row r="1170" spans="1:14" ht="15" customHeight="1" thickBot="1">
      <c r="A1170" s="11" t="str">
        <f t="shared" si="55"/>
        <v>O365001 43</v>
      </c>
      <c r="B1170" s="3" t="s">
        <v>224</v>
      </c>
      <c r="C1170" s="190">
        <v>43</v>
      </c>
      <c r="D1170" s="202">
        <v>10500.9</v>
      </c>
      <c r="E1170" s="96">
        <v>8939.76</v>
      </c>
      <c r="F1170" s="91" t="s">
        <v>100</v>
      </c>
      <c r="G1170" s="96">
        <v>19440.66</v>
      </c>
      <c r="H1170" s="94">
        <v>45459</v>
      </c>
      <c r="J1170" s="32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3">
        <f t="shared" si="56"/>
        <v>10500.9</v>
      </c>
    </row>
    <row r="1171" spans="1:14" ht="15" customHeight="1" thickBot="1">
      <c r="A1171" s="11" t="str">
        <f t="shared" si="55"/>
        <v>O365001 43</v>
      </c>
      <c r="B1171" s="3" t="s">
        <v>224</v>
      </c>
      <c r="C1171" s="192"/>
      <c r="D1171" s="203"/>
      <c r="E1171" s="96">
        <v>8939.76</v>
      </c>
      <c r="F1171" s="91">
        <v>195.7</v>
      </c>
      <c r="G1171" s="96">
        <v>19636.36</v>
      </c>
      <c r="H1171" s="94">
        <v>45469</v>
      </c>
      <c r="J1171" s="32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3">
        <f t="shared" si="56"/>
        <v>10500.9</v>
      </c>
    </row>
    <row r="1172" spans="1:14" ht="15" customHeight="1" thickBot="1">
      <c r="A1172" s="11" t="str">
        <f t="shared" si="55"/>
        <v>O365001 44</v>
      </c>
      <c r="B1172" s="3" t="s">
        <v>224</v>
      </c>
      <c r="C1172" s="190">
        <v>44</v>
      </c>
      <c r="D1172" s="202">
        <v>10500.9</v>
      </c>
      <c r="E1172" s="96">
        <v>9142.7900000000009</v>
      </c>
      <c r="F1172" s="91" t="s">
        <v>100</v>
      </c>
      <c r="G1172" s="96">
        <v>19643.689999999999</v>
      </c>
      <c r="H1172" s="94">
        <v>45489</v>
      </c>
      <c r="J1172" s="32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3">
        <f t="shared" si="56"/>
        <v>10500.9</v>
      </c>
    </row>
    <row r="1173" spans="1:14" ht="15" customHeight="1" thickBot="1">
      <c r="A1173" s="11" t="str">
        <f t="shared" si="55"/>
        <v>O365001 44</v>
      </c>
      <c r="B1173" s="3" t="s">
        <v>224</v>
      </c>
      <c r="C1173" s="192"/>
      <c r="D1173" s="203"/>
      <c r="E1173" s="96">
        <v>9142.7900000000009</v>
      </c>
      <c r="F1173" s="91">
        <v>197.75</v>
      </c>
      <c r="G1173" s="96">
        <v>19841.439999999999</v>
      </c>
      <c r="H1173" s="94">
        <v>45499</v>
      </c>
      <c r="J1173" s="32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3">
        <f t="shared" si="56"/>
        <v>10500.9</v>
      </c>
    </row>
    <row r="1174" spans="1:14" ht="15" customHeight="1" thickBot="1">
      <c r="A1174" s="11" t="str">
        <f t="shared" si="55"/>
        <v>O365001 45</v>
      </c>
      <c r="B1174" s="3" t="s">
        <v>224</v>
      </c>
      <c r="C1174" s="190">
        <v>45</v>
      </c>
      <c r="D1174" s="202">
        <v>10500.9</v>
      </c>
      <c r="E1174" s="96">
        <v>9359.7999999999993</v>
      </c>
      <c r="F1174" s="91" t="s">
        <v>100</v>
      </c>
      <c r="G1174" s="96">
        <v>19860.7</v>
      </c>
      <c r="H1174" s="94">
        <v>45520</v>
      </c>
      <c r="J1174" s="32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3">
        <f t="shared" si="56"/>
        <v>10500.9</v>
      </c>
    </row>
    <row r="1175" spans="1:14" ht="15" customHeight="1" thickBot="1">
      <c r="A1175" s="11" t="str">
        <f t="shared" si="55"/>
        <v>O365001 45</v>
      </c>
      <c r="B1175" s="3" t="s">
        <v>224</v>
      </c>
      <c r="C1175" s="192"/>
      <c r="D1175" s="203"/>
      <c r="E1175" s="96">
        <v>9359.7999999999993</v>
      </c>
      <c r="F1175" s="91">
        <v>199.93</v>
      </c>
      <c r="G1175" s="96">
        <v>20060.63</v>
      </c>
      <c r="H1175" s="94">
        <v>45530</v>
      </c>
      <c r="J1175" s="32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3">
        <f t="shared" si="56"/>
        <v>10500.9</v>
      </c>
    </row>
    <row r="1176" spans="1:14" ht="15" customHeight="1" thickBot="1">
      <c r="A1176" s="11" t="str">
        <f t="shared" si="55"/>
        <v>O365001 46</v>
      </c>
      <c r="B1176" s="3" t="s">
        <v>224</v>
      </c>
      <c r="C1176" s="190">
        <v>46</v>
      </c>
      <c r="D1176" s="202">
        <v>10500.9</v>
      </c>
      <c r="E1176" s="96">
        <v>9569.82</v>
      </c>
      <c r="F1176" s="91" t="s">
        <v>100</v>
      </c>
      <c r="G1176" s="96">
        <v>20070.72</v>
      </c>
      <c r="H1176" s="94">
        <v>45551</v>
      </c>
      <c r="J1176" s="32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3">
        <f t="shared" si="56"/>
        <v>10500.9</v>
      </c>
    </row>
    <row r="1177" spans="1:14" ht="15" customHeight="1" thickBot="1">
      <c r="A1177" s="11" t="str">
        <f t="shared" si="55"/>
        <v>O365001 46</v>
      </c>
      <c r="B1177" s="3" t="s">
        <v>224</v>
      </c>
      <c r="C1177" s="192"/>
      <c r="D1177" s="203"/>
      <c r="E1177" s="96">
        <v>9569.82</v>
      </c>
      <c r="F1177" s="91">
        <v>202.04</v>
      </c>
      <c r="G1177" s="96">
        <v>20272.759999999998</v>
      </c>
      <c r="H1177" s="94">
        <v>45561</v>
      </c>
      <c r="J1177" s="32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3">
        <f t="shared" si="56"/>
        <v>10500.9</v>
      </c>
    </row>
    <row r="1178" spans="1:14" ht="15" customHeight="1" thickBot="1">
      <c r="A1178" s="11" t="str">
        <f t="shared" si="55"/>
        <v>O365001 47</v>
      </c>
      <c r="B1178" s="3" t="s">
        <v>224</v>
      </c>
      <c r="C1178" s="190">
        <v>47</v>
      </c>
      <c r="D1178" s="202">
        <v>10500.9</v>
      </c>
      <c r="E1178" s="96">
        <v>9772.83</v>
      </c>
      <c r="F1178" s="91" t="s">
        <v>100</v>
      </c>
      <c r="G1178" s="96">
        <v>20273.73</v>
      </c>
      <c r="H1178" s="94">
        <v>45581</v>
      </c>
      <c r="J1178" s="32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3">
        <f t="shared" si="56"/>
        <v>10500.9</v>
      </c>
    </row>
    <row r="1179" spans="1:14" ht="15" customHeight="1" thickBot="1">
      <c r="A1179" s="11" t="str">
        <f t="shared" si="55"/>
        <v>O365001 47</v>
      </c>
      <c r="B1179" s="3" t="s">
        <v>224</v>
      </c>
      <c r="C1179" s="192"/>
      <c r="D1179" s="203"/>
      <c r="E1179" s="96">
        <v>9772.83</v>
      </c>
      <c r="F1179" s="91">
        <v>204.09</v>
      </c>
      <c r="G1179" s="96">
        <v>20477.82</v>
      </c>
      <c r="H1179" s="94">
        <v>45591</v>
      </c>
      <c r="J1179" s="32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3">
        <f t="shared" si="56"/>
        <v>10500.9</v>
      </c>
    </row>
    <row r="1180" spans="1:14" ht="15" customHeight="1" thickBot="1">
      <c r="A1180" s="11" t="str">
        <f t="shared" si="55"/>
        <v>O365001 48</v>
      </c>
      <c r="B1180" s="3" t="s">
        <v>224</v>
      </c>
      <c r="C1180" s="190">
        <v>48</v>
      </c>
      <c r="D1180" s="202">
        <v>10500.9</v>
      </c>
      <c r="E1180" s="96">
        <v>9989.86</v>
      </c>
      <c r="F1180" s="91" t="s">
        <v>100</v>
      </c>
      <c r="G1180" s="96">
        <v>20490.759999999998</v>
      </c>
      <c r="H1180" s="94">
        <v>45612</v>
      </c>
      <c r="J1180" s="32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3">
        <f t="shared" si="56"/>
        <v>10500.9</v>
      </c>
    </row>
    <row r="1181" spans="1:14" ht="15" customHeight="1" thickBot="1">
      <c r="A1181" s="11" t="str">
        <f t="shared" si="55"/>
        <v>O365001 48</v>
      </c>
      <c r="B1181" s="3" t="s">
        <v>224</v>
      </c>
      <c r="C1181" s="192"/>
      <c r="D1181" s="203"/>
      <c r="E1181" s="96">
        <v>9989.86</v>
      </c>
      <c r="F1181" s="91">
        <v>206.28</v>
      </c>
      <c r="G1181" s="96">
        <v>20697.04</v>
      </c>
      <c r="H1181" s="94">
        <v>45622</v>
      </c>
      <c r="J1181" s="32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3">
        <f t="shared" si="56"/>
        <v>10500.9</v>
      </c>
    </row>
    <row r="1182" spans="1:14" ht="15" customHeight="1" thickBot="1">
      <c r="A1182" s="11" t="str">
        <f t="shared" si="55"/>
        <v>O365001 49</v>
      </c>
      <c r="B1182" s="3" t="s">
        <v>224</v>
      </c>
      <c r="C1182" s="190">
        <v>49</v>
      </c>
      <c r="D1182" s="202">
        <v>10500.9</v>
      </c>
      <c r="E1182" s="96">
        <v>10192.879999999999</v>
      </c>
      <c r="F1182" s="91" t="s">
        <v>100</v>
      </c>
      <c r="G1182" s="96">
        <v>20693.78</v>
      </c>
      <c r="H1182" s="94">
        <v>45642</v>
      </c>
      <c r="J1182" s="32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3">
        <f t="shared" si="56"/>
        <v>10500.9</v>
      </c>
    </row>
    <row r="1183" spans="1:14" ht="15" customHeight="1" thickBot="1">
      <c r="A1183" s="11" t="str">
        <f t="shared" si="55"/>
        <v>O365001 49</v>
      </c>
      <c r="B1183" s="3" t="s">
        <v>224</v>
      </c>
      <c r="C1183" s="192"/>
      <c r="D1183" s="203"/>
      <c r="E1183" s="96">
        <v>10192.879999999999</v>
      </c>
      <c r="F1183" s="91">
        <v>208.32</v>
      </c>
      <c r="G1183" s="96">
        <v>20902.099999999999</v>
      </c>
      <c r="H1183" s="94">
        <v>45652</v>
      </c>
      <c r="J1183" s="32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3">
        <f t="shared" si="56"/>
        <v>10500.9</v>
      </c>
    </row>
    <row r="1184" spans="1:14" ht="15" customHeight="1" thickBot="1">
      <c r="A1184" s="11" t="str">
        <f t="shared" si="55"/>
        <v>O365001 50</v>
      </c>
      <c r="B1184" s="3" t="s">
        <v>224</v>
      </c>
      <c r="C1184" s="190">
        <v>50</v>
      </c>
      <c r="D1184" s="202">
        <v>10500.9</v>
      </c>
      <c r="E1184" s="96">
        <v>10409.89</v>
      </c>
      <c r="F1184" s="91" t="s">
        <v>100</v>
      </c>
      <c r="G1184" s="96">
        <v>20910.79</v>
      </c>
      <c r="H1184" s="94">
        <v>45673</v>
      </c>
      <c r="J1184" s="32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3">
        <f t="shared" si="56"/>
        <v>10500.9</v>
      </c>
    </row>
    <row r="1185" spans="1:14" ht="15" customHeight="1" thickBot="1">
      <c r="A1185" s="11" t="str">
        <f t="shared" si="55"/>
        <v>O365001 50</v>
      </c>
      <c r="B1185" s="3" t="s">
        <v>224</v>
      </c>
      <c r="C1185" s="192"/>
      <c r="D1185" s="203"/>
      <c r="E1185" s="96">
        <v>10409.89</v>
      </c>
      <c r="F1185" s="91">
        <v>210.5</v>
      </c>
      <c r="G1185" s="96">
        <v>21121.29</v>
      </c>
      <c r="H1185" s="94">
        <v>45683</v>
      </c>
      <c r="J1185" s="32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3">
        <f t="shared" si="56"/>
        <v>10500.9</v>
      </c>
    </row>
    <row r="1186" spans="1:14" ht="15" customHeight="1" thickBot="1">
      <c r="A1186" s="11" t="str">
        <f t="shared" si="55"/>
        <v>O365001 51</v>
      </c>
      <c r="B1186" s="3" t="s">
        <v>224</v>
      </c>
      <c r="C1186" s="190">
        <v>51</v>
      </c>
      <c r="D1186" s="202">
        <v>10500.9</v>
      </c>
      <c r="E1186" s="96">
        <v>10619.91</v>
      </c>
      <c r="F1186" s="91" t="s">
        <v>100</v>
      </c>
      <c r="G1186" s="96">
        <v>21120.81</v>
      </c>
      <c r="H1186" s="94">
        <v>45704</v>
      </c>
      <c r="J1186" s="32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3">
        <f t="shared" si="56"/>
        <v>10500.9</v>
      </c>
    </row>
    <row r="1187" spans="1:14" ht="15" customHeight="1" thickBot="1">
      <c r="A1187" s="11" t="str">
        <f t="shared" si="55"/>
        <v>O365001 51</v>
      </c>
      <c r="B1187" s="3" t="s">
        <v>224</v>
      </c>
      <c r="C1187" s="192"/>
      <c r="D1187" s="203"/>
      <c r="E1187" s="96">
        <v>10619.91</v>
      </c>
      <c r="F1187" s="91">
        <v>212.62</v>
      </c>
      <c r="G1187" s="96">
        <v>21333.43</v>
      </c>
      <c r="H1187" s="94">
        <v>45714</v>
      </c>
      <c r="J1187" s="32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3">
        <f t="shared" si="56"/>
        <v>10500.9</v>
      </c>
    </row>
    <row r="1188" spans="1:14" ht="15" customHeight="1" thickBot="1">
      <c r="A1188" s="11" t="str">
        <f t="shared" si="55"/>
        <v>O365001 52</v>
      </c>
      <c r="B1188" s="3" t="s">
        <v>224</v>
      </c>
      <c r="C1188" s="190">
        <v>52</v>
      </c>
      <c r="D1188" s="202">
        <v>10500.9</v>
      </c>
      <c r="E1188" s="96">
        <v>10822.92</v>
      </c>
      <c r="F1188" s="91" t="s">
        <v>100</v>
      </c>
      <c r="G1188" s="96">
        <v>21323.82</v>
      </c>
      <c r="H1188" s="94">
        <v>45732</v>
      </c>
      <c r="J1188" s="32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3">
        <f t="shared" si="56"/>
        <v>10500.9</v>
      </c>
    </row>
    <row r="1189" spans="1:14" ht="15" customHeight="1" thickBot="1">
      <c r="A1189" s="11" t="str">
        <f t="shared" si="55"/>
        <v>O365001 52</v>
      </c>
      <c r="B1189" s="3" t="s">
        <v>224</v>
      </c>
      <c r="C1189" s="192"/>
      <c r="D1189" s="203"/>
      <c r="E1189" s="96">
        <v>10822.92</v>
      </c>
      <c r="F1189" s="91">
        <v>214.66</v>
      </c>
      <c r="G1189" s="96">
        <v>21538.48</v>
      </c>
      <c r="H1189" s="94">
        <v>45742</v>
      </c>
      <c r="J1189" s="32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3">
        <f t="shared" si="56"/>
        <v>10500.9</v>
      </c>
    </row>
    <row r="1190" spans="1:14" ht="15" customHeight="1" thickBot="1">
      <c r="A1190" s="11" t="str">
        <f t="shared" si="55"/>
        <v>O365001 53</v>
      </c>
      <c r="B1190" s="3" t="s">
        <v>224</v>
      </c>
      <c r="C1190" s="190">
        <v>53</v>
      </c>
      <c r="D1190" s="202">
        <v>10500.9</v>
      </c>
      <c r="E1190" s="96">
        <v>11039.95</v>
      </c>
      <c r="F1190" s="91" t="s">
        <v>100</v>
      </c>
      <c r="G1190" s="96">
        <v>21540.85</v>
      </c>
      <c r="H1190" s="94">
        <v>45763</v>
      </c>
      <c r="J1190" s="32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3">
        <f t="shared" si="56"/>
        <v>10500.9</v>
      </c>
    </row>
    <row r="1191" spans="1:14" ht="15" customHeight="1" thickBot="1">
      <c r="A1191" s="11" t="str">
        <f t="shared" si="55"/>
        <v>O365001 53</v>
      </c>
      <c r="B1191" s="3" t="s">
        <v>224</v>
      </c>
      <c r="C1191" s="192"/>
      <c r="D1191" s="203"/>
      <c r="E1191" s="96">
        <v>11039.95</v>
      </c>
      <c r="F1191" s="91">
        <v>216.84</v>
      </c>
      <c r="G1191" s="96">
        <v>21757.69</v>
      </c>
      <c r="H1191" s="94">
        <v>45773</v>
      </c>
      <c r="J1191" s="32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3">
        <f t="shared" si="56"/>
        <v>10500.9</v>
      </c>
    </row>
    <row r="1192" spans="1:14" ht="15" customHeight="1" thickBot="1">
      <c r="A1192" s="11" t="str">
        <f t="shared" si="55"/>
        <v>O365001 54</v>
      </c>
      <c r="B1192" s="3" t="s">
        <v>224</v>
      </c>
      <c r="C1192" s="190">
        <v>54</v>
      </c>
      <c r="D1192" s="202">
        <v>10500.9</v>
      </c>
      <c r="E1192" s="96">
        <v>11242.97</v>
      </c>
      <c r="F1192" s="91" t="s">
        <v>100</v>
      </c>
      <c r="G1192" s="96">
        <v>21743.87</v>
      </c>
      <c r="H1192" s="94">
        <v>45793</v>
      </c>
      <c r="J1192" s="32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3">
        <f t="shared" si="56"/>
        <v>10500.9</v>
      </c>
    </row>
    <row r="1193" spans="1:14" ht="15" customHeight="1" thickBot="1">
      <c r="A1193" s="11" t="str">
        <f t="shared" si="55"/>
        <v>O365001 54</v>
      </c>
      <c r="B1193" s="3" t="s">
        <v>224</v>
      </c>
      <c r="C1193" s="192"/>
      <c r="D1193" s="203"/>
      <c r="E1193" s="96">
        <v>11242.97</v>
      </c>
      <c r="F1193" s="91">
        <v>218.89</v>
      </c>
      <c r="G1193" s="96">
        <v>21962.76</v>
      </c>
      <c r="H1193" s="94">
        <v>45803</v>
      </c>
      <c r="J1193" s="32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3">
        <f t="shared" si="56"/>
        <v>10500.9</v>
      </c>
    </row>
    <row r="1194" spans="1:14" ht="15" customHeight="1" thickBot="1">
      <c r="A1194" s="11" t="str">
        <f t="shared" ref="A1194:A1257" si="58">B1194&amp;" "&amp;IF(C1194="",C1193,C1194)</f>
        <v>O365001 55</v>
      </c>
      <c r="B1194" s="3" t="s">
        <v>224</v>
      </c>
      <c r="C1194" s="190">
        <v>55</v>
      </c>
      <c r="D1194" s="202">
        <v>10500.9</v>
      </c>
      <c r="E1194" s="96">
        <v>11459.98</v>
      </c>
      <c r="F1194" s="91" t="s">
        <v>100</v>
      </c>
      <c r="G1194" s="96">
        <v>21960.880000000001</v>
      </c>
      <c r="H1194" s="94">
        <v>45824</v>
      </c>
      <c r="J1194" s="32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3">
        <f t="shared" si="56"/>
        <v>10500.9</v>
      </c>
    </row>
    <row r="1195" spans="1:14" ht="15" customHeight="1" thickBot="1">
      <c r="A1195" s="11" t="str">
        <f t="shared" si="58"/>
        <v>O365001 55</v>
      </c>
      <c r="B1195" s="3" t="s">
        <v>224</v>
      </c>
      <c r="C1195" s="192"/>
      <c r="D1195" s="203"/>
      <c r="E1195" s="96">
        <v>11459.98</v>
      </c>
      <c r="F1195" s="91">
        <v>221.07</v>
      </c>
      <c r="G1195" s="96">
        <v>22181.95</v>
      </c>
      <c r="H1195" s="94">
        <v>45834</v>
      </c>
      <c r="J1195" s="32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3">
        <f t="shared" si="56"/>
        <v>10500.9</v>
      </c>
    </row>
    <row r="1196" spans="1:14" ht="15" customHeight="1" thickBot="1">
      <c r="A1196" s="11" t="str">
        <f t="shared" si="58"/>
        <v>O365001 56</v>
      </c>
      <c r="B1196" s="3" t="s">
        <v>224</v>
      </c>
      <c r="C1196" s="190">
        <v>56</v>
      </c>
      <c r="D1196" s="202">
        <v>10500.9</v>
      </c>
      <c r="E1196" s="96">
        <v>11663</v>
      </c>
      <c r="F1196" s="91" t="s">
        <v>100</v>
      </c>
      <c r="G1196" s="96">
        <v>22163.9</v>
      </c>
      <c r="H1196" s="94">
        <v>45854</v>
      </c>
      <c r="J1196" s="32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3">
        <f t="shared" si="56"/>
        <v>10500.9</v>
      </c>
    </row>
    <row r="1197" spans="1:14" ht="15" customHeight="1" thickBot="1">
      <c r="A1197" s="11" t="str">
        <f t="shared" si="58"/>
        <v>O365001 56</v>
      </c>
      <c r="B1197" s="3" t="s">
        <v>224</v>
      </c>
      <c r="C1197" s="192"/>
      <c r="D1197" s="203"/>
      <c r="E1197" s="96">
        <v>11663</v>
      </c>
      <c r="F1197" s="91">
        <v>223.12</v>
      </c>
      <c r="G1197" s="96">
        <v>22387.02</v>
      </c>
      <c r="H1197" s="94">
        <v>45864</v>
      </c>
      <c r="J1197" s="32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3">
        <f t="shared" si="56"/>
        <v>10500.9</v>
      </c>
    </row>
    <row r="1198" spans="1:14" ht="15" customHeight="1" thickBot="1">
      <c r="A1198" s="11" t="str">
        <f t="shared" si="58"/>
        <v>O365001 57</v>
      </c>
      <c r="B1198" s="3" t="s">
        <v>224</v>
      </c>
      <c r="C1198" s="190">
        <v>57</v>
      </c>
      <c r="D1198" s="202">
        <v>10500.9</v>
      </c>
      <c r="E1198" s="96">
        <v>11880.02</v>
      </c>
      <c r="F1198" s="91" t="s">
        <v>100</v>
      </c>
      <c r="G1198" s="96">
        <v>22380.92</v>
      </c>
      <c r="H1198" s="94">
        <v>45885</v>
      </c>
      <c r="J1198" s="32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3">
        <f t="shared" si="56"/>
        <v>10500.9</v>
      </c>
    </row>
    <row r="1199" spans="1:14" ht="15" customHeight="1" thickBot="1">
      <c r="A1199" s="11" t="str">
        <f t="shared" si="58"/>
        <v>O365001 57</v>
      </c>
      <c r="B1199" s="3" t="s">
        <v>224</v>
      </c>
      <c r="C1199" s="192"/>
      <c r="D1199" s="203"/>
      <c r="E1199" s="96">
        <v>11880.02</v>
      </c>
      <c r="F1199" s="91">
        <v>225.3</v>
      </c>
      <c r="G1199" s="96">
        <v>22606.22</v>
      </c>
      <c r="H1199" s="94">
        <v>45895</v>
      </c>
      <c r="J1199" s="32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3">
        <f t="shared" si="56"/>
        <v>10500.9</v>
      </c>
    </row>
    <row r="1200" spans="1:14" ht="15" customHeight="1" thickBot="1">
      <c r="A1200" s="11" t="str">
        <f t="shared" si="58"/>
        <v>O365001 58</v>
      </c>
      <c r="B1200" s="3" t="s">
        <v>224</v>
      </c>
      <c r="C1200" s="190">
        <v>58</v>
      </c>
      <c r="D1200" s="202">
        <v>10500.9</v>
      </c>
      <c r="E1200" s="96">
        <v>12090.04</v>
      </c>
      <c r="F1200" s="91" t="s">
        <v>100</v>
      </c>
      <c r="G1200" s="96">
        <v>22590.94</v>
      </c>
      <c r="H1200" s="94">
        <v>45916</v>
      </c>
      <c r="J1200" s="32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3">
        <f t="shared" si="56"/>
        <v>10500.9</v>
      </c>
    </row>
    <row r="1201" spans="1:14" ht="15" customHeight="1" thickBot="1">
      <c r="A1201" s="11" t="str">
        <f t="shared" si="58"/>
        <v>O365001 58</v>
      </c>
      <c r="B1201" s="3" t="s">
        <v>224</v>
      </c>
      <c r="C1201" s="192"/>
      <c r="D1201" s="203"/>
      <c r="E1201" s="96">
        <v>12090.04</v>
      </c>
      <c r="F1201" s="91">
        <v>227.41</v>
      </c>
      <c r="G1201" s="96">
        <v>22818.35</v>
      </c>
      <c r="H1201" s="94">
        <v>45926</v>
      </c>
      <c r="J1201" s="32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3">
        <f t="shared" si="56"/>
        <v>10500.9</v>
      </c>
    </row>
    <row r="1202" spans="1:14" ht="15" customHeight="1" thickBot="1">
      <c r="A1202" s="11" t="str">
        <f t="shared" si="58"/>
        <v>O365001 59</v>
      </c>
      <c r="B1202" s="3" t="s">
        <v>224</v>
      </c>
      <c r="C1202" s="190">
        <v>59</v>
      </c>
      <c r="D1202" s="202">
        <v>10500.9</v>
      </c>
      <c r="E1202" s="96">
        <v>12293.05</v>
      </c>
      <c r="F1202" s="91" t="s">
        <v>100</v>
      </c>
      <c r="G1202" s="96">
        <v>22793.95</v>
      </c>
      <c r="H1202" s="94">
        <v>45946</v>
      </c>
      <c r="J1202" s="32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3">
        <f t="shared" si="56"/>
        <v>10500.9</v>
      </c>
    </row>
    <row r="1203" spans="1:14" ht="15" customHeight="1" thickBot="1">
      <c r="A1203" s="11" t="str">
        <f t="shared" si="58"/>
        <v>O365001 59</v>
      </c>
      <c r="B1203" s="3" t="s">
        <v>224</v>
      </c>
      <c r="C1203" s="192"/>
      <c r="D1203" s="203"/>
      <c r="E1203" s="96">
        <v>12293.05</v>
      </c>
      <c r="F1203" s="91">
        <v>229.46</v>
      </c>
      <c r="G1203" s="96">
        <v>23023.41</v>
      </c>
      <c r="H1203" s="94">
        <v>45956</v>
      </c>
      <c r="J1203" s="32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3">
        <f t="shared" si="56"/>
        <v>10500.9</v>
      </c>
    </row>
    <row r="1204" spans="1:14" ht="15" customHeight="1" thickBot="1">
      <c r="A1204" s="11" t="str">
        <f t="shared" si="58"/>
        <v>O365001 60</v>
      </c>
      <c r="B1204" s="3" t="s">
        <v>224</v>
      </c>
      <c r="C1204" s="190">
        <v>60</v>
      </c>
      <c r="D1204" s="202">
        <v>10500.9</v>
      </c>
      <c r="E1204" s="96">
        <v>12510.07</v>
      </c>
      <c r="F1204" s="91" t="s">
        <v>100</v>
      </c>
      <c r="G1204" s="96">
        <v>23010.97</v>
      </c>
      <c r="H1204" s="94">
        <v>45977</v>
      </c>
      <c r="J1204" s="32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3">
        <f t="shared" si="56"/>
        <v>10500.9</v>
      </c>
    </row>
    <row r="1205" spans="1:14" ht="15" customHeight="1" thickBot="1">
      <c r="A1205" s="11" t="str">
        <f t="shared" si="58"/>
        <v>O365001 60</v>
      </c>
      <c r="B1205" s="3" t="s">
        <v>224</v>
      </c>
      <c r="C1205" s="192"/>
      <c r="D1205" s="203"/>
      <c r="E1205" s="96">
        <v>12510.07</v>
      </c>
      <c r="F1205" s="91">
        <v>231.65</v>
      </c>
      <c r="G1205" s="96">
        <v>23242.62</v>
      </c>
      <c r="H1205" s="94">
        <v>45987</v>
      </c>
      <c r="J1205" s="32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3">
        <f t="shared" si="56"/>
        <v>10500.9</v>
      </c>
    </row>
    <row r="1206" spans="1:14" ht="15" customHeight="1" thickBot="1">
      <c r="A1206" s="11" t="str">
        <f t="shared" si="58"/>
        <v>O365001 61</v>
      </c>
      <c r="B1206" s="3" t="s">
        <v>224</v>
      </c>
      <c r="C1206" s="190">
        <v>61</v>
      </c>
      <c r="D1206" s="202">
        <v>10500.9</v>
      </c>
      <c r="E1206" s="96">
        <v>12713.09</v>
      </c>
      <c r="F1206" s="91" t="s">
        <v>100</v>
      </c>
      <c r="G1206" s="96">
        <v>23213.99</v>
      </c>
      <c r="H1206" s="94">
        <v>46007</v>
      </c>
      <c r="J1206" s="32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3">
        <f t="shared" si="56"/>
        <v>10500.9</v>
      </c>
    </row>
    <row r="1207" spans="1:14" ht="15" customHeight="1" thickBot="1">
      <c r="A1207" s="11" t="str">
        <f t="shared" si="58"/>
        <v>O365001 61</v>
      </c>
      <c r="B1207" s="3" t="s">
        <v>224</v>
      </c>
      <c r="C1207" s="192"/>
      <c r="D1207" s="203"/>
      <c r="E1207" s="96">
        <v>12713.09</v>
      </c>
      <c r="F1207" s="91">
        <v>233.69</v>
      </c>
      <c r="G1207" s="96">
        <v>23447.68</v>
      </c>
      <c r="H1207" s="94">
        <v>46017</v>
      </c>
      <c r="J1207" s="32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3">
        <f t="shared" si="56"/>
        <v>10500.9</v>
      </c>
    </row>
    <row r="1208" spans="1:14" ht="15" customHeight="1" thickBot="1">
      <c r="A1208" s="11" t="str">
        <f t="shared" si="58"/>
        <v>O365001 62</v>
      </c>
      <c r="B1208" s="3" t="s">
        <v>224</v>
      </c>
      <c r="C1208" s="190">
        <v>62</v>
      </c>
      <c r="D1208" s="202">
        <v>10500.9</v>
      </c>
      <c r="E1208" s="96">
        <v>12930.11</v>
      </c>
      <c r="F1208" s="91" t="s">
        <v>100</v>
      </c>
      <c r="G1208" s="96">
        <v>23431.01</v>
      </c>
      <c r="H1208" s="94">
        <v>46038</v>
      </c>
      <c r="J1208" s="32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3">
        <f t="shared" si="56"/>
        <v>10500.9</v>
      </c>
    </row>
    <row r="1209" spans="1:14" ht="15" customHeight="1" thickBot="1">
      <c r="A1209" s="11" t="str">
        <f t="shared" si="58"/>
        <v>O365001 62</v>
      </c>
      <c r="B1209" s="3" t="s">
        <v>224</v>
      </c>
      <c r="C1209" s="192"/>
      <c r="D1209" s="203"/>
      <c r="E1209" s="96">
        <v>12930.11</v>
      </c>
      <c r="F1209" s="91">
        <v>235.87</v>
      </c>
      <c r="G1209" s="96">
        <v>23666.880000000001</v>
      </c>
      <c r="H1209" s="94">
        <v>46048</v>
      </c>
      <c r="J1209" s="32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3">
        <f t="shared" si="56"/>
        <v>10500.9</v>
      </c>
    </row>
    <row r="1210" spans="1:14" ht="15" customHeight="1" thickBot="1">
      <c r="A1210" s="11" t="str">
        <f t="shared" si="58"/>
        <v>O365001 63</v>
      </c>
      <c r="B1210" s="3" t="s">
        <v>224</v>
      </c>
      <c r="C1210" s="190">
        <v>63</v>
      </c>
      <c r="D1210" s="202">
        <v>10500.9</v>
      </c>
      <c r="E1210" s="96">
        <v>13140.13</v>
      </c>
      <c r="F1210" s="91" t="s">
        <v>100</v>
      </c>
      <c r="G1210" s="96">
        <v>23641.03</v>
      </c>
      <c r="H1210" s="94">
        <v>46069</v>
      </c>
      <c r="J1210" s="32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3">
        <f t="shared" si="56"/>
        <v>10500.9</v>
      </c>
    </row>
    <row r="1211" spans="1:14" ht="15" customHeight="1" thickBot="1">
      <c r="A1211" s="11" t="str">
        <f t="shared" si="58"/>
        <v>O365001 63</v>
      </c>
      <c r="B1211" s="3" t="s">
        <v>224</v>
      </c>
      <c r="C1211" s="192"/>
      <c r="D1211" s="203"/>
      <c r="E1211" s="96">
        <v>13140.13</v>
      </c>
      <c r="F1211" s="91">
        <v>237.99</v>
      </c>
      <c r="G1211" s="96">
        <v>23879.02</v>
      </c>
      <c r="H1211" s="94">
        <v>46079</v>
      </c>
      <c r="J1211" s="32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3">
        <f t="shared" si="56"/>
        <v>10500.9</v>
      </c>
    </row>
    <row r="1212" spans="1:14" ht="15" customHeight="1" thickBot="1">
      <c r="A1212" s="11" t="str">
        <f t="shared" si="58"/>
        <v>O365001 64</v>
      </c>
      <c r="B1212" s="3" t="s">
        <v>224</v>
      </c>
      <c r="C1212" s="190">
        <v>64</v>
      </c>
      <c r="D1212" s="202">
        <v>10500.9</v>
      </c>
      <c r="E1212" s="96">
        <v>13343.14</v>
      </c>
      <c r="F1212" s="91" t="s">
        <v>100</v>
      </c>
      <c r="G1212" s="96">
        <v>23844.04</v>
      </c>
      <c r="H1212" s="94">
        <v>46097</v>
      </c>
      <c r="J1212" s="32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3">
        <f t="shared" si="56"/>
        <v>10500.9</v>
      </c>
    </row>
    <row r="1213" spans="1:14" ht="15" customHeight="1" thickBot="1">
      <c r="A1213" s="11" t="str">
        <f t="shared" si="58"/>
        <v>O365001 64</v>
      </c>
      <c r="B1213" s="3" t="s">
        <v>224</v>
      </c>
      <c r="C1213" s="192"/>
      <c r="D1213" s="203"/>
      <c r="E1213" s="96">
        <v>13343.14</v>
      </c>
      <c r="F1213" s="91">
        <v>240.03</v>
      </c>
      <c r="G1213" s="96">
        <v>24084.07</v>
      </c>
      <c r="H1213" s="94">
        <v>46107</v>
      </c>
      <c r="J1213" s="32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3">
        <f t="shared" si="56"/>
        <v>10500.9</v>
      </c>
    </row>
    <row r="1214" spans="1:14" ht="15" customHeight="1" thickBot="1">
      <c r="A1214" s="11" t="str">
        <f t="shared" si="58"/>
        <v>O365001 65</v>
      </c>
      <c r="B1214" s="3" t="s">
        <v>224</v>
      </c>
      <c r="C1214" s="190">
        <v>65</v>
      </c>
      <c r="D1214" s="202">
        <v>10500.9</v>
      </c>
      <c r="E1214" s="96">
        <v>13560.16</v>
      </c>
      <c r="F1214" s="91" t="s">
        <v>100</v>
      </c>
      <c r="G1214" s="96">
        <v>24061.06</v>
      </c>
      <c r="H1214" s="94">
        <v>46128</v>
      </c>
      <c r="J1214" s="32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3">
        <f t="shared" si="56"/>
        <v>10500.9</v>
      </c>
    </row>
    <row r="1215" spans="1:14" ht="15" customHeight="1" thickBot="1">
      <c r="A1215" s="11" t="str">
        <f t="shared" si="58"/>
        <v>O365001 65</v>
      </c>
      <c r="B1215" s="3" t="s">
        <v>224</v>
      </c>
      <c r="C1215" s="192"/>
      <c r="D1215" s="203"/>
      <c r="E1215" s="96">
        <v>13560.16</v>
      </c>
      <c r="F1215" s="91">
        <v>242.21</v>
      </c>
      <c r="G1215" s="96">
        <v>24303.27</v>
      </c>
      <c r="H1215" s="94">
        <v>46138</v>
      </c>
      <c r="J1215" s="32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3">
        <f t="shared" si="56"/>
        <v>10500.9</v>
      </c>
    </row>
    <row r="1216" spans="1:14" ht="15" customHeight="1" thickBot="1">
      <c r="A1216" s="11" t="str">
        <f t="shared" si="58"/>
        <v>O365001 66</v>
      </c>
      <c r="B1216" s="3" t="s">
        <v>224</v>
      </c>
      <c r="C1216" s="190">
        <v>66</v>
      </c>
      <c r="D1216" s="202">
        <v>10500.9</v>
      </c>
      <c r="E1216" s="96">
        <v>13763.17</v>
      </c>
      <c r="F1216" s="91" t="s">
        <v>100</v>
      </c>
      <c r="G1216" s="96">
        <v>24264.07</v>
      </c>
      <c r="H1216" s="94">
        <v>46158</v>
      </c>
      <c r="J1216" s="32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3">
        <f t="shared" si="56"/>
        <v>10500.9</v>
      </c>
    </row>
    <row r="1217" spans="1:14" ht="15" customHeight="1" thickBot="1">
      <c r="A1217" s="11" t="str">
        <f t="shared" si="58"/>
        <v>O365001 66</v>
      </c>
      <c r="B1217" s="3" t="s">
        <v>224</v>
      </c>
      <c r="C1217" s="192"/>
      <c r="D1217" s="203"/>
      <c r="E1217" s="96">
        <v>13763.17</v>
      </c>
      <c r="F1217" s="91">
        <v>244.25</v>
      </c>
      <c r="G1217" s="96">
        <v>24508.32</v>
      </c>
      <c r="H1217" s="94">
        <v>46168</v>
      </c>
      <c r="J1217" s="32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3">
        <f t="shared" si="56"/>
        <v>10500.9</v>
      </c>
    </row>
    <row r="1218" spans="1:14" ht="15" customHeight="1" thickBot="1">
      <c r="A1218" s="11" t="str">
        <f t="shared" si="58"/>
        <v>O365001 67</v>
      </c>
      <c r="B1218" s="3" t="s">
        <v>224</v>
      </c>
      <c r="C1218" s="190">
        <v>67</v>
      </c>
      <c r="D1218" s="202">
        <v>10500.9</v>
      </c>
      <c r="E1218" s="96">
        <v>13980.2</v>
      </c>
      <c r="F1218" s="91" t="s">
        <v>100</v>
      </c>
      <c r="G1218" s="96">
        <v>24481.1</v>
      </c>
      <c r="H1218" s="94">
        <v>46189</v>
      </c>
      <c r="J1218" s="32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3">
        <f t="shared" si="56"/>
        <v>10500.9</v>
      </c>
    </row>
    <row r="1219" spans="1:14" ht="15" customHeight="1" thickBot="1">
      <c r="A1219" s="11" t="str">
        <f t="shared" si="58"/>
        <v>O365001 67</v>
      </c>
      <c r="B1219" s="3" t="s">
        <v>224</v>
      </c>
      <c r="C1219" s="192"/>
      <c r="D1219" s="203"/>
      <c r="E1219" s="96">
        <v>13980.2</v>
      </c>
      <c r="F1219" s="91">
        <v>246.45</v>
      </c>
      <c r="G1219" s="96">
        <v>24727.55</v>
      </c>
      <c r="H1219" s="94">
        <v>46199</v>
      </c>
      <c r="J1219" s="32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3">
        <f t="shared" si="56"/>
        <v>10500.9</v>
      </c>
    </row>
    <row r="1220" spans="1:14" ht="15" customHeight="1" thickBot="1">
      <c r="A1220" s="11" t="str">
        <f t="shared" si="58"/>
        <v>O365001 68</v>
      </c>
      <c r="B1220" s="3" t="s">
        <v>224</v>
      </c>
      <c r="C1220" s="190">
        <v>68</v>
      </c>
      <c r="D1220" s="202">
        <v>10500.9</v>
      </c>
      <c r="E1220" s="96">
        <v>14183.22</v>
      </c>
      <c r="F1220" s="91" t="s">
        <v>100</v>
      </c>
      <c r="G1220" s="96">
        <v>24684.12</v>
      </c>
      <c r="H1220" s="94">
        <v>46219</v>
      </c>
      <c r="J1220" s="32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3">
        <f t="shared" ref="N1220:N1283" si="59">IF(D1220=0,D1219,D1220)</f>
        <v>10500.9</v>
      </c>
    </row>
    <row r="1221" spans="1:14" ht="15" customHeight="1" thickBot="1">
      <c r="A1221" s="11" t="str">
        <f t="shared" si="58"/>
        <v>O365001 68</v>
      </c>
      <c r="B1221" s="3" t="s">
        <v>224</v>
      </c>
      <c r="C1221" s="192"/>
      <c r="D1221" s="203"/>
      <c r="E1221" s="96">
        <v>14183.22</v>
      </c>
      <c r="F1221" s="91">
        <v>248.49</v>
      </c>
      <c r="G1221" s="96">
        <v>24932.61</v>
      </c>
      <c r="H1221" s="94">
        <v>46229</v>
      </c>
      <c r="J1221" s="32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3">
        <f t="shared" si="59"/>
        <v>10500.9</v>
      </c>
    </row>
    <row r="1222" spans="1:14" ht="15" customHeight="1" thickBot="1">
      <c r="A1222" s="11" t="str">
        <f t="shared" si="58"/>
        <v>O365001 69</v>
      </c>
      <c r="B1222" s="3" t="s">
        <v>224</v>
      </c>
      <c r="C1222" s="190">
        <v>69</v>
      </c>
      <c r="D1222" s="202">
        <v>10500.9</v>
      </c>
      <c r="E1222" s="96">
        <v>14400.23</v>
      </c>
      <c r="F1222" s="91" t="s">
        <v>100</v>
      </c>
      <c r="G1222" s="96">
        <v>24901.13</v>
      </c>
      <c r="H1222" s="94">
        <v>46250</v>
      </c>
      <c r="J1222" s="32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3">
        <f t="shared" si="59"/>
        <v>10500.9</v>
      </c>
    </row>
    <row r="1223" spans="1:14" ht="15" customHeight="1" thickBot="1">
      <c r="A1223" s="11" t="str">
        <f t="shared" si="58"/>
        <v>O365001 69</v>
      </c>
      <c r="B1223" s="3" t="s">
        <v>224</v>
      </c>
      <c r="C1223" s="192"/>
      <c r="D1223" s="203"/>
      <c r="E1223" s="96">
        <v>14400.23</v>
      </c>
      <c r="F1223" s="91">
        <v>250.67</v>
      </c>
      <c r="G1223" s="96">
        <v>25151.8</v>
      </c>
      <c r="H1223" s="94">
        <v>46260</v>
      </c>
      <c r="J1223" s="32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3">
        <f t="shared" si="59"/>
        <v>10500.9</v>
      </c>
    </row>
    <row r="1224" spans="1:14" ht="15" customHeight="1" thickBot="1">
      <c r="A1224" s="11" t="str">
        <f t="shared" si="58"/>
        <v>O365001 70</v>
      </c>
      <c r="B1224" s="3" t="s">
        <v>224</v>
      </c>
      <c r="C1224" s="190">
        <v>70</v>
      </c>
      <c r="D1224" s="202">
        <v>10500.9</v>
      </c>
      <c r="E1224" s="96">
        <v>14610.25</v>
      </c>
      <c r="F1224" s="91" t="s">
        <v>100</v>
      </c>
      <c r="G1224" s="96">
        <v>25111.15</v>
      </c>
      <c r="H1224" s="94">
        <v>46281</v>
      </c>
      <c r="J1224" s="32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3">
        <f t="shared" si="59"/>
        <v>10500.9</v>
      </c>
    </row>
    <row r="1225" spans="1:14" ht="15" customHeight="1" thickBot="1">
      <c r="A1225" s="11" t="str">
        <f t="shared" si="58"/>
        <v>O365001 70</v>
      </c>
      <c r="B1225" s="3" t="s">
        <v>224</v>
      </c>
      <c r="C1225" s="192"/>
      <c r="D1225" s="203"/>
      <c r="E1225" s="96">
        <v>14610.25</v>
      </c>
      <c r="F1225" s="91">
        <v>252.79</v>
      </c>
      <c r="G1225" s="96">
        <v>25363.94</v>
      </c>
      <c r="H1225" s="94">
        <v>46291</v>
      </c>
      <c r="J1225" s="32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3">
        <f t="shared" si="59"/>
        <v>10500.9</v>
      </c>
    </row>
    <row r="1226" spans="1:14" ht="15" customHeight="1" thickBot="1">
      <c r="A1226" s="11" t="str">
        <f t="shared" si="58"/>
        <v>O365001 71</v>
      </c>
      <c r="B1226" s="3" t="s">
        <v>224</v>
      </c>
      <c r="C1226" s="190">
        <v>71</v>
      </c>
      <c r="D1226" s="202">
        <v>10500.9</v>
      </c>
      <c r="E1226" s="96">
        <v>14813.27</v>
      </c>
      <c r="F1226" s="91" t="s">
        <v>100</v>
      </c>
      <c r="G1226" s="96">
        <v>25314.17</v>
      </c>
      <c r="H1226" s="94">
        <v>46311</v>
      </c>
      <c r="J1226" s="32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3">
        <f t="shared" si="59"/>
        <v>10500.9</v>
      </c>
    </row>
    <row r="1227" spans="1:14" ht="15" customHeight="1" thickBot="1">
      <c r="A1227" s="11" t="str">
        <f t="shared" si="58"/>
        <v>O365001 71</v>
      </c>
      <c r="B1227" s="3" t="s">
        <v>224</v>
      </c>
      <c r="C1227" s="192"/>
      <c r="D1227" s="203"/>
      <c r="E1227" s="96">
        <v>14813.27</v>
      </c>
      <c r="F1227" s="91">
        <v>254.83</v>
      </c>
      <c r="G1227" s="96">
        <v>25569</v>
      </c>
      <c r="H1227" s="94">
        <v>46321</v>
      </c>
      <c r="J1227" s="32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3">
        <f t="shared" si="59"/>
        <v>10500.9</v>
      </c>
    </row>
    <row r="1228" spans="1:14" ht="15" customHeight="1" thickBot="1">
      <c r="A1228" s="11" t="str">
        <f t="shared" si="58"/>
        <v>O365001 72</v>
      </c>
      <c r="B1228" s="3" t="s">
        <v>224</v>
      </c>
      <c r="C1228" s="190">
        <v>72</v>
      </c>
      <c r="D1228" s="202">
        <v>10500.9</v>
      </c>
      <c r="E1228" s="96">
        <v>15030.29</v>
      </c>
      <c r="F1228" s="91" t="s">
        <v>100</v>
      </c>
      <c r="G1228" s="96">
        <v>25531.19</v>
      </c>
      <c r="H1228" s="94">
        <v>46342</v>
      </c>
      <c r="J1228" s="32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3">
        <f t="shared" si="59"/>
        <v>10500.9</v>
      </c>
    </row>
    <row r="1229" spans="1:14" ht="15" customHeight="1" thickBot="1">
      <c r="A1229" s="11" t="str">
        <f t="shared" si="58"/>
        <v>O365001 72</v>
      </c>
      <c r="B1229" s="3" t="s">
        <v>224</v>
      </c>
      <c r="C1229" s="192"/>
      <c r="D1229" s="203"/>
      <c r="E1229" s="96">
        <v>15030.29</v>
      </c>
      <c r="F1229" s="91">
        <v>257.01</v>
      </c>
      <c r="G1229" s="96">
        <v>25788.2</v>
      </c>
      <c r="H1229" s="94">
        <v>46352</v>
      </c>
      <c r="J1229" s="32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3">
        <f t="shared" si="59"/>
        <v>10500.9</v>
      </c>
    </row>
    <row r="1230" spans="1:14" ht="15" customHeight="1" thickBot="1">
      <c r="A1230" s="11" t="str">
        <f t="shared" si="58"/>
        <v>O365001 73</v>
      </c>
      <c r="B1230" s="3" t="s">
        <v>224</v>
      </c>
      <c r="C1230" s="190">
        <v>73</v>
      </c>
      <c r="D1230" s="202">
        <v>10500.9</v>
      </c>
      <c r="E1230" s="96">
        <v>15233.31</v>
      </c>
      <c r="F1230" s="91" t="s">
        <v>100</v>
      </c>
      <c r="G1230" s="96">
        <v>25734.21</v>
      </c>
      <c r="H1230" s="94">
        <v>46372</v>
      </c>
      <c r="J1230" s="32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3">
        <f t="shared" si="59"/>
        <v>10500.9</v>
      </c>
    </row>
    <row r="1231" spans="1:14" ht="15" customHeight="1" thickBot="1">
      <c r="A1231" s="11" t="str">
        <f t="shared" si="58"/>
        <v>O365001 73</v>
      </c>
      <c r="B1231" s="3" t="s">
        <v>224</v>
      </c>
      <c r="C1231" s="192"/>
      <c r="D1231" s="203"/>
      <c r="E1231" s="96">
        <v>15233.31</v>
      </c>
      <c r="F1231" s="91">
        <v>259.06</v>
      </c>
      <c r="G1231" s="96">
        <v>25993.27</v>
      </c>
      <c r="H1231" s="94">
        <v>46382</v>
      </c>
      <c r="J1231" s="32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3">
        <f t="shared" si="59"/>
        <v>10500.9</v>
      </c>
    </row>
    <row r="1232" spans="1:14" ht="15" customHeight="1" thickBot="1">
      <c r="A1232" s="11" t="str">
        <f t="shared" si="58"/>
        <v>O365001 74</v>
      </c>
      <c r="B1232" s="3" t="s">
        <v>224</v>
      </c>
      <c r="C1232" s="190">
        <v>74</v>
      </c>
      <c r="D1232" s="202">
        <v>10500.9</v>
      </c>
      <c r="E1232" s="96">
        <v>15450.32</v>
      </c>
      <c r="F1232" s="91" t="s">
        <v>100</v>
      </c>
      <c r="G1232" s="96">
        <v>25951.22</v>
      </c>
      <c r="H1232" s="94">
        <v>46403</v>
      </c>
      <c r="J1232" s="32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3">
        <f t="shared" si="59"/>
        <v>10500.9</v>
      </c>
    </row>
    <row r="1233" spans="1:14" ht="15" customHeight="1" thickBot="1">
      <c r="A1233" s="11" t="str">
        <f t="shared" si="58"/>
        <v>O365001 74</v>
      </c>
      <c r="B1233" s="3" t="s">
        <v>224</v>
      </c>
      <c r="C1233" s="192"/>
      <c r="D1233" s="203"/>
      <c r="E1233" s="96">
        <v>15450.32</v>
      </c>
      <c r="F1233" s="91">
        <v>261.24</v>
      </c>
      <c r="G1233" s="96">
        <v>26212.46</v>
      </c>
      <c r="H1233" s="94">
        <v>46413</v>
      </c>
      <c r="J1233" s="32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3">
        <f t="shared" si="59"/>
        <v>10500.9</v>
      </c>
    </row>
    <row r="1234" spans="1:14" ht="15" customHeight="1" thickBot="1">
      <c r="A1234" s="11" t="str">
        <f t="shared" si="58"/>
        <v>O365001 75</v>
      </c>
      <c r="B1234" s="3" t="s">
        <v>224</v>
      </c>
      <c r="C1234" s="190">
        <v>75</v>
      </c>
      <c r="D1234" s="202">
        <v>10500.9</v>
      </c>
      <c r="E1234" s="96">
        <v>15660.35</v>
      </c>
      <c r="F1234" s="91" t="s">
        <v>100</v>
      </c>
      <c r="G1234" s="96">
        <v>26161.25</v>
      </c>
      <c r="H1234" s="94">
        <v>46434</v>
      </c>
      <c r="J1234" s="32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3">
        <f t="shared" si="59"/>
        <v>10500.9</v>
      </c>
    </row>
    <row r="1235" spans="1:14" ht="15" customHeight="1" thickBot="1">
      <c r="A1235" s="11" t="str">
        <f t="shared" si="58"/>
        <v>O365001 75</v>
      </c>
      <c r="B1235" s="3" t="s">
        <v>224</v>
      </c>
      <c r="C1235" s="192"/>
      <c r="D1235" s="203"/>
      <c r="E1235" s="96">
        <v>15660.35</v>
      </c>
      <c r="F1235" s="91">
        <v>263.36</v>
      </c>
      <c r="G1235" s="96">
        <v>26424.61</v>
      </c>
      <c r="H1235" s="94">
        <v>46444</v>
      </c>
      <c r="J1235" s="32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3">
        <f t="shared" si="59"/>
        <v>10500.9</v>
      </c>
    </row>
    <row r="1236" spans="1:14" ht="15" customHeight="1" thickBot="1">
      <c r="A1236" s="11" t="str">
        <f t="shared" si="58"/>
        <v>O365001 76</v>
      </c>
      <c r="B1236" s="3" t="s">
        <v>224</v>
      </c>
      <c r="C1236" s="190">
        <v>76</v>
      </c>
      <c r="D1236" s="202">
        <v>10500.9</v>
      </c>
      <c r="E1236" s="96">
        <v>15863.36</v>
      </c>
      <c r="F1236" s="91" t="s">
        <v>100</v>
      </c>
      <c r="G1236" s="96">
        <v>26364.26</v>
      </c>
      <c r="H1236" s="94">
        <v>46462</v>
      </c>
      <c r="J1236" s="32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3">
        <f t="shared" si="59"/>
        <v>10500.9</v>
      </c>
    </row>
    <row r="1237" spans="1:14" ht="15" customHeight="1" thickBot="1">
      <c r="A1237" s="11" t="str">
        <f t="shared" si="58"/>
        <v>O365001 76</v>
      </c>
      <c r="B1237" s="3" t="s">
        <v>224</v>
      </c>
      <c r="C1237" s="192"/>
      <c r="D1237" s="203"/>
      <c r="E1237" s="96">
        <v>15863.36</v>
      </c>
      <c r="F1237" s="91">
        <v>265.39999999999998</v>
      </c>
      <c r="G1237" s="96">
        <v>26629.66</v>
      </c>
      <c r="H1237" s="94">
        <v>46472</v>
      </c>
      <c r="J1237" s="32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3">
        <f t="shared" si="59"/>
        <v>10500.9</v>
      </c>
    </row>
    <row r="1238" spans="1:14" ht="15" customHeight="1" thickBot="1">
      <c r="A1238" s="11" t="str">
        <f t="shared" si="58"/>
        <v>O365001 77</v>
      </c>
      <c r="B1238" s="3" t="s">
        <v>224</v>
      </c>
      <c r="C1238" s="190">
        <v>77</v>
      </c>
      <c r="D1238" s="202">
        <v>10500.9</v>
      </c>
      <c r="E1238" s="96">
        <v>16080.38</v>
      </c>
      <c r="F1238" s="91" t="s">
        <v>100</v>
      </c>
      <c r="G1238" s="96">
        <v>26581.279999999999</v>
      </c>
      <c r="H1238" s="94">
        <v>46493</v>
      </c>
      <c r="J1238" s="32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3">
        <f t="shared" si="59"/>
        <v>10500.9</v>
      </c>
    </row>
    <row r="1239" spans="1:14" ht="15" customHeight="1" thickBot="1">
      <c r="A1239" s="11" t="str">
        <f t="shared" si="58"/>
        <v>O365001 77</v>
      </c>
      <c r="B1239" s="3" t="s">
        <v>224</v>
      </c>
      <c r="C1239" s="192"/>
      <c r="D1239" s="203"/>
      <c r="E1239" s="96">
        <v>16080.38</v>
      </c>
      <c r="F1239" s="91">
        <v>267.58</v>
      </c>
      <c r="G1239" s="96">
        <v>26848.86</v>
      </c>
      <c r="H1239" s="94">
        <v>46503</v>
      </c>
      <c r="J1239" s="32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3">
        <f t="shared" si="59"/>
        <v>10500.9</v>
      </c>
    </row>
    <row r="1240" spans="1:14" ht="15" customHeight="1" thickBot="1">
      <c r="A1240" s="11" t="str">
        <f t="shared" si="58"/>
        <v>O365001 78</v>
      </c>
      <c r="B1240" s="3" t="s">
        <v>224</v>
      </c>
      <c r="C1240" s="190">
        <v>78</v>
      </c>
      <c r="D1240" s="202">
        <v>10500.9</v>
      </c>
      <c r="E1240" s="96">
        <v>16283.39</v>
      </c>
      <c r="F1240" s="91" t="s">
        <v>100</v>
      </c>
      <c r="G1240" s="96">
        <v>26784.29</v>
      </c>
      <c r="H1240" s="94">
        <v>46523</v>
      </c>
      <c r="J1240" s="32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3">
        <f t="shared" si="59"/>
        <v>10500.9</v>
      </c>
    </row>
    <row r="1241" spans="1:14" ht="15" customHeight="1" thickBot="1">
      <c r="A1241" s="11" t="str">
        <f t="shared" si="58"/>
        <v>O365001 78</v>
      </c>
      <c r="B1241" s="3" t="s">
        <v>224</v>
      </c>
      <c r="C1241" s="192"/>
      <c r="D1241" s="203"/>
      <c r="E1241" s="96">
        <v>16283.39</v>
      </c>
      <c r="F1241" s="91">
        <v>269.63</v>
      </c>
      <c r="G1241" s="96">
        <v>27053.919999999998</v>
      </c>
      <c r="H1241" s="94">
        <v>46533</v>
      </c>
      <c r="J1241" s="32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3">
        <f t="shared" si="59"/>
        <v>10500.9</v>
      </c>
    </row>
    <row r="1242" spans="1:14" ht="15" customHeight="1" thickBot="1">
      <c r="A1242" s="11" t="str">
        <f t="shared" si="58"/>
        <v>O365001 79</v>
      </c>
      <c r="B1242" s="3" t="s">
        <v>224</v>
      </c>
      <c r="C1242" s="190">
        <v>79</v>
      </c>
      <c r="D1242" s="202">
        <v>10500.9</v>
      </c>
      <c r="E1242" s="96">
        <v>16500.41</v>
      </c>
      <c r="F1242" s="91" t="s">
        <v>100</v>
      </c>
      <c r="G1242" s="96">
        <v>27001.31</v>
      </c>
      <c r="H1242" s="94">
        <v>46554</v>
      </c>
      <c r="J1242" s="32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3">
        <f t="shared" si="59"/>
        <v>10500.9</v>
      </c>
    </row>
    <row r="1243" spans="1:14" ht="15" customHeight="1" thickBot="1">
      <c r="A1243" s="11" t="str">
        <f t="shared" si="58"/>
        <v>O365001 79</v>
      </c>
      <c r="B1243" s="3" t="s">
        <v>224</v>
      </c>
      <c r="C1243" s="192"/>
      <c r="D1243" s="203"/>
      <c r="E1243" s="96">
        <v>16500.41</v>
      </c>
      <c r="F1243" s="91">
        <v>271.82</v>
      </c>
      <c r="G1243" s="96">
        <v>27273.13</v>
      </c>
      <c r="H1243" s="94">
        <v>46564</v>
      </c>
      <c r="J1243" s="32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3">
        <f t="shared" si="59"/>
        <v>10500.9</v>
      </c>
    </row>
    <row r="1244" spans="1:14" ht="15" customHeight="1" thickBot="1">
      <c r="A1244" s="11" t="str">
        <f t="shared" si="58"/>
        <v>O365001 80</v>
      </c>
      <c r="B1244" s="3" t="s">
        <v>224</v>
      </c>
      <c r="C1244" s="190">
        <v>80</v>
      </c>
      <c r="D1244" s="202">
        <v>10500.9</v>
      </c>
      <c r="E1244" s="96">
        <v>16703.439999999999</v>
      </c>
      <c r="F1244" s="91" t="s">
        <v>100</v>
      </c>
      <c r="G1244" s="96">
        <v>27204.34</v>
      </c>
      <c r="H1244" s="94">
        <v>46584</v>
      </c>
      <c r="J1244" s="32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3">
        <f t="shared" si="59"/>
        <v>10500.9</v>
      </c>
    </row>
    <row r="1245" spans="1:14" ht="15" customHeight="1" thickBot="1">
      <c r="A1245" s="11" t="str">
        <f t="shared" si="58"/>
        <v>O365001 80</v>
      </c>
      <c r="B1245" s="3" t="s">
        <v>224</v>
      </c>
      <c r="C1245" s="192"/>
      <c r="D1245" s="203"/>
      <c r="E1245" s="96">
        <v>16703.439999999999</v>
      </c>
      <c r="F1245" s="91">
        <v>273.86</v>
      </c>
      <c r="G1245" s="96">
        <v>27478.2</v>
      </c>
      <c r="H1245" s="94">
        <v>46594</v>
      </c>
      <c r="J1245" s="32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3">
        <f t="shared" si="59"/>
        <v>10500.9</v>
      </c>
    </row>
    <row r="1246" spans="1:14" ht="15" customHeight="1" thickBot="1">
      <c r="A1246" s="11" t="str">
        <f t="shared" si="58"/>
        <v>O365001 81</v>
      </c>
      <c r="B1246" s="3" t="s">
        <v>224</v>
      </c>
      <c r="C1246" s="190">
        <v>81</v>
      </c>
      <c r="D1246" s="202">
        <v>10500.9</v>
      </c>
      <c r="E1246" s="96">
        <v>16920.45</v>
      </c>
      <c r="F1246" s="91" t="s">
        <v>100</v>
      </c>
      <c r="G1246" s="96">
        <v>27421.35</v>
      </c>
      <c r="H1246" s="94">
        <v>46615</v>
      </c>
      <c r="J1246" s="32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3">
        <f t="shared" si="59"/>
        <v>10500.9</v>
      </c>
    </row>
    <row r="1247" spans="1:14" ht="15" customHeight="1" thickBot="1">
      <c r="A1247" s="11" t="str">
        <f t="shared" si="58"/>
        <v>O365001 81</v>
      </c>
      <c r="B1247" s="3" t="s">
        <v>224</v>
      </c>
      <c r="C1247" s="192"/>
      <c r="D1247" s="203"/>
      <c r="E1247" s="96">
        <v>16920.45</v>
      </c>
      <c r="F1247" s="91">
        <v>276.04000000000002</v>
      </c>
      <c r="G1247" s="96">
        <v>27697.39</v>
      </c>
      <c r="H1247" s="94">
        <v>46625</v>
      </c>
      <c r="J1247" s="32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3">
        <f t="shared" si="59"/>
        <v>10500.9</v>
      </c>
    </row>
    <row r="1248" spans="1:14" ht="15" customHeight="1" thickBot="1">
      <c r="A1248" s="11" t="str">
        <f t="shared" si="58"/>
        <v>O365001 82</v>
      </c>
      <c r="B1248" s="3" t="s">
        <v>224</v>
      </c>
      <c r="C1248" s="190">
        <v>82</v>
      </c>
      <c r="D1248" s="202">
        <v>10500.9</v>
      </c>
      <c r="E1248" s="96">
        <v>17130.47</v>
      </c>
      <c r="F1248" s="91" t="s">
        <v>100</v>
      </c>
      <c r="G1248" s="96">
        <v>27631.37</v>
      </c>
      <c r="H1248" s="94">
        <v>46646</v>
      </c>
      <c r="J1248" s="32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3">
        <f t="shared" si="59"/>
        <v>10500.9</v>
      </c>
    </row>
    <row r="1249" spans="1:14" ht="15" customHeight="1" thickBot="1">
      <c r="A1249" s="11" t="str">
        <f t="shared" si="58"/>
        <v>O365001 82</v>
      </c>
      <c r="B1249" s="3" t="s">
        <v>224</v>
      </c>
      <c r="C1249" s="192"/>
      <c r="D1249" s="203"/>
      <c r="E1249" s="96">
        <v>17130.47</v>
      </c>
      <c r="F1249" s="91">
        <v>278.16000000000003</v>
      </c>
      <c r="G1249" s="96">
        <v>27909.53</v>
      </c>
      <c r="H1249" s="94">
        <v>46656</v>
      </c>
      <c r="J1249" s="32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3">
        <f t="shared" si="59"/>
        <v>10500.9</v>
      </c>
    </row>
    <row r="1250" spans="1:14" ht="15" customHeight="1" thickBot="1">
      <c r="A1250" s="11" t="str">
        <f t="shared" si="58"/>
        <v>O365001 83</v>
      </c>
      <c r="B1250" s="3" t="s">
        <v>224</v>
      </c>
      <c r="C1250" s="190">
        <v>83</v>
      </c>
      <c r="D1250" s="202">
        <v>10500.9</v>
      </c>
      <c r="E1250" s="96">
        <v>17333.48</v>
      </c>
      <c r="F1250" s="91" t="s">
        <v>100</v>
      </c>
      <c r="G1250" s="96">
        <v>27834.38</v>
      </c>
      <c r="H1250" s="94">
        <v>46676</v>
      </c>
      <c r="J1250" s="32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3">
        <f t="shared" si="59"/>
        <v>10500.9</v>
      </c>
    </row>
    <row r="1251" spans="1:14" ht="15" customHeight="1" thickBot="1">
      <c r="A1251" s="11" t="str">
        <f t="shared" si="58"/>
        <v>O365001 83</v>
      </c>
      <c r="B1251" s="3" t="s">
        <v>224</v>
      </c>
      <c r="C1251" s="192"/>
      <c r="D1251" s="203"/>
      <c r="E1251" s="96">
        <v>17333.48</v>
      </c>
      <c r="F1251" s="91">
        <v>280.2</v>
      </c>
      <c r="G1251" s="96">
        <v>28114.58</v>
      </c>
      <c r="H1251" s="94">
        <v>46686</v>
      </c>
      <c r="J1251" s="32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3">
        <f t="shared" si="59"/>
        <v>10500.9</v>
      </c>
    </row>
    <row r="1252" spans="1:14" ht="15" customHeight="1" thickBot="1">
      <c r="A1252" s="11" t="str">
        <f t="shared" si="58"/>
        <v>O365001 84</v>
      </c>
      <c r="B1252" s="3" t="s">
        <v>224</v>
      </c>
      <c r="C1252" s="190">
        <v>84</v>
      </c>
      <c r="D1252" s="202">
        <v>10500.9</v>
      </c>
      <c r="E1252" s="96">
        <v>17550.509999999998</v>
      </c>
      <c r="F1252" s="91" t="s">
        <v>100</v>
      </c>
      <c r="G1252" s="96">
        <v>28051.41</v>
      </c>
      <c r="H1252" s="94">
        <v>46707</v>
      </c>
      <c r="J1252" s="32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3">
        <f t="shared" si="59"/>
        <v>10500.9</v>
      </c>
    </row>
    <row r="1253" spans="1:14" ht="15" customHeight="1" thickBot="1">
      <c r="A1253" s="11" t="str">
        <f t="shared" si="58"/>
        <v>O365001 84</v>
      </c>
      <c r="B1253" s="3" t="s">
        <v>224</v>
      </c>
      <c r="C1253" s="192"/>
      <c r="D1253" s="203"/>
      <c r="E1253" s="96">
        <v>17550.509999999998</v>
      </c>
      <c r="F1253" s="91">
        <v>282.38</v>
      </c>
      <c r="G1253" s="96">
        <v>28333.79</v>
      </c>
      <c r="H1253" s="94">
        <v>46717</v>
      </c>
      <c r="J1253" s="32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3">
        <f t="shared" si="59"/>
        <v>10500.9</v>
      </c>
    </row>
    <row r="1254" spans="1:14" ht="15" customHeight="1" thickBot="1">
      <c r="A1254" s="11" t="str">
        <f t="shared" si="58"/>
        <v>O365001 85</v>
      </c>
      <c r="B1254" s="3" t="s">
        <v>224</v>
      </c>
      <c r="C1254" s="190">
        <v>85</v>
      </c>
      <c r="D1254" s="202">
        <v>10500.9</v>
      </c>
      <c r="E1254" s="96">
        <v>17753.52</v>
      </c>
      <c r="F1254" s="91" t="s">
        <v>100</v>
      </c>
      <c r="G1254" s="96">
        <v>28254.42</v>
      </c>
      <c r="H1254" s="94">
        <v>46737</v>
      </c>
      <c r="J1254" s="32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3">
        <f t="shared" si="59"/>
        <v>10500.9</v>
      </c>
    </row>
    <row r="1255" spans="1:14" ht="15" customHeight="1" thickBot="1">
      <c r="A1255" s="11" t="str">
        <f t="shared" si="58"/>
        <v>O365001 85</v>
      </c>
      <c r="B1255" s="3" t="s">
        <v>224</v>
      </c>
      <c r="C1255" s="192"/>
      <c r="D1255" s="203"/>
      <c r="E1255" s="96">
        <v>17753.52</v>
      </c>
      <c r="F1255" s="91">
        <v>284.42</v>
      </c>
      <c r="G1255" s="96">
        <v>28538.84</v>
      </c>
      <c r="H1255" s="94">
        <v>46747</v>
      </c>
      <c r="J1255" s="32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3">
        <f t="shared" si="59"/>
        <v>10500.9</v>
      </c>
    </row>
    <row r="1256" spans="1:14" ht="15" customHeight="1" thickBot="1">
      <c r="A1256" s="11" t="str">
        <f t="shared" si="58"/>
        <v>O365001 86</v>
      </c>
      <c r="B1256" s="3" t="s">
        <v>224</v>
      </c>
      <c r="C1256" s="190">
        <v>86</v>
      </c>
      <c r="D1256" s="202">
        <v>10500.9</v>
      </c>
      <c r="E1256" s="96">
        <v>17970.54</v>
      </c>
      <c r="F1256" s="91" t="s">
        <v>100</v>
      </c>
      <c r="G1256" s="96">
        <v>28471.439999999999</v>
      </c>
      <c r="H1256" s="94">
        <v>46768</v>
      </c>
      <c r="J1256" s="32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3">
        <f t="shared" si="59"/>
        <v>10500.9</v>
      </c>
    </row>
    <row r="1257" spans="1:14" ht="15" customHeight="1" thickBot="1">
      <c r="A1257" s="11" t="str">
        <f t="shared" si="58"/>
        <v>O365001 86</v>
      </c>
      <c r="B1257" s="3" t="s">
        <v>224</v>
      </c>
      <c r="C1257" s="192"/>
      <c r="D1257" s="203"/>
      <c r="E1257" s="96">
        <v>17970.54</v>
      </c>
      <c r="F1257" s="91">
        <v>286.62</v>
      </c>
      <c r="G1257" s="96">
        <v>28758.06</v>
      </c>
      <c r="H1257" s="94">
        <v>46778</v>
      </c>
      <c r="J1257" s="32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3">
        <f t="shared" si="59"/>
        <v>10500.9</v>
      </c>
    </row>
    <row r="1258" spans="1:14" ht="15" customHeight="1" thickBot="1">
      <c r="A1258" s="11" t="str">
        <f t="shared" ref="A1258:A1321" si="61">B1258&amp;" "&amp;IF(C1258="",C1257,C1258)</f>
        <v>O365001 87</v>
      </c>
      <c r="B1258" s="3" t="s">
        <v>224</v>
      </c>
      <c r="C1258" s="190">
        <v>87</v>
      </c>
      <c r="D1258" s="202">
        <v>10500.9</v>
      </c>
      <c r="E1258" s="96">
        <v>18180.560000000001</v>
      </c>
      <c r="F1258" s="91" t="s">
        <v>100</v>
      </c>
      <c r="G1258" s="96">
        <v>28681.46</v>
      </c>
      <c r="H1258" s="94">
        <v>46799</v>
      </c>
      <c r="J1258" s="32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3">
        <f t="shared" si="59"/>
        <v>10500.9</v>
      </c>
    </row>
    <row r="1259" spans="1:14" ht="15" customHeight="1" thickBot="1">
      <c r="A1259" s="11" t="str">
        <f t="shared" si="61"/>
        <v>O365001 87</v>
      </c>
      <c r="B1259" s="3" t="s">
        <v>224</v>
      </c>
      <c r="C1259" s="192"/>
      <c r="D1259" s="203"/>
      <c r="E1259" s="96">
        <v>18180.560000000001</v>
      </c>
      <c r="F1259" s="91">
        <v>288.72000000000003</v>
      </c>
      <c r="G1259" s="96">
        <v>28970.18</v>
      </c>
      <c r="H1259" s="94">
        <v>46809</v>
      </c>
      <c r="J1259" s="32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3">
        <f t="shared" si="59"/>
        <v>10500.9</v>
      </c>
    </row>
    <row r="1260" spans="1:14" ht="15" customHeight="1" thickBot="1">
      <c r="A1260" s="11" t="str">
        <f t="shared" si="61"/>
        <v>O365001 88</v>
      </c>
      <c r="B1260" s="3" t="s">
        <v>224</v>
      </c>
      <c r="C1260" s="190">
        <v>88</v>
      </c>
      <c r="D1260" s="202">
        <v>10500.9</v>
      </c>
      <c r="E1260" s="96">
        <v>18383.57</v>
      </c>
      <c r="F1260" s="91" t="s">
        <v>100</v>
      </c>
      <c r="G1260" s="96">
        <v>28884.47</v>
      </c>
      <c r="H1260" s="94">
        <v>46828</v>
      </c>
      <c r="J1260" s="32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3">
        <f t="shared" si="59"/>
        <v>10500.9</v>
      </c>
    </row>
    <row r="1261" spans="1:14" ht="15" customHeight="1" thickBot="1">
      <c r="A1261" s="11" t="str">
        <f t="shared" si="61"/>
        <v>O365001 88</v>
      </c>
      <c r="B1261" s="3" t="s">
        <v>224</v>
      </c>
      <c r="C1261" s="192"/>
      <c r="D1261" s="203"/>
      <c r="E1261" s="96">
        <v>18383.57</v>
      </c>
      <c r="F1261" s="91">
        <v>290.77</v>
      </c>
      <c r="G1261" s="96">
        <v>29175.24</v>
      </c>
      <c r="H1261" s="94">
        <v>46838</v>
      </c>
      <c r="J1261" s="32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3">
        <f t="shared" si="59"/>
        <v>10500.9</v>
      </c>
    </row>
    <row r="1262" spans="1:14" ht="15" customHeight="1" thickBot="1">
      <c r="A1262" s="11" t="str">
        <f t="shared" si="61"/>
        <v>O365001 89</v>
      </c>
      <c r="B1262" s="3" t="s">
        <v>224</v>
      </c>
      <c r="C1262" s="190">
        <v>89</v>
      </c>
      <c r="D1262" s="202">
        <v>10500.9</v>
      </c>
      <c r="E1262" s="96">
        <v>18600.599999999999</v>
      </c>
      <c r="F1262" s="91" t="s">
        <v>100</v>
      </c>
      <c r="G1262" s="96">
        <v>29101.5</v>
      </c>
      <c r="H1262" s="94">
        <v>46859</v>
      </c>
      <c r="J1262" s="32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3">
        <f t="shared" si="59"/>
        <v>10500.9</v>
      </c>
    </row>
    <row r="1263" spans="1:14" ht="15" customHeight="1" thickBot="1">
      <c r="A1263" s="11" t="str">
        <f t="shared" si="61"/>
        <v>O365001 89</v>
      </c>
      <c r="B1263" s="3" t="s">
        <v>224</v>
      </c>
      <c r="C1263" s="192"/>
      <c r="D1263" s="203"/>
      <c r="E1263" s="96">
        <v>18600.599999999999</v>
      </c>
      <c r="F1263" s="91">
        <v>292.95999999999998</v>
      </c>
      <c r="G1263" s="96">
        <v>29394.46</v>
      </c>
      <c r="H1263" s="94">
        <v>46869</v>
      </c>
      <c r="J1263" s="32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3">
        <f t="shared" si="59"/>
        <v>10500.9</v>
      </c>
    </row>
    <row r="1264" spans="1:14" ht="15" customHeight="1" thickBot="1">
      <c r="A1264" s="11" t="str">
        <f t="shared" si="61"/>
        <v>O365001 90</v>
      </c>
      <c r="B1264" s="3" t="s">
        <v>224</v>
      </c>
      <c r="C1264" s="190">
        <v>90</v>
      </c>
      <c r="D1264" s="202">
        <v>10500.9</v>
      </c>
      <c r="E1264" s="96">
        <v>18803.61</v>
      </c>
      <c r="F1264" s="91" t="s">
        <v>100</v>
      </c>
      <c r="G1264" s="96">
        <v>29304.51</v>
      </c>
      <c r="H1264" s="94">
        <v>46889</v>
      </c>
      <c r="J1264" s="32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3">
        <f t="shared" si="59"/>
        <v>10500.9</v>
      </c>
    </row>
    <row r="1265" spans="1:14" ht="15" customHeight="1" thickBot="1">
      <c r="A1265" s="11" t="str">
        <f t="shared" si="61"/>
        <v>O365001 90</v>
      </c>
      <c r="B1265" s="3" t="s">
        <v>224</v>
      </c>
      <c r="C1265" s="192"/>
      <c r="D1265" s="203"/>
      <c r="E1265" s="96">
        <v>18803.61</v>
      </c>
      <c r="F1265" s="91">
        <v>295</v>
      </c>
      <c r="G1265" s="96">
        <v>29599.51</v>
      </c>
      <c r="H1265" s="94">
        <v>46899</v>
      </c>
      <c r="J1265" s="32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3">
        <f t="shared" si="59"/>
        <v>10500.9</v>
      </c>
    </row>
    <row r="1266" spans="1:14" ht="15" customHeight="1" thickBot="1">
      <c r="A1266" s="11" t="str">
        <f t="shared" si="61"/>
        <v>O365001 91</v>
      </c>
      <c r="B1266" s="3" t="s">
        <v>224</v>
      </c>
      <c r="C1266" s="190">
        <v>91</v>
      </c>
      <c r="D1266" s="202">
        <v>10500.9</v>
      </c>
      <c r="E1266" s="96">
        <v>19020.63</v>
      </c>
      <c r="F1266" s="91" t="s">
        <v>100</v>
      </c>
      <c r="G1266" s="96">
        <v>29521.53</v>
      </c>
      <c r="H1266" s="94">
        <v>46920</v>
      </c>
      <c r="J1266" s="32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3">
        <f t="shared" si="59"/>
        <v>10500.9</v>
      </c>
    </row>
    <row r="1267" spans="1:14" ht="15" customHeight="1" thickBot="1">
      <c r="A1267" s="11" t="str">
        <f t="shared" si="61"/>
        <v>O365001 91</v>
      </c>
      <c r="B1267" s="3" t="s">
        <v>224</v>
      </c>
      <c r="C1267" s="192"/>
      <c r="D1267" s="203"/>
      <c r="E1267" s="96">
        <v>19020.63</v>
      </c>
      <c r="F1267" s="91">
        <v>297.18</v>
      </c>
      <c r="G1267" s="96">
        <v>29818.71</v>
      </c>
      <c r="H1267" s="94">
        <v>46930</v>
      </c>
      <c r="J1267" s="32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3">
        <f t="shared" si="59"/>
        <v>10500.9</v>
      </c>
    </row>
    <row r="1268" spans="1:14" ht="15" customHeight="1" thickBot="1">
      <c r="A1268" s="11" t="str">
        <f t="shared" si="61"/>
        <v>O365001 92</v>
      </c>
      <c r="B1268" s="3" t="s">
        <v>224</v>
      </c>
      <c r="C1268" s="190">
        <v>92</v>
      </c>
      <c r="D1268" s="202">
        <v>10500.9</v>
      </c>
      <c r="E1268" s="96">
        <v>19223.650000000001</v>
      </c>
      <c r="F1268" s="91" t="s">
        <v>100</v>
      </c>
      <c r="G1268" s="96">
        <v>29724.55</v>
      </c>
      <c r="H1268" s="94">
        <v>46950</v>
      </c>
      <c r="J1268" s="32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3">
        <f t="shared" si="59"/>
        <v>10500.9</v>
      </c>
    </row>
    <row r="1269" spans="1:14" ht="15" customHeight="1" thickBot="1">
      <c r="A1269" s="11" t="str">
        <f t="shared" si="61"/>
        <v>O365001 92</v>
      </c>
      <c r="B1269" s="3" t="s">
        <v>224</v>
      </c>
      <c r="C1269" s="192"/>
      <c r="D1269" s="203"/>
      <c r="E1269" s="96">
        <v>19223.650000000001</v>
      </c>
      <c r="F1269" s="91">
        <v>299.23</v>
      </c>
      <c r="G1269" s="96">
        <v>30023.78</v>
      </c>
      <c r="H1269" s="94">
        <v>46960</v>
      </c>
      <c r="J1269" s="32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3">
        <f t="shared" si="59"/>
        <v>10500.9</v>
      </c>
    </row>
    <row r="1270" spans="1:14" ht="15" customHeight="1" thickBot="1">
      <c r="A1270" s="11" t="str">
        <f t="shared" si="61"/>
        <v>O365001 93</v>
      </c>
      <c r="B1270" s="3" t="s">
        <v>224</v>
      </c>
      <c r="C1270" s="190">
        <v>93</v>
      </c>
      <c r="D1270" s="202">
        <v>10500.9</v>
      </c>
      <c r="E1270" s="96">
        <v>19440.66</v>
      </c>
      <c r="F1270" s="91" t="s">
        <v>100</v>
      </c>
      <c r="G1270" s="96">
        <v>29941.56</v>
      </c>
      <c r="H1270" s="94">
        <v>46981</v>
      </c>
      <c r="J1270" s="32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3">
        <f t="shared" si="59"/>
        <v>10500.9</v>
      </c>
    </row>
    <row r="1271" spans="1:14" ht="15" customHeight="1" thickBot="1">
      <c r="A1271" s="11" t="str">
        <f t="shared" si="61"/>
        <v>O365001 93</v>
      </c>
      <c r="B1271" s="3" t="s">
        <v>224</v>
      </c>
      <c r="C1271" s="192"/>
      <c r="D1271" s="203"/>
      <c r="E1271" s="96">
        <v>19440.66</v>
      </c>
      <c r="F1271" s="91">
        <v>301.41000000000003</v>
      </c>
      <c r="G1271" s="96">
        <v>30242.97</v>
      </c>
      <c r="H1271" s="94">
        <v>46991</v>
      </c>
      <c r="J1271" s="32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3">
        <f t="shared" si="59"/>
        <v>10500.9</v>
      </c>
    </row>
    <row r="1272" spans="1:14" ht="15" customHeight="1" thickBot="1">
      <c r="A1272" s="11" t="str">
        <f t="shared" si="61"/>
        <v>O365001 94</v>
      </c>
      <c r="B1272" s="3" t="s">
        <v>224</v>
      </c>
      <c r="C1272" s="190">
        <v>94</v>
      </c>
      <c r="D1272" s="202">
        <v>10500.9</v>
      </c>
      <c r="E1272" s="96">
        <v>19650.689999999999</v>
      </c>
      <c r="F1272" s="91" t="s">
        <v>100</v>
      </c>
      <c r="G1272" s="96">
        <v>30151.59</v>
      </c>
      <c r="H1272" s="94">
        <v>47012</v>
      </c>
      <c r="J1272" s="32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3">
        <f t="shared" si="59"/>
        <v>10500.9</v>
      </c>
    </row>
    <row r="1273" spans="1:14" ht="15" customHeight="1" thickBot="1">
      <c r="A1273" s="11" t="str">
        <f t="shared" si="61"/>
        <v>O365001 94</v>
      </c>
      <c r="B1273" s="3" t="s">
        <v>224</v>
      </c>
      <c r="C1273" s="192"/>
      <c r="D1273" s="203"/>
      <c r="E1273" s="96">
        <v>19650.689999999999</v>
      </c>
      <c r="F1273" s="91">
        <v>303.52999999999997</v>
      </c>
      <c r="G1273" s="96">
        <v>30455.119999999999</v>
      </c>
      <c r="H1273" s="94">
        <v>47022</v>
      </c>
      <c r="J1273" s="32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3">
        <f t="shared" si="59"/>
        <v>10500.9</v>
      </c>
    </row>
    <row r="1274" spans="1:14" ht="15" customHeight="1" thickBot="1">
      <c r="A1274" s="11" t="str">
        <f t="shared" si="61"/>
        <v>O365001 95</v>
      </c>
      <c r="B1274" s="3" t="s">
        <v>224</v>
      </c>
      <c r="C1274" s="190">
        <v>95</v>
      </c>
      <c r="D1274" s="202">
        <v>10500.9</v>
      </c>
      <c r="E1274" s="96">
        <v>19853.7</v>
      </c>
      <c r="F1274" s="91" t="s">
        <v>100</v>
      </c>
      <c r="G1274" s="96">
        <v>30354.6</v>
      </c>
      <c r="H1274" s="94">
        <v>47042</v>
      </c>
      <c r="J1274" s="32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3">
        <f t="shared" si="59"/>
        <v>10500.9</v>
      </c>
    </row>
    <row r="1275" spans="1:14" ht="15" customHeight="1" thickBot="1">
      <c r="A1275" s="11" t="str">
        <f t="shared" si="61"/>
        <v>O365001 95</v>
      </c>
      <c r="B1275" s="3" t="s">
        <v>224</v>
      </c>
      <c r="C1275" s="192"/>
      <c r="D1275" s="203"/>
      <c r="E1275" s="96">
        <v>19853.7</v>
      </c>
      <c r="F1275" s="91">
        <v>305.57</v>
      </c>
      <c r="G1275" s="96">
        <v>30660.17</v>
      </c>
      <c r="H1275" s="94">
        <v>47052</v>
      </c>
      <c r="J1275" s="32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3">
        <f t="shared" si="59"/>
        <v>10500.9</v>
      </c>
    </row>
    <row r="1276" spans="1:14" ht="15" customHeight="1" thickBot="1">
      <c r="A1276" s="11" t="str">
        <f t="shared" si="61"/>
        <v>O365001 96</v>
      </c>
      <c r="B1276" s="3" t="s">
        <v>224</v>
      </c>
      <c r="C1276" s="190">
        <v>96</v>
      </c>
      <c r="D1276" s="202">
        <v>10500.9</v>
      </c>
      <c r="E1276" s="96">
        <v>20070.72</v>
      </c>
      <c r="F1276" s="91" t="s">
        <v>100</v>
      </c>
      <c r="G1276" s="96">
        <v>30571.62</v>
      </c>
      <c r="H1276" s="94">
        <v>47073</v>
      </c>
      <c r="J1276" s="32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3">
        <f t="shared" si="59"/>
        <v>10500.9</v>
      </c>
    </row>
    <row r="1277" spans="1:14" ht="15" customHeight="1" thickBot="1">
      <c r="A1277" s="11" t="str">
        <f t="shared" si="61"/>
        <v>O365001 96</v>
      </c>
      <c r="B1277" s="3" t="s">
        <v>224</v>
      </c>
      <c r="C1277" s="192"/>
      <c r="D1277" s="203"/>
      <c r="E1277" s="96">
        <v>20070.72</v>
      </c>
      <c r="F1277" s="91">
        <v>307.75</v>
      </c>
      <c r="G1277" s="96">
        <v>30879.37</v>
      </c>
      <c r="H1277" s="94">
        <v>47083</v>
      </c>
      <c r="J1277" s="32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3">
        <f t="shared" si="59"/>
        <v>10500.9</v>
      </c>
    </row>
    <row r="1278" spans="1:14" ht="15" customHeight="1" thickBot="1">
      <c r="A1278" s="11" t="str">
        <f t="shared" si="61"/>
        <v>O365001 97</v>
      </c>
      <c r="B1278" s="3" t="s">
        <v>224</v>
      </c>
      <c r="C1278" s="190">
        <v>97</v>
      </c>
      <c r="D1278" s="202">
        <v>10500.9</v>
      </c>
      <c r="E1278" s="96">
        <v>20273.73</v>
      </c>
      <c r="F1278" s="91" t="s">
        <v>100</v>
      </c>
      <c r="G1278" s="96">
        <v>30774.63</v>
      </c>
      <c r="H1278" s="94">
        <v>47103</v>
      </c>
      <c r="J1278" s="32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3">
        <f t="shared" si="59"/>
        <v>10500.9</v>
      </c>
    </row>
    <row r="1279" spans="1:14" ht="15" customHeight="1" thickBot="1">
      <c r="A1279" s="11" t="str">
        <f t="shared" si="61"/>
        <v>O365001 97</v>
      </c>
      <c r="B1279" s="3" t="s">
        <v>224</v>
      </c>
      <c r="C1279" s="192"/>
      <c r="D1279" s="203"/>
      <c r="E1279" s="96">
        <v>20273.73</v>
      </c>
      <c r="F1279" s="91">
        <v>309.8</v>
      </c>
      <c r="G1279" s="96">
        <v>31084.43</v>
      </c>
      <c r="H1279" s="94">
        <v>47113</v>
      </c>
      <c r="J1279" s="32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3">
        <f t="shared" si="59"/>
        <v>10500.9</v>
      </c>
    </row>
    <row r="1280" spans="1:14" ht="15" customHeight="1" thickBot="1">
      <c r="A1280" s="11" t="str">
        <f t="shared" si="61"/>
        <v>O365001 98</v>
      </c>
      <c r="B1280" s="3" t="s">
        <v>224</v>
      </c>
      <c r="C1280" s="190">
        <v>98</v>
      </c>
      <c r="D1280" s="202">
        <v>10500.9</v>
      </c>
      <c r="E1280" s="96">
        <v>20490.759999999998</v>
      </c>
      <c r="F1280" s="91" t="s">
        <v>100</v>
      </c>
      <c r="G1280" s="96">
        <v>30991.66</v>
      </c>
      <c r="H1280" s="94">
        <v>47134</v>
      </c>
      <c r="J1280" s="32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3">
        <f t="shared" si="59"/>
        <v>10500.9</v>
      </c>
    </row>
    <row r="1281" spans="1:14" ht="15" customHeight="1" thickBot="1">
      <c r="A1281" s="11" t="str">
        <f t="shared" si="61"/>
        <v>O365001 98</v>
      </c>
      <c r="B1281" s="3" t="s">
        <v>224</v>
      </c>
      <c r="C1281" s="192"/>
      <c r="D1281" s="203"/>
      <c r="E1281" s="96">
        <v>20490.759999999998</v>
      </c>
      <c r="F1281" s="91">
        <v>311.99</v>
      </c>
      <c r="G1281" s="96">
        <v>31303.65</v>
      </c>
      <c r="H1281" s="94">
        <v>47144</v>
      </c>
      <c r="J1281" s="32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3">
        <f t="shared" si="59"/>
        <v>10500.9</v>
      </c>
    </row>
    <row r="1282" spans="1:14" ht="15" customHeight="1" thickBot="1">
      <c r="A1282" s="11" t="str">
        <f t="shared" si="61"/>
        <v>O365001 99</v>
      </c>
      <c r="B1282" s="3" t="s">
        <v>224</v>
      </c>
      <c r="C1282" s="190">
        <v>99</v>
      </c>
      <c r="D1282" s="202">
        <v>10500.9</v>
      </c>
      <c r="E1282" s="96">
        <v>20700.78</v>
      </c>
      <c r="F1282" s="91" t="s">
        <v>100</v>
      </c>
      <c r="G1282" s="96">
        <v>31201.68</v>
      </c>
      <c r="H1282" s="94">
        <v>47165</v>
      </c>
      <c r="J1282" s="32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3">
        <f t="shared" si="59"/>
        <v>10500.9</v>
      </c>
    </row>
    <row r="1283" spans="1:14" ht="15" customHeight="1" thickBot="1">
      <c r="A1283" s="11" t="str">
        <f t="shared" si="61"/>
        <v>O365001 99</v>
      </c>
      <c r="B1283" s="3" t="s">
        <v>224</v>
      </c>
      <c r="C1283" s="192"/>
      <c r="D1283" s="203"/>
      <c r="E1283" s="96">
        <v>20700.78</v>
      </c>
      <c r="F1283" s="91">
        <v>314.08999999999997</v>
      </c>
      <c r="G1283" s="96">
        <v>31515.77</v>
      </c>
      <c r="H1283" s="94">
        <v>47175</v>
      </c>
      <c r="J1283" s="32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3">
        <f t="shared" si="59"/>
        <v>10500.9</v>
      </c>
    </row>
    <row r="1284" spans="1:14" ht="15" customHeight="1" thickBot="1">
      <c r="A1284" s="11" t="str">
        <f t="shared" si="61"/>
        <v>O365001 100</v>
      </c>
      <c r="B1284" s="3" t="s">
        <v>224</v>
      </c>
      <c r="C1284" s="190">
        <v>100</v>
      </c>
      <c r="D1284" s="202">
        <v>10500.9</v>
      </c>
      <c r="E1284" s="96">
        <v>20903.79</v>
      </c>
      <c r="F1284" s="91" t="s">
        <v>100</v>
      </c>
      <c r="G1284" s="96">
        <v>31404.69</v>
      </c>
      <c r="H1284" s="94">
        <v>47193</v>
      </c>
      <c r="J1284" s="32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3">
        <f t="shared" ref="N1284:N1347" si="62">IF(D1284=0,D1283,D1284)</f>
        <v>10500.9</v>
      </c>
    </row>
    <row r="1285" spans="1:14" ht="15" customHeight="1" thickBot="1">
      <c r="A1285" s="11" t="str">
        <f t="shared" si="61"/>
        <v>O365001 100</v>
      </c>
      <c r="B1285" s="3" t="s">
        <v>224</v>
      </c>
      <c r="C1285" s="192"/>
      <c r="D1285" s="203"/>
      <c r="E1285" s="96">
        <v>20903.79</v>
      </c>
      <c r="F1285" s="91">
        <v>316.14</v>
      </c>
      <c r="G1285" s="96">
        <v>31720.83</v>
      </c>
      <c r="H1285" s="94">
        <v>47203</v>
      </c>
      <c r="J1285" s="32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3">
        <f t="shared" si="62"/>
        <v>10500.9</v>
      </c>
    </row>
    <row r="1286" spans="1:14" ht="15" customHeight="1" thickBot="1">
      <c r="A1286" s="11" t="str">
        <f t="shared" si="61"/>
        <v>O365001 101</v>
      </c>
      <c r="B1286" s="3" t="s">
        <v>224</v>
      </c>
      <c r="C1286" s="190">
        <v>101</v>
      </c>
      <c r="D1286" s="202">
        <v>10500.9</v>
      </c>
      <c r="E1286" s="96">
        <v>21120.81</v>
      </c>
      <c r="F1286" s="91" t="s">
        <v>100</v>
      </c>
      <c r="G1286" s="96">
        <v>31621.71</v>
      </c>
      <c r="H1286" s="94">
        <v>47224</v>
      </c>
      <c r="J1286" s="32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3">
        <f t="shared" si="62"/>
        <v>10500.9</v>
      </c>
    </row>
    <row r="1287" spans="1:14" ht="15" customHeight="1" thickBot="1">
      <c r="A1287" s="11" t="str">
        <f t="shared" si="61"/>
        <v>O365001 101</v>
      </c>
      <c r="B1287" s="3" t="s">
        <v>224</v>
      </c>
      <c r="C1287" s="192"/>
      <c r="D1287" s="203"/>
      <c r="E1287" s="96">
        <v>21120.81</v>
      </c>
      <c r="F1287" s="91">
        <v>318.33</v>
      </c>
      <c r="G1287" s="96">
        <v>31940.04</v>
      </c>
      <c r="H1287" s="94">
        <v>47234</v>
      </c>
      <c r="J1287" s="32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3">
        <f t="shared" si="62"/>
        <v>10500.9</v>
      </c>
    </row>
    <row r="1288" spans="1:14" ht="15" customHeight="1" thickBot="1">
      <c r="A1288" s="11" t="str">
        <f t="shared" si="61"/>
        <v>O365001 102</v>
      </c>
      <c r="B1288" s="3" t="s">
        <v>224</v>
      </c>
      <c r="C1288" s="190">
        <v>102</v>
      </c>
      <c r="D1288" s="202">
        <v>10500.9</v>
      </c>
      <c r="E1288" s="96">
        <v>21323.82</v>
      </c>
      <c r="F1288" s="91" t="s">
        <v>100</v>
      </c>
      <c r="G1288" s="96">
        <v>31824.720000000001</v>
      </c>
      <c r="H1288" s="94">
        <v>47254</v>
      </c>
      <c r="J1288" s="32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3">
        <f t="shared" si="62"/>
        <v>10500.9</v>
      </c>
    </row>
    <row r="1289" spans="1:14" ht="15" customHeight="1" thickBot="1">
      <c r="A1289" s="11" t="str">
        <f t="shared" si="61"/>
        <v>O365001 102</v>
      </c>
      <c r="B1289" s="3" t="s">
        <v>224</v>
      </c>
      <c r="C1289" s="192"/>
      <c r="D1289" s="203"/>
      <c r="E1289" s="96">
        <v>21323.82</v>
      </c>
      <c r="F1289" s="91">
        <v>320.37</v>
      </c>
      <c r="G1289" s="96">
        <v>32145.09</v>
      </c>
      <c r="H1289" s="94">
        <v>47264</v>
      </c>
      <c r="J1289" s="32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3">
        <f t="shared" si="62"/>
        <v>10500.9</v>
      </c>
    </row>
    <row r="1290" spans="1:14" ht="15" customHeight="1" thickBot="1">
      <c r="A1290" s="11" t="str">
        <f t="shared" si="61"/>
        <v>O365001 103</v>
      </c>
      <c r="B1290" s="3" t="s">
        <v>224</v>
      </c>
      <c r="C1290" s="190">
        <v>103</v>
      </c>
      <c r="D1290" s="202">
        <v>10500.9</v>
      </c>
      <c r="E1290" s="96">
        <v>21540.85</v>
      </c>
      <c r="F1290" s="91" t="s">
        <v>100</v>
      </c>
      <c r="G1290" s="96">
        <v>32041.75</v>
      </c>
      <c r="H1290" s="94">
        <v>47285</v>
      </c>
      <c r="J1290" s="32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3">
        <f t="shared" si="62"/>
        <v>10500.9</v>
      </c>
    </row>
    <row r="1291" spans="1:14" ht="15" customHeight="1" thickBot="1">
      <c r="A1291" s="11" t="str">
        <f t="shared" si="61"/>
        <v>O365001 103</v>
      </c>
      <c r="B1291" s="3" t="s">
        <v>224</v>
      </c>
      <c r="C1291" s="192"/>
      <c r="D1291" s="203"/>
      <c r="E1291" s="96">
        <v>21540.85</v>
      </c>
      <c r="F1291" s="91">
        <v>322.55</v>
      </c>
      <c r="G1291" s="96">
        <v>32364.3</v>
      </c>
      <c r="H1291" s="94">
        <v>47295</v>
      </c>
      <c r="J1291" s="32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3">
        <f t="shared" si="62"/>
        <v>10500.9</v>
      </c>
    </row>
    <row r="1292" spans="1:14" ht="15" customHeight="1" thickBot="1">
      <c r="A1292" s="11" t="str">
        <f t="shared" si="61"/>
        <v>O365001 104</v>
      </c>
      <c r="B1292" s="3" t="s">
        <v>224</v>
      </c>
      <c r="C1292" s="190">
        <v>104</v>
      </c>
      <c r="D1292" s="202">
        <v>10500.9</v>
      </c>
      <c r="E1292" s="96">
        <v>21743.87</v>
      </c>
      <c r="F1292" s="91" t="s">
        <v>100</v>
      </c>
      <c r="G1292" s="96">
        <v>32244.77</v>
      </c>
      <c r="H1292" s="94">
        <v>47315</v>
      </c>
      <c r="J1292" s="32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3">
        <f t="shared" si="62"/>
        <v>10500.9</v>
      </c>
    </row>
    <row r="1293" spans="1:14" ht="15" customHeight="1" thickBot="1">
      <c r="A1293" s="11" t="str">
        <f t="shared" si="61"/>
        <v>O365001 104</v>
      </c>
      <c r="B1293" s="3" t="s">
        <v>224</v>
      </c>
      <c r="C1293" s="192"/>
      <c r="D1293" s="203"/>
      <c r="E1293" s="96">
        <v>21743.87</v>
      </c>
      <c r="F1293" s="91">
        <v>324.58999999999997</v>
      </c>
      <c r="G1293" s="96">
        <v>32569.360000000001</v>
      </c>
      <c r="H1293" s="94">
        <v>47325</v>
      </c>
      <c r="J1293" s="32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3">
        <f t="shared" si="62"/>
        <v>10500.9</v>
      </c>
    </row>
    <row r="1294" spans="1:14" ht="15" customHeight="1" thickBot="1">
      <c r="A1294" s="11" t="str">
        <f t="shared" si="61"/>
        <v>O365001 105</v>
      </c>
      <c r="B1294" s="3" t="s">
        <v>224</v>
      </c>
      <c r="C1294" s="190">
        <v>105</v>
      </c>
      <c r="D1294" s="202">
        <v>10500.9</v>
      </c>
      <c r="E1294" s="96">
        <v>21960.880000000001</v>
      </c>
      <c r="F1294" s="91" t="s">
        <v>100</v>
      </c>
      <c r="G1294" s="96">
        <v>32461.78</v>
      </c>
      <c r="H1294" s="94">
        <v>47346</v>
      </c>
      <c r="J1294" s="32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3">
        <f t="shared" si="62"/>
        <v>10500.9</v>
      </c>
    </row>
    <row r="1295" spans="1:14" ht="15" customHeight="1" thickBot="1">
      <c r="A1295" s="11" t="str">
        <f t="shared" si="61"/>
        <v>O365001 105</v>
      </c>
      <c r="B1295" s="3" t="s">
        <v>224</v>
      </c>
      <c r="C1295" s="192"/>
      <c r="D1295" s="203"/>
      <c r="E1295" s="96">
        <v>21960.880000000001</v>
      </c>
      <c r="F1295" s="91">
        <v>326.77999999999997</v>
      </c>
      <c r="G1295" s="96">
        <v>32788.559999999998</v>
      </c>
      <c r="H1295" s="94">
        <v>47356</v>
      </c>
      <c r="J1295" s="32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3">
        <f t="shared" si="62"/>
        <v>10500.9</v>
      </c>
    </row>
    <row r="1296" spans="1:14" ht="15" customHeight="1" thickBot="1">
      <c r="A1296" s="11" t="str">
        <f t="shared" si="61"/>
        <v>O365001 106</v>
      </c>
      <c r="B1296" s="3" t="s">
        <v>224</v>
      </c>
      <c r="C1296" s="190">
        <v>106</v>
      </c>
      <c r="D1296" s="202">
        <v>10500.9</v>
      </c>
      <c r="E1296" s="96">
        <v>22170.9</v>
      </c>
      <c r="F1296" s="91" t="s">
        <v>100</v>
      </c>
      <c r="G1296" s="96">
        <v>32671.8</v>
      </c>
      <c r="H1296" s="94">
        <v>47377</v>
      </c>
      <c r="J1296" s="32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3">
        <f t="shared" si="62"/>
        <v>10500.9</v>
      </c>
    </row>
    <row r="1297" spans="1:14" ht="15" customHeight="1" thickBot="1">
      <c r="A1297" s="11" t="str">
        <f t="shared" si="61"/>
        <v>O365001 106</v>
      </c>
      <c r="B1297" s="3" t="s">
        <v>224</v>
      </c>
      <c r="C1297" s="192"/>
      <c r="D1297" s="203"/>
      <c r="E1297" s="96">
        <v>22170.9</v>
      </c>
      <c r="F1297" s="91">
        <v>328.89</v>
      </c>
      <c r="G1297" s="96">
        <v>33000.69</v>
      </c>
      <c r="H1297" s="94">
        <v>47387</v>
      </c>
      <c r="J1297" s="32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3">
        <f t="shared" si="62"/>
        <v>10500.9</v>
      </c>
    </row>
    <row r="1298" spans="1:14" ht="15" customHeight="1" thickBot="1">
      <c r="A1298" s="11" t="str">
        <f t="shared" si="61"/>
        <v>O365001 107</v>
      </c>
      <c r="B1298" s="3" t="s">
        <v>224</v>
      </c>
      <c r="C1298" s="190">
        <v>107</v>
      </c>
      <c r="D1298" s="202">
        <v>10500.9</v>
      </c>
      <c r="E1298" s="96">
        <v>22373.919999999998</v>
      </c>
      <c r="F1298" s="91" t="s">
        <v>100</v>
      </c>
      <c r="G1298" s="96">
        <v>32874.82</v>
      </c>
      <c r="H1298" s="94">
        <v>47407</v>
      </c>
      <c r="J1298" s="32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3">
        <f t="shared" si="62"/>
        <v>10500.9</v>
      </c>
    </row>
    <row r="1299" spans="1:14" ht="15" customHeight="1" thickBot="1">
      <c r="A1299" s="11" t="str">
        <f t="shared" si="61"/>
        <v>O365001 107</v>
      </c>
      <c r="B1299" s="3" t="s">
        <v>224</v>
      </c>
      <c r="C1299" s="192"/>
      <c r="D1299" s="203"/>
      <c r="E1299" s="96">
        <v>22373.919999999998</v>
      </c>
      <c r="F1299" s="91">
        <v>330.94</v>
      </c>
      <c r="G1299" s="96">
        <v>33205.760000000002</v>
      </c>
      <c r="H1299" s="94">
        <v>47417</v>
      </c>
      <c r="J1299" s="32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3">
        <f t="shared" si="62"/>
        <v>10500.9</v>
      </c>
    </row>
    <row r="1300" spans="1:14" ht="15" customHeight="1" thickBot="1">
      <c r="A1300" s="11" t="str">
        <f t="shared" si="61"/>
        <v>O365001 108</v>
      </c>
      <c r="B1300" s="3" t="s">
        <v>224</v>
      </c>
      <c r="C1300" s="190">
        <v>108</v>
      </c>
      <c r="D1300" s="202">
        <v>10500.9</v>
      </c>
      <c r="E1300" s="96">
        <v>22590.94</v>
      </c>
      <c r="F1300" s="91" t="s">
        <v>100</v>
      </c>
      <c r="G1300" s="96">
        <v>33091.839999999997</v>
      </c>
      <c r="H1300" s="94">
        <v>47438</v>
      </c>
      <c r="J1300" s="32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3">
        <f t="shared" si="62"/>
        <v>10500.9</v>
      </c>
    </row>
    <row r="1301" spans="1:14" ht="15" customHeight="1" thickBot="1">
      <c r="A1301" s="11" t="str">
        <f t="shared" si="61"/>
        <v>O365001 108</v>
      </c>
      <c r="B1301" s="3" t="s">
        <v>224</v>
      </c>
      <c r="C1301" s="192"/>
      <c r="D1301" s="203"/>
      <c r="E1301" s="96">
        <v>22590.94</v>
      </c>
      <c r="F1301" s="91">
        <v>333.12</v>
      </c>
      <c r="G1301" s="96">
        <v>33424.959999999999</v>
      </c>
      <c r="H1301" s="94">
        <v>47448</v>
      </c>
      <c r="J1301" s="32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3">
        <f t="shared" si="62"/>
        <v>10500.9</v>
      </c>
    </row>
    <row r="1302" spans="1:14" ht="15" customHeight="1" thickBot="1">
      <c r="A1302" s="11" t="str">
        <f t="shared" si="61"/>
        <v>O365001 109</v>
      </c>
      <c r="B1302" s="3" t="s">
        <v>224</v>
      </c>
      <c r="C1302" s="190">
        <v>109</v>
      </c>
      <c r="D1302" s="202">
        <v>10500.9</v>
      </c>
      <c r="E1302" s="96">
        <v>22793.95</v>
      </c>
      <c r="F1302" s="91" t="s">
        <v>100</v>
      </c>
      <c r="G1302" s="96">
        <v>33294.85</v>
      </c>
      <c r="H1302" s="94">
        <v>47468</v>
      </c>
      <c r="J1302" s="32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3">
        <f t="shared" si="62"/>
        <v>10500.9</v>
      </c>
    </row>
    <row r="1303" spans="1:14" ht="15" customHeight="1" thickBot="1">
      <c r="A1303" s="11" t="str">
        <f t="shared" si="61"/>
        <v>O365001 109</v>
      </c>
      <c r="B1303" s="3" t="s">
        <v>224</v>
      </c>
      <c r="C1303" s="192"/>
      <c r="D1303" s="203"/>
      <c r="E1303" s="96">
        <v>22793.95</v>
      </c>
      <c r="F1303" s="91">
        <v>335.17</v>
      </c>
      <c r="G1303" s="96">
        <v>33630.019999999997</v>
      </c>
      <c r="H1303" s="94">
        <v>47478</v>
      </c>
      <c r="J1303" s="32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3">
        <f t="shared" si="62"/>
        <v>10500.9</v>
      </c>
    </row>
    <row r="1304" spans="1:14" ht="15" customHeight="1" thickBot="1">
      <c r="A1304" s="11" t="str">
        <f t="shared" si="61"/>
        <v>O365001 110</v>
      </c>
      <c r="B1304" s="3" t="s">
        <v>224</v>
      </c>
      <c r="C1304" s="190">
        <v>110</v>
      </c>
      <c r="D1304" s="202">
        <v>10500.9</v>
      </c>
      <c r="E1304" s="96">
        <v>23010.97</v>
      </c>
      <c r="F1304" s="91" t="s">
        <v>100</v>
      </c>
      <c r="G1304" s="96">
        <v>33511.870000000003</v>
      </c>
      <c r="H1304" s="94">
        <v>47499</v>
      </c>
      <c r="J1304" s="32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3">
        <f t="shared" si="62"/>
        <v>10500.9</v>
      </c>
    </row>
    <row r="1305" spans="1:14" ht="15" customHeight="1" thickBot="1">
      <c r="A1305" s="11" t="str">
        <f t="shared" si="61"/>
        <v>O365001 110</v>
      </c>
      <c r="B1305" s="3" t="s">
        <v>224</v>
      </c>
      <c r="C1305" s="192"/>
      <c r="D1305" s="203"/>
      <c r="E1305" s="96">
        <v>23010.97</v>
      </c>
      <c r="F1305" s="91">
        <v>337.35</v>
      </c>
      <c r="G1305" s="96">
        <v>33849.22</v>
      </c>
      <c r="H1305" s="94">
        <v>47509</v>
      </c>
      <c r="J1305" s="32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3">
        <f t="shared" si="62"/>
        <v>10500.9</v>
      </c>
    </row>
    <row r="1306" spans="1:14" ht="15" customHeight="1" thickBot="1">
      <c r="A1306" s="11" t="str">
        <f t="shared" si="61"/>
        <v>O365001 111</v>
      </c>
      <c r="B1306" s="3" t="s">
        <v>224</v>
      </c>
      <c r="C1306" s="190">
        <v>111</v>
      </c>
      <c r="D1306" s="202">
        <v>10500.9</v>
      </c>
      <c r="E1306" s="96">
        <v>23220.99</v>
      </c>
      <c r="F1306" s="91" t="s">
        <v>100</v>
      </c>
      <c r="G1306" s="96">
        <v>33721.89</v>
      </c>
      <c r="H1306" s="94">
        <v>47530</v>
      </c>
      <c r="J1306" s="32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3">
        <f t="shared" si="62"/>
        <v>10500.9</v>
      </c>
    </row>
    <row r="1307" spans="1:14" ht="15" customHeight="1" thickBot="1">
      <c r="A1307" s="11" t="str">
        <f t="shared" si="61"/>
        <v>O365001 111</v>
      </c>
      <c r="B1307" s="3" t="s">
        <v>224</v>
      </c>
      <c r="C1307" s="192"/>
      <c r="D1307" s="203"/>
      <c r="E1307" s="96">
        <v>23220.99</v>
      </c>
      <c r="F1307" s="91">
        <v>339.47</v>
      </c>
      <c r="G1307" s="96">
        <v>34061.360000000001</v>
      </c>
      <c r="H1307" s="94">
        <v>47540</v>
      </c>
      <c r="J1307" s="32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3">
        <f t="shared" si="62"/>
        <v>10500.9</v>
      </c>
    </row>
    <row r="1308" spans="1:14" ht="15" customHeight="1" thickBot="1">
      <c r="A1308" s="11" t="str">
        <f t="shared" si="61"/>
        <v>O365001 112</v>
      </c>
      <c r="B1308" s="3" t="s">
        <v>224</v>
      </c>
      <c r="C1308" s="190">
        <v>112</v>
      </c>
      <c r="D1308" s="202">
        <v>10500.9</v>
      </c>
      <c r="E1308" s="96">
        <v>23424.01</v>
      </c>
      <c r="F1308" s="91" t="s">
        <v>100</v>
      </c>
      <c r="G1308" s="96">
        <v>33924.910000000003</v>
      </c>
      <c r="H1308" s="94">
        <v>47558</v>
      </c>
      <c r="J1308" s="32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3">
        <f t="shared" si="62"/>
        <v>10500.9</v>
      </c>
    </row>
    <row r="1309" spans="1:14" ht="15" customHeight="1" thickBot="1">
      <c r="A1309" s="11" t="str">
        <f t="shared" si="61"/>
        <v>O365001 112</v>
      </c>
      <c r="B1309" s="3" t="s">
        <v>224</v>
      </c>
      <c r="C1309" s="192"/>
      <c r="D1309" s="203"/>
      <c r="E1309" s="96">
        <v>23424.01</v>
      </c>
      <c r="F1309" s="91">
        <v>341.51</v>
      </c>
      <c r="G1309" s="96">
        <v>34266.42</v>
      </c>
      <c r="H1309" s="94">
        <v>47568</v>
      </c>
      <c r="J1309" s="32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3">
        <f t="shared" si="62"/>
        <v>10500.9</v>
      </c>
    </row>
    <row r="1310" spans="1:14" ht="15" customHeight="1" thickBot="1">
      <c r="A1310" s="11" t="str">
        <f t="shared" si="61"/>
        <v>O365001 113</v>
      </c>
      <c r="B1310" s="3" t="s">
        <v>224</v>
      </c>
      <c r="C1310" s="190">
        <v>113</v>
      </c>
      <c r="D1310" s="202">
        <v>10500.9</v>
      </c>
      <c r="E1310" s="96">
        <v>23641.03</v>
      </c>
      <c r="F1310" s="91" t="s">
        <v>100</v>
      </c>
      <c r="G1310" s="96">
        <v>34141.93</v>
      </c>
      <c r="H1310" s="94">
        <v>47589</v>
      </c>
      <c r="J1310" s="32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3">
        <f t="shared" si="62"/>
        <v>10500.9</v>
      </c>
    </row>
    <row r="1311" spans="1:14" ht="15" customHeight="1" thickBot="1">
      <c r="A1311" s="11" t="str">
        <f t="shared" si="61"/>
        <v>O365001 113</v>
      </c>
      <c r="B1311" s="3" t="s">
        <v>224</v>
      </c>
      <c r="C1311" s="192"/>
      <c r="D1311" s="203"/>
      <c r="E1311" s="96">
        <v>23641.03</v>
      </c>
      <c r="F1311" s="91">
        <v>343.7</v>
      </c>
      <c r="G1311" s="96">
        <v>34485.629999999997</v>
      </c>
      <c r="H1311" s="94">
        <v>47599</v>
      </c>
      <c r="J1311" s="32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3">
        <f t="shared" si="62"/>
        <v>10500.9</v>
      </c>
    </row>
    <row r="1312" spans="1:14" ht="15" customHeight="1" thickBot="1">
      <c r="A1312" s="11" t="str">
        <f t="shared" si="61"/>
        <v>O365001 114</v>
      </c>
      <c r="B1312" s="3" t="s">
        <v>224</v>
      </c>
      <c r="C1312" s="190">
        <v>114</v>
      </c>
      <c r="D1312" s="202">
        <v>10500.9</v>
      </c>
      <c r="E1312" s="96">
        <v>23844.04</v>
      </c>
      <c r="F1312" s="91" t="s">
        <v>100</v>
      </c>
      <c r="G1312" s="96">
        <v>34344.94</v>
      </c>
      <c r="H1312" s="94">
        <v>47619</v>
      </c>
      <c r="J1312" s="32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3">
        <f t="shared" si="62"/>
        <v>10500.9</v>
      </c>
    </row>
    <row r="1313" spans="1:14" ht="15" customHeight="1" thickBot="1">
      <c r="A1313" s="11" t="str">
        <f t="shared" si="61"/>
        <v>O365001 114</v>
      </c>
      <c r="B1313" s="3" t="s">
        <v>224</v>
      </c>
      <c r="C1313" s="192"/>
      <c r="D1313" s="203"/>
      <c r="E1313" s="96">
        <v>23844.04</v>
      </c>
      <c r="F1313" s="91">
        <v>345.74</v>
      </c>
      <c r="G1313" s="96">
        <v>34690.68</v>
      </c>
      <c r="H1313" s="94">
        <v>47629</v>
      </c>
      <c r="J1313" s="32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3">
        <f t="shared" si="62"/>
        <v>10500.9</v>
      </c>
    </row>
    <row r="1314" spans="1:14" ht="15" customHeight="1" thickBot="1">
      <c r="A1314" s="11" t="str">
        <f t="shared" si="61"/>
        <v>O365001 115</v>
      </c>
      <c r="B1314" s="3" t="s">
        <v>224</v>
      </c>
      <c r="C1314" s="190">
        <v>115</v>
      </c>
      <c r="D1314" s="202">
        <v>10500.9</v>
      </c>
      <c r="E1314" s="96">
        <v>24061.06</v>
      </c>
      <c r="F1314" s="91" t="s">
        <v>100</v>
      </c>
      <c r="G1314" s="96">
        <v>34561.96</v>
      </c>
      <c r="H1314" s="94">
        <v>47650</v>
      </c>
      <c r="J1314" s="32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3">
        <f t="shared" si="62"/>
        <v>10500.9</v>
      </c>
    </row>
    <row r="1315" spans="1:14" ht="15" customHeight="1" thickBot="1">
      <c r="A1315" s="11" t="str">
        <f t="shared" si="61"/>
        <v>O365001 115</v>
      </c>
      <c r="B1315" s="3" t="s">
        <v>224</v>
      </c>
      <c r="C1315" s="192"/>
      <c r="D1315" s="203"/>
      <c r="E1315" s="96">
        <v>24061.06</v>
      </c>
      <c r="F1315" s="91">
        <v>347.92</v>
      </c>
      <c r="G1315" s="96">
        <v>34909.879999999997</v>
      </c>
      <c r="H1315" s="94">
        <v>47660</v>
      </c>
      <c r="J1315" s="32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3">
        <f t="shared" si="62"/>
        <v>10500.9</v>
      </c>
    </row>
    <row r="1316" spans="1:14" ht="15" customHeight="1" thickBot="1">
      <c r="A1316" s="11" t="str">
        <f t="shared" si="61"/>
        <v>O365001 116</v>
      </c>
      <c r="B1316" s="3" t="s">
        <v>224</v>
      </c>
      <c r="C1316" s="190">
        <v>116</v>
      </c>
      <c r="D1316" s="202">
        <v>10500.9</v>
      </c>
      <c r="E1316" s="96">
        <v>24264.07</v>
      </c>
      <c r="F1316" s="91" t="s">
        <v>100</v>
      </c>
      <c r="G1316" s="96">
        <v>34764.97</v>
      </c>
      <c r="H1316" s="94">
        <v>47680</v>
      </c>
      <c r="J1316" s="32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3">
        <f t="shared" si="62"/>
        <v>10500.9</v>
      </c>
    </row>
    <row r="1317" spans="1:14" ht="15" customHeight="1" thickBot="1">
      <c r="A1317" s="11" t="str">
        <f t="shared" si="61"/>
        <v>O365001 116</v>
      </c>
      <c r="B1317" s="3" t="s">
        <v>224</v>
      </c>
      <c r="C1317" s="192"/>
      <c r="D1317" s="203"/>
      <c r="E1317" s="96">
        <v>24264.07</v>
      </c>
      <c r="F1317" s="91">
        <v>349.96</v>
      </c>
      <c r="G1317" s="96">
        <v>35114.93</v>
      </c>
      <c r="H1317" s="94">
        <v>47690</v>
      </c>
      <c r="J1317" s="32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3">
        <f t="shared" si="62"/>
        <v>10500.9</v>
      </c>
    </row>
    <row r="1318" spans="1:14" ht="15" customHeight="1" thickBot="1">
      <c r="A1318" s="11" t="str">
        <f t="shared" si="61"/>
        <v>O365001 117</v>
      </c>
      <c r="B1318" s="3" t="s">
        <v>224</v>
      </c>
      <c r="C1318" s="190">
        <v>117</v>
      </c>
      <c r="D1318" s="202">
        <v>10500.9</v>
      </c>
      <c r="E1318" s="96">
        <v>24481.1</v>
      </c>
      <c r="F1318" s="91" t="s">
        <v>100</v>
      </c>
      <c r="G1318" s="96">
        <v>34982</v>
      </c>
      <c r="H1318" s="94">
        <v>47711</v>
      </c>
      <c r="J1318" s="32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3">
        <f t="shared" si="62"/>
        <v>10500.9</v>
      </c>
    </row>
    <row r="1319" spans="1:14" ht="15" customHeight="1" thickBot="1">
      <c r="A1319" s="11" t="str">
        <f t="shared" si="61"/>
        <v>O365001 117</v>
      </c>
      <c r="B1319" s="3" t="s">
        <v>224</v>
      </c>
      <c r="C1319" s="192"/>
      <c r="D1319" s="203"/>
      <c r="E1319" s="96">
        <v>24481.1</v>
      </c>
      <c r="F1319" s="91">
        <v>352.16</v>
      </c>
      <c r="G1319" s="96">
        <v>35334.160000000003</v>
      </c>
      <c r="H1319" s="94">
        <v>47721</v>
      </c>
      <c r="J1319" s="32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3">
        <f t="shared" si="62"/>
        <v>10500.9</v>
      </c>
    </row>
    <row r="1320" spans="1:14" ht="15" customHeight="1" thickBot="1">
      <c r="A1320" s="11" t="str">
        <f t="shared" si="61"/>
        <v>O365001 118</v>
      </c>
      <c r="B1320" s="3" t="s">
        <v>224</v>
      </c>
      <c r="C1320" s="190">
        <v>118</v>
      </c>
      <c r="D1320" s="202">
        <v>10500.9</v>
      </c>
      <c r="E1320" s="96">
        <v>24691.119999999999</v>
      </c>
      <c r="F1320" s="91" t="s">
        <v>100</v>
      </c>
      <c r="G1320" s="96">
        <v>35192.019999999997</v>
      </c>
      <c r="H1320" s="94">
        <v>47742</v>
      </c>
      <c r="J1320" s="32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3">
        <f t="shared" si="62"/>
        <v>10500.9</v>
      </c>
    </row>
    <row r="1321" spans="1:14" ht="15" customHeight="1" thickBot="1">
      <c r="A1321" s="11" t="str">
        <f t="shared" si="61"/>
        <v>O365001 118</v>
      </c>
      <c r="B1321" s="3" t="s">
        <v>224</v>
      </c>
      <c r="C1321" s="192"/>
      <c r="D1321" s="203"/>
      <c r="E1321" s="96">
        <v>24691.119999999999</v>
      </c>
      <c r="F1321" s="91">
        <v>354.26</v>
      </c>
      <c r="G1321" s="96">
        <v>35546.28</v>
      </c>
      <c r="H1321" s="94">
        <v>47752</v>
      </c>
      <c r="J1321" s="32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3">
        <f t="shared" si="62"/>
        <v>10500.9</v>
      </c>
    </row>
    <row r="1322" spans="1:14" ht="15" customHeight="1" thickBot="1">
      <c r="A1322" s="11" t="str">
        <f t="shared" ref="A1322:A1385" si="64">B1322&amp;" "&amp;IF(C1322="",C1321,C1322)</f>
        <v>O365001 119</v>
      </c>
      <c r="B1322" s="3" t="s">
        <v>224</v>
      </c>
      <c r="C1322" s="190">
        <v>119</v>
      </c>
      <c r="D1322" s="202">
        <v>10500.9</v>
      </c>
      <c r="E1322" s="96">
        <v>24894.13</v>
      </c>
      <c r="F1322" s="91" t="s">
        <v>100</v>
      </c>
      <c r="G1322" s="96">
        <v>35395.03</v>
      </c>
      <c r="H1322" s="94">
        <v>47772</v>
      </c>
      <c r="J1322" s="32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3">
        <f t="shared" si="62"/>
        <v>10500.9</v>
      </c>
    </row>
    <row r="1323" spans="1:14" ht="15" customHeight="1" thickBot="1">
      <c r="A1323" s="11" t="str">
        <f t="shared" si="64"/>
        <v>O365001 119</v>
      </c>
      <c r="B1323" s="3" t="s">
        <v>224</v>
      </c>
      <c r="C1323" s="192"/>
      <c r="D1323" s="203"/>
      <c r="E1323" s="96">
        <v>24894.13</v>
      </c>
      <c r="F1323" s="91">
        <v>356.31</v>
      </c>
      <c r="G1323" s="96">
        <v>35751.339999999997</v>
      </c>
      <c r="H1323" s="94">
        <v>47782</v>
      </c>
      <c r="J1323" s="32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3">
        <f t="shared" si="62"/>
        <v>10500.9</v>
      </c>
    </row>
    <row r="1324" spans="1:14" ht="15" customHeight="1" thickBot="1">
      <c r="A1324" s="11" t="str">
        <f t="shared" si="64"/>
        <v>O365001 120</v>
      </c>
      <c r="B1324" s="3" t="s">
        <v>224</v>
      </c>
      <c r="C1324" s="190">
        <v>120</v>
      </c>
      <c r="D1324" s="202">
        <v>10501.22</v>
      </c>
      <c r="E1324" s="96">
        <v>25111.919999999998</v>
      </c>
      <c r="F1324" s="91" t="s">
        <v>100</v>
      </c>
      <c r="G1324" s="96">
        <v>35613.14</v>
      </c>
      <c r="H1324" s="94">
        <v>47803</v>
      </c>
      <c r="J1324" s="32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3">
        <f t="shared" si="62"/>
        <v>10501.22</v>
      </c>
    </row>
    <row r="1325" spans="1:14" ht="15" customHeight="1" thickBot="1">
      <c r="A1325" s="11" t="str">
        <f t="shared" si="64"/>
        <v>O365001 120</v>
      </c>
      <c r="B1325" s="3" t="s">
        <v>224</v>
      </c>
      <c r="C1325" s="192"/>
      <c r="D1325" s="203"/>
      <c r="E1325" s="96">
        <v>25111.919999999998</v>
      </c>
      <c r="F1325" s="91">
        <v>358.5</v>
      </c>
      <c r="G1325" s="96">
        <v>35971.64</v>
      </c>
      <c r="H1325" s="94">
        <v>47813</v>
      </c>
      <c r="J1325" s="32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3">
        <f t="shared" si="62"/>
        <v>10501.22</v>
      </c>
    </row>
    <row r="1326" spans="1:14" ht="15" customHeight="1" thickBot="1">
      <c r="A1326" s="11" t="str">
        <f t="shared" si="64"/>
        <v>O367198 Cuota N°</v>
      </c>
      <c r="B1326" s="3" t="s">
        <v>234</v>
      </c>
      <c r="C1326" s="92" t="s">
        <v>19</v>
      </c>
      <c r="D1326" s="92" t="s">
        <v>20</v>
      </c>
      <c r="E1326" s="92" t="s">
        <v>21</v>
      </c>
      <c r="F1326" s="92" t="s">
        <v>22</v>
      </c>
      <c r="G1326" s="92" t="s">
        <v>23</v>
      </c>
      <c r="H1326" s="92" t="s">
        <v>24</v>
      </c>
      <c r="J1326" s="32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3" t="str">
        <f t="shared" si="62"/>
        <v>Capital($)</v>
      </c>
    </row>
    <row r="1327" spans="1:14" ht="15" customHeight="1" thickBot="1">
      <c r="A1327" s="11" t="str">
        <f t="shared" si="64"/>
        <v>O367198 1</v>
      </c>
      <c r="B1327" s="3" t="s">
        <v>234</v>
      </c>
      <c r="C1327" s="190">
        <v>1</v>
      </c>
      <c r="D1327" s="202">
        <v>3461.62</v>
      </c>
      <c r="E1327" s="90">
        <v>36.92</v>
      </c>
      <c r="F1327" s="90" t="s">
        <v>100</v>
      </c>
      <c r="G1327" s="98">
        <v>3498.54</v>
      </c>
      <c r="H1327" s="93">
        <v>44181</v>
      </c>
      <c r="I1327" s="43">
        <v>44181</v>
      </c>
      <c r="J1327" s="32">
        <f t="shared" si="63"/>
        <v>44166</v>
      </c>
      <c r="L1327" s="11" t="str">
        <f>IF(I1327&lt;&gt;"",IF(SUMIF(Planes!BA:BA,'Control de pagos'!A1327,Planes!BC:BC)=0,"",SUMIF(Planes!BA:BA,'Control de pagos'!A1327,Planes!BC:BC)),"")</f>
        <v/>
      </c>
      <c r="N1327" s="63">
        <f t="shared" si="62"/>
        <v>3461.62</v>
      </c>
    </row>
    <row r="1328" spans="1:14" ht="15" customHeight="1" thickBot="1">
      <c r="A1328" s="11" t="str">
        <f t="shared" si="64"/>
        <v>O367198 1</v>
      </c>
      <c r="B1328" s="3" t="s">
        <v>234</v>
      </c>
      <c r="C1328" s="192"/>
      <c r="D1328" s="203"/>
      <c r="E1328" s="91">
        <v>36.92</v>
      </c>
      <c r="F1328" s="91">
        <v>35.22</v>
      </c>
      <c r="G1328" s="96">
        <v>3533.76</v>
      </c>
      <c r="H1328" s="94">
        <v>44191</v>
      </c>
      <c r="J1328" s="32" t="str">
        <f t="shared" si="63"/>
        <v>-</v>
      </c>
      <c r="L1328" s="11" t="str">
        <f>IF(I1328&lt;&gt;"",IF(SUMIF(Planes!BA:BA,'Control de pagos'!A1328,Planes!BC:BC)=0,"",SUMIF(Planes!BA:BA,'Control de pagos'!A1328,Planes!BC:BC)),"")</f>
        <v/>
      </c>
      <c r="N1328" s="63">
        <f t="shared" si="62"/>
        <v>3461.62</v>
      </c>
    </row>
    <row r="1329" spans="1:14" ht="15" customHeight="1" thickBot="1">
      <c r="A1329" s="11" t="str">
        <f t="shared" si="64"/>
        <v>O367198 2</v>
      </c>
      <c r="B1329" s="3" t="s">
        <v>234</v>
      </c>
      <c r="C1329" s="190">
        <v>2</v>
      </c>
      <c r="D1329" s="202">
        <v>3461.62</v>
      </c>
      <c r="E1329" s="91">
        <v>108.47</v>
      </c>
      <c r="F1329" s="91" t="s">
        <v>100</v>
      </c>
      <c r="G1329" s="96">
        <v>3570.09</v>
      </c>
      <c r="H1329" s="94">
        <v>44212</v>
      </c>
      <c r="J1329" s="32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3">
        <f t="shared" si="62"/>
        <v>3461.62</v>
      </c>
    </row>
    <row r="1330" spans="1:14" ht="15" customHeight="1" thickBot="1">
      <c r="A1330" s="11" t="str">
        <f t="shared" si="64"/>
        <v>O367198 2</v>
      </c>
      <c r="B1330" s="3" t="s">
        <v>234</v>
      </c>
      <c r="C1330" s="192"/>
      <c r="D1330" s="203"/>
      <c r="E1330" s="91">
        <v>108.47</v>
      </c>
      <c r="F1330" s="91">
        <v>35.94</v>
      </c>
      <c r="G1330" s="96">
        <v>3606.03</v>
      </c>
      <c r="H1330" s="94">
        <v>44222</v>
      </c>
      <c r="I1330" s="43">
        <v>44222</v>
      </c>
      <c r="J1330" s="32">
        <f t="shared" si="63"/>
        <v>44197</v>
      </c>
      <c r="L1330" s="11" t="str">
        <f>IF(I1330&lt;&gt;"",IF(SUMIF(Planes!BA:BA,'Control de pagos'!A1330,Planes!BC:BC)=0,"",SUMIF(Planes!BA:BA,'Control de pagos'!A1330,Planes!BC:BC)),"")</f>
        <v/>
      </c>
      <c r="N1330" s="63">
        <f t="shared" si="62"/>
        <v>3461.62</v>
      </c>
    </row>
    <row r="1331" spans="1:14" ht="15" customHeight="1" thickBot="1">
      <c r="A1331" s="11" t="str">
        <f t="shared" si="64"/>
        <v>O367198 3</v>
      </c>
      <c r="B1331" s="3" t="s">
        <v>234</v>
      </c>
      <c r="C1331" s="190">
        <v>3</v>
      </c>
      <c r="D1331" s="202">
        <v>3461.62</v>
      </c>
      <c r="E1331" s="91">
        <v>177.7</v>
      </c>
      <c r="F1331" s="91" t="s">
        <v>100</v>
      </c>
      <c r="G1331" s="96">
        <v>3639.32</v>
      </c>
      <c r="H1331" s="94">
        <v>44243</v>
      </c>
      <c r="J1331" s="32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3">
        <f t="shared" si="62"/>
        <v>3461.62</v>
      </c>
    </row>
    <row r="1332" spans="1:14" ht="15" customHeight="1" thickBot="1">
      <c r="A1332" s="11" t="str">
        <f t="shared" si="64"/>
        <v>O367198 3</v>
      </c>
      <c r="B1332" s="3" t="s">
        <v>234</v>
      </c>
      <c r="C1332" s="192"/>
      <c r="D1332" s="203"/>
      <c r="E1332" s="91">
        <v>177.7</v>
      </c>
      <c r="F1332" s="91">
        <v>36.630000000000003</v>
      </c>
      <c r="G1332" s="96">
        <v>3675.95</v>
      </c>
      <c r="H1332" s="94">
        <v>44253</v>
      </c>
      <c r="I1332" s="43">
        <v>44253</v>
      </c>
      <c r="J1332" s="32">
        <f t="shared" si="63"/>
        <v>44228</v>
      </c>
      <c r="L1332" s="11" t="str">
        <f>IF(I1332&lt;&gt;"",IF(SUMIF(Planes!BA:BA,'Control de pagos'!A1332,Planes!BC:BC)=0,"",SUMIF(Planes!BA:BA,'Control de pagos'!A1332,Planes!BC:BC)),"")</f>
        <v/>
      </c>
      <c r="N1332" s="63">
        <f t="shared" si="62"/>
        <v>3461.62</v>
      </c>
    </row>
    <row r="1333" spans="1:14" ht="15" customHeight="1" thickBot="1">
      <c r="A1333" s="11" t="str">
        <f t="shared" si="64"/>
        <v>O367198 4</v>
      </c>
      <c r="B1333" s="3" t="s">
        <v>234</v>
      </c>
      <c r="C1333" s="190">
        <v>4</v>
      </c>
      <c r="D1333" s="202">
        <v>3461.62</v>
      </c>
      <c r="E1333" s="91">
        <v>244.62</v>
      </c>
      <c r="F1333" s="91" t="s">
        <v>100</v>
      </c>
      <c r="G1333" s="96">
        <v>3706.24</v>
      </c>
      <c r="H1333" s="94">
        <v>44271</v>
      </c>
      <c r="I1333" s="43">
        <v>44271</v>
      </c>
      <c r="J1333" s="32">
        <f t="shared" si="63"/>
        <v>44256</v>
      </c>
      <c r="L1333" s="11" t="str">
        <f>IF(I1333&lt;&gt;"",IF(SUMIF(Planes!BA:BA,'Control de pagos'!A1333,Planes!BC:BC)=0,"",SUMIF(Planes!BA:BA,'Control de pagos'!A1333,Planes!BC:BC)),"")</f>
        <v/>
      </c>
      <c r="N1333" s="63">
        <f t="shared" si="62"/>
        <v>3461.62</v>
      </c>
    </row>
    <row r="1334" spans="1:14" ht="15" customHeight="1" thickBot="1">
      <c r="A1334" s="11" t="str">
        <f t="shared" si="64"/>
        <v>O367198 4</v>
      </c>
      <c r="B1334" s="3" t="s">
        <v>234</v>
      </c>
      <c r="C1334" s="192"/>
      <c r="D1334" s="203"/>
      <c r="E1334" s="91">
        <v>244.62</v>
      </c>
      <c r="F1334" s="91">
        <v>37.31</v>
      </c>
      <c r="G1334" s="96">
        <v>3743.55</v>
      </c>
      <c r="H1334" s="94">
        <v>44281</v>
      </c>
      <c r="J1334" s="32" t="str">
        <f t="shared" si="63"/>
        <v>-</v>
      </c>
      <c r="L1334" s="11" t="str">
        <f>IF(I1334&lt;&gt;"",IF(SUMIF(Planes!BA:BA,'Control de pagos'!A1334,Planes!BC:BC)=0,"",SUMIF(Planes!BA:BA,'Control de pagos'!A1334,Planes!BC:BC)),"")</f>
        <v/>
      </c>
      <c r="N1334" s="63">
        <f t="shared" si="62"/>
        <v>3461.62</v>
      </c>
    </row>
    <row r="1335" spans="1:14" ht="15" customHeight="1" thickBot="1">
      <c r="A1335" s="11" t="str">
        <f t="shared" si="64"/>
        <v>O367198 5</v>
      </c>
      <c r="B1335" s="3" t="s">
        <v>234</v>
      </c>
      <c r="C1335" s="226">
        <v>5</v>
      </c>
      <c r="D1335" s="228">
        <v>3461.62</v>
      </c>
      <c r="E1335" s="125">
        <v>316.16000000000003</v>
      </c>
      <c r="F1335" s="125" t="s">
        <v>100</v>
      </c>
      <c r="G1335" s="124">
        <v>3777.78</v>
      </c>
      <c r="H1335" s="126">
        <v>44302</v>
      </c>
      <c r="J1335" s="32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3">
        <f t="shared" si="62"/>
        <v>3461.62</v>
      </c>
    </row>
    <row r="1336" spans="1:14" ht="15" customHeight="1" thickBot="1">
      <c r="A1336" s="11" t="str">
        <f t="shared" si="64"/>
        <v>O367198 5</v>
      </c>
      <c r="B1336" s="3" t="s">
        <v>234</v>
      </c>
      <c r="C1336" s="227"/>
      <c r="D1336" s="229"/>
      <c r="E1336" s="125">
        <v>316.16000000000003</v>
      </c>
      <c r="F1336" s="125">
        <v>38.03</v>
      </c>
      <c r="G1336" s="124">
        <v>3815.81</v>
      </c>
      <c r="H1336" s="126">
        <v>44312</v>
      </c>
      <c r="I1336" s="43">
        <v>44404</v>
      </c>
      <c r="J1336" s="32">
        <f t="shared" si="63"/>
        <v>44378</v>
      </c>
      <c r="L1336" s="11" t="str">
        <f>IF(I1336&lt;&gt;"",IF(SUMIF(Planes!BA:BA,'Control de pagos'!A1336,Planes!BC:BC)=0,"",SUMIF(Planes!BA:BA,'Control de pagos'!A1336,Planes!BC:BC)),"")</f>
        <v/>
      </c>
      <c r="N1336" s="63">
        <f t="shared" si="62"/>
        <v>3461.62</v>
      </c>
    </row>
    <row r="1337" spans="1:14" ht="15" customHeight="1" thickBot="1">
      <c r="A1337" s="11" t="str">
        <f t="shared" si="64"/>
        <v>O367198 6</v>
      </c>
      <c r="B1337" s="3" t="s">
        <v>234</v>
      </c>
      <c r="C1337" s="190">
        <v>6</v>
      </c>
      <c r="D1337" s="202">
        <v>3461.62</v>
      </c>
      <c r="E1337" s="91">
        <v>383.08</v>
      </c>
      <c r="F1337" s="91" t="s">
        <v>100</v>
      </c>
      <c r="G1337" s="96">
        <v>3844.7</v>
      </c>
      <c r="H1337" s="94">
        <v>44332</v>
      </c>
      <c r="I1337" s="43">
        <v>44332</v>
      </c>
      <c r="J1337" s="32">
        <f t="shared" si="63"/>
        <v>44317</v>
      </c>
      <c r="L1337" s="11" t="str">
        <f>IF(I1337&lt;&gt;"",IF(SUMIF(Planes!BA:BA,'Control de pagos'!A1337,Planes!BC:BC)=0,"",SUMIF(Planes!BA:BA,'Control de pagos'!A1337,Planes!BC:BC)),"")</f>
        <v/>
      </c>
      <c r="N1337" s="63">
        <f t="shared" si="62"/>
        <v>3461.62</v>
      </c>
    </row>
    <row r="1338" spans="1:14" ht="15" customHeight="1" thickBot="1">
      <c r="A1338" s="11" t="str">
        <f t="shared" si="64"/>
        <v>O367198 6</v>
      </c>
      <c r="B1338" s="3" t="s">
        <v>234</v>
      </c>
      <c r="C1338" s="192"/>
      <c r="D1338" s="203"/>
      <c r="E1338" s="91">
        <v>383.08</v>
      </c>
      <c r="F1338" s="91">
        <v>38.700000000000003</v>
      </c>
      <c r="G1338" s="96">
        <v>3883.4</v>
      </c>
      <c r="H1338" s="94">
        <v>44342</v>
      </c>
      <c r="J1338" s="32" t="str">
        <f t="shared" si="63"/>
        <v>-</v>
      </c>
      <c r="L1338" s="11" t="str">
        <f>IF(I1338&lt;&gt;"",IF(SUMIF(Planes!BA:BA,'Control de pagos'!A1338,Planes!BC:BC)=0,"",SUMIF(Planes!BA:BA,'Control de pagos'!A1338,Planes!BC:BC)),"")</f>
        <v/>
      </c>
      <c r="N1338" s="63">
        <f t="shared" si="62"/>
        <v>3461.62</v>
      </c>
    </row>
    <row r="1339" spans="1:14" ht="15" customHeight="1" thickBot="1">
      <c r="A1339" s="11" t="str">
        <f t="shared" si="64"/>
        <v>O367198 7</v>
      </c>
      <c r="B1339" s="3" t="s">
        <v>234</v>
      </c>
      <c r="C1339" s="190">
        <v>7</v>
      </c>
      <c r="D1339" s="202">
        <v>3461.62</v>
      </c>
      <c r="E1339" s="91">
        <v>454.63</v>
      </c>
      <c r="F1339" s="91" t="s">
        <v>100</v>
      </c>
      <c r="G1339" s="96">
        <v>3916.25</v>
      </c>
      <c r="H1339" s="94">
        <v>44363</v>
      </c>
      <c r="I1339" s="43">
        <v>44363</v>
      </c>
      <c r="J1339" s="32">
        <f t="shared" si="63"/>
        <v>44348</v>
      </c>
      <c r="L1339" s="11" t="str">
        <f>IF(I1339&lt;&gt;"",IF(SUMIF(Planes!BA:BA,'Control de pagos'!A1339,Planes!BC:BC)=0,"",SUMIF(Planes!BA:BA,'Control de pagos'!A1339,Planes!BC:BC)),"")</f>
        <v/>
      </c>
      <c r="N1339" s="63">
        <f t="shared" si="62"/>
        <v>3461.62</v>
      </c>
    </row>
    <row r="1340" spans="1:14" ht="15" customHeight="1" thickBot="1">
      <c r="A1340" s="11" t="str">
        <f t="shared" si="64"/>
        <v>O367198 7</v>
      </c>
      <c r="B1340" s="3" t="s">
        <v>234</v>
      </c>
      <c r="C1340" s="192"/>
      <c r="D1340" s="203"/>
      <c r="E1340" s="91">
        <v>454.63</v>
      </c>
      <c r="F1340" s="91">
        <v>39.42</v>
      </c>
      <c r="G1340" s="96">
        <v>3955.67</v>
      </c>
      <c r="H1340" s="94">
        <v>44373</v>
      </c>
      <c r="J1340" s="32" t="str">
        <f t="shared" si="63"/>
        <v>-</v>
      </c>
      <c r="L1340" s="11" t="str">
        <f>IF(I1340&lt;&gt;"",IF(SUMIF(Planes!BA:BA,'Control de pagos'!A1340,Planes!BC:BC)=0,"",SUMIF(Planes!BA:BA,'Control de pagos'!A1340,Planes!BC:BC)),"")</f>
        <v/>
      </c>
      <c r="N1340" s="63">
        <f t="shared" si="62"/>
        <v>3461.62</v>
      </c>
    </row>
    <row r="1341" spans="1:14" ht="15" customHeight="1" thickBot="1">
      <c r="A1341" s="11" t="str">
        <f t="shared" si="64"/>
        <v>O367198 8</v>
      </c>
      <c r="B1341" s="3" t="s">
        <v>234</v>
      </c>
      <c r="C1341" s="190">
        <v>8</v>
      </c>
      <c r="D1341" s="202">
        <v>3461.62</v>
      </c>
      <c r="E1341" s="91">
        <v>521.54999999999995</v>
      </c>
      <c r="F1341" s="91" t="s">
        <v>100</v>
      </c>
      <c r="G1341" s="96">
        <v>3983.17</v>
      </c>
      <c r="H1341" s="94">
        <v>44393</v>
      </c>
      <c r="I1341" s="43">
        <v>44393</v>
      </c>
      <c r="J1341" s="32">
        <f t="shared" si="63"/>
        <v>44378</v>
      </c>
      <c r="L1341" s="11" t="str">
        <f>IF(I1341&lt;&gt;"",IF(SUMIF(Planes!BA:BA,'Control de pagos'!A1341,Planes!BC:BC)=0,"",SUMIF(Planes!BA:BA,'Control de pagos'!A1341,Planes!BC:BC)),"")</f>
        <v/>
      </c>
      <c r="N1341" s="63">
        <f t="shared" si="62"/>
        <v>3461.62</v>
      </c>
    </row>
    <row r="1342" spans="1:14" ht="15" customHeight="1" thickBot="1">
      <c r="A1342" s="11" t="str">
        <f t="shared" si="64"/>
        <v>O367198 8</v>
      </c>
      <c r="B1342" s="3" t="s">
        <v>234</v>
      </c>
      <c r="C1342" s="192"/>
      <c r="D1342" s="203"/>
      <c r="E1342" s="91">
        <v>521.54999999999995</v>
      </c>
      <c r="F1342" s="91">
        <v>40.090000000000003</v>
      </c>
      <c r="G1342" s="96">
        <v>4023.26</v>
      </c>
      <c r="H1342" s="94">
        <v>44403</v>
      </c>
      <c r="J1342" s="32" t="str">
        <f t="shared" si="63"/>
        <v>-</v>
      </c>
      <c r="L1342" s="11" t="str">
        <f>IF(I1342&lt;&gt;"",IF(SUMIF(Planes!BA:BA,'Control de pagos'!A1342,Planes!BC:BC)=0,"",SUMIF(Planes!BA:BA,'Control de pagos'!A1342,Planes!BC:BC)),"")</f>
        <v/>
      </c>
      <c r="N1342" s="63">
        <f t="shared" si="62"/>
        <v>3461.62</v>
      </c>
    </row>
    <row r="1343" spans="1:14" ht="15" customHeight="1" thickBot="1">
      <c r="A1343" s="11" t="str">
        <f t="shared" si="64"/>
        <v>O367198 9</v>
      </c>
      <c r="B1343" s="3" t="s">
        <v>234</v>
      </c>
      <c r="C1343" s="190">
        <v>9</v>
      </c>
      <c r="D1343" s="202">
        <v>3461.62</v>
      </c>
      <c r="E1343" s="91">
        <v>593.09</v>
      </c>
      <c r="F1343" s="91" t="s">
        <v>100</v>
      </c>
      <c r="G1343" s="96">
        <v>4054.71</v>
      </c>
      <c r="H1343" s="94">
        <v>44424</v>
      </c>
      <c r="I1343" s="43">
        <v>44424</v>
      </c>
      <c r="J1343" s="32">
        <f t="shared" si="63"/>
        <v>44409</v>
      </c>
      <c r="L1343" s="11" t="str">
        <f>IF(I1343&lt;&gt;"",IF(SUMIF(Planes!BA:BA,'Control de pagos'!A1343,Planes!BC:BC)=0,"",SUMIF(Planes!BA:BA,'Control de pagos'!A1343,Planes!BC:BC)),"")</f>
        <v/>
      </c>
      <c r="N1343" s="63">
        <f t="shared" si="62"/>
        <v>3461.62</v>
      </c>
    </row>
    <row r="1344" spans="1:14" ht="15" customHeight="1" thickBot="1">
      <c r="A1344" s="11" t="str">
        <f t="shared" si="64"/>
        <v>O367198 9</v>
      </c>
      <c r="B1344" s="3" t="s">
        <v>234</v>
      </c>
      <c r="C1344" s="192"/>
      <c r="D1344" s="203"/>
      <c r="E1344" s="91">
        <v>593.09</v>
      </c>
      <c r="F1344" s="91">
        <v>40.81</v>
      </c>
      <c r="G1344" s="96">
        <v>4095.52</v>
      </c>
      <c r="H1344" s="94">
        <v>44434</v>
      </c>
      <c r="J1344" s="32" t="str">
        <f t="shared" si="63"/>
        <v>-</v>
      </c>
      <c r="L1344" s="11" t="str">
        <f>IF(I1344&lt;&gt;"",IF(SUMIF(Planes!BA:BA,'Control de pagos'!A1344,Planes!BC:BC)=0,"",SUMIF(Planes!BA:BA,'Control de pagos'!A1344,Planes!BC:BC)),"")</f>
        <v/>
      </c>
      <c r="N1344" s="63">
        <f t="shared" si="62"/>
        <v>3461.62</v>
      </c>
    </row>
    <row r="1345" spans="1:14" ht="15" customHeight="1" thickBot="1">
      <c r="A1345" s="11" t="str">
        <f t="shared" si="64"/>
        <v>O367198 10</v>
      </c>
      <c r="B1345" s="3" t="s">
        <v>234</v>
      </c>
      <c r="C1345" s="190">
        <v>10</v>
      </c>
      <c r="D1345" s="202">
        <v>3461.62</v>
      </c>
      <c r="E1345" s="91">
        <v>662.32</v>
      </c>
      <c r="F1345" s="91" t="s">
        <v>100</v>
      </c>
      <c r="G1345" s="96">
        <v>4123.9399999999996</v>
      </c>
      <c r="H1345" s="94">
        <v>44455</v>
      </c>
      <c r="I1345" s="43">
        <v>44455</v>
      </c>
      <c r="J1345" s="32">
        <f t="shared" si="63"/>
        <v>44440</v>
      </c>
      <c r="L1345" s="11" t="str">
        <f>IF(I1345&lt;&gt;"",IF(SUMIF(Planes!BA:BA,'Control de pagos'!A1345,Planes!BC:BC)=0,"",SUMIF(Planes!BA:BA,'Control de pagos'!A1345,Planes!BC:BC)),"")</f>
        <v/>
      </c>
      <c r="N1345" s="63">
        <f t="shared" si="62"/>
        <v>3461.62</v>
      </c>
    </row>
    <row r="1346" spans="1:14" ht="15" customHeight="1" thickBot="1">
      <c r="A1346" s="11" t="str">
        <f t="shared" si="64"/>
        <v>O367198 10</v>
      </c>
      <c r="B1346" s="3" t="s">
        <v>234</v>
      </c>
      <c r="C1346" s="192"/>
      <c r="D1346" s="203"/>
      <c r="E1346" s="91">
        <v>662.32</v>
      </c>
      <c r="F1346" s="91">
        <v>41.52</v>
      </c>
      <c r="G1346" s="96">
        <v>4165.46</v>
      </c>
      <c r="H1346" s="94">
        <v>44465</v>
      </c>
      <c r="J1346" s="32" t="str">
        <f t="shared" si="63"/>
        <v>-</v>
      </c>
      <c r="L1346" s="11" t="str">
        <f>IF(I1346&lt;&gt;"",IF(SUMIF(Planes!BA:BA,'Control de pagos'!A1346,Planes!BC:BC)=0,"",SUMIF(Planes!BA:BA,'Control de pagos'!A1346,Planes!BC:BC)),"")</f>
        <v/>
      </c>
      <c r="N1346" s="63">
        <f t="shared" si="62"/>
        <v>3461.62</v>
      </c>
    </row>
    <row r="1347" spans="1:14" ht="15" customHeight="1" thickBot="1">
      <c r="A1347" s="11" t="str">
        <f t="shared" si="64"/>
        <v>O367198 11</v>
      </c>
      <c r="B1347" s="3" t="s">
        <v>234</v>
      </c>
      <c r="C1347" s="190">
        <v>11</v>
      </c>
      <c r="D1347" s="202">
        <v>3461.62</v>
      </c>
      <c r="E1347" s="91">
        <v>729.25</v>
      </c>
      <c r="F1347" s="91" t="s">
        <v>100</v>
      </c>
      <c r="G1347" s="96">
        <v>4190.87</v>
      </c>
      <c r="H1347" s="94">
        <v>44485</v>
      </c>
      <c r="J1347" s="32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3">
        <f t="shared" si="62"/>
        <v>3461.62</v>
      </c>
    </row>
    <row r="1348" spans="1:14" ht="15" customHeight="1" thickBot="1">
      <c r="A1348" s="11" t="str">
        <f t="shared" si="64"/>
        <v>O367198 11</v>
      </c>
      <c r="B1348" s="3" t="s">
        <v>234</v>
      </c>
      <c r="C1348" s="192"/>
      <c r="D1348" s="203"/>
      <c r="E1348" s="91">
        <v>729.25</v>
      </c>
      <c r="F1348" s="91">
        <v>42.19</v>
      </c>
      <c r="G1348" s="96">
        <v>4233.0600000000004</v>
      </c>
      <c r="H1348" s="94">
        <v>44495</v>
      </c>
      <c r="I1348" s="43">
        <v>44495</v>
      </c>
      <c r="J1348" s="32">
        <f t="shared" si="63"/>
        <v>44470</v>
      </c>
      <c r="L1348" s="11" t="str">
        <f>IF(I1348&lt;&gt;"",IF(SUMIF(Planes!BA:BA,'Control de pagos'!A1348,Planes!BC:BC)=0,"",SUMIF(Planes!BA:BA,'Control de pagos'!A1348,Planes!BC:BC)),"")</f>
        <v/>
      </c>
      <c r="N1348" s="63">
        <f t="shared" ref="N1348:N1411" si="65">IF(D1348=0,D1347,D1348)</f>
        <v>3461.62</v>
      </c>
    </row>
    <row r="1349" spans="1:14" ht="15" customHeight="1" thickBot="1">
      <c r="A1349" s="11" t="str">
        <f t="shared" si="64"/>
        <v>O367198 12</v>
      </c>
      <c r="B1349" s="3" t="s">
        <v>234</v>
      </c>
      <c r="C1349" s="226">
        <v>12</v>
      </c>
      <c r="D1349" s="228">
        <v>3461.62</v>
      </c>
      <c r="E1349" s="125">
        <v>800.79</v>
      </c>
      <c r="F1349" s="125" t="s">
        <v>100</v>
      </c>
      <c r="G1349" s="124">
        <v>4262.41</v>
      </c>
      <c r="H1349" s="126">
        <v>44516</v>
      </c>
      <c r="J1349" s="32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3">
        <f t="shared" si="65"/>
        <v>3461.62</v>
      </c>
    </row>
    <row r="1350" spans="1:14" ht="15" customHeight="1" thickBot="1">
      <c r="A1350" s="11" t="str">
        <f t="shared" si="64"/>
        <v>O367198 12</v>
      </c>
      <c r="B1350" s="3" t="s">
        <v>234</v>
      </c>
      <c r="C1350" s="227"/>
      <c r="D1350" s="229"/>
      <c r="E1350" s="125">
        <v>800.79</v>
      </c>
      <c r="F1350" s="125">
        <v>42.91</v>
      </c>
      <c r="G1350" s="124">
        <v>4305.32</v>
      </c>
      <c r="H1350" s="126">
        <v>44526</v>
      </c>
      <c r="J1350" s="32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3">
        <f t="shared" si="65"/>
        <v>3461.62</v>
      </c>
    </row>
    <row r="1351" spans="1:14" ht="15" customHeight="1" thickBot="1">
      <c r="A1351" s="11" t="str">
        <f t="shared" si="64"/>
        <v>O367198 13</v>
      </c>
      <c r="B1351" s="3" t="s">
        <v>234</v>
      </c>
      <c r="C1351" s="190">
        <v>13</v>
      </c>
      <c r="D1351" s="202">
        <v>3461.62</v>
      </c>
      <c r="E1351" s="91">
        <v>867.72</v>
      </c>
      <c r="F1351" s="91" t="s">
        <v>100</v>
      </c>
      <c r="G1351" s="96">
        <v>4329.34</v>
      </c>
      <c r="H1351" s="94">
        <v>44546</v>
      </c>
      <c r="J1351" s="32" t="str">
        <f t="shared" si="63"/>
        <v>-</v>
      </c>
      <c r="L1351" s="11" t="str">
        <f>IF(I1351&lt;&gt;"",IF(SUMIF(Planes!BA:BA,'Control de pagos'!A1351,Planes!BC:BC)=0,"",SUMIF(Planes!BA:BA,'Control de pagos'!A1351,Planes!BC:BC)),"")</f>
        <v/>
      </c>
      <c r="N1351" s="63">
        <f t="shared" si="65"/>
        <v>3461.62</v>
      </c>
    </row>
    <row r="1352" spans="1:14" ht="15" customHeight="1" thickBot="1">
      <c r="A1352" s="11" t="str">
        <f t="shared" si="64"/>
        <v>O367198 13</v>
      </c>
      <c r="B1352" s="3" t="s">
        <v>234</v>
      </c>
      <c r="C1352" s="192"/>
      <c r="D1352" s="203"/>
      <c r="E1352" s="91">
        <v>867.72</v>
      </c>
      <c r="F1352" s="91">
        <v>43.58</v>
      </c>
      <c r="G1352" s="96">
        <v>4372.92</v>
      </c>
      <c r="H1352" s="94">
        <v>44556</v>
      </c>
      <c r="I1352" s="43">
        <v>44556</v>
      </c>
      <c r="J1352" s="32">
        <f t="shared" si="63"/>
        <v>44531</v>
      </c>
      <c r="L1352" s="11" t="str">
        <f>IF(I1352&lt;&gt;"",IF(SUMIF(Planes!BA:BA,'Control de pagos'!A1352,Planes!BC:BC)=0,"",SUMIF(Planes!BA:BA,'Control de pagos'!A1352,Planes!BC:BC)),"")</f>
        <v/>
      </c>
      <c r="N1352" s="63">
        <f t="shared" si="65"/>
        <v>3461.62</v>
      </c>
    </row>
    <row r="1353" spans="1:14" ht="15" customHeight="1" thickBot="1">
      <c r="A1353" s="11" t="str">
        <f t="shared" si="64"/>
        <v>O367198 14</v>
      </c>
      <c r="B1353" s="3" t="s">
        <v>234</v>
      </c>
      <c r="C1353" s="190">
        <v>14</v>
      </c>
      <c r="D1353" s="202">
        <v>3461.62</v>
      </c>
      <c r="E1353" s="91">
        <v>939.25</v>
      </c>
      <c r="F1353" s="91" t="s">
        <v>100</v>
      </c>
      <c r="G1353" s="96">
        <v>4400.87</v>
      </c>
      <c r="H1353" s="94">
        <v>44577</v>
      </c>
      <c r="J1353" s="32" t="str">
        <f t="shared" si="63"/>
        <v>-</v>
      </c>
      <c r="L1353" s="11" t="str">
        <f>IF(I1353&lt;&gt;"",IF(SUMIF(Planes!BA:BA,'Control de pagos'!A1353,Planes!BC:BC)=0,"",SUMIF(Planes!BA:BA,'Control de pagos'!A1353,Planes!BC:BC)),"")</f>
        <v/>
      </c>
      <c r="N1353" s="63">
        <f t="shared" si="65"/>
        <v>3461.62</v>
      </c>
    </row>
    <row r="1354" spans="1:14" ht="15" customHeight="1" thickBot="1">
      <c r="A1354" s="11" t="str">
        <f t="shared" si="64"/>
        <v>O367198 14</v>
      </c>
      <c r="B1354" s="3" t="s">
        <v>234</v>
      </c>
      <c r="C1354" s="192"/>
      <c r="D1354" s="203"/>
      <c r="E1354" s="91">
        <v>939.25</v>
      </c>
      <c r="F1354" s="91">
        <v>44.3</v>
      </c>
      <c r="G1354" s="96">
        <v>4445.17</v>
      </c>
      <c r="H1354" s="94">
        <v>44587</v>
      </c>
      <c r="I1354" s="43">
        <v>44587</v>
      </c>
      <c r="J1354" s="32">
        <f t="shared" si="63"/>
        <v>44562</v>
      </c>
      <c r="L1354" s="11" t="str">
        <f>IF(I1354&lt;&gt;"",IF(SUMIF(Planes!BA:BA,'Control de pagos'!A1354,Planes!BC:BC)=0,"",SUMIF(Planes!BA:BA,'Control de pagos'!A1354,Planes!BC:BC)),"")</f>
        <v/>
      </c>
      <c r="N1354" s="63">
        <f t="shared" si="65"/>
        <v>3461.62</v>
      </c>
    </row>
    <row r="1355" spans="1:14" ht="15" customHeight="1" thickBot="1">
      <c r="A1355" s="11" t="str">
        <f t="shared" si="64"/>
        <v>O367198 15</v>
      </c>
      <c r="B1355" s="3" t="s">
        <v>234</v>
      </c>
      <c r="C1355" s="190">
        <v>15</v>
      </c>
      <c r="D1355" s="202">
        <v>3461.62</v>
      </c>
      <c r="E1355" s="96">
        <v>1008.48</v>
      </c>
      <c r="F1355" s="91" t="s">
        <v>100</v>
      </c>
      <c r="G1355" s="96">
        <v>4470.1000000000004</v>
      </c>
      <c r="H1355" s="94">
        <v>44608</v>
      </c>
      <c r="I1355" s="43">
        <v>44608</v>
      </c>
      <c r="J1355" s="32">
        <f t="shared" si="63"/>
        <v>44593</v>
      </c>
      <c r="L1355" s="11" t="str">
        <f>IF(I1355&lt;&gt;"",IF(SUMIF(Planes!BA:BA,'Control de pagos'!A1355,Planes!BC:BC)=0,"",SUMIF(Planes!BA:BA,'Control de pagos'!A1355,Planes!BC:BC)),"")</f>
        <v/>
      </c>
      <c r="N1355" s="63">
        <f t="shared" si="65"/>
        <v>3461.62</v>
      </c>
    </row>
    <row r="1356" spans="1:14" ht="15" customHeight="1" thickBot="1">
      <c r="A1356" s="11" t="str">
        <f t="shared" si="64"/>
        <v>O367198 15</v>
      </c>
      <c r="B1356" s="3" t="s">
        <v>234</v>
      </c>
      <c r="C1356" s="192"/>
      <c r="D1356" s="203"/>
      <c r="E1356" s="96">
        <v>1008.48</v>
      </c>
      <c r="F1356" s="91">
        <v>44.99</v>
      </c>
      <c r="G1356" s="96">
        <v>4515.09</v>
      </c>
      <c r="H1356" s="94">
        <v>44618</v>
      </c>
      <c r="J1356" s="32" t="str">
        <f t="shared" si="63"/>
        <v>-</v>
      </c>
      <c r="L1356" s="11" t="str">
        <f>IF(I1356&lt;&gt;"",IF(SUMIF(Planes!BA:BA,'Control de pagos'!A1356,Planes!BC:BC)=0,"",SUMIF(Planes!BA:BA,'Control de pagos'!A1356,Planes!BC:BC)),"")</f>
        <v/>
      </c>
      <c r="N1356" s="63">
        <f t="shared" si="65"/>
        <v>3461.62</v>
      </c>
    </row>
    <row r="1357" spans="1:14" ht="15" customHeight="1" thickBot="1">
      <c r="A1357" s="11" t="str">
        <f t="shared" si="64"/>
        <v>O367198 16</v>
      </c>
      <c r="B1357" s="3" t="s">
        <v>234</v>
      </c>
      <c r="C1357" s="190">
        <v>16</v>
      </c>
      <c r="D1357" s="202">
        <v>3461.62</v>
      </c>
      <c r="E1357" s="96">
        <v>1075.4100000000001</v>
      </c>
      <c r="F1357" s="91" t="s">
        <v>100</v>
      </c>
      <c r="G1357" s="96">
        <v>4537.03</v>
      </c>
      <c r="H1357" s="94">
        <v>44636</v>
      </c>
      <c r="I1357" s="43">
        <v>44636</v>
      </c>
      <c r="J1357" s="32">
        <f t="shared" si="63"/>
        <v>44621</v>
      </c>
      <c r="L1357" s="11" t="str">
        <f>IF(I1357&lt;&gt;"",IF(SUMIF(Planes!BA:BA,'Control de pagos'!A1357,Planes!BC:BC)=0,"",SUMIF(Planes!BA:BA,'Control de pagos'!A1357,Planes!BC:BC)),"")</f>
        <v/>
      </c>
      <c r="N1357" s="63">
        <f t="shared" si="65"/>
        <v>3461.62</v>
      </c>
    </row>
    <row r="1358" spans="1:14" ht="15" customHeight="1" thickBot="1">
      <c r="A1358" s="11" t="str">
        <f t="shared" si="64"/>
        <v>O367198 16</v>
      </c>
      <c r="B1358" s="3" t="s">
        <v>234</v>
      </c>
      <c r="C1358" s="192"/>
      <c r="D1358" s="203"/>
      <c r="E1358" s="96">
        <v>1075.4100000000001</v>
      </c>
      <c r="F1358" s="91">
        <v>45.67</v>
      </c>
      <c r="G1358" s="96">
        <v>4582.7</v>
      </c>
      <c r="H1358" s="94">
        <v>44646</v>
      </c>
      <c r="J1358" s="32" t="str">
        <f t="shared" si="63"/>
        <v>-</v>
      </c>
      <c r="L1358" s="11" t="str">
        <f>IF(I1358&lt;&gt;"",IF(SUMIF(Planes!BA:BA,'Control de pagos'!A1358,Planes!BC:BC)=0,"",SUMIF(Planes!BA:BA,'Control de pagos'!A1358,Planes!BC:BC)),"")</f>
        <v/>
      </c>
      <c r="N1358" s="63">
        <f t="shared" si="65"/>
        <v>3461.62</v>
      </c>
    </row>
    <row r="1359" spans="1:14" ht="15" customHeight="1" thickBot="1">
      <c r="A1359" s="11" t="str">
        <f t="shared" si="64"/>
        <v>O367198 17</v>
      </c>
      <c r="B1359" s="3" t="s">
        <v>234</v>
      </c>
      <c r="C1359" s="198">
        <v>17</v>
      </c>
      <c r="D1359" s="200">
        <v>3461.62</v>
      </c>
      <c r="E1359" s="96">
        <v>1146.95</v>
      </c>
      <c r="F1359" s="91" t="s">
        <v>100</v>
      </c>
      <c r="G1359" s="96">
        <v>4608.57</v>
      </c>
      <c r="H1359" s="94">
        <v>44667</v>
      </c>
      <c r="J1359" s="32" t="str">
        <f t="shared" si="63"/>
        <v>-</v>
      </c>
      <c r="L1359" s="11" t="str">
        <f>IF(I1359&lt;&gt;"",IF(SUMIF(Planes!BA:BA,'Control de pagos'!A1359,Planes!BC:BC)=0,"",SUMIF(Planes!BA:BA,'Control de pagos'!A1359,Planes!BC:BC)),"")</f>
        <v/>
      </c>
      <c r="N1359" s="63">
        <f t="shared" si="65"/>
        <v>3461.62</v>
      </c>
    </row>
    <row r="1360" spans="1:14" ht="15" customHeight="1" thickBot="1">
      <c r="A1360" s="11" t="str">
        <f t="shared" si="64"/>
        <v>O367198 17</v>
      </c>
      <c r="B1360" s="3" t="s">
        <v>234</v>
      </c>
      <c r="C1360" s="199"/>
      <c r="D1360" s="201"/>
      <c r="E1360" s="149">
        <v>1464.49</v>
      </c>
      <c r="F1360" s="150">
        <v>61.09</v>
      </c>
      <c r="G1360" s="149">
        <f>+D1359+E1360+F1360</f>
        <v>4987.2</v>
      </c>
      <c r="H1360" s="151">
        <v>44677</v>
      </c>
      <c r="I1360" s="43">
        <v>44677</v>
      </c>
      <c r="J1360" s="32">
        <f t="shared" si="63"/>
        <v>44652</v>
      </c>
      <c r="L1360" s="11" t="str">
        <f>IF(I1360&lt;&gt;"",IF(SUMIF(Planes!BA:BA,'Control de pagos'!A1360,Planes!BC:BC)=0,"",SUMIF(Planes!BA:BA,'Control de pagos'!A1360,Planes!BC:BC)),"")</f>
        <v/>
      </c>
      <c r="N1360" s="63">
        <f t="shared" si="65"/>
        <v>3461.62</v>
      </c>
    </row>
    <row r="1361" spans="1:14" ht="15" customHeight="1" thickBot="1">
      <c r="A1361" s="11" t="str">
        <f t="shared" si="64"/>
        <v>O367198 18</v>
      </c>
      <c r="B1361" s="3" t="s">
        <v>234</v>
      </c>
      <c r="C1361" s="198">
        <v>18</v>
      </c>
      <c r="D1361" s="200">
        <v>3461.62</v>
      </c>
      <c r="E1361" s="96">
        <v>1213.8699999999999</v>
      </c>
      <c r="F1361" s="91" t="s">
        <v>100</v>
      </c>
      <c r="G1361" s="96">
        <v>4675.49</v>
      </c>
      <c r="H1361" s="94">
        <v>44697</v>
      </c>
      <c r="J1361" s="32" t="str">
        <f t="shared" ref="J1361:J1424" si="66">IF(I1361&lt;&gt;"",I1361-DAY(I1361)+1,IF(A1360=A1361,IF(I1360&lt;&gt;"","-",""),IF(A1361=A1362,IF(I1362&lt;&gt;"","-",""),"")))</f>
        <v>-</v>
      </c>
      <c r="L1361" s="11" t="str">
        <f>IF(I1361&lt;&gt;"",IF(SUMIF(Planes!BA:BA,'Control de pagos'!A1361,Planes!BC:BC)=0,"",SUMIF(Planes!BA:BA,'Control de pagos'!A1361,Planes!BC:BC)),"")</f>
        <v/>
      </c>
      <c r="N1361" s="63">
        <f t="shared" si="65"/>
        <v>3461.62</v>
      </c>
    </row>
    <row r="1362" spans="1:14" ht="15" customHeight="1" thickBot="1">
      <c r="A1362" s="11" t="str">
        <f t="shared" si="64"/>
        <v>O367198 18</v>
      </c>
      <c r="B1362" s="3" t="s">
        <v>234</v>
      </c>
      <c r="C1362" s="199"/>
      <c r="D1362" s="201"/>
      <c r="E1362" s="149">
        <v>1213.8699999999999</v>
      </c>
      <c r="F1362" s="150">
        <v>47.06</v>
      </c>
      <c r="G1362" s="149">
        <v>4722.55</v>
      </c>
      <c r="H1362" s="151">
        <v>44707</v>
      </c>
      <c r="I1362" s="43">
        <v>44707</v>
      </c>
      <c r="J1362" s="32">
        <f t="shared" si="66"/>
        <v>44682</v>
      </c>
      <c r="L1362" s="11" t="str">
        <f>IF(I1362&lt;&gt;"",IF(SUMIF(Planes!BA:BA,'Control de pagos'!A1362,Planes!BC:BC)=0,"",SUMIF(Planes!BA:BA,'Control de pagos'!A1362,Planes!BC:BC)),"")</f>
        <v/>
      </c>
      <c r="N1362" s="63">
        <f t="shared" si="65"/>
        <v>3461.62</v>
      </c>
    </row>
    <row r="1363" spans="1:14" ht="15" customHeight="1" thickBot="1">
      <c r="A1363" s="11" t="str">
        <f t="shared" si="64"/>
        <v>O367198 19</v>
      </c>
      <c r="B1363" s="3" t="s">
        <v>234</v>
      </c>
      <c r="C1363" s="198">
        <v>19</v>
      </c>
      <c r="D1363" s="200">
        <v>3461.62</v>
      </c>
      <c r="E1363" s="96">
        <v>1285.42</v>
      </c>
      <c r="F1363" s="91" t="s">
        <v>100</v>
      </c>
      <c r="G1363" s="96">
        <v>4747.04</v>
      </c>
      <c r="H1363" s="94">
        <v>44728</v>
      </c>
      <c r="J1363" s="32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3">
        <f t="shared" si="65"/>
        <v>3461.62</v>
      </c>
    </row>
    <row r="1364" spans="1:14" ht="15" customHeight="1" thickBot="1">
      <c r="A1364" s="11" t="str">
        <f t="shared" si="64"/>
        <v>O367198 19</v>
      </c>
      <c r="B1364" s="3" t="s">
        <v>234</v>
      </c>
      <c r="C1364" s="199"/>
      <c r="D1364" s="201"/>
      <c r="E1364" s="149">
        <v>1285.42</v>
      </c>
      <c r="F1364" s="150">
        <v>47.79</v>
      </c>
      <c r="G1364" s="149">
        <v>4794.83</v>
      </c>
      <c r="H1364" s="151">
        <v>44738</v>
      </c>
      <c r="I1364" s="43">
        <v>44738</v>
      </c>
      <c r="J1364" s="32">
        <f t="shared" si="66"/>
        <v>44713</v>
      </c>
      <c r="L1364" s="11" t="str">
        <f>IF(I1364&lt;&gt;"",IF(SUMIF(Planes!BA:BA,'Control de pagos'!A1364,Planes!BC:BC)=0,"",SUMIF(Planes!BA:BA,'Control de pagos'!A1364,Planes!BC:BC)),"")</f>
        <v/>
      </c>
      <c r="N1364" s="63">
        <f t="shared" si="65"/>
        <v>3461.62</v>
      </c>
    </row>
    <row r="1365" spans="1:14" ht="15" customHeight="1" thickBot="1">
      <c r="A1365" s="11" t="str">
        <f t="shared" si="64"/>
        <v>O367198 20</v>
      </c>
      <c r="B1365" s="3" t="s">
        <v>234</v>
      </c>
      <c r="C1365" s="198">
        <v>20</v>
      </c>
      <c r="D1365" s="200">
        <v>3461.62</v>
      </c>
      <c r="E1365" s="149">
        <v>1352.34</v>
      </c>
      <c r="F1365" s="150" t="s">
        <v>100</v>
      </c>
      <c r="G1365" s="149">
        <v>4813.96</v>
      </c>
      <c r="H1365" s="151">
        <v>44758</v>
      </c>
      <c r="I1365" s="43">
        <v>44758</v>
      </c>
      <c r="J1365" s="32">
        <f t="shared" si="66"/>
        <v>44743</v>
      </c>
      <c r="L1365" s="11" t="str">
        <f>IF(I1365&lt;&gt;"",IF(SUMIF(Planes!BA:BA,'Control de pagos'!A1365,Planes!BC:BC)=0,"",SUMIF(Planes!BA:BA,'Control de pagos'!A1365,Planes!BC:BC)),"")</f>
        <v/>
      </c>
      <c r="N1365" s="63">
        <f t="shared" si="65"/>
        <v>3461.62</v>
      </c>
    </row>
    <row r="1366" spans="1:14" ht="15" customHeight="1" thickBot="1">
      <c r="A1366" s="11" t="str">
        <f t="shared" si="64"/>
        <v>O367198 20</v>
      </c>
      <c r="B1366" s="3" t="s">
        <v>234</v>
      </c>
      <c r="C1366" s="199"/>
      <c r="D1366" s="201"/>
      <c r="E1366" s="124">
        <v>1352.34</v>
      </c>
      <c r="F1366" s="125">
        <v>48.46</v>
      </c>
      <c r="G1366" s="124">
        <v>4862.42</v>
      </c>
      <c r="H1366" s="126">
        <v>44768</v>
      </c>
      <c r="J1366" s="32" t="str">
        <f t="shared" si="66"/>
        <v>-</v>
      </c>
      <c r="L1366" s="11" t="str">
        <f>IF(I1366&lt;&gt;"",IF(SUMIF(Planes!BA:BA,'Control de pagos'!A1366,Planes!BC:BC)=0,"",SUMIF(Planes!BA:BA,'Control de pagos'!A1366,Planes!BC:BC)),"")</f>
        <v/>
      </c>
      <c r="N1366" s="63">
        <f t="shared" si="65"/>
        <v>3461.62</v>
      </c>
    </row>
    <row r="1367" spans="1:14" ht="15" customHeight="1" thickBot="1">
      <c r="A1367" s="11" t="str">
        <f t="shared" si="64"/>
        <v>O367198 21</v>
      </c>
      <c r="B1367" s="3" t="s">
        <v>234</v>
      </c>
      <c r="C1367" s="233">
        <v>21</v>
      </c>
      <c r="D1367" s="234">
        <v>3461.62</v>
      </c>
      <c r="E1367" s="237">
        <v>1423.88</v>
      </c>
      <c r="F1367" s="247" t="s">
        <v>100</v>
      </c>
      <c r="G1367" s="237">
        <v>4885.5</v>
      </c>
      <c r="H1367" s="238">
        <v>44789</v>
      </c>
      <c r="I1367" s="43">
        <v>44789</v>
      </c>
      <c r="J1367" s="32">
        <f t="shared" si="66"/>
        <v>44774</v>
      </c>
      <c r="L1367" s="11" t="str">
        <f>IF(I1367&lt;&gt;"",IF(SUMIF(Planes!BA:BA,'Control de pagos'!A1367,Planes!BC:BC)=0,"",SUMIF(Planes!BA:BA,'Control de pagos'!A1367,Planes!BC:BC)),"")</f>
        <v/>
      </c>
      <c r="N1367" s="63">
        <f t="shared" si="65"/>
        <v>3461.62</v>
      </c>
    </row>
    <row r="1368" spans="1:14" ht="15" customHeight="1" thickBot="1">
      <c r="A1368" s="11" t="str">
        <f t="shared" si="64"/>
        <v>O367198 21</v>
      </c>
      <c r="B1368" s="3" t="s">
        <v>234</v>
      </c>
      <c r="C1368" s="235"/>
      <c r="D1368" s="236"/>
      <c r="E1368" s="96">
        <v>1423.88</v>
      </c>
      <c r="F1368" s="91">
        <v>49.18</v>
      </c>
      <c r="G1368" s="96">
        <v>4934.68</v>
      </c>
      <c r="H1368" s="94">
        <v>44799</v>
      </c>
      <c r="J1368" s="32" t="str">
        <f t="shared" si="66"/>
        <v>-</v>
      </c>
      <c r="L1368" s="11" t="str">
        <f>IF(I1368&lt;&gt;"",IF(SUMIF(Planes!BA:BA,'Control de pagos'!A1368,Planes!BC:BC)=0,"",SUMIF(Planes!BA:BA,'Control de pagos'!A1368,Planes!BC:BC)),"")</f>
        <v/>
      </c>
      <c r="N1368" s="63">
        <f t="shared" si="65"/>
        <v>3461.62</v>
      </c>
    </row>
    <row r="1369" spans="1:14" ht="15" customHeight="1" thickBot="1">
      <c r="A1369" s="11" t="str">
        <f t="shared" si="64"/>
        <v>O367198 22</v>
      </c>
      <c r="B1369" s="3" t="s">
        <v>234</v>
      </c>
      <c r="C1369" s="190">
        <v>22</v>
      </c>
      <c r="D1369" s="202">
        <v>3461.62</v>
      </c>
      <c r="E1369" s="96">
        <v>1493.12</v>
      </c>
      <c r="F1369" s="91" t="s">
        <v>100</v>
      </c>
      <c r="G1369" s="96">
        <v>4954.74</v>
      </c>
      <c r="H1369" s="94">
        <v>44820</v>
      </c>
      <c r="J1369" s="32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3">
        <f t="shared" si="65"/>
        <v>3461.62</v>
      </c>
    </row>
    <row r="1370" spans="1:14" ht="15" customHeight="1" thickBot="1">
      <c r="A1370" s="11" t="str">
        <f t="shared" si="64"/>
        <v>O367198 22</v>
      </c>
      <c r="B1370" s="3" t="s">
        <v>234</v>
      </c>
      <c r="C1370" s="192"/>
      <c r="D1370" s="203"/>
      <c r="E1370" s="96">
        <v>1493.12</v>
      </c>
      <c r="F1370" s="91">
        <v>49.88</v>
      </c>
      <c r="G1370" s="96">
        <v>5004.62</v>
      </c>
      <c r="H1370" s="94">
        <v>44830</v>
      </c>
      <c r="J1370" s="32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3">
        <f t="shared" si="65"/>
        <v>3461.62</v>
      </c>
    </row>
    <row r="1371" spans="1:14" ht="15" customHeight="1" thickBot="1">
      <c r="A1371" s="11" t="str">
        <f t="shared" si="64"/>
        <v>O367198 23</v>
      </c>
      <c r="B1371" s="3" t="s">
        <v>234</v>
      </c>
      <c r="C1371" s="190">
        <v>23</v>
      </c>
      <c r="D1371" s="202">
        <v>3461.62</v>
      </c>
      <c r="E1371" s="96">
        <v>1560.04</v>
      </c>
      <c r="F1371" s="91" t="s">
        <v>100</v>
      </c>
      <c r="G1371" s="96">
        <v>5021.66</v>
      </c>
      <c r="H1371" s="94">
        <v>44850</v>
      </c>
      <c r="J1371" s="32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3">
        <f t="shared" si="65"/>
        <v>3461.62</v>
      </c>
    </row>
    <row r="1372" spans="1:14" ht="15" customHeight="1" thickBot="1">
      <c r="A1372" s="11" t="str">
        <f t="shared" si="64"/>
        <v>O367198 23</v>
      </c>
      <c r="B1372" s="3" t="s">
        <v>234</v>
      </c>
      <c r="C1372" s="192"/>
      <c r="D1372" s="203"/>
      <c r="E1372" s="96">
        <v>1560.04</v>
      </c>
      <c r="F1372" s="91">
        <v>50.55</v>
      </c>
      <c r="G1372" s="96">
        <v>5072.21</v>
      </c>
      <c r="H1372" s="94">
        <v>44860</v>
      </c>
      <c r="J1372" s="32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3">
        <f t="shared" si="65"/>
        <v>3461.62</v>
      </c>
    </row>
    <row r="1373" spans="1:14" ht="15" customHeight="1" thickBot="1">
      <c r="A1373" s="11" t="str">
        <f t="shared" si="64"/>
        <v>O367198 24</v>
      </c>
      <c r="B1373" s="3" t="s">
        <v>234</v>
      </c>
      <c r="C1373" s="190">
        <v>24</v>
      </c>
      <c r="D1373" s="202">
        <v>3461.62</v>
      </c>
      <c r="E1373" s="96">
        <v>1631.58</v>
      </c>
      <c r="F1373" s="91" t="s">
        <v>100</v>
      </c>
      <c r="G1373" s="96">
        <v>5093.2</v>
      </c>
      <c r="H1373" s="94">
        <v>44881</v>
      </c>
      <c r="J1373" s="32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3">
        <f t="shared" si="65"/>
        <v>3461.62</v>
      </c>
    </row>
    <row r="1374" spans="1:14" ht="15" customHeight="1" thickBot="1">
      <c r="A1374" s="11" t="str">
        <f t="shared" si="64"/>
        <v>O367198 24</v>
      </c>
      <c r="B1374" s="3" t="s">
        <v>234</v>
      </c>
      <c r="C1374" s="192"/>
      <c r="D1374" s="203"/>
      <c r="E1374" s="96">
        <v>1631.58</v>
      </c>
      <c r="F1374" s="91">
        <v>51.27</v>
      </c>
      <c r="G1374" s="96">
        <v>5144.47</v>
      </c>
      <c r="H1374" s="94">
        <v>44891</v>
      </c>
      <c r="J1374" s="32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3">
        <f t="shared" si="65"/>
        <v>3461.62</v>
      </c>
    </row>
    <row r="1375" spans="1:14" ht="15" customHeight="1" thickBot="1">
      <c r="A1375" s="11" t="str">
        <f t="shared" si="64"/>
        <v>O367198 25</v>
      </c>
      <c r="B1375" s="3" t="s">
        <v>234</v>
      </c>
      <c r="C1375" s="190">
        <v>25</v>
      </c>
      <c r="D1375" s="202">
        <v>3461.62</v>
      </c>
      <c r="E1375" s="96">
        <v>1698.5</v>
      </c>
      <c r="F1375" s="91" t="s">
        <v>100</v>
      </c>
      <c r="G1375" s="96">
        <v>5160.12</v>
      </c>
      <c r="H1375" s="94">
        <v>44911</v>
      </c>
      <c r="J1375" s="32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3">
        <f t="shared" si="65"/>
        <v>3461.62</v>
      </c>
    </row>
    <row r="1376" spans="1:14" ht="15" customHeight="1" thickBot="1">
      <c r="A1376" s="11" t="str">
        <f t="shared" si="64"/>
        <v>O367198 25</v>
      </c>
      <c r="B1376" s="3" t="s">
        <v>234</v>
      </c>
      <c r="C1376" s="192"/>
      <c r="D1376" s="203"/>
      <c r="E1376" s="96">
        <v>1698.5</v>
      </c>
      <c r="F1376" s="91">
        <v>51.94</v>
      </c>
      <c r="G1376" s="96">
        <v>5212.0600000000004</v>
      </c>
      <c r="H1376" s="94">
        <v>44921</v>
      </c>
      <c r="J1376" s="32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3">
        <f t="shared" si="65"/>
        <v>3461.62</v>
      </c>
    </row>
    <row r="1377" spans="1:14" ht="15" customHeight="1" thickBot="1">
      <c r="A1377" s="11" t="str">
        <f t="shared" si="64"/>
        <v>O367198 26</v>
      </c>
      <c r="B1377" s="3" t="s">
        <v>234</v>
      </c>
      <c r="C1377" s="190">
        <v>26</v>
      </c>
      <c r="D1377" s="202">
        <v>3461.62</v>
      </c>
      <c r="E1377" s="96">
        <v>1770.04</v>
      </c>
      <c r="F1377" s="91" t="s">
        <v>100</v>
      </c>
      <c r="G1377" s="96">
        <v>5231.66</v>
      </c>
      <c r="H1377" s="94">
        <v>44942</v>
      </c>
      <c r="J1377" s="32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3">
        <f t="shared" si="65"/>
        <v>3461.62</v>
      </c>
    </row>
    <row r="1378" spans="1:14" ht="15" customHeight="1" thickBot="1">
      <c r="A1378" s="11" t="str">
        <f t="shared" si="64"/>
        <v>O367198 26</v>
      </c>
      <c r="B1378" s="3" t="s">
        <v>234</v>
      </c>
      <c r="C1378" s="192"/>
      <c r="D1378" s="203"/>
      <c r="E1378" s="96">
        <v>1770.04</v>
      </c>
      <c r="F1378" s="91">
        <v>52.66</v>
      </c>
      <c r="G1378" s="96">
        <v>5284.32</v>
      </c>
      <c r="H1378" s="94">
        <v>44952</v>
      </c>
      <c r="J1378" s="32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3">
        <f t="shared" si="65"/>
        <v>3461.62</v>
      </c>
    </row>
    <row r="1379" spans="1:14" ht="15" customHeight="1" thickBot="1">
      <c r="A1379" s="11" t="str">
        <f t="shared" si="64"/>
        <v>O367198 27</v>
      </c>
      <c r="B1379" s="3" t="s">
        <v>234</v>
      </c>
      <c r="C1379" s="190">
        <v>27</v>
      </c>
      <c r="D1379" s="202">
        <v>3461.62</v>
      </c>
      <c r="E1379" s="96">
        <v>1839.27</v>
      </c>
      <c r="F1379" s="91" t="s">
        <v>100</v>
      </c>
      <c r="G1379" s="96">
        <v>5300.89</v>
      </c>
      <c r="H1379" s="94">
        <v>44973</v>
      </c>
      <c r="J1379" s="32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3">
        <f t="shared" si="65"/>
        <v>3461.62</v>
      </c>
    </row>
    <row r="1380" spans="1:14" ht="15" customHeight="1" thickBot="1">
      <c r="A1380" s="11" t="str">
        <f t="shared" si="64"/>
        <v>O367198 27</v>
      </c>
      <c r="B1380" s="3" t="s">
        <v>234</v>
      </c>
      <c r="C1380" s="192"/>
      <c r="D1380" s="203"/>
      <c r="E1380" s="96">
        <v>1839.27</v>
      </c>
      <c r="F1380" s="91">
        <v>53.37</v>
      </c>
      <c r="G1380" s="96">
        <v>5354.26</v>
      </c>
      <c r="H1380" s="94">
        <v>44983</v>
      </c>
      <c r="J1380" s="32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3">
        <f t="shared" si="65"/>
        <v>3461.62</v>
      </c>
    </row>
    <row r="1381" spans="1:14" ht="15" customHeight="1" thickBot="1">
      <c r="A1381" s="11" t="str">
        <f t="shared" si="64"/>
        <v>O367198 28</v>
      </c>
      <c r="B1381" s="3" t="s">
        <v>234</v>
      </c>
      <c r="C1381" s="190">
        <v>28</v>
      </c>
      <c r="D1381" s="202">
        <v>3461.62</v>
      </c>
      <c r="E1381" s="96">
        <v>1906.2</v>
      </c>
      <c r="F1381" s="91" t="s">
        <v>100</v>
      </c>
      <c r="G1381" s="96">
        <v>5367.82</v>
      </c>
      <c r="H1381" s="94">
        <v>45001</v>
      </c>
      <c r="J1381" s="32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3">
        <f t="shared" si="65"/>
        <v>3461.62</v>
      </c>
    </row>
    <row r="1382" spans="1:14" ht="15" customHeight="1" thickBot="1">
      <c r="A1382" s="11" t="str">
        <f t="shared" si="64"/>
        <v>O367198 28</v>
      </c>
      <c r="B1382" s="3" t="s">
        <v>234</v>
      </c>
      <c r="C1382" s="192"/>
      <c r="D1382" s="203"/>
      <c r="E1382" s="96">
        <v>1906.2</v>
      </c>
      <c r="F1382" s="91">
        <v>54.04</v>
      </c>
      <c r="G1382" s="96">
        <v>5421.86</v>
      </c>
      <c r="H1382" s="94">
        <v>45011</v>
      </c>
      <c r="J1382" s="32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3">
        <f t="shared" si="65"/>
        <v>3461.62</v>
      </c>
    </row>
    <row r="1383" spans="1:14" ht="15" customHeight="1" thickBot="1">
      <c r="A1383" s="11" t="str">
        <f t="shared" si="64"/>
        <v>O367198 29</v>
      </c>
      <c r="B1383" s="3" t="s">
        <v>234</v>
      </c>
      <c r="C1383" s="190">
        <v>29</v>
      </c>
      <c r="D1383" s="202">
        <v>3461.62</v>
      </c>
      <c r="E1383" s="96">
        <v>1977.74</v>
      </c>
      <c r="F1383" s="91" t="s">
        <v>100</v>
      </c>
      <c r="G1383" s="96">
        <v>5439.36</v>
      </c>
      <c r="H1383" s="94">
        <v>45032</v>
      </c>
      <c r="J1383" s="32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3">
        <f t="shared" si="65"/>
        <v>3461.62</v>
      </c>
    </row>
    <row r="1384" spans="1:14" ht="15" customHeight="1" thickBot="1">
      <c r="A1384" s="11" t="str">
        <f t="shared" si="64"/>
        <v>O367198 29</v>
      </c>
      <c r="B1384" s="3" t="s">
        <v>234</v>
      </c>
      <c r="C1384" s="192"/>
      <c r="D1384" s="203"/>
      <c r="E1384" s="96">
        <v>1977.74</v>
      </c>
      <c r="F1384" s="91">
        <v>54.76</v>
      </c>
      <c r="G1384" s="96">
        <v>5494.12</v>
      </c>
      <c r="H1384" s="94">
        <v>45042</v>
      </c>
      <c r="J1384" s="32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3">
        <f t="shared" si="65"/>
        <v>3461.62</v>
      </c>
    </row>
    <row r="1385" spans="1:14" ht="15" customHeight="1" thickBot="1">
      <c r="A1385" s="11" t="str">
        <f t="shared" si="64"/>
        <v>O367198 30</v>
      </c>
      <c r="B1385" s="3" t="s">
        <v>234</v>
      </c>
      <c r="C1385" s="190">
        <v>30</v>
      </c>
      <c r="D1385" s="202">
        <v>3461.62</v>
      </c>
      <c r="E1385" s="96">
        <v>2044.67</v>
      </c>
      <c r="F1385" s="91" t="s">
        <v>100</v>
      </c>
      <c r="G1385" s="96">
        <v>5506.29</v>
      </c>
      <c r="H1385" s="94">
        <v>45062</v>
      </c>
      <c r="J1385" s="32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3">
        <f t="shared" si="65"/>
        <v>3461.62</v>
      </c>
    </row>
    <row r="1386" spans="1:14" ht="15" customHeight="1" thickBot="1">
      <c r="A1386" s="11" t="str">
        <f t="shared" ref="A1386:A1449" si="67">B1386&amp;" "&amp;IF(C1386="",C1385,C1386)</f>
        <v>O367198 30</v>
      </c>
      <c r="B1386" s="3" t="s">
        <v>234</v>
      </c>
      <c r="C1386" s="192"/>
      <c r="D1386" s="203"/>
      <c r="E1386" s="96">
        <v>2044.67</v>
      </c>
      <c r="F1386" s="91">
        <v>55.43</v>
      </c>
      <c r="G1386" s="96">
        <v>5561.72</v>
      </c>
      <c r="H1386" s="94">
        <v>45072</v>
      </c>
      <c r="J1386" s="32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3">
        <f t="shared" si="65"/>
        <v>3461.62</v>
      </c>
    </row>
    <row r="1387" spans="1:14" ht="15" customHeight="1" thickBot="1">
      <c r="A1387" s="11" t="str">
        <f t="shared" si="67"/>
        <v>O367198 31</v>
      </c>
      <c r="B1387" s="3" t="s">
        <v>234</v>
      </c>
      <c r="C1387" s="190">
        <v>31</v>
      </c>
      <c r="D1387" s="202">
        <v>3461.62</v>
      </c>
      <c r="E1387" s="96">
        <v>2116.1999999999998</v>
      </c>
      <c r="F1387" s="91" t="s">
        <v>100</v>
      </c>
      <c r="G1387" s="96">
        <v>5577.82</v>
      </c>
      <c r="H1387" s="94">
        <v>45093</v>
      </c>
      <c r="J1387" s="32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3">
        <f t="shared" si="65"/>
        <v>3461.62</v>
      </c>
    </row>
    <row r="1388" spans="1:14" ht="15" customHeight="1" thickBot="1">
      <c r="A1388" s="11" t="str">
        <f t="shared" si="67"/>
        <v>O367198 31</v>
      </c>
      <c r="B1388" s="3" t="s">
        <v>234</v>
      </c>
      <c r="C1388" s="192"/>
      <c r="D1388" s="203"/>
      <c r="E1388" s="96">
        <v>2116.1999999999998</v>
      </c>
      <c r="F1388" s="91">
        <v>56.15</v>
      </c>
      <c r="G1388" s="96">
        <v>5633.97</v>
      </c>
      <c r="H1388" s="94">
        <v>45103</v>
      </c>
      <c r="J1388" s="32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3">
        <f t="shared" si="65"/>
        <v>3461.62</v>
      </c>
    </row>
    <row r="1389" spans="1:14" ht="15" customHeight="1" thickBot="1">
      <c r="A1389" s="11" t="str">
        <f t="shared" si="67"/>
        <v>O367198 32</v>
      </c>
      <c r="B1389" s="3" t="s">
        <v>234</v>
      </c>
      <c r="C1389" s="190">
        <v>32</v>
      </c>
      <c r="D1389" s="202">
        <v>3461.62</v>
      </c>
      <c r="E1389" s="96">
        <v>2183.13</v>
      </c>
      <c r="F1389" s="91" t="s">
        <v>100</v>
      </c>
      <c r="G1389" s="96">
        <v>5644.75</v>
      </c>
      <c r="H1389" s="94">
        <v>45123</v>
      </c>
      <c r="J1389" s="32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3">
        <f t="shared" si="65"/>
        <v>3461.62</v>
      </c>
    </row>
    <row r="1390" spans="1:14" ht="15" customHeight="1" thickBot="1">
      <c r="A1390" s="11" t="str">
        <f t="shared" si="67"/>
        <v>O367198 32</v>
      </c>
      <c r="B1390" s="3" t="s">
        <v>234</v>
      </c>
      <c r="C1390" s="192"/>
      <c r="D1390" s="203"/>
      <c r="E1390" s="96">
        <v>2183.13</v>
      </c>
      <c r="F1390" s="91">
        <v>56.83</v>
      </c>
      <c r="G1390" s="96">
        <v>5701.58</v>
      </c>
      <c r="H1390" s="94">
        <v>45133</v>
      </c>
      <c r="J1390" s="32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3">
        <f t="shared" si="65"/>
        <v>3461.62</v>
      </c>
    </row>
    <row r="1391" spans="1:14" ht="15" customHeight="1" thickBot="1">
      <c r="A1391" s="11" t="str">
        <f t="shared" si="67"/>
        <v>O367198 33</v>
      </c>
      <c r="B1391" s="3" t="s">
        <v>234</v>
      </c>
      <c r="C1391" s="190">
        <v>33</v>
      </c>
      <c r="D1391" s="202">
        <v>3461.62</v>
      </c>
      <c r="E1391" s="96">
        <v>2254.67</v>
      </c>
      <c r="F1391" s="91" t="s">
        <v>100</v>
      </c>
      <c r="G1391" s="96">
        <v>5716.29</v>
      </c>
      <c r="H1391" s="94">
        <v>45154</v>
      </c>
      <c r="J1391" s="32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3">
        <f t="shared" si="65"/>
        <v>3461.62</v>
      </c>
    </row>
    <row r="1392" spans="1:14" ht="15" customHeight="1" thickBot="1">
      <c r="A1392" s="11" t="str">
        <f t="shared" si="67"/>
        <v>O367198 33</v>
      </c>
      <c r="B1392" s="3" t="s">
        <v>234</v>
      </c>
      <c r="C1392" s="192"/>
      <c r="D1392" s="203"/>
      <c r="E1392" s="96">
        <v>2254.67</v>
      </c>
      <c r="F1392" s="91">
        <v>57.55</v>
      </c>
      <c r="G1392" s="96">
        <v>5773.84</v>
      </c>
      <c r="H1392" s="94">
        <v>45164</v>
      </c>
      <c r="J1392" s="32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3">
        <f t="shared" si="65"/>
        <v>3461.62</v>
      </c>
    </row>
    <row r="1393" spans="1:14" ht="15" customHeight="1" thickBot="1">
      <c r="A1393" s="11" t="str">
        <f t="shared" si="67"/>
        <v>O367198 34</v>
      </c>
      <c r="B1393" s="3" t="s">
        <v>234</v>
      </c>
      <c r="C1393" s="190">
        <v>34</v>
      </c>
      <c r="D1393" s="202">
        <v>3461.62</v>
      </c>
      <c r="E1393" s="96">
        <v>2323.9</v>
      </c>
      <c r="F1393" s="91" t="s">
        <v>100</v>
      </c>
      <c r="G1393" s="96">
        <v>5785.52</v>
      </c>
      <c r="H1393" s="94">
        <v>45185</v>
      </c>
      <c r="J1393" s="32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3">
        <f t="shared" si="65"/>
        <v>3461.62</v>
      </c>
    </row>
    <row r="1394" spans="1:14" ht="15" customHeight="1" thickBot="1">
      <c r="A1394" s="11" t="str">
        <f t="shared" si="67"/>
        <v>O367198 34</v>
      </c>
      <c r="B1394" s="3" t="s">
        <v>234</v>
      </c>
      <c r="C1394" s="192"/>
      <c r="D1394" s="203"/>
      <c r="E1394" s="96">
        <v>2323.9</v>
      </c>
      <c r="F1394" s="91">
        <v>58.24</v>
      </c>
      <c r="G1394" s="96">
        <v>5843.76</v>
      </c>
      <c r="H1394" s="94">
        <v>45195</v>
      </c>
      <c r="J1394" s="32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3">
        <f t="shared" si="65"/>
        <v>3461.62</v>
      </c>
    </row>
    <row r="1395" spans="1:14" ht="15" customHeight="1" thickBot="1">
      <c r="A1395" s="11" t="str">
        <f t="shared" si="67"/>
        <v>O367198 35</v>
      </c>
      <c r="B1395" s="3" t="s">
        <v>234</v>
      </c>
      <c r="C1395" s="190">
        <v>35</v>
      </c>
      <c r="D1395" s="202">
        <v>3461.62</v>
      </c>
      <c r="E1395" s="96">
        <v>2390.8200000000002</v>
      </c>
      <c r="F1395" s="91" t="s">
        <v>100</v>
      </c>
      <c r="G1395" s="96">
        <v>5852.44</v>
      </c>
      <c r="H1395" s="94">
        <v>45215</v>
      </c>
      <c r="J1395" s="32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3">
        <f t="shared" si="65"/>
        <v>3461.62</v>
      </c>
    </row>
    <row r="1396" spans="1:14" ht="15" customHeight="1" thickBot="1">
      <c r="A1396" s="11" t="str">
        <f t="shared" si="67"/>
        <v>O367198 35</v>
      </c>
      <c r="B1396" s="3" t="s">
        <v>234</v>
      </c>
      <c r="C1396" s="192"/>
      <c r="D1396" s="203"/>
      <c r="E1396" s="96">
        <v>2390.8200000000002</v>
      </c>
      <c r="F1396" s="91">
        <v>58.91</v>
      </c>
      <c r="G1396" s="96">
        <v>5911.35</v>
      </c>
      <c r="H1396" s="94">
        <v>45225</v>
      </c>
      <c r="J1396" s="32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3">
        <f t="shared" si="65"/>
        <v>3461.62</v>
      </c>
    </row>
    <row r="1397" spans="1:14" ht="15" customHeight="1" thickBot="1">
      <c r="A1397" s="11" t="str">
        <f t="shared" si="67"/>
        <v>O367198 36</v>
      </c>
      <c r="B1397" s="3" t="s">
        <v>234</v>
      </c>
      <c r="C1397" s="190">
        <v>36</v>
      </c>
      <c r="D1397" s="202">
        <v>3461.62</v>
      </c>
      <c r="E1397" s="96">
        <v>2462.37</v>
      </c>
      <c r="F1397" s="91" t="s">
        <v>100</v>
      </c>
      <c r="G1397" s="96">
        <v>5923.99</v>
      </c>
      <c r="H1397" s="94">
        <v>45246</v>
      </c>
      <c r="J1397" s="32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3">
        <f t="shared" si="65"/>
        <v>3461.62</v>
      </c>
    </row>
    <row r="1398" spans="1:14" ht="15" customHeight="1" thickBot="1">
      <c r="A1398" s="11" t="str">
        <f t="shared" si="67"/>
        <v>O367198 36</v>
      </c>
      <c r="B1398" s="3" t="s">
        <v>234</v>
      </c>
      <c r="C1398" s="192"/>
      <c r="D1398" s="203"/>
      <c r="E1398" s="96">
        <v>2462.37</v>
      </c>
      <c r="F1398" s="91">
        <v>59.63</v>
      </c>
      <c r="G1398" s="96">
        <v>5983.62</v>
      </c>
      <c r="H1398" s="94">
        <v>45256</v>
      </c>
      <c r="J1398" s="32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3">
        <f t="shared" si="65"/>
        <v>3461.62</v>
      </c>
    </row>
    <row r="1399" spans="1:14" ht="15" customHeight="1" thickBot="1">
      <c r="A1399" s="11" t="str">
        <f t="shared" si="67"/>
        <v>O367198 37</v>
      </c>
      <c r="B1399" s="3" t="s">
        <v>234</v>
      </c>
      <c r="C1399" s="190">
        <v>37</v>
      </c>
      <c r="D1399" s="202">
        <v>3461.62</v>
      </c>
      <c r="E1399" s="96">
        <v>2529.29</v>
      </c>
      <c r="F1399" s="91" t="s">
        <v>100</v>
      </c>
      <c r="G1399" s="96">
        <v>5990.91</v>
      </c>
      <c r="H1399" s="94">
        <v>45276</v>
      </c>
      <c r="J1399" s="32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3">
        <f t="shared" si="65"/>
        <v>3461.62</v>
      </c>
    </row>
    <row r="1400" spans="1:14" ht="15" customHeight="1" thickBot="1">
      <c r="A1400" s="11" t="str">
        <f t="shared" si="67"/>
        <v>O367198 37</v>
      </c>
      <c r="B1400" s="3" t="s">
        <v>234</v>
      </c>
      <c r="C1400" s="192"/>
      <c r="D1400" s="203"/>
      <c r="E1400" s="96">
        <v>2529.29</v>
      </c>
      <c r="F1400" s="91">
        <v>60.31</v>
      </c>
      <c r="G1400" s="96">
        <v>6051.22</v>
      </c>
      <c r="H1400" s="94">
        <v>45286</v>
      </c>
      <c r="J1400" s="32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3">
        <f t="shared" si="65"/>
        <v>3461.62</v>
      </c>
    </row>
    <row r="1401" spans="1:14" ht="15" customHeight="1" thickBot="1">
      <c r="A1401" s="11" t="str">
        <f t="shared" si="67"/>
        <v>O367198 38</v>
      </c>
      <c r="B1401" s="3" t="s">
        <v>234</v>
      </c>
      <c r="C1401" s="190">
        <v>38</v>
      </c>
      <c r="D1401" s="202">
        <v>3461.62</v>
      </c>
      <c r="E1401" s="96">
        <v>2600.83</v>
      </c>
      <c r="F1401" s="91" t="s">
        <v>100</v>
      </c>
      <c r="G1401" s="96">
        <v>6062.45</v>
      </c>
      <c r="H1401" s="94">
        <v>45307</v>
      </c>
      <c r="J1401" s="32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3">
        <f t="shared" si="65"/>
        <v>3461.62</v>
      </c>
    </row>
    <row r="1402" spans="1:14" ht="15" customHeight="1" thickBot="1">
      <c r="A1402" s="11" t="str">
        <f t="shared" si="67"/>
        <v>O367198 38</v>
      </c>
      <c r="B1402" s="3" t="s">
        <v>234</v>
      </c>
      <c r="C1402" s="192"/>
      <c r="D1402" s="203"/>
      <c r="E1402" s="96">
        <v>2600.83</v>
      </c>
      <c r="F1402" s="91">
        <v>61.03</v>
      </c>
      <c r="G1402" s="96">
        <v>6123.48</v>
      </c>
      <c r="H1402" s="94">
        <v>45317</v>
      </c>
      <c r="J1402" s="32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3">
        <f t="shared" si="65"/>
        <v>3461.62</v>
      </c>
    </row>
    <row r="1403" spans="1:14" ht="15" customHeight="1" thickBot="1">
      <c r="A1403" s="11" t="str">
        <f t="shared" si="67"/>
        <v>O367198 39</v>
      </c>
      <c r="B1403" s="3" t="s">
        <v>234</v>
      </c>
      <c r="C1403" s="190">
        <v>39</v>
      </c>
      <c r="D1403" s="202">
        <v>3461.62</v>
      </c>
      <c r="E1403" s="96">
        <v>2670.07</v>
      </c>
      <c r="F1403" s="91" t="s">
        <v>100</v>
      </c>
      <c r="G1403" s="96">
        <v>6131.69</v>
      </c>
      <c r="H1403" s="94">
        <v>45338</v>
      </c>
      <c r="J1403" s="32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3">
        <f t="shared" si="65"/>
        <v>3461.62</v>
      </c>
    </row>
    <row r="1404" spans="1:14" ht="15" customHeight="1" thickBot="1">
      <c r="A1404" s="11" t="str">
        <f t="shared" si="67"/>
        <v>O367198 39</v>
      </c>
      <c r="B1404" s="3" t="s">
        <v>234</v>
      </c>
      <c r="C1404" s="192"/>
      <c r="D1404" s="203"/>
      <c r="E1404" s="96">
        <v>2670.07</v>
      </c>
      <c r="F1404" s="91">
        <v>61.73</v>
      </c>
      <c r="G1404" s="96">
        <v>6193.42</v>
      </c>
      <c r="H1404" s="94">
        <v>45348</v>
      </c>
      <c r="J1404" s="32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3">
        <f t="shared" si="65"/>
        <v>3461.62</v>
      </c>
    </row>
    <row r="1405" spans="1:14" ht="15" customHeight="1" thickBot="1">
      <c r="A1405" s="11" t="str">
        <f t="shared" si="67"/>
        <v>O367198 40</v>
      </c>
      <c r="B1405" s="3" t="s">
        <v>234</v>
      </c>
      <c r="C1405" s="190">
        <v>40</v>
      </c>
      <c r="D1405" s="202">
        <v>3461.62</v>
      </c>
      <c r="E1405" s="96">
        <v>2736.99</v>
      </c>
      <c r="F1405" s="91" t="s">
        <v>100</v>
      </c>
      <c r="G1405" s="96">
        <v>6198.61</v>
      </c>
      <c r="H1405" s="94">
        <v>45367</v>
      </c>
      <c r="J1405" s="32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3">
        <f t="shared" si="65"/>
        <v>3461.62</v>
      </c>
    </row>
    <row r="1406" spans="1:14" ht="15" customHeight="1" thickBot="1">
      <c r="A1406" s="11" t="str">
        <f t="shared" si="67"/>
        <v>O367198 40</v>
      </c>
      <c r="B1406" s="3" t="s">
        <v>234</v>
      </c>
      <c r="C1406" s="192"/>
      <c r="D1406" s="203"/>
      <c r="E1406" s="96">
        <v>2736.99</v>
      </c>
      <c r="F1406" s="91">
        <v>62.4</v>
      </c>
      <c r="G1406" s="96">
        <v>6261.01</v>
      </c>
      <c r="H1406" s="94">
        <v>45377</v>
      </c>
      <c r="J1406" s="32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3">
        <f t="shared" si="65"/>
        <v>3461.62</v>
      </c>
    </row>
    <row r="1407" spans="1:14" ht="15" customHeight="1" thickBot="1">
      <c r="A1407" s="11" t="str">
        <f t="shared" si="67"/>
        <v>O367198 41</v>
      </c>
      <c r="B1407" s="3" t="s">
        <v>234</v>
      </c>
      <c r="C1407" s="190">
        <v>41</v>
      </c>
      <c r="D1407" s="202">
        <v>3461.62</v>
      </c>
      <c r="E1407" s="96">
        <v>2808.52</v>
      </c>
      <c r="F1407" s="91" t="s">
        <v>100</v>
      </c>
      <c r="G1407" s="96">
        <v>6270.14</v>
      </c>
      <c r="H1407" s="94">
        <v>45398</v>
      </c>
      <c r="J1407" s="32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3">
        <f t="shared" si="65"/>
        <v>3461.62</v>
      </c>
    </row>
    <row r="1408" spans="1:14" ht="15" customHeight="1" thickBot="1">
      <c r="A1408" s="11" t="str">
        <f t="shared" si="67"/>
        <v>O367198 41</v>
      </c>
      <c r="B1408" s="3" t="s">
        <v>234</v>
      </c>
      <c r="C1408" s="192"/>
      <c r="D1408" s="203"/>
      <c r="E1408" s="96">
        <v>2808.52</v>
      </c>
      <c r="F1408" s="91">
        <v>63.12</v>
      </c>
      <c r="G1408" s="96">
        <v>6333.26</v>
      </c>
      <c r="H1408" s="94">
        <v>45408</v>
      </c>
      <c r="J1408" s="32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3">
        <f t="shared" si="65"/>
        <v>3461.62</v>
      </c>
    </row>
    <row r="1409" spans="1:14" ht="15" customHeight="1" thickBot="1">
      <c r="A1409" s="11" t="str">
        <f t="shared" si="67"/>
        <v>O367198 42</v>
      </c>
      <c r="B1409" s="3" t="s">
        <v>234</v>
      </c>
      <c r="C1409" s="190">
        <v>42</v>
      </c>
      <c r="D1409" s="202">
        <v>3461.62</v>
      </c>
      <c r="E1409" s="96">
        <v>2875.45</v>
      </c>
      <c r="F1409" s="91" t="s">
        <v>100</v>
      </c>
      <c r="G1409" s="96">
        <v>6337.07</v>
      </c>
      <c r="H1409" s="94">
        <v>45428</v>
      </c>
      <c r="J1409" s="32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3">
        <f t="shared" si="65"/>
        <v>3461.62</v>
      </c>
    </row>
    <row r="1410" spans="1:14" ht="15" customHeight="1" thickBot="1">
      <c r="A1410" s="11" t="str">
        <f t="shared" si="67"/>
        <v>O367198 42</v>
      </c>
      <c r="B1410" s="3" t="s">
        <v>234</v>
      </c>
      <c r="C1410" s="192"/>
      <c r="D1410" s="203"/>
      <c r="E1410" s="96">
        <v>2875.45</v>
      </c>
      <c r="F1410" s="91">
        <v>63.8</v>
      </c>
      <c r="G1410" s="96">
        <v>6400.87</v>
      </c>
      <c r="H1410" s="94">
        <v>45438</v>
      </c>
      <c r="J1410" s="32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3">
        <f t="shared" si="65"/>
        <v>3461.62</v>
      </c>
    </row>
    <row r="1411" spans="1:14" ht="15" customHeight="1" thickBot="1">
      <c r="A1411" s="11" t="str">
        <f t="shared" si="67"/>
        <v>O367198 43</v>
      </c>
      <c r="B1411" s="3" t="s">
        <v>234</v>
      </c>
      <c r="C1411" s="190">
        <v>43</v>
      </c>
      <c r="D1411" s="202">
        <v>3461.62</v>
      </c>
      <c r="E1411" s="96">
        <v>2946.99</v>
      </c>
      <c r="F1411" s="91" t="s">
        <v>100</v>
      </c>
      <c r="G1411" s="96">
        <v>6408.61</v>
      </c>
      <c r="H1411" s="94">
        <v>45459</v>
      </c>
      <c r="J1411" s="32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3">
        <f t="shared" si="65"/>
        <v>3461.62</v>
      </c>
    </row>
    <row r="1412" spans="1:14" ht="15" customHeight="1" thickBot="1">
      <c r="A1412" s="11" t="str">
        <f t="shared" si="67"/>
        <v>O367198 43</v>
      </c>
      <c r="B1412" s="3" t="s">
        <v>234</v>
      </c>
      <c r="C1412" s="192"/>
      <c r="D1412" s="203"/>
      <c r="E1412" s="96">
        <v>2946.99</v>
      </c>
      <c r="F1412" s="91">
        <v>64.510000000000005</v>
      </c>
      <c r="G1412" s="96">
        <v>6473.12</v>
      </c>
      <c r="H1412" s="94">
        <v>45469</v>
      </c>
      <c r="J1412" s="32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3">
        <f t="shared" ref="N1412:N1475" si="68">IF(D1412=0,D1411,D1412)</f>
        <v>3461.62</v>
      </c>
    </row>
    <row r="1413" spans="1:14" ht="15" customHeight="1" thickBot="1">
      <c r="A1413" s="11" t="str">
        <f t="shared" si="67"/>
        <v>O367198 44</v>
      </c>
      <c r="B1413" s="3" t="s">
        <v>234</v>
      </c>
      <c r="C1413" s="190">
        <v>44</v>
      </c>
      <c r="D1413" s="202">
        <v>3461.62</v>
      </c>
      <c r="E1413" s="96">
        <v>3013.92</v>
      </c>
      <c r="F1413" s="91" t="s">
        <v>100</v>
      </c>
      <c r="G1413" s="96">
        <v>6475.54</v>
      </c>
      <c r="H1413" s="94">
        <v>45489</v>
      </c>
      <c r="J1413" s="32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3">
        <f t="shared" si="68"/>
        <v>3461.62</v>
      </c>
    </row>
    <row r="1414" spans="1:14" ht="15" customHeight="1" thickBot="1">
      <c r="A1414" s="11" t="str">
        <f t="shared" si="67"/>
        <v>O367198 44</v>
      </c>
      <c r="B1414" s="3" t="s">
        <v>234</v>
      </c>
      <c r="C1414" s="192"/>
      <c r="D1414" s="203"/>
      <c r="E1414" s="96">
        <v>3013.92</v>
      </c>
      <c r="F1414" s="91">
        <v>65.19</v>
      </c>
      <c r="G1414" s="96">
        <v>6540.73</v>
      </c>
      <c r="H1414" s="94">
        <v>45499</v>
      </c>
      <c r="J1414" s="32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3">
        <f t="shared" si="68"/>
        <v>3461.62</v>
      </c>
    </row>
    <row r="1415" spans="1:14" ht="15" customHeight="1" thickBot="1">
      <c r="A1415" s="11" t="str">
        <f t="shared" si="67"/>
        <v>O367198 45</v>
      </c>
      <c r="B1415" s="3" t="s">
        <v>234</v>
      </c>
      <c r="C1415" s="190">
        <v>45</v>
      </c>
      <c r="D1415" s="202">
        <v>3461.62</v>
      </c>
      <c r="E1415" s="96">
        <v>3085.45</v>
      </c>
      <c r="F1415" s="91" t="s">
        <v>100</v>
      </c>
      <c r="G1415" s="96">
        <v>6547.07</v>
      </c>
      <c r="H1415" s="94">
        <v>45520</v>
      </c>
      <c r="J1415" s="32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3">
        <f t="shared" si="68"/>
        <v>3461.62</v>
      </c>
    </row>
    <row r="1416" spans="1:14" ht="15" customHeight="1" thickBot="1">
      <c r="A1416" s="11" t="str">
        <f t="shared" si="67"/>
        <v>O367198 45</v>
      </c>
      <c r="B1416" s="3" t="s">
        <v>234</v>
      </c>
      <c r="C1416" s="192"/>
      <c r="D1416" s="203"/>
      <c r="E1416" s="96">
        <v>3085.45</v>
      </c>
      <c r="F1416" s="91">
        <v>65.91</v>
      </c>
      <c r="G1416" s="96">
        <v>6612.98</v>
      </c>
      <c r="H1416" s="94">
        <v>45530</v>
      </c>
      <c r="J1416" s="32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3">
        <f t="shared" si="68"/>
        <v>3461.62</v>
      </c>
    </row>
    <row r="1417" spans="1:14" ht="15" customHeight="1" thickBot="1">
      <c r="A1417" s="11" t="str">
        <f t="shared" si="67"/>
        <v>O367198 46</v>
      </c>
      <c r="B1417" s="3" t="s">
        <v>234</v>
      </c>
      <c r="C1417" s="190">
        <v>46</v>
      </c>
      <c r="D1417" s="202">
        <v>3461.62</v>
      </c>
      <c r="E1417" s="96">
        <v>3154.69</v>
      </c>
      <c r="F1417" s="91" t="s">
        <v>100</v>
      </c>
      <c r="G1417" s="96">
        <v>6616.31</v>
      </c>
      <c r="H1417" s="94">
        <v>45551</v>
      </c>
      <c r="J1417" s="32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3">
        <f t="shared" si="68"/>
        <v>3461.62</v>
      </c>
    </row>
    <row r="1418" spans="1:14" ht="15" customHeight="1" thickBot="1">
      <c r="A1418" s="11" t="str">
        <f t="shared" si="67"/>
        <v>O367198 46</v>
      </c>
      <c r="B1418" s="3" t="s">
        <v>234</v>
      </c>
      <c r="C1418" s="192"/>
      <c r="D1418" s="203"/>
      <c r="E1418" s="96">
        <v>3154.69</v>
      </c>
      <c r="F1418" s="91">
        <v>66.599999999999994</v>
      </c>
      <c r="G1418" s="96">
        <v>6682.91</v>
      </c>
      <c r="H1418" s="94">
        <v>45561</v>
      </c>
      <c r="J1418" s="32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3">
        <f t="shared" si="68"/>
        <v>3461.62</v>
      </c>
    </row>
    <row r="1419" spans="1:14" ht="15" customHeight="1" thickBot="1">
      <c r="A1419" s="11" t="str">
        <f t="shared" si="67"/>
        <v>O367198 47</v>
      </c>
      <c r="B1419" s="3" t="s">
        <v>234</v>
      </c>
      <c r="C1419" s="190">
        <v>47</v>
      </c>
      <c r="D1419" s="202">
        <v>3461.62</v>
      </c>
      <c r="E1419" s="96">
        <v>3221.62</v>
      </c>
      <c r="F1419" s="91" t="s">
        <v>100</v>
      </c>
      <c r="G1419" s="96">
        <v>6683.24</v>
      </c>
      <c r="H1419" s="94">
        <v>45581</v>
      </c>
      <c r="J1419" s="32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3">
        <f t="shared" si="68"/>
        <v>3461.62</v>
      </c>
    </row>
    <row r="1420" spans="1:14" ht="15" customHeight="1" thickBot="1">
      <c r="A1420" s="11" t="str">
        <f t="shared" si="67"/>
        <v>O367198 47</v>
      </c>
      <c r="B1420" s="3" t="s">
        <v>234</v>
      </c>
      <c r="C1420" s="192"/>
      <c r="D1420" s="203"/>
      <c r="E1420" s="96">
        <v>3221.62</v>
      </c>
      <c r="F1420" s="91">
        <v>67.27</v>
      </c>
      <c r="G1420" s="96">
        <v>6750.51</v>
      </c>
      <c r="H1420" s="94">
        <v>45591</v>
      </c>
      <c r="J1420" s="32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3">
        <f t="shared" si="68"/>
        <v>3461.62</v>
      </c>
    </row>
    <row r="1421" spans="1:14" ht="15" customHeight="1" thickBot="1">
      <c r="A1421" s="11" t="str">
        <f t="shared" si="67"/>
        <v>O367198 48</v>
      </c>
      <c r="B1421" s="3" t="s">
        <v>234</v>
      </c>
      <c r="C1421" s="190">
        <v>48</v>
      </c>
      <c r="D1421" s="202">
        <v>3461.62</v>
      </c>
      <c r="E1421" s="96">
        <v>3293.15</v>
      </c>
      <c r="F1421" s="91" t="s">
        <v>100</v>
      </c>
      <c r="G1421" s="96">
        <v>6754.77</v>
      </c>
      <c r="H1421" s="94">
        <v>45612</v>
      </c>
      <c r="J1421" s="32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3">
        <f t="shared" si="68"/>
        <v>3461.62</v>
      </c>
    </row>
    <row r="1422" spans="1:14" ht="15" customHeight="1" thickBot="1">
      <c r="A1422" s="11" t="str">
        <f t="shared" si="67"/>
        <v>O367198 48</v>
      </c>
      <c r="B1422" s="3" t="s">
        <v>234</v>
      </c>
      <c r="C1422" s="192"/>
      <c r="D1422" s="203"/>
      <c r="E1422" s="96">
        <v>3293.15</v>
      </c>
      <c r="F1422" s="91">
        <v>68</v>
      </c>
      <c r="G1422" s="96">
        <v>6822.77</v>
      </c>
      <c r="H1422" s="94">
        <v>45622</v>
      </c>
      <c r="J1422" s="32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3">
        <f t="shared" si="68"/>
        <v>3461.62</v>
      </c>
    </row>
    <row r="1423" spans="1:14" ht="15" customHeight="1" thickBot="1">
      <c r="A1423" s="11" t="str">
        <f t="shared" si="67"/>
        <v>O367198 49</v>
      </c>
      <c r="B1423" s="3" t="s">
        <v>234</v>
      </c>
      <c r="C1423" s="190">
        <v>49</v>
      </c>
      <c r="D1423" s="202">
        <v>3461.62</v>
      </c>
      <c r="E1423" s="96">
        <v>3360.08</v>
      </c>
      <c r="F1423" s="91" t="s">
        <v>100</v>
      </c>
      <c r="G1423" s="96">
        <v>6821.7</v>
      </c>
      <c r="H1423" s="94">
        <v>45642</v>
      </c>
      <c r="J1423" s="32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3">
        <f t="shared" si="68"/>
        <v>3461.62</v>
      </c>
    </row>
    <row r="1424" spans="1:14" ht="15" customHeight="1" thickBot="1">
      <c r="A1424" s="11" t="str">
        <f t="shared" si="67"/>
        <v>O367198 49</v>
      </c>
      <c r="B1424" s="3" t="s">
        <v>234</v>
      </c>
      <c r="C1424" s="192"/>
      <c r="D1424" s="203"/>
      <c r="E1424" s="96">
        <v>3360.08</v>
      </c>
      <c r="F1424" s="91">
        <v>68.67</v>
      </c>
      <c r="G1424" s="96">
        <v>6890.37</v>
      </c>
      <c r="H1424" s="94">
        <v>45652</v>
      </c>
      <c r="J1424" s="32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3">
        <f t="shared" si="68"/>
        <v>3461.62</v>
      </c>
    </row>
    <row r="1425" spans="1:14" ht="15" customHeight="1" thickBot="1">
      <c r="A1425" s="11" t="str">
        <f t="shared" si="67"/>
        <v>O367198 50</v>
      </c>
      <c r="B1425" s="3" t="s">
        <v>234</v>
      </c>
      <c r="C1425" s="190">
        <v>50</v>
      </c>
      <c r="D1425" s="202">
        <v>3461.62</v>
      </c>
      <c r="E1425" s="96">
        <v>3431.62</v>
      </c>
      <c r="F1425" s="91" t="s">
        <v>100</v>
      </c>
      <c r="G1425" s="96">
        <v>6893.24</v>
      </c>
      <c r="H1425" s="94">
        <v>45673</v>
      </c>
      <c r="J1425" s="32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3">
        <f t="shared" si="68"/>
        <v>3461.62</v>
      </c>
    </row>
    <row r="1426" spans="1:14" ht="15" customHeight="1" thickBot="1">
      <c r="A1426" s="11" t="str">
        <f t="shared" si="67"/>
        <v>O367198 50</v>
      </c>
      <c r="B1426" s="3" t="s">
        <v>234</v>
      </c>
      <c r="C1426" s="192"/>
      <c r="D1426" s="203"/>
      <c r="E1426" s="96">
        <v>3431.62</v>
      </c>
      <c r="F1426" s="91">
        <v>69.400000000000006</v>
      </c>
      <c r="G1426" s="96">
        <v>6962.64</v>
      </c>
      <c r="H1426" s="94">
        <v>45683</v>
      </c>
      <c r="J1426" s="32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3">
        <f t="shared" si="68"/>
        <v>3461.62</v>
      </c>
    </row>
    <row r="1427" spans="1:14" ht="15" customHeight="1" thickBot="1">
      <c r="A1427" s="11" t="str">
        <f t="shared" si="67"/>
        <v>O367198 51</v>
      </c>
      <c r="B1427" s="3" t="s">
        <v>234</v>
      </c>
      <c r="C1427" s="190">
        <v>51</v>
      </c>
      <c r="D1427" s="202">
        <v>3461.62</v>
      </c>
      <c r="E1427" s="96">
        <v>3500.85</v>
      </c>
      <c r="F1427" s="91" t="s">
        <v>100</v>
      </c>
      <c r="G1427" s="96">
        <v>6962.47</v>
      </c>
      <c r="H1427" s="94">
        <v>45704</v>
      </c>
      <c r="J1427" s="32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3">
        <f t="shared" si="68"/>
        <v>3461.62</v>
      </c>
    </row>
    <row r="1428" spans="1:14" ht="15" customHeight="1" thickBot="1">
      <c r="A1428" s="11" t="str">
        <f t="shared" si="67"/>
        <v>O367198 51</v>
      </c>
      <c r="B1428" s="3" t="s">
        <v>234</v>
      </c>
      <c r="C1428" s="192"/>
      <c r="D1428" s="203"/>
      <c r="E1428" s="96">
        <v>3500.85</v>
      </c>
      <c r="F1428" s="91">
        <v>70.09</v>
      </c>
      <c r="G1428" s="96">
        <v>7032.56</v>
      </c>
      <c r="H1428" s="94">
        <v>45714</v>
      </c>
      <c r="J1428" s="32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3">
        <f t="shared" si="68"/>
        <v>3461.62</v>
      </c>
    </row>
    <row r="1429" spans="1:14" ht="15" customHeight="1" thickBot="1">
      <c r="A1429" s="11" t="str">
        <f t="shared" si="67"/>
        <v>O367198 52</v>
      </c>
      <c r="B1429" s="3" t="s">
        <v>234</v>
      </c>
      <c r="C1429" s="190">
        <v>52</v>
      </c>
      <c r="D1429" s="202">
        <v>3461.62</v>
      </c>
      <c r="E1429" s="96">
        <v>3567.77</v>
      </c>
      <c r="F1429" s="91" t="s">
        <v>100</v>
      </c>
      <c r="G1429" s="96">
        <v>7029.39</v>
      </c>
      <c r="H1429" s="94">
        <v>45732</v>
      </c>
      <c r="J1429" s="32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3">
        <f t="shared" si="68"/>
        <v>3461.62</v>
      </c>
    </row>
    <row r="1430" spans="1:14" ht="15" customHeight="1" thickBot="1">
      <c r="A1430" s="11" t="str">
        <f t="shared" si="67"/>
        <v>O367198 52</v>
      </c>
      <c r="B1430" s="3" t="s">
        <v>234</v>
      </c>
      <c r="C1430" s="192"/>
      <c r="D1430" s="203"/>
      <c r="E1430" s="96">
        <v>3567.77</v>
      </c>
      <c r="F1430" s="91">
        <v>70.760000000000005</v>
      </c>
      <c r="G1430" s="96">
        <v>7100.15</v>
      </c>
      <c r="H1430" s="94">
        <v>45742</v>
      </c>
      <c r="J1430" s="32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3">
        <f t="shared" si="68"/>
        <v>3461.62</v>
      </c>
    </row>
    <row r="1431" spans="1:14" ht="15" customHeight="1" thickBot="1">
      <c r="A1431" s="11" t="str">
        <f t="shared" si="67"/>
        <v>O367198 53</v>
      </c>
      <c r="B1431" s="3" t="s">
        <v>234</v>
      </c>
      <c r="C1431" s="190">
        <v>53</v>
      </c>
      <c r="D1431" s="202">
        <v>3461.62</v>
      </c>
      <c r="E1431" s="96">
        <v>3639.32</v>
      </c>
      <c r="F1431" s="91" t="s">
        <v>100</v>
      </c>
      <c r="G1431" s="96">
        <v>7100.94</v>
      </c>
      <c r="H1431" s="94">
        <v>45763</v>
      </c>
      <c r="J1431" s="32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3">
        <f t="shared" si="68"/>
        <v>3461.62</v>
      </c>
    </row>
    <row r="1432" spans="1:14" ht="15" customHeight="1" thickBot="1">
      <c r="A1432" s="11" t="str">
        <f t="shared" si="67"/>
        <v>O367198 53</v>
      </c>
      <c r="B1432" s="3" t="s">
        <v>234</v>
      </c>
      <c r="C1432" s="192"/>
      <c r="D1432" s="203"/>
      <c r="E1432" s="96">
        <v>3639.32</v>
      </c>
      <c r="F1432" s="91">
        <v>71.48</v>
      </c>
      <c r="G1432" s="96">
        <v>7172.42</v>
      </c>
      <c r="H1432" s="94">
        <v>45773</v>
      </c>
      <c r="J1432" s="32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3">
        <f t="shared" si="68"/>
        <v>3461.62</v>
      </c>
    </row>
    <row r="1433" spans="1:14" ht="15" customHeight="1" thickBot="1">
      <c r="A1433" s="11" t="str">
        <f t="shared" si="67"/>
        <v>O367198 54</v>
      </c>
      <c r="B1433" s="3" t="s">
        <v>234</v>
      </c>
      <c r="C1433" s="190">
        <v>54</v>
      </c>
      <c r="D1433" s="202">
        <v>3461.62</v>
      </c>
      <c r="E1433" s="96">
        <v>3706.24</v>
      </c>
      <c r="F1433" s="91" t="s">
        <v>100</v>
      </c>
      <c r="G1433" s="96">
        <v>7167.86</v>
      </c>
      <c r="H1433" s="94">
        <v>45793</v>
      </c>
      <c r="J1433" s="32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3">
        <f t="shared" si="68"/>
        <v>3461.62</v>
      </c>
    </row>
    <row r="1434" spans="1:14" ht="15" customHeight="1" thickBot="1">
      <c r="A1434" s="11" t="str">
        <f t="shared" si="67"/>
        <v>O367198 54</v>
      </c>
      <c r="B1434" s="3" t="s">
        <v>234</v>
      </c>
      <c r="C1434" s="192"/>
      <c r="D1434" s="203"/>
      <c r="E1434" s="96">
        <v>3706.24</v>
      </c>
      <c r="F1434" s="91">
        <v>72.16</v>
      </c>
      <c r="G1434" s="96">
        <v>7240.02</v>
      </c>
      <c r="H1434" s="94">
        <v>45803</v>
      </c>
      <c r="J1434" s="32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3">
        <f t="shared" si="68"/>
        <v>3461.62</v>
      </c>
    </row>
    <row r="1435" spans="1:14" ht="15" customHeight="1" thickBot="1">
      <c r="A1435" s="11" t="str">
        <f t="shared" si="67"/>
        <v>O367198 55</v>
      </c>
      <c r="B1435" s="3" t="s">
        <v>234</v>
      </c>
      <c r="C1435" s="190">
        <v>55</v>
      </c>
      <c r="D1435" s="202">
        <v>3461.62</v>
      </c>
      <c r="E1435" s="96">
        <v>3777.78</v>
      </c>
      <c r="F1435" s="91" t="s">
        <v>100</v>
      </c>
      <c r="G1435" s="96">
        <v>7239.4</v>
      </c>
      <c r="H1435" s="94">
        <v>45824</v>
      </c>
      <c r="J1435" s="32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3">
        <f t="shared" si="68"/>
        <v>3461.62</v>
      </c>
    </row>
    <row r="1436" spans="1:14" ht="15" customHeight="1" thickBot="1">
      <c r="A1436" s="11" t="str">
        <f t="shared" si="67"/>
        <v>O367198 55</v>
      </c>
      <c r="B1436" s="3" t="s">
        <v>234</v>
      </c>
      <c r="C1436" s="192"/>
      <c r="D1436" s="203"/>
      <c r="E1436" s="96">
        <v>3777.78</v>
      </c>
      <c r="F1436" s="91">
        <v>72.88</v>
      </c>
      <c r="G1436" s="96">
        <v>7312.28</v>
      </c>
      <c r="H1436" s="94">
        <v>45834</v>
      </c>
      <c r="J1436" s="32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3">
        <f t="shared" si="68"/>
        <v>3461.62</v>
      </c>
    </row>
    <row r="1437" spans="1:14" ht="15" customHeight="1" thickBot="1">
      <c r="A1437" s="11" t="str">
        <f t="shared" si="67"/>
        <v>O367198 56</v>
      </c>
      <c r="B1437" s="3" t="s">
        <v>234</v>
      </c>
      <c r="C1437" s="190">
        <v>56</v>
      </c>
      <c r="D1437" s="202">
        <v>3461.62</v>
      </c>
      <c r="E1437" s="96">
        <v>3844.7</v>
      </c>
      <c r="F1437" s="91" t="s">
        <v>100</v>
      </c>
      <c r="G1437" s="96">
        <v>7306.32</v>
      </c>
      <c r="H1437" s="94">
        <v>45854</v>
      </c>
      <c r="J1437" s="32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3">
        <f t="shared" si="68"/>
        <v>3461.62</v>
      </c>
    </row>
    <row r="1438" spans="1:14" ht="15" customHeight="1" thickBot="1">
      <c r="A1438" s="11" t="str">
        <f t="shared" si="67"/>
        <v>O367198 56</v>
      </c>
      <c r="B1438" s="3" t="s">
        <v>234</v>
      </c>
      <c r="C1438" s="192"/>
      <c r="D1438" s="203"/>
      <c r="E1438" s="96">
        <v>3844.7</v>
      </c>
      <c r="F1438" s="91">
        <v>73.55</v>
      </c>
      <c r="G1438" s="96">
        <v>7379.87</v>
      </c>
      <c r="H1438" s="94">
        <v>45864</v>
      </c>
      <c r="J1438" s="32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3">
        <f t="shared" si="68"/>
        <v>3461.62</v>
      </c>
    </row>
    <row r="1439" spans="1:14" ht="15" customHeight="1" thickBot="1">
      <c r="A1439" s="11" t="str">
        <f t="shared" si="67"/>
        <v>O367198 57</v>
      </c>
      <c r="B1439" s="3" t="s">
        <v>234</v>
      </c>
      <c r="C1439" s="190">
        <v>57</v>
      </c>
      <c r="D1439" s="202">
        <v>3461.62</v>
      </c>
      <c r="E1439" s="96">
        <v>3916.25</v>
      </c>
      <c r="F1439" s="91" t="s">
        <v>100</v>
      </c>
      <c r="G1439" s="96">
        <v>7377.87</v>
      </c>
      <c r="H1439" s="94">
        <v>45885</v>
      </c>
      <c r="J1439" s="32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3">
        <f t="shared" si="68"/>
        <v>3461.62</v>
      </c>
    </row>
    <row r="1440" spans="1:14" ht="15" customHeight="1" thickBot="1">
      <c r="A1440" s="11" t="str">
        <f t="shared" si="67"/>
        <v>O367198 57</v>
      </c>
      <c r="B1440" s="3" t="s">
        <v>234</v>
      </c>
      <c r="C1440" s="192"/>
      <c r="D1440" s="203"/>
      <c r="E1440" s="96">
        <v>3916.25</v>
      </c>
      <c r="F1440" s="91">
        <v>74.27</v>
      </c>
      <c r="G1440" s="96">
        <v>7452.14</v>
      </c>
      <c r="H1440" s="94">
        <v>45895</v>
      </c>
      <c r="J1440" s="32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3">
        <f t="shared" si="68"/>
        <v>3461.62</v>
      </c>
    </row>
    <row r="1441" spans="1:14" ht="15" customHeight="1" thickBot="1">
      <c r="A1441" s="11" t="str">
        <f t="shared" si="67"/>
        <v>O367198 58</v>
      </c>
      <c r="B1441" s="3" t="s">
        <v>234</v>
      </c>
      <c r="C1441" s="190">
        <v>58</v>
      </c>
      <c r="D1441" s="202">
        <v>3461.62</v>
      </c>
      <c r="E1441" s="96">
        <v>3985.47</v>
      </c>
      <c r="F1441" s="91" t="s">
        <v>100</v>
      </c>
      <c r="G1441" s="96">
        <v>7447.09</v>
      </c>
      <c r="H1441" s="94">
        <v>45916</v>
      </c>
      <c r="J1441" s="32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3">
        <f t="shared" si="68"/>
        <v>3461.62</v>
      </c>
    </row>
    <row r="1442" spans="1:14" ht="15" customHeight="1" thickBot="1">
      <c r="A1442" s="11" t="str">
        <f t="shared" si="67"/>
        <v>O367198 58</v>
      </c>
      <c r="B1442" s="3" t="s">
        <v>234</v>
      </c>
      <c r="C1442" s="192"/>
      <c r="D1442" s="203"/>
      <c r="E1442" s="96">
        <v>3985.47</v>
      </c>
      <c r="F1442" s="91">
        <v>74.97</v>
      </c>
      <c r="G1442" s="96">
        <v>7522.06</v>
      </c>
      <c r="H1442" s="94">
        <v>45926</v>
      </c>
      <c r="J1442" s="32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3">
        <f t="shared" si="68"/>
        <v>3461.62</v>
      </c>
    </row>
    <row r="1443" spans="1:14" ht="15" customHeight="1" thickBot="1">
      <c r="A1443" s="11" t="str">
        <f t="shared" si="67"/>
        <v>O367198 59</v>
      </c>
      <c r="B1443" s="3" t="s">
        <v>234</v>
      </c>
      <c r="C1443" s="190">
        <v>59</v>
      </c>
      <c r="D1443" s="202">
        <v>3461.62</v>
      </c>
      <c r="E1443" s="96">
        <v>4052.4</v>
      </c>
      <c r="F1443" s="91" t="s">
        <v>100</v>
      </c>
      <c r="G1443" s="96">
        <v>7514.02</v>
      </c>
      <c r="H1443" s="94">
        <v>45946</v>
      </c>
      <c r="J1443" s="32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3">
        <f t="shared" si="68"/>
        <v>3461.62</v>
      </c>
    </row>
    <row r="1444" spans="1:14" ht="15" customHeight="1" thickBot="1">
      <c r="A1444" s="11" t="str">
        <f t="shared" si="67"/>
        <v>O367198 59</v>
      </c>
      <c r="B1444" s="3" t="s">
        <v>234</v>
      </c>
      <c r="C1444" s="192"/>
      <c r="D1444" s="203"/>
      <c r="E1444" s="96">
        <v>4052.4</v>
      </c>
      <c r="F1444" s="91">
        <v>75.650000000000006</v>
      </c>
      <c r="G1444" s="96">
        <v>7589.67</v>
      </c>
      <c r="H1444" s="94">
        <v>45956</v>
      </c>
      <c r="J1444" s="32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3">
        <f t="shared" si="68"/>
        <v>3461.62</v>
      </c>
    </row>
    <row r="1445" spans="1:14" ht="15" customHeight="1" thickBot="1">
      <c r="A1445" s="11" t="str">
        <f t="shared" si="67"/>
        <v>O367198 60</v>
      </c>
      <c r="B1445" s="3" t="s">
        <v>234</v>
      </c>
      <c r="C1445" s="190">
        <v>60</v>
      </c>
      <c r="D1445" s="202">
        <v>3461.46</v>
      </c>
      <c r="E1445" s="96">
        <v>4123.76</v>
      </c>
      <c r="F1445" s="91" t="s">
        <v>100</v>
      </c>
      <c r="G1445" s="96">
        <v>7585.22</v>
      </c>
      <c r="H1445" s="94">
        <v>45977</v>
      </c>
      <c r="J1445" s="32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3">
        <f t="shared" si="68"/>
        <v>3461.46</v>
      </c>
    </row>
    <row r="1446" spans="1:14" ht="15" customHeight="1" thickBot="1">
      <c r="A1446" s="11" t="str">
        <f t="shared" si="67"/>
        <v>O367198 60</v>
      </c>
      <c r="B1446" s="3" t="s">
        <v>234</v>
      </c>
      <c r="C1446" s="192"/>
      <c r="D1446" s="203"/>
      <c r="E1446" s="96">
        <v>4123.76</v>
      </c>
      <c r="F1446" s="91">
        <v>76.36</v>
      </c>
      <c r="G1446" s="96">
        <v>7661.58</v>
      </c>
      <c r="H1446" s="94">
        <v>45987</v>
      </c>
      <c r="J1446" s="32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3">
        <f t="shared" si="68"/>
        <v>3461.46</v>
      </c>
    </row>
    <row r="1447" spans="1:14" ht="15" customHeight="1" thickBot="1">
      <c r="A1447" s="11" t="str">
        <f t="shared" si="67"/>
        <v>O572081 Cuota N°</v>
      </c>
      <c r="B1447" s="3" t="s">
        <v>236</v>
      </c>
      <c r="C1447" s="92" t="s">
        <v>19</v>
      </c>
      <c r="D1447" s="92" t="s">
        <v>20</v>
      </c>
      <c r="E1447" s="92" t="s">
        <v>21</v>
      </c>
      <c r="F1447" s="92" t="s">
        <v>22</v>
      </c>
      <c r="G1447" s="92" t="s">
        <v>23</v>
      </c>
      <c r="H1447" s="92" t="s">
        <v>24</v>
      </c>
      <c r="J1447" s="32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3" t="str">
        <f t="shared" si="68"/>
        <v>Capital($)</v>
      </c>
    </row>
    <row r="1448" spans="1:14" ht="15" customHeight="1" thickBot="1">
      <c r="A1448" s="11" t="str">
        <f t="shared" si="67"/>
        <v>O572081 1</v>
      </c>
      <c r="B1448" s="3" t="s">
        <v>236</v>
      </c>
      <c r="C1448" s="190">
        <v>1</v>
      </c>
      <c r="D1448" s="202">
        <v>55441.56</v>
      </c>
      <c r="E1448" s="98">
        <v>14246.52</v>
      </c>
      <c r="F1448" s="90" t="s">
        <v>100</v>
      </c>
      <c r="G1448" s="98">
        <v>69688.08</v>
      </c>
      <c r="H1448" s="93">
        <v>44243</v>
      </c>
      <c r="J1448" s="32" t="str">
        <f t="shared" si="69"/>
        <v>-</v>
      </c>
      <c r="L1448" s="11" t="str">
        <f>IF(I1448&lt;&gt;"",IF(SUMIF(Planes!BA:BA,'Control de pagos'!A1448,Planes!BC:BC)=0,"",SUMIF(Planes!BA:BA,'Control de pagos'!A1448,Planes!BC:BC)),"")</f>
        <v/>
      </c>
      <c r="N1448" s="63">
        <f t="shared" si="68"/>
        <v>55441.56</v>
      </c>
    </row>
    <row r="1449" spans="1:14" ht="15" customHeight="1" thickBot="1">
      <c r="A1449" s="11" t="str">
        <f t="shared" si="67"/>
        <v>O572081 1</v>
      </c>
      <c r="B1449" s="3" t="s">
        <v>236</v>
      </c>
      <c r="C1449" s="192"/>
      <c r="D1449" s="203"/>
      <c r="E1449" s="96">
        <v>14246.52</v>
      </c>
      <c r="F1449" s="91">
        <v>778.18</v>
      </c>
      <c r="G1449" s="96">
        <v>70466.259999999995</v>
      </c>
      <c r="H1449" s="94">
        <v>44253</v>
      </c>
      <c r="I1449" s="43">
        <v>44357</v>
      </c>
      <c r="J1449" s="32">
        <f t="shared" si="69"/>
        <v>44348</v>
      </c>
      <c r="L1449" s="11">
        <f>IF(I1449&lt;&gt;"",IF(SUMIF(Planes!BA:BA,'Control de pagos'!A1449,Planes!BC:BC)=0,"",SUMIF(Planes!BA:BA,'Control de pagos'!A1449,Planes!BC:BC)),"")</f>
        <v>3484.0583999999999</v>
      </c>
      <c r="N1449" s="63">
        <f t="shared" si="68"/>
        <v>55441.56</v>
      </c>
    </row>
    <row r="1450" spans="1:14" ht="15" customHeight="1" thickBot="1">
      <c r="A1450" s="11" t="str">
        <f t="shared" ref="A1450:A1513" si="70">B1450&amp;" "&amp;IF(C1450="",C1449,C1450)</f>
        <v>O572081 2</v>
      </c>
      <c r="B1450" s="3" t="s">
        <v>236</v>
      </c>
      <c r="C1450" s="190">
        <v>2</v>
      </c>
      <c r="D1450" s="202">
        <v>57049.36</v>
      </c>
      <c r="E1450" s="96">
        <v>12638.72</v>
      </c>
      <c r="F1450" s="91" t="s">
        <v>100</v>
      </c>
      <c r="G1450" s="96">
        <v>69688.08</v>
      </c>
      <c r="H1450" s="94">
        <v>44271</v>
      </c>
      <c r="I1450" s="43">
        <v>44271</v>
      </c>
      <c r="J1450" s="32">
        <f t="shared" si="69"/>
        <v>44256</v>
      </c>
      <c r="L1450" s="11">
        <f>IF(I1450&lt;&gt;"",IF(SUMIF(Planes!BA:BA,'Control de pagos'!A1450,Planes!BC:BC)=0,"",SUMIF(Planes!BA:BA,'Control de pagos'!A1450,Planes!BC:BC)),"")</f>
        <v>3585.0959999999995</v>
      </c>
      <c r="N1450" s="63">
        <f t="shared" si="68"/>
        <v>57049.36</v>
      </c>
    </row>
    <row r="1451" spans="1:14" ht="15" customHeight="1" thickBot="1">
      <c r="A1451" s="11" t="str">
        <f t="shared" si="70"/>
        <v>O572081 2</v>
      </c>
      <c r="B1451" s="3" t="s">
        <v>236</v>
      </c>
      <c r="C1451" s="192"/>
      <c r="D1451" s="203"/>
      <c r="E1451" s="96">
        <v>12638.72</v>
      </c>
      <c r="F1451" s="91">
        <v>778.18</v>
      </c>
      <c r="G1451" s="96">
        <v>70466.259999999995</v>
      </c>
      <c r="H1451" s="94">
        <v>44281</v>
      </c>
      <c r="J1451" s="32" t="str">
        <f t="shared" si="69"/>
        <v>-</v>
      </c>
      <c r="L1451" s="11" t="str">
        <f>IF(I1451&lt;&gt;"",IF(SUMIF(Planes!BA:BA,'Control de pagos'!A1451,Planes!BC:BC)=0,"",SUMIF(Planes!BA:BA,'Control de pagos'!A1451,Planes!BC:BC)),"")</f>
        <v/>
      </c>
      <c r="N1451" s="63">
        <f t="shared" si="68"/>
        <v>57049.36</v>
      </c>
    </row>
    <row r="1452" spans="1:14" ht="15" customHeight="1" thickBot="1">
      <c r="A1452" s="11" t="str">
        <f t="shared" si="70"/>
        <v>O572081 3</v>
      </c>
      <c r="B1452" s="3" t="s">
        <v>236</v>
      </c>
      <c r="C1452" s="226">
        <v>3</v>
      </c>
      <c r="D1452" s="228">
        <v>58703.8</v>
      </c>
      <c r="E1452" s="124">
        <v>10984.28</v>
      </c>
      <c r="F1452" s="125" t="s">
        <v>100</v>
      </c>
      <c r="G1452" s="124">
        <v>69688.08</v>
      </c>
      <c r="H1452" s="126">
        <v>44302</v>
      </c>
      <c r="J1452" s="32" t="str">
        <f t="shared" si="69"/>
        <v>-</v>
      </c>
      <c r="L1452" s="11" t="str">
        <f>IF(I1452&lt;&gt;"",IF(SUMIF(Planes!BA:BA,'Control de pagos'!A1452,Planes!BC:BC)=0,"",SUMIF(Planes!BA:BA,'Control de pagos'!A1452,Planes!BC:BC)),"")</f>
        <v/>
      </c>
      <c r="N1452" s="63">
        <f t="shared" si="68"/>
        <v>58703.8</v>
      </c>
    </row>
    <row r="1453" spans="1:14" ht="15" customHeight="1" thickBot="1">
      <c r="A1453" s="11" t="str">
        <f t="shared" si="70"/>
        <v>O572081 3</v>
      </c>
      <c r="B1453" s="3" t="s">
        <v>236</v>
      </c>
      <c r="C1453" s="227"/>
      <c r="D1453" s="229"/>
      <c r="E1453" s="124">
        <v>10984.28</v>
      </c>
      <c r="F1453" s="125">
        <v>778.18</v>
      </c>
      <c r="G1453" s="124">
        <v>70466.259999999995</v>
      </c>
      <c r="H1453" s="126">
        <v>44312</v>
      </c>
      <c r="I1453" s="43">
        <v>44382</v>
      </c>
      <c r="J1453" s="32">
        <f t="shared" si="69"/>
        <v>44378</v>
      </c>
      <c r="L1453" s="11">
        <f>IF(I1453&lt;&gt;"",IF(SUMIF(Planes!BA:BA,'Control de pagos'!A1453,Planes!BC:BC)=0,"",SUMIF(Planes!BA:BA,'Control de pagos'!A1453,Planes!BC:BC)),"")</f>
        <v>3836.2462640332083</v>
      </c>
      <c r="N1453" s="63">
        <f t="shared" si="68"/>
        <v>58703.8</v>
      </c>
    </row>
    <row r="1454" spans="1:14" ht="15" customHeight="1" thickBot="1">
      <c r="A1454" s="11" t="str">
        <f t="shared" si="70"/>
        <v>O572081 4</v>
      </c>
      <c r="B1454" s="3" t="s">
        <v>236</v>
      </c>
      <c r="C1454" s="226">
        <v>4</v>
      </c>
      <c r="D1454" s="228">
        <v>60406.21</v>
      </c>
      <c r="E1454" s="124">
        <v>9281.8700000000008</v>
      </c>
      <c r="F1454" s="125" t="s">
        <v>100</v>
      </c>
      <c r="G1454" s="124">
        <v>69688.08</v>
      </c>
      <c r="H1454" s="126">
        <v>44332</v>
      </c>
      <c r="J1454" s="32" t="str">
        <f t="shared" si="69"/>
        <v>-</v>
      </c>
      <c r="L1454" s="11" t="str">
        <f>IF(I1454&lt;&gt;"",IF(SUMIF(Planes!BA:BA,'Control de pagos'!A1454,Planes!BC:BC)=0,"",SUMIF(Planes!BA:BA,'Control de pagos'!A1454,Planes!BC:BC)),"")</f>
        <v/>
      </c>
      <c r="N1454" s="63">
        <f t="shared" si="68"/>
        <v>60406.21</v>
      </c>
    </row>
    <row r="1455" spans="1:14" ht="15" customHeight="1" thickBot="1">
      <c r="A1455" s="11" t="str">
        <f t="shared" si="70"/>
        <v>O572081 4</v>
      </c>
      <c r="B1455" s="3" t="s">
        <v>236</v>
      </c>
      <c r="C1455" s="227"/>
      <c r="D1455" s="229"/>
      <c r="E1455" s="124">
        <v>9281.8700000000008</v>
      </c>
      <c r="F1455" s="125">
        <v>778.18</v>
      </c>
      <c r="G1455" s="124">
        <v>70466.259999999995</v>
      </c>
      <c r="H1455" s="126">
        <v>44342</v>
      </c>
      <c r="I1455" s="43">
        <v>44405</v>
      </c>
      <c r="J1455" s="32">
        <f t="shared" si="69"/>
        <v>44378</v>
      </c>
      <c r="L1455" s="11">
        <f>IF(I1455&lt;&gt;"",IF(SUMIF(Planes!BA:BA,'Control de pagos'!A1455,Planes!BC:BC)=0,"",SUMIF(Planes!BA:BA,'Control de pagos'!A1455,Planes!BC:BC)),"")</f>
        <v>4461.4837995791277</v>
      </c>
      <c r="N1455" s="63">
        <f t="shared" si="68"/>
        <v>60406.21</v>
      </c>
    </row>
    <row r="1456" spans="1:14" ht="15" customHeight="1" thickBot="1">
      <c r="A1456" s="11" t="str">
        <f t="shared" si="70"/>
        <v>O572081 5</v>
      </c>
      <c r="B1456" s="3" t="s">
        <v>236</v>
      </c>
      <c r="C1456" s="226">
        <v>5</v>
      </c>
      <c r="D1456" s="228">
        <v>62157.99</v>
      </c>
      <c r="E1456" s="124">
        <v>7530.09</v>
      </c>
      <c r="F1456" s="125" t="s">
        <v>100</v>
      </c>
      <c r="G1456" s="124">
        <v>69688.08</v>
      </c>
      <c r="H1456" s="126">
        <v>44363</v>
      </c>
      <c r="J1456" s="32" t="str">
        <f t="shared" si="69"/>
        <v>-</v>
      </c>
      <c r="L1456" s="11" t="str">
        <f>IF(I1456&lt;&gt;"",IF(SUMIF(Planes!BA:BA,'Control de pagos'!A1456,Planes!BC:BC)=0,"",SUMIF(Planes!BA:BA,'Control de pagos'!A1456,Planes!BC:BC)),"")</f>
        <v/>
      </c>
      <c r="N1456" s="63">
        <f t="shared" si="68"/>
        <v>62157.99</v>
      </c>
    </row>
    <row r="1457" spans="1:14" ht="15" customHeight="1" thickBot="1">
      <c r="A1457" s="11" t="str">
        <f t="shared" si="70"/>
        <v>O572081 5</v>
      </c>
      <c r="B1457" s="3" t="s">
        <v>236</v>
      </c>
      <c r="C1457" s="227"/>
      <c r="D1457" s="229"/>
      <c r="E1457" s="124">
        <v>7530.09</v>
      </c>
      <c r="F1457" s="125">
        <v>778.18</v>
      </c>
      <c r="G1457" s="124">
        <v>70466.259999999995</v>
      </c>
      <c r="H1457" s="126">
        <v>44373</v>
      </c>
      <c r="I1457" s="43">
        <v>44442</v>
      </c>
      <c r="J1457" s="32">
        <f t="shared" si="69"/>
        <v>44440</v>
      </c>
      <c r="L1457" s="11">
        <f>IF(I1457&lt;&gt;"",IF(SUMIF(Planes!BA:BA,'Control de pagos'!A1457,Planes!BC:BC)=0,"",SUMIF(Planes!BA:BA,'Control de pagos'!A1457,Planes!BC:BC)),"")</f>
        <v>4530.036559995975</v>
      </c>
      <c r="N1457" s="63">
        <f t="shared" si="68"/>
        <v>62157.99</v>
      </c>
    </row>
    <row r="1458" spans="1:14" ht="15" customHeight="1" thickBot="1">
      <c r="A1458" s="11" t="str">
        <f t="shared" si="70"/>
        <v>O572081 6</v>
      </c>
      <c r="B1458" s="3" t="s">
        <v>236</v>
      </c>
      <c r="C1458" s="226">
        <v>6</v>
      </c>
      <c r="D1458" s="228">
        <v>63960.57</v>
      </c>
      <c r="E1458" s="124">
        <v>5727.51</v>
      </c>
      <c r="F1458" s="125" t="s">
        <v>100</v>
      </c>
      <c r="G1458" s="124">
        <v>69688.08</v>
      </c>
      <c r="H1458" s="126">
        <v>44393</v>
      </c>
      <c r="J1458" s="32" t="str">
        <f t="shared" si="69"/>
        <v>-</v>
      </c>
      <c r="L1458" s="11" t="str">
        <f>IF(I1458&lt;&gt;"",IF(SUMIF(Planes!BA:BA,'Control de pagos'!A1458,Planes!BC:BC)=0,"",SUMIF(Planes!BA:BA,'Control de pagos'!A1458,Planes!BC:BC)),"")</f>
        <v/>
      </c>
      <c r="N1458" s="63">
        <f t="shared" si="68"/>
        <v>63960.57</v>
      </c>
    </row>
    <row r="1459" spans="1:14" ht="15" customHeight="1" thickBot="1">
      <c r="A1459" s="11" t="str">
        <f t="shared" si="70"/>
        <v>O572081 6</v>
      </c>
      <c r="B1459" s="3" t="s">
        <v>236</v>
      </c>
      <c r="C1459" s="227"/>
      <c r="D1459" s="229"/>
      <c r="E1459" s="124">
        <v>5727.51</v>
      </c>
      <c r="F1459" s="125">
        <v>778.18</v>
      </c>
      <c r="G1459" s="124">
        <v>70466.259999999995</v>
      </c>
      <c r="H1459" s="126">
        <v>44403</v>
      </c>
      <c r="I1459" s="43">
        <v>44511</v>
      </c>
      <c r="J1459" s="32">
        <f t="shared" si="69"/>
        <v>44501</v>
      </c>
      <c r="L1459" s="11">
        <f>IF(I1459&lt;&gt;"",IF(SUMIF(Planes!BA:BA,'Control de pagos'!A1459,Planes!BC:BC)=0,"",SUMIF(Planes!BA:BA,'Control de pagos'!A1459,Planes!BC:BC)),"")</f>
        <v>4615.721643075799</v>
      </c>
      <c r="N1459" s="63">
        <f t="shared" si="68"/>
        <v>63960.57</v>
      </c>
    </row>
    <row r="1460" spans="1:14" ht="15" customHeight="1" thickBot="1">
      <c r="A1460" s="11" t="str">
        <f t="shared" si="70"/>
        <v>O572081 7</v>
      </c>
      <c r="B1460" s="3" t="s">
        <v>236</v>
      </c>
      <c r="C1460" s="190">
        <v>7</v>
      </c>
      <c r="D1460" s="202">
        <v>65815.42</v>
      </c>
      <c r="E1460" s="96">
        <v>3872.66</v>
      </c>
      <c r="F1460" s="91" t="s">
        <v>100</v>
      </c>
      <c r="G1460" s="96">
        <v>69688.08</v>
      </c>
      <c r="H1460" s="94">
        <v>44424</v>
      </c>
      <c r="J1460" s="32" t="str">
        <f t="shared" si="69"/>
        <v>-</v>
      </c>
      <c r="L1460" s="11" t="str">
        <f>IF(I1460&lt;&gt;"",IF(SUMIF(Planes!BA:BA,'Control de pagos'!A1460,Planes!BC:BC)=0,"",SUMIF(Planes!BA:BA,'Control de pagos'!A1460,Planes!BC:BC)),"")</f>
        <v/>
      </c>
      <c r="N1460" s="63">
        <f t="shared" si="68"/>
        <v>65815.42</v>
      </c>
    </row>
    <row r="1461" spans="1:14" ht="15" customHeight="1" thickBot="1">
      <c r="A1461" s="11" t="str">
        <f t="shared" si="70"/>
        <v>O572081 7</v>
      </c>
      <c r="B1461" s="3" t="s">
        <v>236</v>
      </c>
      <c r="C1461" s="192"/>
      <c r="D1461" s="203"/>
      <c r="E1461" s="96">
        <v>3872.66</v>
      </c>
      <c r="F1461" s="91">
        <v>778.18</v>
      </c>
      <c r="G1461" s="96">
        <v>70466.259999999995</v>
      </c>
      <c r="H1461" s="94">
        <v>44434</v>
      </c>
      <c r="I1461" s="43">
        <v>44434</v>
      </c>
      <c r="J1461" s="32">
        <f t="shared" si="69"/>
        <v>44409</v>
      </c>
      <c r="L1461" s="11">
        <f>IF(I1461&lt;&gt;"",IF(SUMIF(Planes!BA:BA,'Control de pagos'!A1461,Planes!BC:BC)=0,"",SUMIF(Planes!BA:BA,'Control de pagos'!A1461,Planes!BC:BC)),"")</f>
        <v>4719.4457064081325</v>
      </c>
      <c r="N1461" s="63">
        <f t="shared" si="68"/>
        <v>65815.42</v>
      </c>
    </row>
    <row r="1462" spans="1:14" ht="15" customHeight="1" thickBot="1">
      <c r="A1462" s="11" t="str">
        <f t="shared" si="70"/>
        <v>O572081 8</v>
      </c>
      <c r="B1462" s="3" t="s">
        <v>236</v>
      </c>
      <c r="C1462" s="226">
        <v>8</v>
      </c>
      <c r="D1462" s="228">
        <v>67724.149999999994</v>
      </c>
      <c r="E1462" s="124">
        <v>1963.93</v>
      </c>
      <c r="F1462" s="125" t="s">
        <v>100</v>
      </c>
      <c r="G1462" s="124">
        <v>69688.08</v>
      </c>
      <c r="H1462" s="126">
        <v>44455</v>
      </c>
      <c r="J1462" s="32" t="str">
        <f t="shared" si="69"/>
        <v>-</v>
      </c>
      <c r="L1462" s="11" t="str">
        <f>IF(I1462&lt;&gt;"",IF(SUMIF(Planes!BA:BA,'Control de pagos'!A1462,Planes!BC:BC)=0,"",SUMIF(Planes!BA:BA,'Control de pagos'!A1462,Planes!BC:BC)),"")</f>
        <v/>
      </c>
      <c r="N1462" s="63">
        <f t="shared" si="68"/>
        <v>67724.149999999994</v>
      </c>
    </row>
    <row r="1463" spans="1:14" ht="15" customHeight="1" thickBot="1">
      <c r="A1463" s="11" t="str">
        <f t="shared" si="70"/>
        <v>O572081 8</v>
      </c>
      <c r="B1463" s="3" t="s">
        <v>236</v>
      </c>
      <c r="C1463" s="227"/>
      <c r="D1463" s="229"/>
      <c r="E1463" s="124">
        <v>1963.93</v>
      </c>
      <c r="F1463" s="125">
        <v>778.18</v>
      </c>
      <c r="G1463" s="124">
        <v>70466.259999999995</v>
      </c>
      <c r="H1463" s="126">
        <v>44465</v>
      </c>
      <c r="I1463" s="43">
        <v>44465</v>
      </c>
      <c r="J1463" s="32">
        <f t="shared" si="69"/>
        <v>44440</v>
      </c>
      <c r="L1463" s="11">
        <f>IF(I1463&lt;&gt;"",IF(SUMIF(Planes!BA:BA,'Control de pagos'!A1463,Planes!BC:BC)=0,"",SUMIF(Planes!BA:BA,'Control de pagos'!A1463,Planes!BC:BC)),"")</f>
        <v>4856.3155526920655</v>
      </c>
      <c r="N1463" s="63">
        <f t="shared" si="68"/>
        <v>67724.149999999994</v>
      </c>
    </row>
    <row r="1464" spans="1:14" ht="15" customHeight="1" thickBot="1">
      <c r="A1464" s="11" t="str">
        <f t="shared" si="70"/>
        <v>O775035 1</v>
      </c>
      <c r="B1464" s="128" t="s">
        <v>242</v>
      </c>
      <c r="C1464" s="212">
        <v>1</v>
      </c>
      <c r="D1464" s="214">
        <v>200904.6</v>
      </c>
      <c r="E1464" s="119">
        <v>51625.34</v>
      </c>
      <c r="F1464" s="120" t="s">
        <v>100</v>
      </c>
      <c r="G1464" s="119">
        <v>252529.94</v>
      </c>
      <c r="H1464" s="121">
        <v>44332</v>
      </c>
      <c r="J1464" s="32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3">
        <f t="shared" si="68"/>
        <v>200904.6</v>
      </c>
    </row>
    <row r="1465" spans="1:14" ht="15" customHeight="1" thickBot="1">
      <c r="A1465" s="11" t="str">
        <f t="shared" si="70"/>
        <v>O775035 1</v>
      </c>
      <c r="B1465" s="128" t="s">
        <v>242</v>
      </c>
      <c r="C1465" s="213"/>
      <c r="D1465" s="215"/>
      <c r="E1465" s="122">
        <v>51625.34</v>
      </c>
      <c r="F1465" s="122">
        <v>2819.92</v>
      </c>
      <c r="G1465" s="122">
        <v>255349.86</v>
      </c>
      <c r="H1465" s="123">
        <v>44342</v>
      </c>
      <c r="J1465" s="32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3">
        <f t="shared" si="68"/>
        <v>200904.6</v>
      </c>
    </row>
    <row r="1466" spans="1:14" ht="15" customHeight="1" thickBot="1">
      <c r="A1466" s="11" t="str">
        <f t="shared" si="70"/>
        <v>O775035 2</v>
      </c>
      <c r="B1466" s="128" t="s">
        <v>242</v>
      </c>
      <c r="C1466" s="212">
        <v>2</v>
      </c>
      <c r="D1466" s="214">
        <v>206730.83</v>
      </c>
      <c r="E1466" s="122">
        <v>45799.11</v>
      </c>
      <c r="F1466" s="127" t="s">
        <v>100</v>
      </c>
      <c r="G1466" s="122">
        <v>252529.94</v>
      </c>
      <c r="H1466" s="123">
        <v>44363</v>
      </c>
      <c r="J1466" s="32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3">
        <f t="shared" si="68"/>
        <v>206730.83</v>
      </c>
    </row>
    <row r="1467" spans="1:14" ht="15" customHeight="1" thickBot="1">
      <c r="A1467" s="11" t="str">
        <f t="shared" si="70"/>
        <v>O775035 2</v>
      </c>
      <c r="B1467" s="128" t="s">
        <v>242</v>
      </c>
      <c r="C1467" s="213"/>
      <c r="D1467" s="215"/>
      <c r="E1467" s="122">
        <v>45799.11</v>
      </c>
      <c r="F1467" s="122">
        <v>2819.92</v>
      </c>
      <c r="G1467" s="122">
        <v>255349.86</v>
      </c>
      <c r="H1467" s="123">
        <v>44373</v>
      </c>
      <c r="J1467" s="32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3">
        <f t="shared" si="68"/>
        <v>206730.83</v>
      </c>
    </row>
    <row r="1468" spans="1:14" ht="15" customHeight="1" thickBot="1">
      <c r="A1468" s="11" t="str">
        <f t="shared" si="70"/>
        <v>O775035 3</v>
      </c>
      <c r="B1468" s="128" t="s">
        <v>242</v>
      </c>
      <c r="C1468" s="220">
        <v>3</v>
      </c>
      <c r="D1468" s="222">
        <v>212726.03</v>
      </c>
      <c r="E1468" s="129">
        <v>39803.910000000003</v>
      </c>
      <c r="F1468" s="130" t="s">
        <v>100</v>
      </c>
      <c r="G1468" s="129">
        <v>252529.94</v>
      </c>
      <c r="H1468" s="131">
        <v>44393</v>
      </c>
      <c r="J1468" s="32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3">
        <f t="shared" si="68"/>
        <v>212726.03</v>
      </c>
    </row>
    <row r="1469" spans="1:14" ht="15" customHeight="1" thickBot="1">
      <c r="A1469" s="11" t="str">
        <f t="shared" si="70"/>
        <v>O775035 3</v>
      </c>
      <c r="B1469" s="128" t="s">
        <v>242</v>
      </c>
      <c r="C1469" s="221"/>
      <c r="D1469" s="223"/>
      <c r="E1469" s="129">
        <v>39803.910000000003</v>
      </c>
      <c r="F1469" s="129">
        <v>2819.92</v>
      </c>
      <c r="G1469" s="129">
        <v>255349.86</v>
      </c>
      <c r="H1469" s="131">
        <v>44403</v>
      </c>
      <c r="J1469" s="32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3">
        <f t="shared" si="68"/>
        <v>212726.03</v>
      </c>
    </row>
    <row r="1470" spans="1:14" ht="15" customHeight="1" thickBot="1">
      <c r="A1470" s="11" t="str">
        <f t="shared" si="70"/>
        <v>O775035 4</v>
      </c>
      <c r="B1470" s="128" t="s">
        <v>242</v>
      </c>
      <c r="C1470" s="220">
        <v>4</v>
      </c>
      <c r="D1470" s="222">
        <v>218895.08</v>
      </c>
      <c r="E1470" s="129">
        <v>33634.86</v>
      </c>
      <c r="F1470" s="130" t="s">
        <v>100</v>
      </c>
      <c r="G1470" s="129">
        <v>252529.94</v>
      </c>
      <c r="H1470" s="131">
        <v>44424</v>
      </c>
      <c r="J1470" s="32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3">
        <f t="shared" si="68"/>
        <v>218895.08</v>
      </c>
    </row>
    <row r="1471" spans="1:14" ht="15" customHeight="1" thickBot="1">
      <c r="A1471" s="11" t="str">
        <f t="shared" si="70"/>
        <v>O775035 4</v>
      </c>
      <c r="B1471" s="128" t="s">
        <v>242</v>
      </c>
      <c r="C1471" s="221"/>
      <c r="D1471" s="223"/>
      <c r="E1471" s="129">
        <v>33634.86</v>
      </c>
      <c r="F1471" s="129">
        <v>2819.92</v>
      </c>
      <c r="G1471" s="129">
        <v>255349.86</v>
      </c>
      <c r="H1471" s="131">
        <v>44434</v>
      </c>
      <c r="J1471" s="32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3">
        <f t="shared" si="68"/>
        <v>218895.08</v>
      </c>
    </row>
    <row r="1472" spans="1:14" ht="15" customHeight="1" thickBot="1">
      <c r="A1472" s="11" t="str">
        <f t="shared" si="70"/>
        <v>O775035 5</v>
      </c>
      <c r="B1472" s="128" t="s">
        <v>242</v>
      </c>
      <c r="C1472" s="220">
        <v>5</v>
      </c>
      <c r="D1472" s="222">
        <v>225243.04</v>
      </c>
      <c r="E1472" s="129">
        <v>27286.9</v>
      </c>
      <c r="F1472" s="130" t="s">
        <v>100</v>
      </c>
      <c r="G1472" s="129">
        <v>252529.94</v>
      </c>
      <c r="H1472" s="131">
        <v>44455</v>
      </c>
      <c r="J1472" s="32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3">
        <f t="shared" si="68"/>
        <v>225243.04</v>
      </c>
    </row>
    <row r="1473" spans="1:14" ht="15" customHeight="1" thickBot="1">
      <c r="A1473" s="11" t="str">
        <f t="shared" si="70"/>
        <v>O775035 5</v>
      </c>
      <c r="B1473" s="128" t="s">
        <v>242</v>
      </c>
      <c r="C1473" s="221"/>
      <c r="D1473" s="223"/>
      <c r="E1473" s="129">
        <v>27286.9</v>
      </c>
      <c r="F1473" s="129">
        <v>2819.92</v>
      </c>
      <c r="G1473" s="129">
        <v>255349.86</v>
      </c>
      <c r="H1473" s="131">
        <v>44465</v>
      </c>
      <c r="J1473" s="32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3">
        <f t="shared" si="68"/>
        <v>225243.04</v>
      </c>
    </row>
    <row r="1474" spans="1:14" ht="15" customHeight="1" thickBot="1">
      <c r="A1474" s="11" t="str">
        <f t="shared" si="70"/>
        <v>O775035 6</v>
      </c>
      <c r="B1474" s="128" t="s">
        <v>242</v>
      </c>
      <c r="C1474" s="220">
        <v>6</v>
      </c>
      <c r="D1474" s="222">
        <v>231775.09</v>
      </c>
      <c r="E1474" s="129">
        <v>20754.849999999999</v>
      </c>
      <c r="F1474" s="130" t="s">
        <v>100</v>
      </c>
      <c r="G1474" s="129">
        <v>252529.94</v>
      </c>
      <c r="H1474" s="131">
        <v>44485</v>
      </c>
      <c r="J1474" s="32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3">
        <f t="shared" si="68"/>
        <v>231775.09</v>
      </c>
    </row>
    <row r="1475" spans="1:14" ht="15" customHeight="1" thickBot="1">
      <c r="A1475" s="11" t="str">
        <f t="shared" si="70"/>
        <v>O775035 6</v>
      </c>
      <c r="B1475" s="128" t="s">
        <v>242</v>
      </c>
      <c r="C1475" s="221"/>
      <c r="D1475" s="223"/>
      <c r="E1475" s="129">
        <v>20754.849999999999</v>
      </c>
      <c r="F1475" s="129">
        <v>2819.92</v>
      </c>
      <c r="G1475" s="129">
        <v>255349.86</v>
      </c>
      <c r="H1475" s="131">
        <v>44495</v>
      </c>
      <c r="J1475" s="32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3">
        <f t="shared" si="68"/>
        <v>231775.09</v>
      </c>
    </row>
    <row r="1476" spans="1:14" ht="15" customHeight="1" thickBot="1">
      <c r="A1476" s="11" t="str">
        <f t="shared" si="70"/>
        <v>O775035 7</v>
      </c>
      <c r="B1476" s="128" t="s">
        <v>242</v>
      </c>
      <c r="C1476" s="220">
        <v>7</v>
      </c>
      <c r="D1476" s="222">
        <v>238496.57</v>
      </c>
      <c r="E1476" s="129">
        <v>14033.37</v>
      </c>
      <c r="F1476" s="130" t="s">
        <v>100</v>
      </c>
      <c r="G1476" s="129">
        <v>252529.94</v>
      </c>
      <c r="H1476" s="131">
        <v>44516</v>
      </c>
      <c r="J1476" s="32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3">
        <f t="shared" ref="N1476:N1499" si="71">IF(D1476=0,D1475,D1476)</f>
        <v>238496.57</v>
      </c>
    </row>
    <row r="1477" spans="1:14" ht="15" customHeight="1" thickBot="1">
      <c r="A1477" s="11" t="str">
        <f t="shared" si="70"/>
        <v>O775035 7</v>
      </c>
      <c r="B1477" s="128" t="s">
        <v>242</v>
      </c>
      <c r="C1477" s="221"/>
      <c r="D1477" s="223"/>
      <c r="E1477" s="129">
        <v>14033.37</v>
      </c>
      <c r="F1477" s="129">
        <v>2819.92</v>
      </c>
      <c r="G1477" s="129">
        <v>255349.86</v>
      </c>
      <c r="H1477" s="131">
        <v>44526</v>
      </c>
      <c r="J1477" s="32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3">
        <f t="shared" si="71"/>
        <v>238496.57</v>
      </c>
    </row>
    <row r="1478" spans="1:14" ht="15" customHeight="1" thickBot="1">
      <c r="A1478" s="11" t="str">
        <f t="shared" si="70"/>
        <v>O775035 8</v>
      </c>
      <c r="B1478" s="128" t="s">
        <v>242</v>
      </c>
      <c r="C1478" s="220">
        <v>8</v>
      </c>
      <c r="D1478" s="222">
        <v>245412.97</v>
      </c>
      <c r="E1478" s="129">
        <v>7116.97</v>
      </c>
      <c r="F1478" s="130" t="s">
        <v>100</v>
      </c>
      <c r="G1478" s="129">
        <v>252529.94</v>
      </c>
      <c r="H1478" s="131">
        <v>44546</v>
      </c>
      <c r="J1478" s="32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3">
        <f t="shared" si="71"/>
        <v>245412.97</v>
      </c>
    </row>
    <row r="1479" spans="1:14" ht="15" customHeight="1" thickBot="1">
      <c r="A1479" s="11" t="str">
        <f t="shared" si="70"/>
        <v>O775035 8</v>
      </c>
      <c r="B1479" s="128" t="s">
        <v>242</v>
      </c>
      <c r="C1479" s="221"/>
      <c r="D1479" s="223"/>
      <c r="E1479" s="129">
        <v>7116.97</v>
      </c>
      <c r="F1479" s="129">
        <v>2819.92</v>
      </c>
      <c r="G1479" s="129">
        <v>255349.86</v>
      </c>
      <c r="H1479" s="131">
        <v>44556</v>
      </c>
      <c r="J1479" s="32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3">
        <f t="shared" si="71"/>
        <v>245412.97</v>
      </c>
    </row>
    <row r="1480" spans="1:14" ht="15" customHeight="1" thickBot="1">
      <c r="A1480" s="11" t="str">
        <f t="shared" si="70"/>
        <v>P379365 Cuota N°</v>
      </c>
      <c r="B1480" s="128" t="s">
        <v>245</v>
      </c>
      <c r="C1480" s="135" t="s">
        <v>19</v>
      </c>
      <c r="D1480" s="135" t="s">
        <v>20</v>
      </c>
      <c r="E1480" s="135" t="s">
        <v>21</v>
      </c>
      <c r="F1480" s="135" t="s">
        <v>22</v>
      </c>
      <c r="G1480" s="135" t="s">
        <v>23</v>
      </c>
      <c r="H1480" s="135" t="s">
        <v>24</v>
      </c>
      <c r="J1480" s="32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3" t="str">
        <f t="shared" si="71"/>
        <v>Capital($)</v>
      </c>
    </row>
    <row r="1481" spans="1:14" ht="15" customHeight="1" thickBot="1">
      <c r="A1481" s="11" t="str">
        <f t="shared" si="70"/>
        <v>P379365 1</v>
      </c>
      <c r="B1481" s="128" t="s">
        <v>245</v>
      </c>
      <c r="C1481" s="212">
        <v>1</v>
      </c>
      <c r="D1481" s="214">
        <v>113265.39</v>
      </c>
      <c r="E1481" s="119">
        <v>22848.35</v>
      </c>
      <c r="F1481" s="120" t="s">
        <v>100</v>
      </c>
      <c r="G1481" s="119">
        <v>136113.74</v>
      </c>
      <c r="H1481" s="121">
        <v>44516</v>
      </c>
      <c r="J1481" s="32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3">
        <f t="shared" si="71"/>
        <v>113265.39</v>
      </c>
    </row>
    <row r="1482" spans="1:14" ht="15" customHeight="1" thickBot="1">
      <c r="A1482" s="11" t="str">
        <f t="shared" si="70"/>
        <v>P379365 1</v>
      </c>
      <c r="B1482" s="128" t="s">
        <v>245</v>
      </c>
      <c r="C1482" s="213"/>
      <c r="D1482" s="215"/>
      <c r="E1482" s="122">
        <v>22848.35</v>
      </c>
      <c r="F1482" s="122">
        <v>1519.94</v>
      </c>
      <c r="G1482" s="122">
        <v>137633.68</v>
      </c>
      <c r="H1482" s="123">
        <v>44526</v>
      </c>
      <c r="J1482" s="32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3">
        <f t="shared" si="71"/>
        <v>113265.39</v>
      </c>
    </row>
    <row r="1483" spans="1:14" ht="15" customHeight="1" thickBot="1">
      <c r="A1483" s="11" t="str">
        <f t="shared" si="70"/>
        <v>P379365 2</v>
      </c>
      <c r="B1483" s="128" t="s">
        <v>245</v>
      </c>
      <c r="C1483" s="212">
        <v>2</v>
      </c>
      <c r="D1483" s="214">
        <v>116787.95</v>
      </c>
      <c r="E1483" s="122">
        <v>19325.79</v>
      </c>
      <c r="F1483" s="127" t="s">
        <v>100</v>
      </c>
      <c r="G1483" s="122">
        <v>136113.74</v>
      </c>
      <c r="H1483" s="123">
        <v>44546</v>
      </c>
      <c r="J1483" s="32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3">
        <f t="shared" si="71"/>
        <v>116787.95</v>
      </c>
    </row>
    <row r="1484" spans="1:14" ht="15" customHeight="1" thickBot="1">
      <c r="A1484" s="11" t="str">
        <f t="shared" si="70"/>
        <v>P379365 2</v>
      </c>
      <c r="B1484" s="128" t="s">
        <v>245</v>
      </c>
      <c r="C1484" s="213"/>
      <c r="D1484" s="215"/>
      <c r="E1484" s="122">
        <v>19325.79</v>
      </c>
      <c r="F1484" s="122">
        <v>1519.94</v>
      </c>
      <c r="G1484" s="122">
        <v>137633.68</v>
      </c>
      <c r="H1484" s="123">
        <v>44556</v>
      </c>
      <c r="J1484" s="32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3">
        <f t="shared" si="71"/>
        <v>116787.95</v>
      </c>
    </row>
    <row r="1485" spans="1:14" ht="15" customHeight="1" thickBot="1">
      <c r="A1485" s="11" t="str">
        <f t="shared" si="70"/>
        <v>P379365 3</v>
      </c>
      <c r="B1485" s="128" t="s">
        <v>245</v>
      </c>
      <c r="C1485" s="216">
        <v>3</v>
      </c>
      <c r="D1485" s="218">
        <v>120420.05</v>
      </c>
      <c r="E1485" s="146">
        <v>15693.69</v>
      </c>
      <c r="F1485" s="147" t="s">
        <v>100</v>
      </c>
      <c r="G1485" s="146">
        <v>136113.74</v>
      </c>
      <c r="H1485" s="148">
        <v>44577</v>
      </c>
      <c r="J1485" s="32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3">
        <f t="shared" si="71"/>
        <v>120420.05</v>
      </c>
    </row>
    <row r="1486" spans="1:14" ht="15" customHeight="1" thickBot="1">
      <c r="A1486" s="11" t="str">
        <f t="shared" si="70"/>
        <v>P379365 3</v>
      </c>
      <c r="B1486" s="128" t="s">
        <v>245</v>
      </c>
      <c r="C1486" s="217"/>
      <c r="D1486" s="219"/>
      <c r="E1486" s="146">
        <v>15693.69</v>
      </c>
      <c r="F1486" s="146">
        <v>1519.94</v>
      </c>
      <c r="G1486" s="146">
        <v>137633.68</v>
      </c>
      <c r="H1486" s="148">
        <v>44587</v>
      </c>
      <c r="J1486" s="32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3">
        <f t="shared" si="71"/>
        <v>120420.05</v>
      </c>
    </row>
    <row r="1487" spans="1:14" ht="15" customHeight="1" thickBot="1">
      <c r="A1487" s="11" t="str">
        <f t="shared" si="70"/>
        <v>P379365 4</v>
      </c>
      <c r="B1487" s="128" t="s">
        <v>245</v>
      </c>
      <c r="C1487" s="220">
        <v>4</v>
      </c>
      <c r="D1487" s="222">
        <v>124165.12</v>
      </c>
      <c r="E1487" s="129">
        <v>11948.62</v>
      </c>
      <c r="F1487" s="130" t="s">
        <v>100</v>
      </c>
      <c r="G1487" s="129">
        <v>136113.74</v>
      </c>
      <c r="H1487" s="131">
        <v>44608</v>
      </c>
      <c r="J1487" s="32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3">
        <f t="shared" si="71"/>
        <v>124165.12</v>
      </c>
    </row>
    <row r="1488" spans="1:14" ht="15" customHeight="1" thickBot="1">
      <c r="A1488" s="11" t="str">
        <f t="shared" si="70"/>
        <v>P379365 4</v>
      </c>
      <c r="B1488" s="128" t="s">
        <v>245</v>
      </c>
      <c r="C1488" s="221"/>
      <c r="D1488" s="223"/>
      <c r="E1488" s="129">
        <v>11948.62</v>
      </c>
      <c r="F1488" s="129">
        <v>1519.94</v>
      </c>
      <c r="G1488" s="129">
        <v>137633.68</v>
      </c>
      <c r="H1488" s="131">
        <v>44618</v>
      </c>
      <c r="J1488" s="32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3">
        <f t="shared" si="71"/>
        <v>124165.12</v>
      </c>
    </row>
    <row r="1489" spans="1:14" ht="15" customHeight="1" thickBot="1">
      <c r="A1489" s="11" t="str">
        <f t="shared" si="70"/>
        <v>P379365 5</v>
      </c>
      <c r="B1489" s="128" t="s">
        <v>245</v>
      </c>
      <c r="C1489" s="204">
        <v>5</v>
      </c>
      <c r="D1489" s="206">
        <v>128026.65</v>
      </c>
      <c r="E1489" s="134">
        <v>8087.09</v>
      </c>
      <c r="F1489" s="106" t="s">
        <v>100</v>
      </c>
      <c r="G1489" s="134">
        <v>136113.74</v>
      </c>
      <c r="H1489" s="136">
        <v>44636</v>
      </c>
      <c r="J1489" s="32" t="str">
        <f t="shared" ref="J1489:J1499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3">
        <f t="shared" si="71"/>
        <v>128026.65</v>
      </c>
    </row>
    <row r="1490" spans="1:14" ht="15" customHeight="1" thickBot="1">
      <c r="A1490" s="11" t="str">
        <f t="shared" si="70"/>
        <v>P379365 5</v>
      </c>
      <c r="B1490" s="128" t="s">
        <v>245</v>
      </c>
      <c r="C1490" s="205"/>
      <c r="D1490" s="207"/>
      <c r="E1490" s="134">
        <v>8087.09</v>
      </c>
      <c r="F1490" s="134">
        <v>1519.94</v>
      </c>
      <c r="G1490" s="134">
        <v>137633.68</v>
      </c>
      <c r="H1490" s="136">
        <v>44646</v>
      </c>
      <c r="J1490" s="32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3">
        <f t="shared" si="71"/>
        <v>128026.65</v>
      </c>
    </row>
    <row r="1491" spans="1:14" ht="15" customHeight="1" thickBot="1">
      <c r="A1491" s="11" t="str">
        <f t="shared" si="70"/>
        <v>P379365 6</v>
      </c>
      <c r="B1491" s="128" t="s">
        <v>245</v>
      </c>
      <c r="C1491" s="204">
        <v>6</v>
      </c>
      <c r="D1491" s="206">
        <v>132008.28</v>
      </c>
      <c r="E1491" s="134">
        <v>4105.46</v>
      </c>
      <c r="F1491" s="106" t="s">
        <v>100</v>
      </c>
      <c r="G1491" s="134">
        <v>136113.74</v>
      </c>
      <c r="H1491" s="136">
        <v>44667</v>
      </c>
      <c r="J1491" s="32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3">
        <f t="shared" si="71"/>
        <v>132008.28</v>
      </c>
    </row>
    <row r="1492" spans="1:14" ht="15" customHeight="1" thickBot="1">
      <c r="A1492" s="11" t="str">
        <f t="shared" si="70"/>
        <v>P379365 6</v>
      </c>
      <c r="B1492" s="128" t="s">
        <v>245</v>
      </c>
      <c r="C1492" s="205"/>
      <c r="D1492" s="207"/>
      <c r="E1492" s="134">
        <v>4105.46</v>
      </c>
      <c r="F1492" s="134">
        <v>1519.94</v>
      </c>
      <c r="G1492" s="134">
        <v>137633.68</v>
      </c>
      <c r="H1492" s="136">
        <v>44677</v>
      </c>
      <c r="J1492" s="32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3">
        <f t="shared" si="71"/>
        <v>132008.28</v>
      </c>
    </row>
    <row r="1493" spans="1:14" ht="15" customHeight="1" thickBot="1">
      <c r="A1493" s="11" t="str">
        <f t="shared" si="70"/>
        <v>P379420 Cuota N°</v>
      </c>
      <c r="B1493" s="3" t="s">
        <v>251</v>
      </c>
      <c r="C1493" s="135" t="s">
        <v>19</v>
      </c>
      <c r="D1493" s="135" t="s">
        <v>20</v>
      </c>
      <c r="E1493" s="135" t="s">
        <v>21</v>
      </c>
      <c r="F1493" s="135" t="s">
        <v>22</v>
      </c>
      <c r="G1493" s="135" t="s">
        <v>23</v>
      </c>
      <c r="H1493" s="135" t="s">
        <v>24</v>
      </c>
      <c r="J1493" s="32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3" t="str">
        <f t="shared" si="71"/>
        <v>Capital($)</v>
      </c>
    </row>
    <row r="1494" spans="1:14" ht="15" customHeight="1" thickBot="1">
      <c r="A1494" s="11" t="str">
        <f t="shared" si="70"/>
        <v>P379420 1</v>
      </c>
      <c r="B1494" s="3" t="s">
        <v>251</v>
      </c>
      <c r="C1494" s="208">
        <v>1</v>
      </c>
      <c r="D1494" s="210">
        <v>115252.47</v>
      </c>
      <c r="E1494" s="143">
        <v>23249.19</v>
      </c>
      <c r="F1494" s="144" t="s">
        <v>100</v>
      </c>
      <c r="G1494" s="143">
        <v>138501.66</v>
      </c>
      <c r="H1494" s="145">
        <v>44516</v>
      </c>
      <c r="J1494" s="32" t="str">
        <f t="shared" si="72"/>
        <v>-</v>
      </c>
      <c r="L1494" s="11" t="str">
        <f>IF(I1494&lt;&gt;"",IF(SUMIF(Planes!BA:BA,'Control de pagos'!A1494,Planes!BC:BC)=0,"",SUMIF(Planes!BA:BA,'Control de pagos'!A1494,Planes!BC:BC)),"")</f>
        <v/>
      </c>
      <c r="N1494" s="63">
        <f t="shared" si="71"/>
        <v>115252.47</v>
      </c>
    </row>
    <row r="1495" spans="1:14" ht="15" customHeight="1" thickBot="1">
      <c r="A1495" s="11" t="str">
        <f t="shared" si="70"/>
        <v>P379420 1</v>
      </c>
      <c r="B1495" s="3" t="s">
        <v>251</v>
      </c>
      <c r="C1495" s="209"/>
      <c r="D1495" s="211"/>
      <c r="E1495" s="152">
        <v>23249.19</v>
      </c>
      <c r="F1495" s="152">
        <v>1546.6</v>
      </c>
      <c r="G1495" s="152">
        <v>140048.26</v>
      </c>
      <c r="H1495" s="153">
        <v>44526</v>
      </c>
      <c r="I1495" s="43">
        <v>44601</v>
      </c>
      <c r="J1495" s="32">
        <f t="shared" si="72"/>
        <v>44593</v>
      </c>
      <c r="L1495" s="11" t="str">
        <f>IF(I1495&lt;&gt;"",IF(SUMIF(Planes!BA:BA,'Control de pagos'!A1495,Planes!BC:BC)=0,"",SUMIF(Planes!BA:BA,'Control de pagos'!A1495,Planes!BC:BC)),"")</f>
        <v/>
      </c>
      <c r="N1495" s="63">
        <f t="shared" si="71"/>
        <v>115252.47</v>
      </c>
    </row>
    <row r="1496" spans="1:14" ht="15" customHeight="1" thickBot="1">
      <c r="A1496" s="11" t="str">
        <f t="shared" si="70"/>
        <v>P379420 2</v>
      </c>
      <c r="B1496" s="3" t="s">
        <v>251</v>
      </c>
      <c r="C1496" s="208">
        <v>2</v>
      </c>
      <c r="D1496" s="210">
        <v>118836.82</v>
      </c>
      <c r="E1496" s="129">
        <v>19664.84</v>
      </c>
      <c r="F1496" s="130" t="s">
        <v>100</v>
      </c>
      <c r="G1496" s="129">
        <v>138501.66</v>
      </c>
      <c r="H1496" s="131">
        <v>44546</v>
      </c>
      <c r="J1496" s="32" t="str">
        <f t="shared" si="72"/>
        <v>-</v>
      </c>
      <c r="L1496" s="11" t="str">
        <f>IF(I1496&lt;&gt;"",IF(SUMIF(Planes!BA:BA,'Control de pagos'!A1496,Planes!BC:BC)=0,"",SUMIF(Planes!BA:BA,'Control de pagos'!A1496,Planes!BC:BC)),"")</f>
        <v/>
      </c>
      <c r="N1496" s="63">
        <f t="shared" si="71"/>
        <v>118836.82</v>
      </c>
    </row>
    <row r="1497" spans="1:14" ht="15" customHeight="1" thickBot="1">
      <c r="A1497" s="11" t="str">
        <f t="shared" si="70"/>
        <v>P379420 2</v>
      </c>
      <c r="B1497" s="3" t="s">
        <v>251</v>
      </c>
      <c r="C1497" s="209"/>
      <c r="D1497" s="211"/>
      <c r="E1497" s="152">
        <v>19664.84</v>
      </c>
      <c r="F1497" s="152">
        <v>1546.6</v>
      </c>
      <c r="G1497" s="152">
        <v>140048.26</v>
      </c>
      <c r="H1497" s="153">
        <v>44556</v>
      </c>
      <c r="I1497" s="43">
        <v>44634</v>
      </c>
      <c r="J1497" s="32">
        <f t="shared" si="72"/>
        <v>44621</v>
      </c>
      <c r="L1497" s="11" t="str">
        <f>IF(I1497&lt;&gt;"",IF(SUMIF(Planes!BA:BA,'Control de pagos'!A1497,Planes!BC:BC)=0,"",SUMIF(Planes!BA:BA,'Control de pagos'!A1497,Planes!BC:BC)),"")</f>
        <v/>
      </c>
      <c r="N1497" s="63">
        <f t="shared" si="71"/>
        <v>118836.82</v>
      </c>
    </row>
    <row r="1498" spans="1:14" ht="15" customHeight="1" thickBot="1">
      <c r="A1498" s="11" t="str">
        <f t="shared" si="70"/>
        <v>P379420 3</v>
      </c>
      <c r="B1498" s="3" t="s">
        <v>251</v>
      </c>
      <c r="C1498" s="208">
        <v>3</v>
      </c>
      <c r="D1498" s="210">
        <v>122532.65</v>
      </c>
      <c r="E1498" s="129">
        <v>15969.01</v>
      </c>
      <c r="F1498" s="130" t="s">
        <v>100</v>
      </c>
      <c r="G1498" s="129">
        <v>138501.66</v>
      </c>
      <c r="H1498" s="131">
        <v>44577</v>
      </c>
      <c r="J1498" s="32" t="str">
        <f t="shared" si="72"/>
        <v>-</v>
      </c>
      <c r="L1498" s="11" t="str">
        <f>IF(I1498&lt;&gt;"",IF(SUMIF(Planes!BA:BA,'Control de pagos'!A1498,Planes!BC:BC)=0,"",SUMIF(Planes!BA:BA,'Control de pagos'!A1498,Planes!BC:BC)),"")</f>
        <v/>
      </c>
      <c r="N1498" s="63">
        <f t="shared" si="71"/>
        <v>122532.65</v>
      </c>
    </row>
    <row r="1499" spans="1:14" ht="15" customHeight="1" thickBot="1">
      <c r="A1499" s="11" t="str">
        <f t="shared" si="70"/>
        <v>P379420 3</v>
      </c>
      <c r="B1499" s="3" t="s">
        <v>251</v>
      </c>
      <c r="C1499" s="209"/>
      <c r="D1499" s="211"/>
      <c r="E1499" s="152">
        <v>15969.01</v>
      </c>
      <c r="F1499" s="152">
        <v>1546.6</v>
      </c>
      <c r="G1499" s="152">
        <v>140048.26</v>
      </c>
      <c r="H1499" s="153">
        <v>44587</v>
      </c>
      <c r="I1499" s="43">
        <v>44663</v>
      </c>
      <c r="J1499" s="32">
        <f t="shared" si="72"/>
        <v>44652</v>
      </c>
      <c r="L1499" s="11" t="str">
        <f>IF(I1499&lt;&gt;"",IF(SUMIF(Planes!BA:BA,'Control de pagos'!A1499,Planes!BC:BC)=0,"",SUMIF(Planes!BA:BA,'Control de pagos'!A1499,Planes!BC:BC)),"")</f>
        <v/>
      </c>
      <c r="N1499" s="63">
        <f t="shared" si="71"/>
        <v>122532.65</v>
      </c>
    </row>
    <row r="1500" spans="1:14" ht="15" customHeight="1" thickBot="1">
      <c r="A1500" s="11" t="str">
        <f t="shared" si="70"/>
        <v>P379420 4</v>
      </c>
      <c r="B1500" s="3" t="s">
        <v>251</v>
      </c>
      <c r="C1500" s="208">
        <v>4</v>
      </c>
      <c r="D1500" s="210">
        <v>126343.42</v>
      </c>
      <c r="E1500" s="129">
        <v>12158.24</v>
      </c>
      <c r="F1500" s="130" t="s">
        <v>100</v>
      </c>
      <c r="G1500" s="129">
        <v>138501.66</v>
      </c>
      <c r="H1500" s="131">
        <v>44608</v>
      </c>
      <c r="J1500" s="32" t="str">
        <f t="shared" ref="J1500:J1536" si="73">IF(I1500&lt;&gt;"",I1500-DAY(I1500)+1,IF(A1499=A1500,IF(I1499&lt;&gt;"","-",""),IF(A1500=A1501,IF(I1501&lt;&gt;"","-",""),"")))</f>
        <v>-</v>
      </c>
      <c r="L1500" s="11" t="str">
        <f>IF(I1500&lt;&gt;"",IF(SUMIF(Planes!BA:BA,'Control de pagos'!A1500,Planes!BC:BC)=0,"",SUMIF(Planes!BA:BA,'Control de pagos'!A1500,Planes!BC:BC)),"")</f>
        <v/>
      </c>
      <c r="N1500" s="63">
        <f t="shared" ref="N1500:N1563" si="74">IF(D1500=0,D1499,D1500)</f>
        <v>126343.42</v>
      </c>
    </row>
    <row r="1501" spans="1:14" ht="15.75" thickBot="1">
      <c r="A1501" s="11" t="str">
        <f t="shared" si="70"/>
        <v>P379420 4</v>
      </c>
      <c r="B1501" s="3" t="s">
        <v>251</v>
      </c>
      <c r="C1501" s="209"/>
      <c r="D1501" s="211"/>
      <c r="E1501" s="152">
        <v>12158.24</v>
      </c>
      <c r="F1501" s="152">
        <v>1546.6</v>
      </c>
      <c r="G1501" s="152">
        <v>140048.26</v>
      </c>
      <c r="H1501" s="153">
        <v>44618</v>
      </c>
      <c r="I1501" s="43">
        <v>44697</v>
      </c>
      <c r="J1501" s="32">
        <f t="shared" si="73"/>
        <v>44682</v>
      </c>
      <c r="L1501" s="11" t="str">
        <f>IF(I1501&lt;&gt;"",IF(SUMIF(Planes!BA:BA,'Control de pagos'!A1501,Planes!BC:BC)=0,"",SUMIF(Planes!BA:BA,'Control de pagos'!A1501,Planes!BC:BC)),"")</f>
        <v/>
      </c>
      <c r="N1501" s="63">
        <f t="shared" si="74"/>
        <v>126343.42</v>
      </c>
    </row>
    <row r="1502" spans="1:14" ht="15.75" thickBot="1">
      <c r="A1502" s="11" t="str">
        <f t="shared" si="70"/>
        <v>P379420 5</v>
      </c>
      <c r="B1502" s="3" t="s">
        <v>251</v>
      </c>
      <c r="C1502" s="208">
        <v>5</v>
      </c>
      <c r="D1502" s="210">
        <v>130272.69</v>
      </c>
      <c r="E1502" s="134">
        <v>8228.9699999999993</v>
      </c>
      <c r="F1502" s="106" t="s">
        <v>100</v>
      </c>
      <c r="G1502" s="134">
        <v>138501.66</v>
      </c>
      <c r="H1502" s="136">
        <v>44636</v>
      </c>
      <c r="J1502" s="32" t="str">
        <f t="shared" si="73"/>
        <v>-</v>
      </c>
      <c r="L1502" s="11" t="str">
        <f>IF(I1502&lt;&gt;"",IF(SUMIF(Planes!BA:BA,'Control de pagos'!A1502,Planes!BC:BC)=0,"",SUMIF(Planes!BA:BA,'Control de pagos'!A1502,Planes!BC:BC)),"")</f>
        <v/>
      </c>
      <c r="N1502" s="63">
        <f t="shared" si="74"/>
        <v>130272.69</v>
      </c>
    </row>
    <row r="1503" spans="1:14" ht="15.75" thickBot="1">
      <c r="A1503" s="11" t="str">
        <f t="shared" si="70"/>
        <v>P379420 5</v>
      </c>
      <c r="B1503" s="3" t="s">
        <v>251</v>
      </c>
      <c r="C1503" s="209"/>
      <c r="D1503" s="211"/>
      <c r="E1503" s="152">
        <v>8228.9699999999993</v>
      </c>
      <c r="F1503" s="152">
        <v>1546.6</v>
      </c>
      <c r="G1503" s="152">
        <v>140048.26</v>
      </c>
      <c r="H1503" s="153">
        <v>44646</v>
      </c>
      <c r="I1503" s="43">
        <v>44726</v>
      </c>
      <c r="J1503" s="32">
        <f t="shared" si="73"/>
        <v>44713</v>
      </c>
      <c r="L1503" s="11" t="str">
        <f>IF(I1503&lt;&gt;"",IF(SUMIF(Planes!BA:BA,'Control de pagos'!A1503,Planes!BC:BC)=0,"",SUMIF(Planes!BA:BA,'Control de pagos'!A1503,Planes!BC:BC)),"")</f>
        <v/>
      </c>
      <c r="N1503" s="63">
        <f t="shared" si="74"/>
        <v>130272.69</v>
      </c>
    </row>
    <row r="1504" spans="1:14" ht="15.75" thickBot="1">
      <c r="A1504" s="11" t="str">
        <f t="shared" si="70"/>
        <v>P379420 6</v>
      </c>
      <c r="B1504" s="3" t="s">
        <v>251</v>
      </c>
      <c r="C1504" s="208">
        <v>6</v>
      </c>
      <c r="D1504" s="210">
        <v>134324.18</v>
      </c>
      <c r="E1504" s="134">
        <v>4177.4799999999996</v>
      </c>
      <c r="F1504" s="106" t="s">
        <v>100</v>
      </c>
      <c r="G1504" s="134">
        <v>138501.66</v>
      </c>
      <c r="H1504" s="136">
        <v>44667</v>
      </c>
      <c r="J1504" s="32" t="str">
        <f t="shared" si="73"/>
        <v>-</v>
      </c>
      <c r="L1504" s="11" t="str">
        <f>IF(I1504&lt;&gt;"",IF(SUMIF(Planes!BA:BA,'Control de pagos'!A1504,Planes!BC:BC)=0,"",SUMIF(Planes!BA:BA,'Control de pagos'!A1504,Planes!BC:BC)),"")</f>
        <v/>
      </c>
      <c r="N1504" s="63">
        <f t="shared" si="74"/>
        <v>134324.18</v>
      </c>
    </row>
    <row r="1505" spans="1:14" ht="15.75" thickBot="1">
      <c r="A1505" s="11" t="str">
        <f t="shared" si="70"/>
        <v>P379420 6</v>
      </c>
      <c r="B1505" s="3" t="s">
        <v>251</v>
      </c>
      <c r="C1505" s="209"/>
      <c r="D1505" s="211"/>
      <c r="E1505" s="152">
        <v>4177.4799999999996</v>
      </c>
      <c r="F1505" s="152">
        <v>1546.6</v>
      </c>
      <c r="G1505" s="152">
        <v>140048.26</v>
      </c>
      <c r="H1505" s="153">
        <v>44677</v>
      </c>
      <c r="I1505" s="43">
        <v>44726</v>
      </c>
      <c r="J1505" s="32">
        <f t="shared" si="73"/>
        <v>44713</v>
      </c>
      <c r="L1505" s="11" t="str">
        <f>IF(I1505&lt;&gt;"",IF(SUMIF(Planes!BA:BA,'Control de pagos'!A1505,Planes!BC:BC)=0,"",SUMIF(Planes!BA:BA,'Control de pagos'!A1505,Planes!BC:BC)),"")</f>
        <v/>
      </c>
      <c r="N1505" s="63">
        <f t="shared" si="74"/>
        <v>134324.18</v>
      </c>
    </row>
    <row r="1506" spans="1:14" ht="37.5" thickBot="1">
      <c r="A1506" s="11" t="str">
        <f t="shared" si="70"/>
        <v>P410347 Cuota N°</v>
      </c>
      <c r="B1506" s="3" t="s">
        <v>254</v>
      </c>
      <c r="C1506" s="135" t="s">
        <v>19</v>
      </c>
      <c r="D1506" s="135" t="s">
        <v>20</v>
      </c>
      <c r="E1506" s="135" t="s">
        <v>21</v>
      </c>
      <c r="F1506" s="135" t="s">
        <v>22</v>
      </c>
      <c r="G1506" s="135" t="s">
        <v>23</v>
      </c>
      <c r="H1506" s="135" t="s">
        <v>24</v>
      </c>
      <c r="J1506" s="32" t="str">
        <f t="shared" si="73"/>
        <v/>
      </c>
      <c r="L1506" s="11" t="str">
        <f>IF(I1506&lt;&gt;"",IF(SUMIF(Planes!BA:BA,'Control de pagos'!A1506,Planes!BC:BC)=0,"",SUMIF(Planes!BA:BA,'Control de pagos'!A1506,Planes!BC:BC)),"")</f>
        <v/>
      </c>
      <c r="N1506" s="63" t="str">
        <f t="shared" si="74"/>
        <v>Capital($)</v>
      </c>
    </row>
    <row r="1507" spans="1:14" ht="15.75" thickBot="1">
      <c r="A1507" s="11" t="str">
        <f t="shared" si="70"/>
        <v>P410347 1</v>
      </c>
      <c r="B1507" s="3" t="s">
        <v>254</v>
      </c>
      <c r="C1507" s="220">
        <v>1</v>
      </c>
      <c r="D1507" s="222">
        <v>231602.35</v>
      </c>
      <c r="E1507" s="143">
        <v>46719.76</v>
      </c>
      <c r="F1507" s="144" t="s">
        <v>100</v>
      </c>
      <c r="G1507" s="143">
        <v>278322.11</v>
      </c>
      <c r="H1507" s="145">
        <v>44516</v>
      </c>
      <c r="J1507" s="32" t="str">
        <f t="shared" si="73"/>
        <v>-</v>
      </c>
      <c r="L1507" s="11" t="str">
        <f>IF(I1507&lt;&gt;"",IF(SUMIF(Planes!BA:BA,'Control de pagos'!A1507,Planes!BC:BC)=0,"",SUMIF(Planes!BA:BA,'Control de pagos'!A1507,Planes!BC:BC)),"")</f>
        <v/>
      </c>
      <c r="N1507" s="63">
        <f t="shared" si="74"/>
        <v>231602.35</v>
      </c>
    </row>
    <row r="1508" spans="1:14" ht="15.75" thickBot="1">
      <c r="A1508" s="11" t="str">
        <f t="shared" si="70"/>
        <v>P410347 1</v>
      </c>
      <c r="B1508" s="3" t="s">
        <v>254</v>
      </c>
      <c r="C1508" s="221"/>
      <c r="D1508" s="223"/>
      <c r="E1508" s="129">
        <v>46719.76</v>
      </c>
      <c r="F1508" s="129">
        <v>3107.93</v>
      </c>
      <c r="G1508" s="129">
        <v>281430.03999999998</v>
      </c>
      <c r="H1508" s="131">
        <v>44526</v>
      </c>
      <c r="I1508" s="43">
        <v>44602</v>
      </c>
      <c r="J1508" s="32">
        <f t="shared" si="73"/>
        <v>44593</v>
      </c>
      <c r="L1508" s="11">
        <f>IF(I1508&lt;&gt;"",IF(SUMIF(Planes!BA:BA,'Control de pagos'!A1508,Planes!BC:BC)=0,"",SUMIF(Planes!BA:BA,'Control de pagos'!A1508,Planes!BC:BC)),"")</f>
        <v>16700.209871823787</v>
      </c>
      <c r="N1508" s="63">
        <f t="shared" si="74"/>
        <v>231602.35</v>
      </c>
    </row>
    <row r="1509" spans="1:14" ht="15.75" thickBot="1">
      <c r="A1509" s="11" t="str">
        <f t="shared" si="70"/>
        <v>P410347 2</v>
      </c>
      <c r="B1509" s="3" t="s">
        <v>254</v>
      </c>
      <c r="C1509" s="220">
        <v>2</v>
      </c>
      <c r="D1509" s="222">
        <v>238805.19</v>
      </c>
      <c r="E1509" s="129">
        <v>39516.92</v>
      </c>
      <c r="F1509" s="130" t="s">
        <v>100</v>
      </c>
      <c r="G1509" s="129">
        <v>278322.11</v>
      </c>
      <c r="H1509" s="131">
        <v>44546</v>
      </c>
      <c r="J1509" s="32" t="str">
        <f t="shared" si="73"/>
        <v>-</v>
      </c>
      <c r="L1509" s="11" t="str">
        <f>IF(I1509&lt;&gt;"",IF(SUMIF(Planes!BA:BA,'Control de pagos'!A1509,Planes!BC:BC)=0,"",SUMIF(Planes!BA:BA,'Control de pagos'!A1509,Planes!BC:BC)),"")</f>
        <v/>
      </c>
      <c r="N1509" s="63">
        <f t="shared" si="74"/>
        <v>238805.19</v>
      </c>
    </row>
    <row r="1510" spans="1:14" ht="15.75" thickBot="1">
      <c r="A1510" s="11" t="str">
        <f t="shared" si="70"/>
        <v>P410347 2</v>
      </c>
      <c r="B1510" s="3" t="s">
        <v>254</v>
      </c>
      <c r="C1510" s="221"/>
      <c r="D1510" s="223"/>
      <c r="E1510" s="129">
        <v>39516.92</v>
      </c>
      <c r="F1510" s="129">
        <v>3107.93</v>
      </c>
      <c r="G1510" s="129">
        <v>281430.03999999998</v>
      </c>
      <c r="H1510" s="131">
        <v>44556</v>
      </c>
      <c r="I1510" s="43">
        <v>44634</v>
      </c>
      <c r="J1510" s="32">
        <f t="shared" si="73"/>
        <v>44621</v>
      </c>
      <c r="L1510" s="11">
        <f>IF(I1510&lt;&gt;"",IF(SUMIF(Planes!BA:BA,'Control de pagos'!A1510,Planes!BC:BC)=0,"",SUMIF(Planes!BA:BA,'Control de pagos'!A1510,Planes!BC:BC)),"")</f>
        <v>16595.343729012624</v>
      </c>
      <c r="N1510" s="63">
        <f t="shared" si="74"/>
        <v>238805.19</v>
      </c>
    </row>
    <row r="1511" spans="1:14" ht="15.75" thickBot="1">
      <c r="A1511" s="11" t="str">
        <f t="shared" si="70"/>
        <v>P410347 3</v>
      </c>
      <c r="B1511" s="3" t="s">
        <v>254</v>
      </c>
      <c r="C1511" s="212">
        <v>3</v>
      </c>
      <c r="D1511" s="214">
        <v>246232.03</v>
      </c>
      <c r="E1511" s="122">
        <v>32090.080000000002</v>
      </c>
      <c r="F1511" s="127" t="s">
        <v>100</v>
      </c>
      <c r="G1511" s="122">
        <v>278322.11</v>
      </c>
      <c r="H1511" s="123">
        <v>44577</v>
      </c>
      <c r="J1511" s="32" t="str">
        <f t="shared" si="73"/>
        <v/>
      </c>
      <c r="L1511" s="11" t="str">
        <f>IF(I1511&lt;&gt;"",IF(SUMIF(Planes!BA:BA,'Control de pagos'!A1511,Planes!BC:BC)=0,"",SUMIF(Planes!BA:BA,'Control de pagos'!A1511,Planes!BC:BC)),"")</f>
        <v/>
      </c>
      <c r="N1511" s="63">
        <f t="shared" si="74"/>
        <v>246232.03</v>
      </c>
    </row>
    <row r="1512" spans="1:14" ht="15.75" thickBot="1">
      <c r="A1512" s="11" t="str">
        <f t="shared" si="70"/>
        <v>P410347 3</v>
      </c>
      <c r="B1512" s="3" t="s">
        <v>254</v>
      </c>
      <c r="C1512" s="213"/>
      <c r="D1512" s="215"/>
      <c r="E1512" s="122">
        <v>32090.080000000002</v>
      </c>
      <c r="F1512" s="122">
        <v>3107.93</v>
      </c>
      <c r="G1512" s="122">
        <v>281430.03999999998</v>
      </c>
      <c r="H1512" s="123">
        <v>44587</v>
      </c>
      <c r="J1512" s="32" t="str">
        <f t="shared" si="73"/>
        <v/>
      </c>
      <c r="L1512" s="11" t="str">
        <f>IF(I1512&lt;&gt;"",IF(SUMIF(Planes!BA:BA,'Control de pagos'!A1512,Planes!BC:BC)=0,"",SUMIF(Planes!BA:BA,'Control de pagos'!A1512,Planes!BC:BC)),"")</f>
        <v/>
      </c>
      <c r="N1512" s="63">
        <f t="shared" si="74"/>
        <v>246232.03</v>
      </c>
    </row>
    <row r="1513" spans="1:14" ht="15.75" thickBot="1">
      <c r="A1513" s="11" t="str">
        <f t="shared" si="70"/>
        <v>P410347 4</v>
      </c>
      <c r="B1513" s="3" t="s">
        <v>254</v>
      </c>
      <c r="C1513" s="216">
        <v>4</v>
      </c>
      <c r="D1513" s="218">
        <v>253889.84</v>
      </c>
      <c r="E1513" s="146">
        <v>24432.27</v>
      </c>
      <c r="F1513" s="147" t="s">
        <v>100</v>
      </c>
      <c r="G1513" s="146">
        <v>278322.11</v>
      </c>
      <c r="H1513" s="148">
        <v>44608</v>
      </c>
      <c r="J1513" s="32" t="str">
        <f t="shared" si="73"/>
        <v/>
      </c>
      <c r="L1513" s="11" t="str">
        <f>IF(I1513&lt;&gt;"",IF(SUMIF(Planes!BA:BA,'Control de pagos'!A1513,Planes!BC:BC)=0,"",SUMIF(Planes!BA:BA,'Control de pagos'!A1513,Planes!BC:BC)),"")</f>
        <v/>
      </c>
      <c r="N1513" s="63">
        <f t="shared" si="74"/>
        <v>253889.84</v>
      </c>
    </row>
    <row r="1514" spans="1:14" ht="15.75" thickBot="1">
      <c r="A1514" s="11" t="str">
        <f t="shared" ref="A1514:A1577" si="75">B1514&amp;" "&amp;IF(C1514="",C1513,C1514)</f>
        <v>P410347 4</v>
      </c>
      <c r="B1514" s="3" t="s">
        <v>254</v>
      </c>
      <c r="C1514" s="217"/>
      <c r="D1514" s="219"/>
      <c r="E1514" s="146">
        <v>24432.27</v>
      </c>
      <c r="F1514" s="146">
        <v>3107.93</v>
      </c>
      <c r="G1514" s="146">
        <v>281430.03999999998</v>
      </c>
      <c r="H1514" s="148">
        <v>44618</v>
      </c>
      <c r="J1514" s="32" t="str">
        <f t="shared" si="73"/>
        <v/>
      </c>
      <c r="L1514" s="11" t="str">
        <f>IF(I1514&lt;&gt;"",IF(SUMIF(Planes!BA:BA,'Control de pagos'!A1514,Planes!BC:BC)=0,"",SUMIF(Planes!BA:BA,'Control de pagos'!A1514,Planes!BC:BC)),"")</f>
        <v/>
      </c>
      <c r="N1514" s="63">
        <f t="shared" si="74"/>
        <v>253889.84</v>
      </c>
    </row>
    <row r="1515" spans="1:14" ht="15.75" thickBot="1">
      <c r="A1515" s="11" t="str">
        <f t="shared" si="75"/>
        <v>P410347 5</v>
      </c>
      <c r="B1515" s="3" t="s">
        <v>254</v>
      </c>
      <c r="C1515" s="204">
        <v>5</v>
      </c>
      <c r="D1515" s="206">
        <v>261785.82</v>
      </c>
      <c r="E1515" s="134">
        <v>16536.29</v>
      </c>
      <c r="F1515" s="106" t="s">
        <v>100</v>
      </c>
      <c r="G1515" s="134">
        <v>278322.11</v>
      </c>
      <c r="H1515" s="136">
        <v>44636</v>
      </c>
      <c r="J1515" s="32" t="str">
        <f t="shared" si="73"/>
        <v/>
      </c>
      <c r="L1515" s="11" t="str">
        <f>IF(I1515&lt;&gt;"",IF(SUMIF(Planes!BA:BA,'Control de pagos'!A1515,Planes!BC:BC)=0,"",SUMIF(Planes!BA:BA,'Control de pagos'!A1515,Planes!BC:BC)),"")</f>
        <v/>
      </c>
      <c r="N1515" s="63">
        <f t="shared" si="74"/>
        <v>261785.82</v>
      </c>
    </row>
    <row r="1516" spans="1:14" ht="15.75" thickBot="1">
      <c r="A1516" s="11" t="str">
        <f t="shared" si="75"/>
        <v>P410347 5</v>
      </c>
      <c r="B1516" s="3" t="s">
        <v>254</v>
      </c>
      <c r="C1516" s="205"/>
      <c r="D1516" s="207"/>
      <c r="E1516" s="134">
        <v>16536.29</v>
      </c>
      <c r="F1516" s="134">
        <v>3107.93</v>
      </c>
      <c r="G1516" s="134">
        <v>281430.03999999998</v>
      </c>
      <c r="H1516" s="136">
        <v>44646</v>
      </c>
      <c r="J1516" s="32" t="str">
        <f t="shared" si="73"/>
        <v/>
      </c>
      <c r="L1516" s="11" t="str">
        <f>IF(I1516&lt;&gt;"",IF(SUMIF(Planes!BA:BA,'Control de pagos'!A1516,Planes!BC:BC)=0,"",SUMIF(Planes!BA:BA,'Control de pagos'!A1516,Planes!BC:BC)),"")</f>
        <v/>
      </c>
      <c r="N1516" s="63">
        <f t="shared" si="74"/>
        <v>261785.82</v>
      </c>
    </row>
    <row r="1517" spans="1:14" ht="15.75" thickBot="1">
      <c r="A1517" s="11" t="str">
        <f t="shared" si="75"/>
        <v>P410347 6</v>
      </c>
      <c r="B1517" s="3" t="s">
        <v>254</v>
      </c>
      <c r="C1517" s="204">
        <v>6</v>
      </c>
      <c r="D1517" s="206">
        <v>269927.42</v>
      </c>
      <c r="E1517" s="134">
        <v>8394.69</v>
      </c>
      <c r="F1517" s="106" t="s">
        <v>100</v>
      </c>
      <c r="G1517" s="134">
        <v>278322.11</v>
      </c>
      <c r="H1517" s="136">
        <v>44667</v>
      </c>
      <c r="J1517" s="32" t="str">
        <f t="shared" si="73"/>
        <v/>
      </c>
      <c r="L1517" s="11" t="str">
        <f>IF(I1517&lt;&gt;"",IF(SUMIF(Planes!BA:BA,'Control de pagos'!A1517,Planes!BC:BC)=0,"",SUMIF(Planes!BA:BA,'Control de pagos'!A1517,Planes!BC:BC)),"")</f>
        <v/>
      </c>
      <c r="N1517" s="63">
        <f t="shared" si="74"/>
        <v>269927.42</v>
      </c>
    </row>
    <row r="1518" spans="1:14" ht="15.75" thickBot="1">
      <c r="A1518" s="11" t="str">
        <f t="shared" si="75"/>
        <v>P410347 6</v>
      </c>
      <c r="B1518" s="3" t="s">
        <v>254</v>
      </c>
      <c r="C1518" s="205"/>
      <c r="D1518" s="207"/>
      <c r="E1518" s="134">
        <v>8394.69</v>
      </c>
      <c r="F1518" s="134">
        <v>3107.93</v>
      </c>
      <c r="G1518" s="134">
        <v>281430.03999999998</v>
      </c>
      <c r="H1518" s="136">
        <v>44677</v>
      </c>
      <c r="J1518" s="32" t="str">
        <f t="shared" si="73"/>
        <v/>
      </c>
      <c r="L1518" s="11" t="str">
        <f>IF(I1518&lt;&gt;"",IF(SUMIF(Planes!BA:BA,'Control de pagos'!A1518,Planes!BC:BC)=0,"",SUMIF(Planes!BA:BA,'Control de pagos'!A1518,Planes!BC:BC)),"")</f>
        <v/>
      </c>
      <c r="N1518" s="63">
        <f t="shared" si="74"/>
        <v>269927.42</v>
      </c>
    </row>
    <row r="1519" spans="1:14" ht="37.5" thickBot="1">
      <c r="A1519" s="11" t="str">
        <f t="shared" si="75"/>
        <v>P521036 Cuota N°</v>
      </c>
      <c r="B1519" s="3" t="s">
        <v>260</v>
      </c>
      <c r="C1519" s="135" t="s">
        <v>19</v>
      </c>
      <c r="D1519" s="135" t="s">
        <v>20</v>
      </c>
      <c r="E1519" s="135" t="s">
        <v>21</v>
      </c>
      <c r="F1519" s="135" t="s">
        <v>22</v>
      </c>
      <c r="G1519" s="135" t="s">
        <v>23</v>
      </c>
      <c r="H1519" s="135" t="s">
        <v>24</v>
      </c>
      <c r="J1519" s="32" t="str">
        <f t="shared" si="73"/>
        <v/>
      </c>
      <c r="L1519" s="11" t="str">
        <f>IF(I1519&lt;&gt;"",IF(SUMIF(Planes!BA:BA,'Control de pagos'!A1519,Planes!BC:BC)=0,"",SUMIF(Planes!BA:BA,'Control de pagos'!A1519,Planes!BC:BC)),"")</f>
        <v/>
      </c>
      <c r="N1519" s="63" t="str">
        <f t="shared" si="74"/>
        <v>Capital($)</v>
      </c>
    </row>
    <row r="1520" spans="1:14" ht="15.75" thickBot="1">
      <c r="A1520" s="11" t="str">
        <f t="shared" si="75"/>
        <v>P521036 1</v>
      </c>
      <c r="B1520" s="3" t="s">
        <v>260</v>
      </c>
      <c r="C1520" s="208">
        <v>1</v>
      </c>
      <c r="D1520" s="210">
        <v>116588.92</v>
      </c>
      <c r="E1520" s="143">
        <v>23518.78</v>
      </c>
      <c r="F1520" s="144" t="s">
        <v>100</v>
      </c>
      <c r="G1520" s="143">
        <v>140107.70000000001</v>
      </c>
      <c r="H1520" s="145">
        <v>44577</v>
      </c>
      <c r="J1520" s="32" t="str">
        <f t="shared" si="73"/>
        <v>-</v>
      </c>
      <c r="L1520" s="11" t="str">
        <f>IF(I1520&lt;&gt;"",IF(SUMIF(Planes!BA:BA,'Control de pagos'!A1520,Planes!BC:BC)=0,"",SUMIF(Planes!BA:BA,'Control de pagos'!A1520,Planes!BC:BC)),"")</f>
        <v/>
      </c>
      <c r="N1520" s="63">
        <f t="shared" si="74"/>
        <v>116588.92</v>
      </c>
    </row>
    <row r="1521" spans="1:14" ht="15.75" thickBot="1">
      <c r="A1521" s="11" t="str">
        <f t="shared" si="75"/>
        <v>P521036 1</v>
      </c>
      <c r="B1521" s="3" t="s">
        <v>260</v>
      </c>
      <c r="C1521" s="209"/>
      <c r="D1521" s="211"/>
      <c r="E1521" s="152">
        <v>23518.78</v>
      </c>
      <c r="F1521" s="152">
        <v>1564.54</v>
      </c>
      <c r="G1521" s="152">
        <v>141672.24</v>
      </c>
      <c r="H1521" s="153">
        <v>44587</v>
      </c>
      <c r="I1521" s="43">
        <v>44663</v>
      </c>
      <c r="J1521" s="32">
        <f t="shared" si="73"/>
        <v>44652</v>
      </c>
      <c r="L1521" s="11" t="str">
        <f>IF(I1521&lt;&gt;"",IF(SUMIF(Planes!BA:BA,'Control de pagos'!A1521,Planes!BC:BC)=0,"",SUMIF(Planes!BA:BA,'Control de pagos'!A1521,Planes!BC:BC)),"")</f>
        <v/>
      </c>
      <c r="N1521" s="63">
        <f t="shared" si="74"/>
        <v>116588.92</v>
      </c>
    </row>
    <row r="1522" spans="1:14" ht="15.75" thickBot="1">
      <c r="A1522" s="11" t="str">
        <f t="shared" si="75"/>
        <v>P521036 2</v>
      </c>
      <c r="B1522" s="3" t="s">
        <v>260</v>
      </c>
      <c r="C1522" s="208">
        <v>2</v>
      </c>
      <c r="D1522" s="210">
        <v>120214.84</v>
      </c>
      <c r="E1522" s="129">
        <v>19892.86</v>
      </c>
      <c r="F1522" s="130" t="s">
        <v>100</v>
      </c>
      <c r="G1522" s="129">
        <v>140107.70000000001</v>
      </c>
      <c r="H1522" s="131">
        <v>44608</v>
      </c>
      <c r="J1522" s="32" t="str">
        <f t="shared" si="73"/>
        <v>-</v>
      </c>
      <c r="L1522" s="11" t="str">
        <f>IF(I1522&lt;&gt;"",IF(SUMIF(Planes!BA:BA,'Control de pagos'!A1522,Planes!BC:BC)=0,"",SUMIF(Planes!BA:BA,'Control de pagos'!A1522,Planes!BC:BC)),"")</f>
        <v/>
      </c>
      <c r="N1522" s="63">
        <f t="shared" si="74"/>
        <v>120214.84</v>
      </c>
    </row>
    <row r="1523" spans="1:14" ht="15.75" thickBot="1">
      <c r="A1523" s="11" t="str">
        <f t="shared" si="75"/>
        <v>P521036 2</v>
      </c>
      <c r="B1523" s="3" t="s">
        <v>260</v>
      </c>
      <c r="C1523" s="209"/>
      <c r="D1523" s="211"/>
      <c r="E1523" s="152">
        <v>19892.86</v>
      </c>
      <c r="F1523" s="152">
        <v>1564.54</v>
      </c>
      <c r="G1523" s="152">
        <v>141672.24</v>
      </c>
      <c r="H1523" s="153">
        <v>44618</v>
      </c>
      <c r="I1523" s="43">
        <v>44697</v>
      </c>
      <c r="J1523" s="32">
        <f t="shared" si="73"/>
        <v>44682</v>
      </c>
      <c r="L1523" s="11" t="str">
        <f>IF(I1523&lt;&gt;"",IF(SUMIF(Planes!BA:BA,'Control de pagos'!A1523,Planes!BC:BC)=0,"",SUMIF(Planes!BA:BA,'Control de pagos'!A1523,Planes!BC:BC)),"")</f>
        <v/>
      </c>
      <c r="N1523" s="63">
        <f t="shared" si="74"/>
        <v>120214.84</v>
      </c>
    </row>
    <row r="1524" spans="1:14" ht="15.75" thickBot="1">
      <c r="A1524" s="11" t="str">
        <f t="shared" si="75"/>
        <v>P521036 3</v>
      </c>
      <c r="B1524" s="3" t="s">
        <v>260</v>
      </c>
      <c r="C1524" s="208">
        <v>3</v>
      </c>
      <c r="D1524" s="210">
        <v>123953.52</v>
      </c>
      <c r="E1524" s="134">
        <v>16154.18</v>
      </c>
      <c r="F1524" s="106" t="s">
        <v>100</v>
      </c>
      <c r="G1524" s="134">
        <v>140107.70000000001</v>
      </c>
      <c r="H1524" s="136">
        <v>44636</v>
      </c>
      <c r="J1524" s="32" t="str">
        <f t="shared" si="73"/>
        <v>-</v>
      </c>
      <c r="L1524" s="11" t="str">
        <f>IF(I1524&lt;&gt;"",IF(SUMIF(Planes!BA:BA,'Control de pagos'!A1524,Planes!BC:BC)=0,"",SUMIF(Planes!BA:BA,'Control de pagos'!A1524,Planes!BC:BC)),"")</f>
        <v/>
      </c>
      <c r="N1524" s="63">
        <f t="shared" si="74"/>
        <v>123953.52</v>
      </c>
    </row>
    <row r="1525" spans="1:14" ht="15.75" thickBot="1">
      <c r="A1525" s="11" t="str">
        <f t="shared" si="75"/>
        <v>P521036 3</v>
      </c>
      <c r="B1525" s="3" t="s">
        <v>260</v>
      </c>
      <c r="C1525" s="209"/>
      <c r="D1525" s="211"/>
      <c r="E1525" s="152">
        <v>16154.18</v>
      </c>
      <c r="F1525" s="152">
        <v>1564.54</v>
      </c>
      <c r="G1525" s="152">
        <v>141672.24</v>
      </c>
      <c r="H1525" s="153">
        <v>44646</v>
      </c>
      <c r="I1525" s="43">
        <v>44726</v>
      </c>
      <c r="J1525" s="32">
        <f t="shared" si="73"/>
        <v>44713</v>
      </c>
      <c r="L1525" s="11" t="str">
        <f>IF(I1525&lt;&gt;"",IF(SUMIF(Planes!BA:BA,'Control de pagos'!A1525,Planes!BC:BC)=0,"",SUMIF(Planes!BA:BA,'Control de pagos'!A1525,Planes!BC:BC)),"")</f>
        <v/>
      </c>
      <c r="N1525" s="63">
        <f t="shared" si="74"/>
        <v>123953.52</v>
      </c>
    </row>
    <row r="1526" spans="1:14" ht="15.75" thickBot="1">
      <c r="A1526" s="11" t="str">
        <f t="shared" si="75"/>
        <v>P521036 4</v>
      </c>
      <c r="B1526" s="3" t="s">
        <v>260</v>
      </c>
      <c r="C1526" s="208">
        <v>4</v>
      </c>
      <c r="D1526" s="210">
        <v>127808.47</v>
      </c>
      <c r="E1526" s="134">
        <v>12299.23</v>
      </c>
      <c r="F1526" s="106" t="s">
        <v>100</v>
      </c>
      <c r="G1526" s="134">
        <v>140107.70000000001</v>
      </c>
      <c r="H1526" s="136">
        <v>44667</v>
      </c>
      <c r="J1526" s="32" t="str">
        <f t="shared" si="73"/>
        <v>-</v>
      </c>
      <c r="L1526" s="11" t="str">
        <f>IF(I1526&lt;&gt;"",IF(SUMIF(Planes!BA:BA,'Control de pagos'!A1526,Planes!BC:BC)=0,"",SUMIF(Planes!BA:BA,'Control de pagos'!A1526,Planes!BC:BC)),"")</f>
        <v/>
      </c>
      <c r="N1526" s="63">
        <f t="shared" si="74"/>
        <v>127808.47</v>
      </c>
    </row>
    <row r="1527" spans="1:14" ht="15.75" thickBot="1">
      <c r="A1527" s="11" t="str">
        <f t="shared" si="75"/>
        <v>P521036 4</v>
      </c>
      <c r="B1527" s="3" t="s">
        <v>260</v>
      </c>
      <c r="C1527" s="209"/>
      <c r="D1527" s="211"/>
      <c r="E1527" s="152">
        <v>12299.23</v>
      </c>
      <c r="F1527" s="152">
        <v>1564.54</v>
      </c>
      <c r="G1527" s="152">
        <v>141672.24</v>
      </c>
      <c r="H1527" s="153">
        <v>44677</v>
      </c>
      <c r="I1527" s="43">
        <v>44756</v>
      </c>
      <c r="J1527" s="32">
        <f t="shared" si="73"/>
        <v>44743</v>
      </c>
      <c r="L1527" s="11" t="str">
        <f>IF(I1527&lt;&gt;"",IF(SUMIF(Planes!BA:BA,'Control de pagos'!A1527,Planes!BC:BC)=0,"",SUMIF(Planes!BA:BA,'Control de pagos'!A1527,Planes!BC:BC)),"")</f>
        <v/>
      </c>
      <c r="N1527" s="63">
        <f t="shared" si="74"/>
        <v>127808.47</v>
      </c>
    </row>
    <row r="1528" spans="1:14" ht="15.75" thickBot="1">
      <c r="A1528" s="11" t="str">
        <f t="shared" si="75"/>
        <v>P521036 5</v>
      </c>
      <c r="B1528" s="3" t="s">
        <v>260</v>
      </c>
      <c r="C1528" s="208">
        <v>5</v>
      </c>
      <c r="D1528" s="210">
        <v>131783.32</v>
      </c>
      <c r="E1528" s="134">
        <v>8324.3799999999992</v>
      </c>
      <c r="F1528" s="106" t="s">
        <v>100</v>
      </c>
      <c r="G1528" s="134">
        <v>140107.70000000001</v>
      </c>
      <c r="H1528" s="136">
        <v>44697</v>
      </c>
      <c r="J1528" s="32" t="str">
        <f t="shared" si="73"/>
        <v>-</v>
      </c>
      <c r="L1528" s="11" t="str">
        <f>IF(I1528&lt;&gt;"",IF(SUMIF(Planes!BA:BA,'Control de pagos'!A1528,Planes!BC:BC)=0,"",SUMIF(Planes!BA:BA,'Control de pagos'!A1528,Planes!BC:BC)),"")</f>
        <v/>
      </c>
      <c r="N1528" s="63">
        <f t="shared" si="74"/>
        <v>131783.32</v>
      </c>
    </row>
    <row r="1529" spans="1:14" ht="15.75" thickBot="1">
      <c r="A1529" s="11" t="str">
        <f t="shared" si="75"/>
        <v>P521036 5</v>
      </c>
      <c r="B1529" s="3" t="s">
        <v>260</v>
      </c>
      <c r="C1529" s="209"/>
      <c r="D1529" s="211"/>
      <c r="E1529" s="152">
        <v>8324.3799999999992</v>
      </c>
      <c r="F1529" s="152">
        <v>1564.54</v>
      </c>
      <c r="G1529" s="152">
        <v>141672.24</v>
      </c>
      <c r="H1529" s="153">
        <v>44707</v>
      </c>
      <c r="I1529" s="43">
        <v>44781</v>
      </c>
      <c r="J1529" s="32">
        <f t="shared" si="73"/>
        <v>44774</v>
      </c>
      <c r="L1529" s="11" t="str">
        <f>IF(I1529&lt;&gt;"",IF(SUMIF(Planes!BA:BA,'Control de pagos'!A1529,Planes!BC:BC)=0,"",SUMIF(Planes!BA:BA,'Control de pagos'!A1529,Planes!BC:BC)),"")</f>
        <v/>
      </c>
      <c r="N1529" s="63">
        <f t="shared" si="74"/>
        <v>131783.32</v>
      </c>
    </row>
    <row r="1530" spans="1:14" ht="15.75" thickBot="1">
      <c r="A1530" s="11" t="str">
        <f t="shared" si="75"/>
        <v>P521036 6</v>
      </c>
      <c r="B1530" s="3" t="s">
        <v>260</v>
      </c>
      <c r="C1530" s="208">
        <v>6</v>
      </c>
      <c r="D1530" s="210">
        <v>135881.78</v>
      </c>
      <c r="E1530" s="134">
        <v>4225.92</v>
      </c>
      <c r="F1530" s="106" t="s">
        <v>100</v>
      </c>
      <c r="G1530" s="134">
        <v>140107.70000000001</v>
      </c>
      <c r="H1530" s="136">
        <v>44728</v>
      </c>
      <c r="J1530" s="32" t="str">
        <f t="shared" si="73"/>
        <v>-</v>
      </c>
      <c r="L1530" s="11" t="str">
        <f>IF(I1530&lt;&gt;"",IF(SUMIF(Planes!BA:BA,'Control de pagos'!A1530,Planes!BC:BC)=0,"",SUMIF(Planes!BA:BA,'Control de pagos'!A1530,Planes!BC:BC)),"")</f>
        <v/>
      </c>
      <c r="N1530" s="63">
        <f t="shared" si="74"/>
        <v>135881.78</v>
      </c>
    </row>
    <row r="1531" spans="1:14" ht="15.75" thickBot="1">
      <c r="A1531" s="11" t="str">
        <f t="shared" si="75"/>
        <v>P521036 6</v>
      </c>
      <c r="B1531" s="3" t="s">
        <v>260</v>
      </c>
      <c r="C1531" s="209"/>
      <c r="D1531" s="211"/>
      <c r="E1531" s="152">
        <v>4225.92</v>
      </c>
      <c r="F1531" s="152">
        <v>1564.54</v>
      </c>
      <c r="G1531" s="152">
        <v>141672.24</v>
      </c>
      <c r="H1531" s="153">
        <v>44738</v>
      </c>
      <c r="I1531" s="43">
        <v>44781</v>
      </c>
      <c r="J1531" s="32">
        <f t="shared" si="73"/>
        <v>44774</v>
      </c>
      <c r="L1531" s="11" t="str">
        <f>IF(I1531&lt;&gt;"",IF(SUMIF(Planes!BA:BA,'Control de pagos'!A1531,Planes!BC:BC)=0,"",SUMIF(Planes!BA:BA,'Control de pagos'!A1531,Planes!BC:BC)),"")</f>
        <v/>
      </c>
      <c r="N1531" s="63">
        <f t="shared" si="74"/>
        <v>135881.78</v>
      </c>
    </row>
    <row r="1532" spans="1:14" ht="37.5" thickBot="1">
      <c r="A1532" s="11" t="str">
        <f t="shared" si="75"/>
        <v>P631237 Cuota N°</v>
      </c>
      <c r="B1532" s="3" t="s">
        <v>262</v>
      </c>
      <c r="C1532" s="135" t="s">
        <v>19</v>
      </c>
      <c r="D1532" s="135" t="s">
        <v>20</v>
      </c>
      <c r="E1532" s="135" t="s">
        <v>21</v>
      </c>
      <c r="F1532" s="135" t="s">
        <v>22</v>
      </c>
      <c r="G1532" s="135" t="s">
        <v>23</v>
      </c>
      <c r="H1532" s="135" t="s">
        <v>24</v>
      </c>
      <c r="J1532" s="32" t="str">
        <f t="shared" si="73"/>
        <v/>
      </c>
      <c r="L1532" s="11" t="str">
        <f>IF(I1532&lt;&gt;"",IF(SUMIF(Planes!BA:BA,'Control de pagos'!A1532,Planes!BC:BC)=0,"",SUMIF(Planes!BA:BA,'Control de pagos'!A1532,Planes!BC:BC)),"")</f>
        <v/>
      </c>
      <c r="N1532" s="63" t="str">
        <f t="shared" si="74"/>
        <v>Capital($)</v>
      </c>
    </row>
    <row r="1533" spans="1:14" ht="15.75" thickBot="1">
      <c r="A1533" s="11" t="str">
        <f t="shared" si="75"/>
        <v>P631237 1</v>
      </c>
      <c r="B1533" s="3" t="s">
        <v>262</v>
      </c>
      <c r="C1533" s="208">
        <v>1</v>
      </c>
      <c r="D1533" s="210">
        <v>95360.14</v>
      </c>
      <c r="E1533" s="143">
        <v>19236.45</v>
      </c>
      <c r="F1533" s="144" t="s">
        <v>100</v>
      </c>
      <c r="G1533" s="143">
        <v>114596.59</v>
      </c>
      <c r="H1533" s="145">
        <v>44608</v>
      </c>
      <c r="J1533" s="32" t="str">
        <f t="shared" si="73"/>
        <v>-</v>
      </c>
      <c r="L1533" s="11" t="str">
        <f>IF(I1533&lt;&gt;"",IF(SUMIF(Planes!BA:BA,'Control de pagos'!A1533,Planes!BC:BC)=0,"",SUMIF(Planes!BA:BA,'Control de pagos'!A1533,Planes!BC:BC)),"")</f>
        <v/>
      </c>
      <c r="N1533" s="63">
        <f t="shared" si="74"/>
        <v>95360.14</v>
      </c>
    </row>
    <row r="1534" spans="1:14" ht="15.75" thickBot="1">
      <c r="A1534" s="11" t="str">
        <f t="shared" si="75"/>
        <v>P631237 1</v>
      </c>
      <c r="B1534" s="3" t="s">
        <v>262</v>
      </c>
      <c r="C1534" s="209"/>
      <c r="D1534" s="211"/>
      <c r="E1534" s="152">
        <v>19236.45</v>
      </c>
      <c r="F1534" s="152">
        <v>1279.6600000000001</v>
      </c>
      <c r="G1534" s="152">
        <v>115876.25</v>
      </c>
      <c r="H1534" s="153">
        <v>44618</v>
      </c>
      <c r="I1534" s="43">
        <v>44697</v>
      </c>
      <c r="J1534" s="32">
        <f t="shared" si="73"/>
        <v>44682</v>
      </c>
      <c r="L1534" s="11">
        <f>IF(I1534&lt;&gt;"",IF(SUMIF(Planes!BA:BA,'Control de pagos'!A1534,Planes!BC:BC)=0,"",SUMIF(Planes!BA:BA,'Control de pagos'!A1534,Planes!BC:BC)),"")</f>
        <v>4456.55827136485</v>
      </c>
      <c r="N1534" s="63">
        <f t="shared" si="74"/>
        <v>95360.14</v>
      </c>
    </row>
    <row r="1535" spans="1:14" ht="15.75" thickBot="1">
      <c r="A1535" s="11" t="str">
        <f t="shared" si="75"/>
        <v>P631237 2</v>
      </c>
      <c r="B1535" s="3" t="s">
        <v>262</v>
      </c>
      <c r="C1535" s="208">
        <v>2</v>
      </c>
      <c r="D1535" s="210">
        <v>98325.84</v>
      </c>
      <c r="E1535" s="129">
        <v>16270.75</v>
      </c>
      <c r="F1535" s="130" t="s">
        <v>100</v>
      </c>
      <c r="G1535" s="129">
        <v>114596.59</v>
      </c>
      <c r="H1535" s="131">
        <v>44636</v>
      </c>
      <c r="J1535" s="32" t="str">
        <f t="shared" si="73"/>
        <v>-</v>
      </c>
      <c r="L1535" s="11" t="str">
        <f>IF(I1535&lt;&gt;"",IF(SUMIF(Planes!BA:BA,'Control de pagos'!A1535,Planes!BC:BC)=0,"",SUMIF(Planes!BA:BA,'Control de pagos'!A1535,Planes!BC:BC)),"")</f>
        <v/>
      </c>
      <c r="N1535" s="63">
        <f t="shared" si="74"/>
        <v>98325.84</v>
      </c>
    </row>
    <row r="1536" spans="1:14" ht="15.75" thickBot="1">
      <c r="A1536" s="11" t="str">
        <f t="shared" si="75"/>
        <v>P631237 2</v>
      </c>
      <c r="B1536" s="3" t="s">
        <v>262</v>
      </c>
      <c r="C1536" s="209"/>
      <c r="D1536" s="211"/>
      <c r="E1536" s="152">
        <v>16270.75</v>
      </c>
      <c r="F1536" s="152">
        <v>1279.6600000000001</v>
      </c>
      <c r="G1536" s="152">
        <v>115876.25</v>
      </c>
      <c r="H1536" s="153">
        <v>44646</v>
      </c>
      <c r="I1536" s="43">
        <v>44726</v>
      </c>
      <c r="J1536" s="32">
        <f t="shared" si="73"/>
        <v>44713</v>
      </c>
      <c r="L1536" s="11">
        <f>IF(I1536&lt;&gt;"",IF(SUMIF(Planes!BA:BA,'Control de pagos'!A1536,Planes!BC:BC)=0,"",SUMIF(Planes!BA:BA,'Control de pagos'!A1536,Planes!BC:BC)),"")</f>
        <v>4595.1566788721093</v>
      </c>
      <c r="N1536" s="63">
        <f t="shared" si="74"/>
        <v>98325.84</v>
      </c>
    </row>
    <row r="1537" spans="1:14" ht="15.75" thickBot="1">
      <c r="A1537" s="11" t="str">
        <f t="shared" si="75"/>
        <v>P631237 3</v>
      </c>
      <c r="B1537" s="3" t="s">
        <v>262</v>
      </c>
      <c r="C1537" s="208">
        <v>3</v>
      </c>
      <c r="D1537" s="210">
        <v>101383.78</v>
      </c>
      <c r="E1537" s="134">
        <v>13212.81</v>
      </c>
      <c r="F1537" s="106" t="s">
        <v>100</v>
      </c>
      <c r="G1537" s="134">
        <v>114596.59</v>
      </c>
      <c r="H1537" s="136">
        <v>44667</v>
      </c>
      <c r="J1537" s="32" t="str">
        <f t="shared" ref="J1537:J1600" si="76">IF(I1537&lt;&gt;"",I1537-DAY(I1537)+1,IF(A1536=A1537,IF(I1536&lt;&gt;"","-",""),IF(A1537=A1538,IF(I1538&lt;&gt;"","-",""),"")))</f>
        <v>-</v>
      </c>
      <c r="L1537" s="11" t="str">
        <f>IF(I1537&lt;&gt;"",IF(SUMIF(Planes!BA:BA,'Control de pagos'!A1537,Planes!BC:BC)=0,"",SUMIF(Planes!BA:BA,'Control de pagos'!A1537,Planes!BC:BC)),"")</f>
        <v/>
      </c>
      <c r="N1537" s="63">
        <f t="shared" si="74"/>
        <v>101383.78</v>
      </c>
    </row>
    <row r="1538" spans="1:14" ht="15.75" thickBot="1">
      <c r="A1538" s="11" t="str">
        <f t="shared" si="75"/>
        <v>P631237 3</v>
      </c>
      <c r="B1538" s="3" t="s">
        <v>262</v>
      </c>
      <c r="C1538" s="209"/>
      <c r="D1538" s="211"/>
      <c r="E1538" s="152">
        <v>13212.81</v>
      </c>
      <c r="F1538" s="152">
        <v>1279.6600000000001</v>
      </c>
      <c r="G1538" s="152">
        <v>115876.25</v>
      </c>
      <c r="H1538" s="153">
        <v>44677</v>
      </c>
      <c r="I1538" s="43">
        <v>44756</v>
      </c>
      <c r="J1538" s="32">
        <f t="shared" si="76"/>
        <v>44743</v>
      </c>
      <c r="L1538" s="11">
        <f>IF(I1538&lt;&gt;"",IF(SUMIF(Planes!BA:BA,'Control de pagos'!A1538,Planes!BC:BC)=0,"",SUMIF(Planes!BA:BA,'Control de pagos'!A1538,Planes!BC:BC)),"")</f>
        <v>4735.175365175628</v>
      </c>
      <c r="N1538" s="63">
        <f t="shared" si="74"/>
        <v>101383.78</v>
      </c>
    </row>
    <row r="1539" spans="1:14" ht="15.75" thickBot="1">
      <c r="A1539" s="11" t="str">
        <f t="shared" si="75"/>
        <v>P631237 4</v>
      </c>
      <c r="B1539" s="3" t="s">
        <v>262</v>
      </c>
      <c r="C1539" s="208">
        <v>4</v>
      </c>
      <c r="D1539" s="210">
        <v>104536.81</v>
      </c>
      <c r="E1539" s="134">
        <v>10059.780000000001</v>
      </c>
      <c r="F1539" s="106" t="s">
        <v>100</v>
      </c>
      <c r="G1539" s="134">
        <v>114596.59</v>
      </c>
      <c r="H1539" s="136">
        <v>44697</v>
      </c>
      <c r="J1539" s="32" t="str">
        <f t="shared" si="76"/>
        <v>-</v>
      </c>
      <c r="L1539" s="11" t="str">
        <f>IF(I1539&lt;&gt;"",IF(SUMIF(Planes!BA:BA,'Control de pagos'!A1539,Planes!BC:BC)=0,"",SUMIF(Planes!BA:BA,'Control de pagos'!A1539,Planes!BC:BC)),"")</f>
        <v/>
      </c>
      <c r="N1539" s="63">
        <f t="shared" si="74"/>
        <v>104536.81</v>
      </c>
    </row>
    <row r="1540" spans="1:14" ht="15.75" thickBot="1">
      <c r="A1540" s="11" t="str">
        <f t="shared" si="75"/>
        <v>P631237 4</v>
      </c>
      <c r="B1540" s="3" t="s">
        <v>262</v>
      </c>
      <c r="C1540" s="209"/>
      <c r="D1540" s="211"/>
      <c r="E1540" s="152">
        <v>10059.780000000001</v>
      </c>
      <c r="F1540" s="152">
        <v>1279.6600000000001</v>
      </c>
      <c r="G1540" s="152">
        <v>115876.25</v>
      </c>
      <c r="H1540" s="153">
        <v>44707</v>
      </c>
      <c r="I1540" s="43">
        <v>44781</v>
      </c>
      <c r="J1540" s="32">
        <f t="shared" si="76"/>
        <v>44774</v>
      </c>
      <c r="L1540" s="11">
        <f>IF(I1540&lt;&gt;"",IF(SUMIF(Planes!BA:BA,'Control de pagos'!A1540,Planes!BC:BC)=0,"",SUMIF(Planes!BA:BA,'Control de pagos'!A1540,Planes!BC:BC)),"")</f>
        <v>4878.8283494351153</v>
      </c>
      <c r="N1540" s="63">
        <f t="shared" si="74"/>
        <v>104536.81</v>
      </c>
    </row>
    <row r="1541" spans="1:14" ht="15.75" thickBot="1">
      <c r="A1541" s="11" t="str">
        <f t="shared" si="75"/>
        <v>P631237 5</v>
      </c>
      <c r="B1541" s="3" t="s">
        <v>262</v>
      </c>
      <c r="C1541" s="240">
        <v>5</v>
      </c>
      <c r="D1541" s="241">
        <v>107787.91</v>
      </c>
      <c r="E1541" s="134">
        <v>6808.68</v>
      </c>
      <c r="F1541" s="106" t="s">
        <v>100</v>
      </c>
      <c r="G1541" s="134">
        <v>114596.59</v>
      </c>
      <c r="H1541" s="136">
        <v>44728</v>
      </c>
      <c r="J1541" s="32" t="str">
        <f t="shared" si="76"/>
        <v>-</v>
      </c>
      <c r="L1541" s="11" t="str">
        <f>IF(I1541&lt;&gt;"",IF(SUMIF(Planes!BA:BA,'Control de pagos'!A1541,Planes!BC:BC)=0,"",SUMIF(Planes!BA:BA,'Control de pagos'!A1541,Planes!BC:BC)),"")</f>
        <v/>
      </c>
      <c r="N1541" s="63">
        <f t="shared" si="74"/>
        <v>107787.91</v>
      </c>
    </row>
    <row r="1542" spans="1:14" ht="15.75" thickBot="1">
      <c r="A1542" s="11" t="str">
        <f t="shared" si="75"/>
        <v>P631237 5</v>
      </c>
      <c r="B1542" s="3" t="s">
        <v>262</v>
      </c>
      <c r="C1542" s="242"/>
      <c r="D1542" s="243"/>
      <c r="E1542" s="244">
        <v>6808.68</v>
      </c>
      <c r="F1542" s="244">
        <v>1279.6600000000001</v>
      </c>
      <c r="G1542" s="244">
        <v>115876.25</v>
      </c>
      <c r="H1542" s="246">
        <v>44738</v>
      </c>
      <c r="I1542" s="43">
        <v>44816</v>
      </c>
      <c r="J1542" s="32">
        <f t="shared" si="76"/>
        <v>44805</v>
      </c>
      <c r="L1542" s="11">
        <f>IF(I1542&lt;&gt;"",IF(SUMIF(Planes!BA:BA,'Control de pagos'!A1542,Planes!BC:BC)=0,"",SUMIF(Planes!BA:BA,'Control de pagos'!A1542,Planes!BC:BC)),"")</f>
        <v>5030.5604911292094</v>
      </c>
      <c r="N1542" s="63">
        <f t="shared" si="74"/>
        <v>107787.91</v>
      </c>
    </row>
    <row r="1543" spans="1:14" ht="15.75" thickBot="1">
      <c r="A1543" s="11" t="str">
        <f t="shared" si="75"/>
        <v>P631237 6</v>
      </c>
      <c r="B1543" s="3" t="s">
        <v>262</v>
      </c>
      <c r="C1543" s="208">
        <v>6</v>
      </c>
      <c r="D1543" s="210">
        <v>111140.22</v>
      </c>
      <c r="E1543" s="152">
        <v>3456.37</v>
      </c>
      <c r="F1543" s="159" t="s">
        <v>100</v>
      </c>
      <c r="G1543" s="152">
        <v>114596.59</v>
      </c>
      <c r="H1543" s="153">
        <v>44758</v>
      </c>
      <c r="I1543" s="43">
        <v>44758</v>
      </c>
      <c r="J1543" s="32">
        <f t="shared" si="76"/>
        <v>44743</v>
      </c>
      <c r="L1543" s="11">
        <f>IF(I1543&lt;&gt;"",IF(SUMIF(Planes!BA:BA,'Control de pagos'!A1543,Planes!BC:BC)=0,"",SUMIF(Planes!BA:BA,'Control de pagos'!A1543,Planes!BC:BC)),"")</f>
        <v>5187.014630096397</v>
      </c>
      <c r="N1543" s="63">
        <f t="shared" si="74"/>
        <v>111140.22</v>
      </c>
    </row>
    <row r="1544" spans="1:14" ht="15.75" thickBot="1">
      <c r="A1544" s="11" t="str">
        <f t="shared" si="75"/>
        <v>P631237 6</v>
      </c>
      <c r="B1544" s="3" t="s">
        <v>262</v>
      </c>
      <c r="C1544" s="209"/>
      <c r="D1544" s="211"/>
      <c r="E1544" s="134">
        <v>3456.37</v>
      </c>
      <c r="F1544" s="134">
        <v>1279.6600000000001</v>
      </c>
      <c r="G1544" s="134">
        <v>115876.25</v>
      </c>
      <c r="H1544" s="136">
        <v>44768</v>
      </c>
      <c r="J1544" s="32" t="str">
        <f t="shared" si="76"/>
        <v>-</v>
      </c>
      <c r="L1544" s="11" t="str">
        <f>IF(I1544&lt;&gt;"",IF(SUMIF(Planes!BA:BA,'Control de pagos'!A1544,Planes!BC:BC)=0,"",SUMIF(Planes!BA:BA,'Control de pagos'!A1544,Planes!BC:BC)),"")</f>
        <v/>
      </c>
      <c r="N1544" s="63">
        <f t="shared" si="74"/>
        <v>111140.22</v>
      </c>
    </row>
    <row r="1545" spans="1:14" ht="37.5" thickBot="1">
      <c r="A1545" s="11" t="str">
        <f t="shared" si="75"/>
        <v>P633396 Cuota N°</v>
      </c>
      <c r="B1545" s="3" t="s">
        <v>265</v>
      </c>
      <c r="C1545" s="135" t="s">
        <v>19</v>
      </c>
      <c r="D1545" s="135" t="s">
        <v>20</v>
      </c>
      <c r="E1545" s="135" t="s">
        <v>21</v>
      </c>
      <c r="F1545" s="135" t="s">
        <v>22</v>
      </c>
      <c r="G1545" s="135" t="s">
        <v>23</v>
      </c>
      <c r="H1545" s="135" t="s">
        <v>24</v>
      </c>
      <c r="J1545" s="32" t="str">
        <f t="shared" si="76"/>
        <v/>
      </c>
      <c r="L1545" s="11" t="str">
        <f>IF(I1545&lt;&gt;"",IF(SUMIF(Planes!BA:BA,'Control de pagos'!A1545,Planes!BC:BC)=0,"",SUMIF(Planes!BA:BA,'Control de pagos'!A1545,Planes!BC:BC)),"")</f>
        <v/>
      </c>
      <c r="N1545" s="63" t="str">
        <f t="shared" si="74"/>
        <v>Capital($)</v>
      </c>
    </row>
    <row r="1546" spans="1:14" ht="24.75" thickBot="1">
      <c r="A1546" s="11" t="str">
        <f t="shared" si="75"/>
        <v>P633396 Pago a Cuenta</v>
      </c>
      <c r="B1546" s="3" t="s">
        <v>265</v>
      </c>
      <c r="C1546" s="160" t="s">
        <v>110</v>
      </c>
      <c r="D1546" s="152">
        <v>68393.16</v>
      </c>
      <c r="E1546" s="159" t="s">
        <v>100</v>
      </c>
      <c r="F1546" s="159" t="s">
        <v>100</v>
      </c>
      <c r="G1546" s="152">
        <v>68393.16</v>
      </c>
      <c r="H1546" s="153">
        <v>44571</v>
      </c>
      <c r="I1546" s="43">
        <v>44571</v>
      </c>
      <c r="J1546" s="32">
        <f t="shared" si="76"/>
        <v>44562</v>
      </c>
      <c r="L1546" s="11" t="str">
        <f>IF(I1546&lt;&gt;"",IF(SUMIF(Planes!BA:BA,'Control de pagos'!A1546,Planes!BC:BC)=0,"",SUMIF(Planes!BA:BA,'Control de pagos'!A1546,Planes!BC:BC)),"")</f>
        <v/>
      </c>
      <c r="N1546" s="63">
        <f t="shared" si="74"/>
        <v>68393.16</v>
      </c>
    </row>
    <row r="1547" spans="1:14" ht="15.75" thickBot="1">
      <c r="A1547" s="11" t="str">
        <f t="shared" si="75"/>
        <v>P633396 1</v>
      </c>
      <c r="B1547" s="3" t="s">
        <v>265</v>
      </c>
      <c r="C1547" s="208">
        <v>1</v>
      </c>
      <c r="D1547" s="210">
        <v>45595.44</v>
      </c>
      <c r="E1547" s="134">
        <v>52525.94</v>
      </c>
      <c r="F1547" s="106" t="s">
        <v>100</v>
      </c>
      <c r="G1547" s="134">
        <v>98121.38</v>
      </c>
      <c r="H1547" s="136">
        <v>44667</v>
      </c>
      <c r="J1547" s="32" t="str">
        <f>IF(I1547&lt;&gt;"",I1547-DAY(I1547)+1,IF(A1546=A1547,IF(I1546&lt;&gt;"","-",""),IF(A1547=A1548,IF(I1548&lt;&gt;"","-",""),"")))</f>
        <v>-</v>
      </c>
      <c r="L1547" s="11" t="str">
        <f>IF(I1547&lt;&gt;"",IF(SUMIF(Planes!BA:BA,'Control de pagos'!A1547,Planes!BC:BC)=0,"",SUMIF(Planes!BA:BA,'Control de pagos'!A1547,Planes!BC:BC)),"")</f>
        <v/>
      </c>
      <c r="N1547" s="63">
        <f t="shared" si="74"/>
        <v>45595.44</v>
      </c>
    </row>
    <row r="1548" spans="1:14" ht="15.75" thickBot="1">
      <c r="A1548" s="11" t="str">
        <f t="shared" si="75"/>
        <v>P633396 1</v>
      </c>
      <c r="B1548" s="3" t="s">
        <v>265</v>
      </c>
      <c r="C1548" s="209"/>
      <c r="D1548" s="211"/>
      <c r="E1548" s="152">
        <v>52525.94</v>
      </c>
      <c r="F1548" s="152">
        <v>1095.69</v>
      </c>
      <c r="G1548" s="152">
        <v>99217.07</v>
      </c>
      <c r="H1548" s="153">
        <v>44677</v>
      </c>
      <c r="I1548" s="43">
        <v>44756</v>
      </c>
      <c r="J1548" s="32">
        <f t="shared" si="76"/>
        <v>44743</v>
      </c>
      <c r="L1548" s="11" t="str">
        <f>IF(I1548&lt;&gt;"",IF(SUMIF(Planes!BA:BA,'Control de pagos'!A1548,Planes!BC:BC)=0,"",SUMIF(Planes!BA:BA,'Control de pagos'!A1548,Planes!BC:BC)),"")</f>
        <v/>
      </c>
      <c r="N1548" s="63">
        <f t="shared" si="74"/>
        <v>45595.44</v>
      </c>
    </row>
    <row r="1549" spans="1:14" ht="15.75" thickBot="1">
      <c r="A1549" s="11" t="str">
        <f t="shared" si="75"/>
        <v>P633396 2</v>
      </c>
      <c r="B1549" s="3" t="s">
        <v>265</v>
      </c>
      <c r="C1549" s="208">
        <v>2</v>
      </c>
      <c r="D1549" s="210">
        <v>45595.44</v>
      </c>
      <c r="E1549" s="134">
        <v>47875.21</v>
      </c>
      <c r="F1549" s="106" t="s">
        <v>100</v>
      </c>
      <c r="G1549" s="134">
        <v>93470.65</v>
      </c>
      <c r="H1549" s="136">
        <v>44697</v>
      </c>
      <c r="J1549" s="32" t="str">
        <f t="shared" si="76"/>
        <v>-</v>
      </c>
      <c r="L1549" s="11" t="str">
        <f>IF(I1549&lt;&gt;"",IF(SUMIF(Planes!BA:BA,'Control de pagos'!A1549,Planes!BC:BC)=0,"",SUMIF(Planes!BA:BA,'Control de pagos'!A1549,Planes!BC:BC)),"")</f>
        <v/>
      </c>
      <c r="N1549" s="63">
        <f t="shared" si="74"/>
        <v>45595.44</v>
      </c>
    </row>
    <row r="1550" spans="1:14" ht="15.75" thickBot="1">
      <c r="A1550" s="11" t="str">
        <f t="shared" si="75"/>
        <v>P633396 2</v>
      </c>
      <c r="B1550" s="3" t="s">
        <v>265</v>
      </c>
      <c r="C1550" s="209"/>
      <c r="D1550" s="211"/>
      <c r="E1550" s="152">
        <v>47875.21</v>
      </c>
      <c r="F1550" s="152">
        <v>1043.76</v>
      </c>
      <c r="G1550" s="152">
        <v>94514.41</v>
      </c>
      <c r="H1550" s="153">
        <v>44707</v>
      </c>
      <c r="I1550" s="43">
        <v>44781</v>
      </c>
      <c r="J1550" s="32">
        <f t="shared" si="76"/>
        <v>44774</v>
      </c>
      <c r="L1550" s="11" t="str">
        <f>IF(I1550&lt;&gt;"",IF(SUMIF(Planes!BA:BA,'Control de pagos'!A1550,Planes!BC:BC)=0,"",SUMIF(Planes!BA:BA,'Control de pagos'!A1550,Planes!BC:BC)),"")</f>
        <v/>
      </c>
      <c r="N1550" s="63">
        <f t="shared" si="74"/>
        <v>45595.44</v>
      </c>
    </row>
    <row r="1551" spans="1:14" ht="15.75" thickBot="1">
      <c r="A1551" s="11" t="str">
        <f t="shared" si="75"/>
        <v>P633396 3</v>
      </c>
      <c r="B1551" s="3" t="s">
        <v>265</v>
      </c>
      <c r="C1551" s="240">
        <v>3</v>
      </c>
      <c r="D1551" s="241">
        <v>45595.44</v>
      </c>
      <c r="E1551" s="134">
        <v>46507.35</v>
      </c>
      <c r="F1551" s="106" t="s">
        <v>100</v>
      </c>
      <c r="G1551" s="134">
        <v>92102.79</v>
      </c>
      <c r="H1551" s="136">
        <v>44728</v>
      </c>
      <c r="J1551" s="32" t="str">
        <f t="shared" si="76"/>
        <v>-</v>
      </c>
      <c r="L1551" s="11" t="str">
        <f>IF(I1551&lt;&gt;"",IF(SUMIF(Planes!BA:BA,'Control de pagos'!A1551,Planes!BC:BC)=0,"",SUMIF(Planes!BA:BA,'Control de pagos'!A1551,Planes!BC:BC)),"")</f>
        <v/>
      </c>
      <c r="N1551" s="63">
        <f t="shared" si="74"/>
        <v>45595.44</v>
      </c>
    </row>
    <row r="1552" spans="1:14" ht="15.75" thickBot="1">
      <c r="A1552" s="11" t="str">
        <f t="shared" si="75"/>
        <v>P633396 3</v>
      </c>
      <c r="B1552" s="3" t="s">
        <v>265</v>
      </c>
      <c r="C1552" s="242"/>
      <c r="D1552" s="243"/>
      <c r="E1552" s="244">
        <v>46507.35</v>
      </c>
      <c r="F1552" s="244">
        <v>1028.48</v>
      </c>
      <c r="G1552" s="244">
        <v>93131.27</v>
      </c>
      <c r="H1552" s="246">
        <v>44738</v>
      </c>
      <c r="I1552" s="43">
        <v>44816</v>
      </c>
      <c r="J1552" s="32">
        <f t="shared" si="76"/>
        <v>44805</v>
      </c>
      <c r="L1552" s="11" t="str">
        <f>IF(I1552&lt;&gt;"",IF(SUMIF(Planes!BA:BA,'Control de pagos'!A1552,Planes!BC:BC)=0,"",SUMIF(Planes!BA:BA,'Control de pagos'!A1552,Planes!BC:BC)),"")</f>
        <v/>
      </c>
      <c r="N1552" s="63">
        <f t="shared" si="74"/>
        <v>45595.44</v>
      </c>
    </row>
    <row r="1553" spans="1:14" ht="15.75" thickBot="1">
      <c r="A1553" s="11" t="str">
        <f t="shared" si="75"/>
        <v>P633396 4</v>
      </c>
      <c r="B1553" s="3" t="s">
        <v>265</v>
      </c>
      <c r="C1553" s="204">
        <v>4</v>
      </c>
      <c r="D1553" s="206">
        <v>45595.44</v>
      </c>
      <c r="E1553" s="134">
        <v>45139.48</v>
      </c>
      <c r="F1553" s="106" t="s">
        <v>100</v>
      </c>
      <c r="G1553" s="134">
        <v>90734.92</v>
      </c>
      <c r="H1553" s="136">
        <v>44758</v>
      </c>
      <c r="J1553" s="32" t="str">
        <f t="shared" si="76"/>
        <v/>
      </c>
      <c r="L1553" s="11" t="str">
        <f>IF(I1553&lt;&gt;"",IF(SUMIF(Planes!BA:BA,'Control de pagos'!A1553,Planes!BC:BC)=0,"",SUMIF(Planes!BA:BA,'Control de pagos'!A1553,Planes!BC:BC)),"")</f>
        <v/>
      </c>
      <c r="N1553" s="63">
        <f t="shared" si="74"/>
        <v>45595.44</v>
      </c>
    </row>
    <row r="1554" spans="1:14" ht="15.75" thickBot="1">
      <c r="A1554" s="11" t="str">
        <f t="shared" si="75"/>
        <v>P633396 4</v>
      </c>
      <c r="B1554" s="3" t="s">
        <v>265</v>
      </c>
      <c r="C1554" s="205"/>
      <c r="D1554" s="207"/>
      <c r="E1554" s="134">
        <v>45139.48</v>
      </c>
      <c r="F1554" s="134">
        <v>1013.21</v>
      </c>
      <c r="G1554" s="134">
        <v>91748.13</v>
      </c>
      <c r="H1554" s="136">
        <v>44768</v>
      </c>
      <c r="J1554" s="32" t="str">
        <f t="shared" si="76"/>
        <v/>
      </c>
      <c r="L1554" s="11" t="str">
        <f>IF(I1554&lt;&gt;"",IF(SUMIF(Planes!BA:BA,'Control de pagos'!A1554,Planes!BC:BC)=0,"",SUMIF(Planes!BA:BA,'Control de pagos'!A1554,Planes!BC:BC)),"")</f>
        <v/>
      </c>
      <c r="N1554" s="63">
        <f t="shared" si="74"/>
        <v>45595.44</v>
      </c>
    </row>
    <row r="1555" spans="1:14" ht="15.75" thickBot="1">
      <c r="A1555" s="11" t="str">
        <f t="shared" si="75"/>
        <v>P633396 5</v>
      </c>
      <c r="B1555" s="3" t="s">
        <v>265</v>
      </c>
      <c r="C1555" s="204">
        <v>5</v>
      </c>
      <c r="D1555" s="206">
        <v>45595.44</v>
      </c>
      <c r="E1555" s="134">
        <v>43771.62</v>
      </c>
      <c r="F1555" s="106" t="s">
        <v>100</v>
      </c>
      <c r="G1555" s="134">
        <v>89367.06</v>
      </c>
      <c r="H1555" s="136">
        <v>44789</v>
      </c>
      <c r="J1555" s="32" t="str">
        <f t="shared" si="76"/>
        <v/>
      </c>
      <c r="L1555" s="11" t="str">
        <f>IF(I1555&lt;&gt;"",IF(SUMIF(Planes!BA:BA,'Control de pagos'!A1555,Planes!BC:BC)=0,"",SUMIF(Planes!BA:BA,'Control de pagos'!A1555,Planes!BC:BC)),"")</f>
        <v/>
      </c>
      <c r="N1555" s="63">
        <f t="shared" si="74"/>
        <v>45595.44</v>
      </c>
    </row>
    <row r="1556" spans="1:14" ht="15.75" thickBot="1">
      <c r="A1556" s="11" t="str">
        <f t="shared" si="75"/>
        <v>P633396 5</v>
      </c>
      <c r="B1556" s="3" t="s">
        <v>265</v>
      </c>
      <c r="C1556" s="205"/>
      <c r="D1556" s="207"/>
      <c r="E1556" s="134">
        <v>43771.62</v>
      </c>
      <c r="F1556" s="106">
        <v>997.93</v>
      </c>
      <c r="G1556" s="134">
        <v>90364.99</v>
      </c>
      <c r="H1556" s="136">
        <v>44799</v>
      </c>
      <c r="J1556" s="32" t="str">
        <f t="shared" si="76"/>
        <v/>
      </c>
      <c r="L1556" s="11" t="str">
        <f>IF(I1556&lt;&gt;"",IF(SUMIF(Planes!BA:BA,'Control de pagos'!A1556,Planes!BC:BC)=0,"",SUMIF(Planes!BA:BA,'Control de pagos'!A1556,Planes!BC:BC)),"")</f>
        <v/>
      </c>
      <c r="N1556" s="63">
        <f t="shared" si="74"/>
        <v>45595.44</v>
      </c>
    </row>
    <row r="1557" spans="1:14" ht="15.75" thickBot="1">
      <c r="A1557" s="11" t="str">
        <f t="shared" si="75"/>
        <v>P633396 6</v>
      </c>
      <c r="B1557" s="3" t="s">
        <v>265</v>
      </c>
      <c r="C1557" s="204">
        <v>6</v>
      </c>
      <c r="D1557" s="206">
        <v>45595.44</v>
      </c>
      <c r="E1557" s="134">
        <v>42403.76</v>
      </c>
      <c r="F1557" s="106" t="s">
        <v>100</v>
      </c>
      <c r="G1557" s="134">
        <v>87999.2</v>
      </c>
      <c r="H1557" s="136">
        <v>44820</v>
      </c>
      <c r="J1557" s="32" t="str">
        <f t="shared" si="76"/>
        <v/>
      </c>
      <c r="L1557" s="11" t="str">
        <f>IF(I1557&lt;&gt;"",IF(SUMIF(Planes!BA:BA,'Control de pagos'!A1557,Planes!BC:BC)=0,"",SUMIF(Planes!BA:BA,'Control de pagos'!A1557,Planes!BC:BC)),"")</f>
        <v/>
      </c>
      <c r="N1557" s="63">
        <f t="shared" si="74"/>
        <v>45595.44</v>
      </c>
    </row>
    <row r="1558" spans="1:14" ht="15.75" thickBot="1">
      <c r="A1558" s="11" t="str">
        <f t="shared" si="75"/>
        <v>P633396 6</v>
      </c>
      <c r="B1558" s="3" t="s">
        <v>265</v>
      </c>
      <c r="C1558" s="205"/>
      <c r="D1558" s="207"/>
      <c r="E1558" s="134">
        <v>42403.76</v>
      </c>
      <c r="F1558" s="106">
        <v>982.66</v>
      </c>
      <c r="G1558" s="134">
        <v>88981.86</v>
      </c>
      <c r="H1558" s="136">
        <v>44830</v>
      </c>
      <c r="J1558" s="32" t="str">
        <f t="shared" si="76"/>
        <v/>
      </c>
      <c r="L1558" s="11" t="str">
        <f>IF(I1558&lt;&gt;"",IF(SUMIF(Planes!BA:BA,'Control de pagos'!A1558,Planes!BC:BC)=0,"",SUMIF(Planes!BA:BA,'Control de pagos'!A1558,Planes!BC:BC)),"")</f>
        <v/>
      </c>
      <c r="N1558" s="63">
        <f t="shared" si="74"/>
        <v>45595.44</v>
      </c>
    </row>
    <row r="1559" spans="1:14" ht="15.75" thickBot="1">
      <c r="A1559" s="11" t="str">
        <f t="shared" si="75"/>
        <v>P633396 7</v>
      </c>
      <c r="B1559" s="3" t="s">
        <v>265</v>
      </c>
      <c r="C1559" s="204">
        <v>7</v>
      </c>
      <c r="D1559" s="206">
        <v>45595.44</v>
      </c>
      <c r="E1559" s="134">
        <v>41035.89</v>
      </c>
      <c r="F1559" s="106" t="s">
        <v>100</v>
      </c>
      <c r="G1559" s="134">
        <v>86631.33</v>
      </c>
      <c r="H1559" s="136">
        <v>44850</v>
      </c>
      <c r="J1559" s="32" t="str">
        <f t="shared" si="76"/>
        <v/>
      </c>
      <c r="L1559" s="11" t="str">
        <f>IF(I1559&lt;&gt;"",IF(SUMIF(Planes!BA:BA,'Control de pagos'!A1559,Planes!BC:BC)=0,"",SUMIF(Planes!BA:BA,'Control de pagos'!A1559,Planes!BC:BC)),"")</f>
        <v/>
      </c>
      <c r="N1559" s="63">
        <f t="shared" si="74"/>
        <v>45595.44</v>
      </c>
    </row>
    <row r="1560" spans="1:14" ht="15.75" thickBot="1">
      <c r="A1560" s="11" t="str">
        <f t="shared" si="75"/>
        <v>P633396 7</v>
      </c>
      <c r="B1560" s="3" t="s">
        <v>265</v>
      </c>
      <c r="C1560" s="205"/>
      <c r="D1560" s="207"/>
      <c r="E1560" s="134">
        <v>41035.89</v>
      </c>
      <c r="F1560" s="106">
        <v>967.38</v>
      </c>
      <c r="G1560" s="134">
        <v>87598.71</v>
      </c>
      <c r="H1560" s="136">
        <v>44860</v>
      </c>
      <c r="J1560" s="32" t="str">
        <f t="shared" si="76"/>
        <v/>
      </c>
      <c r="L1560" s="11" t="str">
        <f>IF(I1560&lt;&gt;"",IF(SUMIF(Planes!BA:BA,'Control de pagos'!A1560,Planes!BC:BC)=0,"",SUMIF(Planes!BA:BA,'Control de pagos'!A1560,Planes!BC:BC)),"")</f>
        <v/>
      </c>
      <c r="N1560" s="63">
        <f t="shared" si="74"/>
        <v>45595.44</v>
      </c>
    </row>
    <row r="1561" spans="1:14" ht="15.75" thickBot="1">
      <c r="A1561" s="11" t="str">
        <f t="shared" si="75"/>
        <v>P633396 8</v>
      </c>
      <c r="B1561" s="3" t="s">
        <v>265</v>
      </c>
      <c r="C1561" s="204">
        <v>8</v>
      </c>
      <c r="D1561" s="206">
        <v>45595.44</v>
      </c>
      <c r="E1561" s="134">
        <v>39668.03</v>
      </c>
      <c r="F1561" s="106" t="s">
        <v>100</v>
      </c>
      <c r="G1561" s="134">
        <v>85263.47</v>
      </c>
      <c r="H1561" s="136">
        <v>44881</v>
      </c>
      <c r="J1561" s="32" t="str">
        <f t="shared" si="76"/>
        <v/>
      </c>
      <c r="L1561" s="11" t="str">
        <f>IF(I1561&lt;&gt;"",IF(SUMIF(Planes!BA:BA,'Control de pagos'!A1561,Planes!BC:BC)=0,"",SUMIF(Planes!BA:BA,'Control de pagos'!A1561,Planes!BC:BC)),"")</f>
        <v/>
      </c>
      <c r="N1561" s="63">
        <f t="shared" si="74"/>
        <v>45595.44</v>
      </c>
    </row>
    <row r="1562" spans="1:14" ht="15.75" thickBot="1">
      <c r="A1562" s="11" t="str">
        <f t="shared" si="75"/>
        <v>P633396 8</v>
      </c>
      <c r="B1562" s="3" t="s">
        <v>265</v>
      </c>
      <c r="C1562" s="205"/>
      <c r="D1562" s="207"/>
      <c r="E1562" s="134">
        <v>39668.03</v>
      </c>
      <c r="F1562" s="106">
        <v>952.11</v>
      </c>
      <c r="G1562" s="134">
        <v>86215.58</v>
      </c>
      <c r="H1562" s="136">
        <v>44891</v>
      </c>
      <c r="J1562" s="32" t="str">
        <f t="shared" si="76"/>
        <v/>
      </c>
      <c r="L1562" s="11" t="str">
        <f>IF(I1562&lt;&gt;"",IF(SUMIF(Planes!BA:BA,'Control de pagos'!A1562,Planes!BC:BC)=0,"",SUMIF(Planes!BA:BA,'Control de pagos'!A1562,Planes!BC:BC)),"")</f>
        <v/>
      </c>
      <c r="N1562" s="63">
        <f t="shared" si="74"/>
        <v>45595.44</v>
      </c>
    </row>
    <row r="1563" spans="1:14" ht="15.75" thickBot="1">
      <c r="A1563" s="11" t="str">
        <f t="shared" si="75"/>
        <v>P633396 9</v>
      </c>
      <c r="B1563" s="3" t="s">
        <v>265</v>
      </c>
      <c r="C1563" s="204">
        <v>9</v>
      </c>
      <c r="D1563" s="206">
        <v>45595.44</v>
      </c>
      <c r="E1563" s="134">
        <v>38300.17</v>
      </c>
      <c r="F1563" s="106" t="s">
        <v>100</v>
      </c>
      <c r="G1563" s="134">
        <v>83895.61</v>
      </c>
      <c r="H1563" s="136">
        <v>44911</v>
      </c>
      <c r="J1563" s="32" t="str">
        <f t="shared" si="76"/>
        <v/>
      </c>
      <c r="L1563" s="11" t="str">
        <f>IF(I1563&lt;&gt;"",IF(SUMIF(Planes!BA:BA,'Control de pagos'!A1563,Planes!BC:BC)=0,"",SUMIF(Planes!BA:BA,'Control de pagos'!A1563,Planes!BC:BC)),"")</f>
        <v/>
      </c>
      <c r="N1563" s="63">
        <f t="shared" si="74"/>
        <v>45595.44</v>
      </c>
    </row>
    <row r="1564" spans="1:14" ht="15.75" thickBot="1">
      <c r="A1564" s="11" t="str">
        <f t="shared" si="75"/>
        <v>P633396 9</v>
      </c>
      <c r="B1564" s="3" t="s">
        <v>265</v>
      </c>
      <c r="C1564" s="205"/>
      <c r="D1564" s="207"/>
      <c r="E1564" s="134">
        <v>38300.17</v>
      </c>
      <c r="F1564" s="106">
        <v>936.83</v>
      </c>
      <c r="G1564" s="134">
        <v>84832.44</v>
      </c>
      <c r="H1564" s="136">
        <v>44921</v>
      </c>
      <c r="J1564" s="32" t="str">
        <f t="shared" si="76"/>
        <v/>
      </c>
      <c r="L1564" s="11" t="str">
        <f>IF(I1564&lt;&gt;"",IF(SUMIF(Planes!BA:BA,'Control de pagos'!A1564,Planes!BC:BC)=0,"",SUMIF(Planes!BA:BA,'Control de pagos'!A1564,Planes!BC:BC)),"")</f>
        <v/>
      </c>
      <c r="N1564" s="63">
        <f t="shared" ref="N1564:N1627" si="77">IF(D1564=0,D1563,D1564)</f>
        <v>45595.44</v>
      </c>
    </row>
    <row r="1565" spans="1:14" ht="15.75" thickBot="1">
      <c r="A1565" s="11" t="str">
        <f t="shared" si="75"/>
        <v>P633396 10</v>
      </c>
      <c r="B1565" s="3" t="s">
        <v>265</v>
      </c>
      <c r="C1565" s="204">
        <v>10</v>
      </c>
      <c r="D1565" s="206">
        <v>45595.44</v>
      </c>
      <c r="E1565" s="134">
        <v>36932.300000000003</v>
      </c>
      <c r="F1565" s="106" t="s">
        <v>100</v>
      </c>
      <c r="G1565" s="134">
        <v>82527.740000000005</v>
      </c>
      <c r="H1565" s="136">
        <v>44942</v>
      </c>
      <c r="J1565" s="32" t="str">
        <f t="shared" si="76"/>
        <v/>
      </c>
      <c r="L1565" s="11" t="str">
        <f>IF(I1565&lt;&gt;"",IF(SUMIF(Planes!BA:BA,'Control de pagos'!A1565,Planes!BC:BC)=0,"",SUMIF(Planes!BA:BA,'Control de pagos'!A1565,Planes!BC:BC)),"")</f>
        <v/>
      </c>
      <c r="N1565" s="63">
        <f t="shared" si="77"/>
        <v>45595.44</v>
      </c>
    </row>
    <row r="1566" spans="1:14" ht="15.75" thickBot="1">
      <c r="A1566" s="11" t="str">
        <f t="shared" si="75"/>
        <v>P633396 10</v>
      </c>
      <c r="B1566" s="3" t="s">
        <v>265</v>
      </c>
      <c r="C1566" s="205"/>
      <c r="D1566" s="207"/>
      <c r="E1566" s="134">
        <v>36932.300000000003</v>
      </c>
      <c r="F1566" s="106">
        <v>921.56</v>
      </c>
      <c r="G1566" s="134">
        <v>83449.3</v>
      </c>
      <c r="H1566" s="136">
        <v>44952</v>
      </c>
      <c r="J1566" s="32" t="str">
        <f t="shared" si="76"/>
        <v/>
      </c>
      <c r="L1566" s="11" t="str">
        <f>IF(I1566&lt;&gt;"",IF(SUMIF(Planes!BA:BA,'Control de pagos'!A1566,Planes!BC:BC)=0,"",SUMIF(Planes!BA:BA,'Control de pagos'!A1566,Planes!BC:BC)),"")</f>
        <v/>
      </c>
      <c r="N1566" s="63">
        <f t="shared" si="77"/>
        <v>45595.44</v>
      </c>
    </row>
    <row r="1567" spans="1:14" ht="15.75" thickBot="1">
      <c r="A1567" s="11" t="str">
        <f t="shared" si="75"/>
        <v>P633396 11</v>
      </c>
      <c r="B1567" s="3" t="s">
        <v>265</v>
      </c>
      <c r="C1567" s="204">
        <v>11</v>
      </c>
      <c r="D1567" s="206">
        <v>45595.44</v>
      </c>
      <c r="E1567" s="134">
        <v>35564.44</v>
      </c>
      <c r="F1567" s="106" t="s">
        <v>100</v>
      </c>
      <c r="G1567" s="134">
        <v>81159.88</v>
      </c>
      <c r="H1567" s="136">
        <v>44973</v>
      </c>
      <c r="J1567" s="32" t="str">
        <f t="shared" si="76"/>
        <v/>
      </c>
      <c r="L1567" s="11" t="str">
        <f>IF(I1567&lt;&gt;"",IF(SUMIF(Planes!BA:BA,'Control de pagos'!A1567,Planes!BC:BC)=0,"",SUMIF(Planes!BA:BA,'Control de pagos'!A1567,Planes!BC:BC)),"")</f>
        <v/>
      </c>
      <c r="N1567" s="63">
        <f t="shared" si="77"/>
        <v>45595.44</v>
      </c>
    </row>
    <row r="1568" spans="1:14" ht="15.75" thickBot="1">
      <c r="A1568" s="11" t="str">
        <f t="shared" si="75"/>
        <v>P633396 11</v>
      </c>
      <c r="B1568" s="3" t="s">
        <v>265</v>
      </c>
      <c r="C1568" s="205"/>
      <c r="D1568" s="207"/>
      <c r="E1568" s="134">
        <v>35564.44</v>
      </c>
      <c r="F1568" s="106">
        <v>906.29</v>
      </c>
      <c r="G1568" s="134">
        <v>82066.17</v>
      </c>
      <c r="H1568" s="136">
        <v>44983</v>
      </c>
      <c r="J1568" s="32" t="str">
        <f t="shared" si="76"/>
        <v/>
      </c>
      <c r="L1568" s="11" t="str">
        <f>IF(I1568&lt;&gt;"",IF(SUMIF(Planes!BA:BA,'Control de pagos'!A1568,Planes!BC:BC)=0,"",SUMIF(Planes!BA:BA,'Control de pagos'!A1568,Planes!BC:BC)),"")</f>
        <v/>
      </c>
      <c r="N1568" s="63">
        <f t="shared" si="77"/>
        <v>45595.44</v>
      </c>
    </row>
    <row r="1569" spans="1:14" ht="15.75" thickBot="1">
      <c r="A1569" s="11" t="str">
        <f t="shared" si="75"/>
        <v>P633396 12</v>
      </c>
      <c r="B1569" s="3" t="s">
        <v>265</v>
      </c>
      <c r="C1569" s="204">
        <v>12</v>
      </c>
      <c r="D1569" s="206">
        <v>45595.44</v>
      </c>
      <c r="E1569" s="134">
        <v>34196.58</v>
      </c>
      <c r="F1569" s="106" t="s">
        <v>100</v>
      </c>
      <c r="G1569" s="134">
        <v>79792.02</v>
      </c>
      <c r="H1569" s="136">
        <v>45001</v>
      </c>
      <c r="J1569" s="32" t="str">
        <f t="shared" si="76"/>
        <v/>
      </c>
      <c r="L1569" s="11" t="str">
        <f>IF(I1569&lt;&gt;"",IF(SUMIF(Planes!BA:BA,'Control de pagos'!A1569,Planes!BC:BC)=0,"",SUMIF(Planes!BA:BA,'Control de pagos'!A1569,Planes!BC:BC)),"")</f>
        <v/>
      </c>
      <c r="N1569" s="63">
        <f t="shared" si="77"/>
        <v>45595.44</v>
      </c>
    </row>
    <row r="1570" spans="1:14" ht="15.75" thickBot="1">
      <c r="A1570" s="11" t="str">
        <f t="shared" si="75"/>
        <v>P633396 12</v>
      </c>
      <c r="B1570" s="3" t="s">
        <v>265</v>
      </c>
      <c r="C1570" s="205"/>
      <c r="D1570" s="207"/>
      <c r="E1570" s="134">
        <v>34196.58</v>
      </c>
      <c r="F1570" s="106">
        <v>891.01</v>
      </c>
      <c r="G1570" s="134">
        <v>80683.03</v>
      </c>
      <c r="H1570" s="136">
        <v>45011</v>
      </c>
      <c r="J1570" s="32" t="str">
        <f t="shared" si="76"/>
        <v/>
      </c>
      <c r="L1570" s="11" t="str">
        <f>IF(I1570&lt;&gt;"",IF(SUMIF(Planes!BA:BA,'Control de pagos'!A1570,Planes!BC:BC)=0,"",SUMIF(Planes!BA:BA,'Control de pagos'!A1570,Planes!BC:BC)),"")</f>
        <v/>
      </c>
      <c r="N1570" s="63">
        <f t="shared" si="77"/>
        <v>45595.44</v>
      </c>
    </row>
    <row r="1571" spans="1:14" ht="15.75" thickBot="1">
      <c r="A1571" s="11" t="str">
        <f t="shared" si="75"/>
        <v>P633396 13</v>
      </c>
      <c r="B1571" s="3" t="s">
        <v>265</v>
      </c>
      <c r="C1571" s="204">
        <v>13</v>
      </c>
      <c r="D1571" s="206">
        <v>45595.44</v>
      </c>
      <c r="E1571" s="134">
        <v>32828.71</v>
      </c>
      <c r="F1571" s="106" t="s">
        <v>100</v>
      </c>
      <c r="G1571" s="134">
        <v>78424.149999999994</v>
      </c>
      <c r="H1571" s="136">
        <v>45032</v>
      </c>
      <c r="J1571" s="32" t="str">
        <f t="shared" si="76"/>
        <v/>
      </c>
      <c r="L1571" s="11" t="str">
        <f>IF(I1571&lt;&gt;"",IF(SUMIF(Planes!BA:BA,'Control de pagos'!A1571,Planes!BC:BC)=0,"",SUMIF(Planes!BA:BA,'Control de pagos'!A1571,Planes!BC:BC)),"")</f>
        <v/>
      </c>
      <c r="N1571" s="63">
        <f t="shared" si="77"/>
        <v>45595.44</v>
      </c>
    </row>
    <row r="1572" spans="1:14" ht="15.75" thickBot="1">
      <c r="A1572" s="11" t="str">
        <f t="shared" si="75"/>
        <v>P633396 13</v>
      </c>
      <c r="B1572" s="3" t="s">
        <v>265</v>
      </c>
      <c r="C1572" s="205"/>
      <c r="D1572" s="207"/>
      <c r="E1572" s="134">
        <v>32828.71</v>
      </c>
      <c r="F1572" s="106">
        <v>875.74</v>
      </c>
      <c r="G1572" s="134">
        <v>79299.89</v>
      </c>
      <c r="H1572" s="136">
        <v>45042</v>
      </c>
      <c r="J1572" s="32" t="str">
        <f t="shared" si="76"/>
        <v/>
      </c>
      <c r="L1572" s="11" t="str">
        <f>IF(I1572&lt;&gt;"",IF(SUMIF(Planes!BA:BA,'Control de pagos'!A1572,Planes!BC:BC)=0,"",SUMIF(Planes!BA:BA,'Control de pagos'!A1572,Planes!BC:BC)),"")</f>
        <v/>
      </c>
      <c r="N1572" s="63">
        <f t="shared" si="77"/>
        <v>45595.44</v>
      </c>
    </row>
    <row r="1573" spans="1:14" ht="15.75" thickBot="1">
      <c r="A1573" s="11" t="str">
        <f t="shared" si="75"/>
        <v>P633396 14</v>
      </c>
      <c r="B1573" s="3" t="s">
        <v>265</v>
      </c>
      <c r="C1573" s="204">
        <v>14</v>
      </c>
      <c r="D1573" s="206">
        <v>45595.44</v>
      </c>
      <c r="E1573" s="134">
        <v>31460.85</v>
      </c>
      <c r="F1573" s="106" t="s">
        <v>100</v>
      </c>
      <c r="G1573" s="134">
        <v>77056.289999999994</v>
      </c>
      <c r="H1573" s="136">
        <v>45062</v>
      </c>
      <c r="J1573" s="32" t="str">
        <f t="shared" si="76"/>
        <v/>
      </c>
      <c r="L1573" s="11" t="str">
        <f>IF(I1573&lt;&gt;"",IF(SUMIF(Planes!BA:BA,'Control de pagos'!A1573,Planes!BC:BC)=0,"",SUMIF(Planes!BA:BA,'Control de pagos'!A1573,Planes!BC:BC)),"")</f>
        <v/>
      </c>
      <c r="N1573" s="63">
        <f t="shared" si="77"/>
        <v>45595.44</v>
      </c>
    </row>
    <row r="1574" spans="1:14" ht="15.75" thickBot="1">
      <c r="A1574" s="11" t="str">
        <f t="shared" si="75"/>
        <v>P633396 14</v>
      </c>
      <c r="B1574" s="3" t="s">
        <v>265</v>
      </c>
      <c r="C1574" s="205"/>
      <c r="D1574" s="207"/>
      <c r="E1574" s="134">
        <v>31460.85</v>
      </c>
      <c r="F1574" s="106">
        <v>860.46</v>
      </c>
      <c r="G1574" s="134">
        <v>77916.75</v>
      </c>
      <c r="H1574" s="136">
        <v>45072</v>
      </c>
      <c r="J1574" s="32" t="str">
        <f t="shared" si="76"/>
        <v/>
      </c>
      <c r="L1574" s="11" t="str">
        <f>IF(I1574&lt;&gt;"",IF(SUMIF(Planes!BA:BA,'Control de pagos'!A1574,Planes!BC:BC)=0,"",SUMIF(Planes!BA:BA,'Control de pagos'!A1574,Planes!BC:BC)),"")</f>
        <v/>
      </c>
      <c r="N1574" s="63">
        <f t="shared" si="77"/>
        <v>45595.44</v>
      </c>
    </row>
    <row r="1575" spans="1:14" ht="15.75" thickBot="1">
      <c r="A1575" s="11" t="str">
        <f t="shared" si="75"/>
        <v>P633396 15</v>
      </c>
      <c r="B1575" s="3" t="s">
        <v>265</v>
      </c>
      <c r="C1575" s="204">
        <v>15</v>
      </c>
      <c r="D1575" s="206">
        <v>45595.44</v>
      </c>
      <c r="E1575" s="134">
        <v>30092.99</v>
      </c>
      <c r="F1575" s="106" t="s">
        <v>100</v>
      </c>
      <c r="G1575" s="134">
        <v>75688.429999999993</v>
      </c>
      <c r="H1575" s="136">
        <v>45093</v>
      </c>
      <c r="J1575" s="32" t="str">
        <f t="shared" si="76"/>
        <v/>
      </c>
      <c r="L1575" s="11" t="str">
        <f>IF(I1575&lt;&gt;"",IF(SUMIF(Planes!BA:BA,'Control de pagos'!A1575,Planes!BC:BC)=0,"",SUMIF(Planes!BA:BA,'Control de pagos'!A1575,Planes!BC:BC)),"")</f>
        <v/>
      </c>
      <c r="N1575" s="63">
        <f t="shared" si="77"/>
        <v>45595.44</v>
      </c>
    </row>
    <row r="1576" spans="1:14" ht="15.75" thickBot="1">
      <c r="A1576" s="11" t="str">
        <f t="shared" si="75"/>
        <v>P633396 15</v>
      </c>
      <c r="B1576" s="3" t="s">
        <v>265</v>
      </c>
      <c r="C1576" s="205"/>
      <c r="D1576" s="207"/>
      <c r="E1576" s="134">
        <v>30092.99</v>
      </c>
      <c r="F1576" s="106">
        <v>845.19</v>
      </c>
      <c r="G1576" s="134">
        <v>76533.62</v>
      </c>
      <c r="H1576" s="136">
        <v>45103</v>
      </c>
      <c r="J1576" s="32" t="str">
        <f t="shared" si="76"/>
        <v/>
      </c>
      <c r="L1576" s="11" t="str">
        <f>IF(I1576&lt;&gt;"",IF(SUMIF(Planes!BA:BA,'Control de pagos'!A1576,Planes!BC:BC)=0,"",SUMIF(Planes!BA:BA,'Control de pagos'!A1576,Planes!BC:BC)),"")</f>
        <v/>
      </c>
      <c r="N1576" s="63">
        <f t="shared" si="77"/>
        <v>45595.44</v>
      </c>
    </row>
    <row r="1577" spans="1:14" ht="15.75" thickBot="1">
      <c r="A1577" s="11" t="str">
        <f t="shared" si="75"/>
        <v>P633396 16</v>
      </c>
      <c r="B1577" s="3" t="s">
        <v>265</v>
      </c>
      <c r="C1577" s="204">
        <v>16</v>
      </c>
      <c r="D1577" s="206">
        <v>45595.44</v>
      </c>
      <c r="E1577" s="134">
        <v>28725.119999999999</v>
      </c>
      <c r="F1577" s="106" t="s">
        <v>100</v>
      </c>
      <c r="G1577" s="134">
        <v>74320.56</v>
      </c>
      <c r="H1577" s="136">
        <v>45123</v>
      </c>
      <c r="J1577" s="32" t="str">
        <f t="shared" si="76"/>
        <v/>
      </c>
      <c r="L1577" s="11" t="str">
        <f>IF(I1577&lt;&gt;"",IF(SUMIF(Planes!BA:BA,'Control de pagos'!A1577,Planes!BC:BC)=0,"",SUMIF(Planes!BA:BA,'Control de pagos'!A1577,Planes!BC:BC)),"")</f>
        <v/>
      </c>
      <c r="N1577" s="63">
        <f t="shared" si="77"/>
        <v>45595.44</v>
      </c>
    </row>
    <row r="1578" spans="1:14" ht="15.75" thickBot="1">
      <c r="A1578" s="11" t="str">
        <f t="shared" ref="A1578:A1641" si="78">B1578&amp;" "&amp;IF(C1578="",C1577,C1578)</f>
        <v>P633396 16</v>
      </c>
      <c r="B1578" s="3" t="s">
        <v>265</v>
      </c>
      <c r="C1578" s="205"/>
      <c r="D1578" s="207"/>
      <c r="E1578" s="134">
        <v>28725.119999999999</v>
      </c>
      <c r="F1578" s="106">
        <v>829.91</v>
      </c>
      <c r="G1578" s="134">
        <v>75150.47</v>
      </c>
      <c r="H1578" s="136">
        <v>45133</v>
      </c>
      <c r="J1578" s="32" t="str">
        <f t="shared" si="76"/>
        <v/>
      </c>
      <c r="L1578" s="11" t="str">
        <f>IF(I1578&lt;&gt;"",IF(SUMIF(Planes!BA:BA,'Control de pagos'!A1578,Planes!BC:BC)=0,"",SUMIF(Planes!BA:BA,'Control de pagos'!A1578,Planes!BC:BC)),"")</f>
        <v/>
      </c>
      <c r="N1578" s="63">
        <f t="shared" si="77"/>
        <v>45595.44</v>
      </c>
    </row>
    <row r="1579" spans="1:14" ht="15.75" thickBot="1">
      <c r="A1579" s="11" t="str">
        <f t="shared" si="78"/>
        <v>P633396 17</v>
      </c>
      <c r="B1579" s="3" t="s">
        <v>265</v>
      </c>
      <c r="C1579" s="204">
        <v>17</v>
      </c>
      <c r="D1579" s="206">
        <v>45595.44</v>
      </c>
      <c r="E1579" s="134">
        <v>27357.26</v>
      </c>
      <c r="F1579" s="106" t="s">
        <v>100</v>
      </c>
      <c r="G1579" s="134">
        <v>72952.7</v>
      </c>
      <c r="H1579" s="136">
        <v>45154</v>
      </c>
      <c r="J1579" s="32" t="str">
        <f t="shared" si="76"/>
        <v/>
      </c>
      <c r="L1579" s="11" t="str">
        <f>IF(I1579&lt;&gt;"",IF(SUMIF(Planes!BA:BA,'Control de pagos'!A1579,Planes!BC:BC)=0,"",SUMIF(Planes!BA:BA,'Control de pagos'!A1579,Planes!BC:BC)),"")</f>
        <v/>
      </c>
      <c r="N1579" s="63">
        <f t="shared" si="77"/>
        <v>45595.44</v>
      </c>
    </row>
    <row r="1580" spans="1:14" ht="15.75" thickBot="1">
      <c r="A1580" s="11" t="str">
        <f t="shared" si="78"/>
        <v>P633396 17</v>
      </c>
      <c r="B1580" s="3" t="s">
        <v>265</v>
      </c>
      <c r="C1580" s="205"/>
      <c r="D1580" s="207"/>
      <c r="E1580" s="134">
        <v>27357.26</v>
      </c>
      <c r="F1580" s="106">
        <v>814.64</v>
      </c>
      <c r="G1580" s="134">
        <v>73767.34</v>
      </c>
      <c r="H1580" s="136">
        <v>45164</v>
      </c>
      <c r="J1580" s="32" t="str">
        <f t="shared" si="76"/>
        <v/>
      </c>
      <c r="L1580" s="11" t="str">
        <f>IF(I1580&lt;&gt;"",IF(SUMIF(Planes!BA:BA,'Control de pagos'!A1580,Planes!BC:BC)=0,"",SUMIF(Planes!BA:BA,'Control de pagos'!A1580,Planes!BC:BC)),"")</f>
        <v/>
      </c>
      <c r="N1580" s="63">
        <f t="shared" si="77"/>
        <v>45595.44</v>
      </c>
    </row>
    <row r="1581" spans="1:14" ht="15.75" thickBot="1">
      <c r="A1581" s="11" t="str">
        <f t="shared" si="78"/>
        <v>P633396 18</v>
      </c>
      <c r="B1581" s="3" t="s">
        <v>265</v>
      </c>
      <c r="C1581" s="204">
        <v>18</v>
      </c>
      <c r="D1581" s="206">
        <v>45595.44</v>
      </c>
      <c r="E1581" s="134">
        <v>25989.4</v>
      </c>
      <c r="F1581" s="106" t="s">
        <v>100</v>
      </c>
      <c r="G1581" s="134">
        <v>71584.84</v>
      </c>
      <c r="H1581" s="136">
        <v>45185</v>
      </c>
      <c r="J1581" s="32" t="str">
        <f t="shared" si="76"/>
        <v/>
      </c>
      <c r="L1581" s="11" t="str">
        <f>IF(I1581&lt;&gt;"",IF(SUMIF(Planes!BA:BA,'Control de pagos'!A1581,Planes!BC:BC)=0,"",SUMIF(Planes!BA:BA,'Control de pagos'!A1581,Planes!BC:BC)),"")</f>
        <v/>
      </c>
      <c r="N1581" s="63">
        <f t="shared" si="77"/>
        <v>45595.44</v>
      </c>
    </row>
    <row r="1582" spans="1:14" ht="15.75" thickBot="1">
      <c r="A1582" s="11" t="str">
        <f t="shared" si="78"/>
        <v>P633396 18</v>
      </c>
      <c r="B1582" s="3" t="s">
        <v>265</v>
      </c>
      <c r="C1582" s="205"/>
      <c r="D1582" s="207"/>
      <c r="E1582" s="134">
        <v>25989.4</v>
      </c>
      <c r="F1582" s="106">
        <v>799.36</v>
      </c>
      <c r="G1582" s="134">
        <v>72384.2</v>
      </c>
      <c r="H1582" s="136">
        <v>45195</v>
      </c>
      <c r="J1582" s="32" t="str">
        <f t="shared" si="76"/>
        <v/>
      </c>
      <c r="L1582" s="11" t="str">
        <f>IF(I1582&lt;&gt;"",IF(SUMIF(Planes!BA:BA,'Control de pagos'!A1582,Planes!BC:BC)=0,"",SUMIF(Planes!BA:BA,'Control de pagos'!A1582,Planes!BC:BC)),"")</f>
        <v/>
      </c>
      <c r="N1582" s="63">
        <f t="shared" si="77"/>
        <v>45595.44</v>
      </c>
    </row>
    <row r="1583" spans="1:14" ht="15.75" thickBot="1">
      <c r="A1583" s="11" t="str">
        <f t="shared" si="78"/>
        <v>P633396 19</v>
      </c>
      <c r="B1583" s="3" t="s">
        <v>265</v>
      </c>
      <c r="C1583" s="204">
        <v>19</v>
      </c>
      <c r="D1583" s="206">
        <v>45595.44</v>
      </c>
      <c r="E1583" s="134">
        <v>24621.54</v>
      </c>
      <c r="F1583" s="106" t="s">
        <v>100</v>
      </c>
      <c r="G1583" s="134">
        <v>70216.98</v>
      </c>
      <c r="H1583" s="136">
        <v>45215</v>
      </c>
      <c r="J1583" s="32" t="str">
        <f t="shared" si="76"/>
        <v/>
      </c>
      <c r="L1583" s="11" t="str">
        <f>IF(I1583&lt;&gt;"",IF(SUMIF(Planes!BA:BA,'Control de pagos'!A1583,Planes!BC:BC)=0,"",SUMIF(Planes!BA:BA,'Control de pagos'!A1583,Planes!BC:BC)),"")</f>
        <v/>
      </c>
      <c r="N1583" s="63">
        <f t="shared" si="77"/>
        <v>45595.44</v>
      </c>
    </row>
    <row r="1584" spans="1:14" ht="15.75" thickBot="1">
      <c r="A1584" s="11" t="str">
        <f t="shared" si="78"/>
        <v>P633396 19</v>
      </c>
      <c r="B1584" s="3" t="s">
        <v>265</v>
      </c>
      <c r="C1584" s="205"/>
      <c r="D1584" s="207"/>
      <c r="E1584" s="134">
        <v>24621.54</v>
      </c>
      <c r="F1584" s="106">
        <v>784.09</v>
      </c>
      <c r="G1584" s="134">
        <v>71001.070000000007</v>
      </c>
      <c r="H1584" s="136">
        <v>45225</v>
      </c>
      <c r="J1584" s="32" t="str">
        <f t="shared" si="76"/>
        <v/>
      </c>
      <c r="L1584" s="11" t="str">
        <f>IF(I1584&lt;&gt;"",IF(SUMIF(Planes!BA:BA,'Control de pagos'!A1584,Planes!BC:BC)=0,"",SUMIF(Planes!BA:BA,'Control de pagos'!A1584,Planes!BC:BC)),"")</f>
        <v/>
      </c>
      <c r="N1584" s="63">
        <f t="shared" si="77"/>
        <v>45595.44</v>
      </c>
    </row>
    <row r="1585" spans="1:14" ht="15.75" thickBot="1">
      <c r="A1585" s="11" t="str">
        <f t="shared" si="78"/>
        <v>P633396 20</v>
      </c>
      <c r="B1585" s="3" t="s">
        <v>265</v>
      </c>
      <c r="C1585" s="204">
        <v>20</v>
      </c>
      <c r="D1585" s="206">
        <v>45595.44</v>
      </c>
      <c r="E1585" s="134">
        <v>23253.67</v>
      </c>
      <c r="F1585" s="106" t="s">
        <v>100</v>
      </c>
      <c r="G1585" s="134">
        <v>68849.11</v>
      </c>
      <c r="H1585" s="136">
        <v>45246</v>
      </c>
      <c r="J1585" s="32" t="str">
        <f t="shared" si="76"/>
        <v/>
      </c>
      <c r="L1585" s="11" t="str">
        <f>IF(I1585&lt;&gt;"",IF(SUMIF(Planes!BA:BA,'Control de pagos'!A1585,Planes!BC:BC)=0,"",SUMIF(Planes!BA:BA,'Control de pagos'!A1585,Planes!BC:BC)),"")</f>
        <v/>
      </c>
      <c r="N1585" s="63">
        <f t="shared" si="77"/>
        <v>45595.44</v>
      </c>
    </row>
    <row r="1586" spans="1:14" ht="15.75" thickBot="1">
      <c r="A1586" s="11" t="str">
        <f t="shared" si="78"/>
        <v>P633396 20</v>
      </c>
      <c r="B1586" s="3" t="s">
        <v>265</v>
      </c>
      <c r="C1586" s="205"/>
      <c r="D1586" s="207"/>
      <c r="E1586" s="134">
        <v>23253.67</v>
      </c>
      <c r="F1586" s="106">
        <v>768.82</v>
      </c>
      <c r="G1586" s="134">
        <v>69617.929999999993</v>
      </c>
      <c r="H1586" s="136">
        <v>45256</v>
      </c>
      <c r="J1586" s="32" t="str">
        <f t="shared" si="76"/>
        <v/>
      </c>
      <c r="L1586" s="11" t="str">
        <f>IF(I1586&lt;&gt;"",IF(SUMIF(Planes!BA:BA,'Control de pagos'!A1586,Planes!BC:BC)=0,"",SUMIF(Planes!BA:BA,'Control de pagos'!A1586,Planes!BC:BC)),"")</f>
        <v/>
      </c>
      <c r="N1586" s="63">
        <f t="shared" si="77"/>
        <v>45595.44</v>
      </c>
    </row>
    <row r="1587" spans="1:14" ht="15.75" thickBot="1">
      <c r="A1587" s="11" t="str">
        <f t="shared" si="78"/>
        <v>P633396 21</v>
      </c>
      <c r="B1587" s="3" t="s">
        <v>265</v>
      </c>
      <c r="C1587" s="204">
        <v>21</v>
      </c>
      <c r="D1587" s="206">
        <v>45595.44</v>
      </c>
      <c r="E1587" s="134">
        <v>21885.81</v>
      </c>
      <c r="F1587" s="106" t="s">
        <v>100</v>
      </c>
      <c r="G1587" s="134">
        <v>67481.25</v>
      </c>
      <c r="H1587" s="136">
        <v>45276</v>
      </c>
      <c r="J1587" s="32" t="str">
        <f t="shared" si="76"/>
        <v/>
      </c>
      <c r="L1587" s="11" t="str">
        <f>IF(I1587&lt;&gt;"",IF(SUMIF(Planes!BA:BA,'Control de pagos'!A1587,Planes!BC:BC)=0,"",SUMIF(Planes!BA:BA,'Control de pagos'!A1587,Planes!BC:BC)),"")</f>
        <v/>
      </c>
      <c r="N1587" s="63">
        <f t="shared" si="77"/>
        <v>45595.44</v>
      </c>
    </row>
    <row r="1588" spans="1:14" ht="15.75" thickBot="1">
      <c r="A1588" s="11" t="str">
        <f t="shared" si="78"/>
        <v>P633396 21</v>
      </c>
      <c r="B1588" s="3" t="s">
        <v>265</v>
      </c>
      <c r="C1588" s="205"/>
      <c r="D1588" s="207"/>
      <c r="E1588" s="134">
        <v>21885.81</v>
      </c>
      <c r="F1588" s="106">
        <v>753.54</v>
      </c>
      <c r="G1588" s="134">
        <v>68234.789999999994</v>
      </c>
      <c r="H1588" s="136">
        <v>45286</v>
      </c>
      <c r="J1588" s="32" t="str">
        <f t="shared" si="76"/>
        <v/>
      </c>
      <c r="L1588" s="11" t="str">
        <f>IF(I1588&lt;&gt;"",IF(SUMIF(Planes!BA:BA,'Control de pagos'!A1588,Planes!BC:BC)=0,"",SUMIF(Planes!BA:BA,'Control de pagos'!A1588,Planes!BC:BC)),"")</f>
        <v/>
      </c>
      <c r="N1588" s="63">
        <f t="shared" si="77"/>
        <v>45595.44</v>
      </c>
    </row>
    <row r="1589" spans="1:14" ht="15.75" thickBot="1">
      <c r="A1589" s="11" t="str">
        <f t="shared" si="78"/>
        <v>P633396 22</v>
      </c>
      <c r="B1589" s="3" t="s">
        <v>265</v>
      </c>
      <c r="C1589" s="204">
        <v>22</v>
      </c>
      <c r="D1589" s="206">
        <v>45595.44</v>
      </c>
      <c r="E1589" s="134">
        <v>20517.95</v>
      </c>
      <c r="F1589" s="106" t="s">
        <v>100</v>
      </c>
      <c r="G1589" s="134">
        <v>66113.39</v>
      </c>
      <c r="H1589" s="136">
        <v>45307</v>
      </c>
      <c r="J1589" s="32" t="str">
        <f t="shared" si="76"/>
        <v/>
      </c>
      <c r="L1589" s="11" t="str">
        <f>IF(I1589&lt;&gt;"",IF(SUMIF(Planes!BA:BA,'Control de pagos'!A1589,Planes!BC:BC)=0,"",SUMIF(Planes!BA:BA,'Control de pagos'!A1589,Planes!BC:BC)),"")</f>
        <v/>
      </c>
      <c r="N1589" s="63">
        <f t="shared" si="77"/>
        <v>45595.44</v>
      </c>
    </row>
    <row r="1590" spans="1:14" ht="15.75" thickBot="1">
      <c r="A1590" s="11" t="str">
        <f t="shared" si="78"/>
        <v>P633396 22</v>
      </c>
      <c r="B1590" s="3" t="s">
        <v>265</v>
      </c>
      <c r="C1590" s="205"/>
      <c r="D1590" s="207"/>
      <c r="E1590" s="134">
        <v>20517.95</v>
      </c>
      <c r="F1590" s="106">
        <v>738.27</v>
      </c>
      <c r="G1590" s="134">
        <v>66851.66</v>
      </c>
      <c r="H1590" s="136">
        <v>45317</v>
      </c>
      <c r="J1590" s="32" t="str">
        <f t="shared" si="76"/>
        <v/>
      </c>
      <c r="L1590" s="11" t="str">
        <f>IF(I1590&lt;&gt;"",IF(SUMIF(Planes!BA:BA,'Control de pagos'!A1590,Planes!BC:BC)=0,"",SUMIF(Planes!BA:BA,'Control de pagos'!A1590,Planes!BC:BC)),"")</f>
        <v/>
      </c>
      <c r="N1590" s="63">
        <f t="shared" si="77"/>
        <v>45595.44</v>
      </c>
    </row>
    <row r="1591" spans="1:14" ht="15.75" thickBot="1">
      <c r="A1591" s="11" t="str">
        <f t="shared" si="78"/>
        <v>P633396 23</v>
      </c>
      <c r="B1591" s="3" t="s">
        <v>265</v>
      </c>
      <c r="C1591" s="204">
        <v>23</v>
      </c>
      <c r="D1591" s="206">
        <v>45595.44</v>
      </c>
      <c r="E1591" s="134">
        <v>19150.080000000002</v>
      </c>
      <c r="F1591" s="106" t="s">
        <v>100</v>
      </c>
      <c r="G1591" s="134">
        <v>64745.52</v>
      </c>
      <c r="H1591" s="136">
        <v>45338</v>
      </c>
      <c r="J1591" s="32" t="str">
        <f t="shared" si="76"/>
        <v/>
      </c>
      <c r="L1591" s="11" t="str">
        <f>IF(I1591&lt;&gt;"",IF(SUMIF(Planes!BA:BA,'Control de pagos'!A1591,Planes!BC:BC)=0,"",SUMIF(Planes!BA:BA,'Control de pagos'!A1591,Planes!BC:BC)),"")</f>
        <v/>
      </c>
      <c r="N1591" s="63">
        <f t="shared" si="77"/>
        <v>45595.44</v>
      </c>
    </row>
    <row r="1592" spans="1:14" ht="15.75" thickBot="1">
      <c r="A1592" s="11" t="str">
        <f t="shared" si="78"/>
        <v>P633396 23</v>
      </c>
      <c r="B1592" s="3" t="s">
        <v>265</v>
      </c>
      <c r="C1592" s="205"/>
      <c r="D1592" s="207"/>
      <c r="E1592" s="134">
        <v>19150.080000000002</v>
      </c>
      <c r="F1592" s="106">
        <v>722.99</v>
      </c>
      <c r="G1592" s="134">
        <v>65468.51</v>
      </c>
      <c r="H1592" s="136">
        <v>45348</v>
      </c>
      <c r="J1592" s="32" t="str">
        <f t="shared" si="76"/>
        <v/>
      </c>
      <c r="L1592" s="11" t="str">
        <f>IF(I1592&lt;&gt;"",IF(SUMIF(Planes!BA:BA,'Control de pagos'!A1592,Planes!BC:BC)=0,"",SUMIF(Planes!BA:BA,'Control de pagos'!A1592,Planes!BC:BC)),"")</f>
        <v/>
      </c>
      <c r="N1592" s="63">
        <f t="shared" si="77"/>
        <v>45595.44</v>
      </c>
    </row>
    <row r="1593" spans="1:14" ht="15.75" thickBot="1">
      <c r="A1593" s="11" t="str">
        <f t="shared" si="78"/>
        <v>P633396 24</v>
      </c>
      <c r="B1593" s="3" t="s">
        <v>265</v>
      </c>
      <c r="C1593" s="204">
        <v>24</v>
      </c>
      <c r="D1593" s="206">
        <v>45595.44</v>
      </c>
      <c r="E1593" s="134">
        <v>17782.22</v>
      </c>
      <c r="F1593" s="106" t="s">
        <v>100</v>
      </c>
      <c r="G1593" s="134">
        <v>63377.66</v>
      </c>
      <c r="H1593" s="136">
        <v>45367</v>
      </c>
      <c r="J1593" s="32" t="str">
        <f t="shared" si="76"/>
        <v/>
      </c>
      <c r="L1593" s="11" t="str">
        <f>IF(I1593&lt;&gt;"",IF(SUMIF(Planes!BA:BA,'Control de pagos'!A1593,Planes!BC:BC)=0,"",SUMIF(Planes!BA:BA,'Control de pagos'!A1593,Planes!BC:BC)),"")</f>
        <v/>
      </c>
      <c r="N1593" s="63">
        <f t="shared" si="77"/>
        <v>45595.44</v>
      </c>
    </row>
    <row r="1594" spans="1:14" ht="15.75" thickBot="1">
      <c r="A1594" s="11" t="str">
        <f t="shared" si="78"/>
        <v>P633396 24</v>
      </c>
      <c r="B1594" s="3" t="s">
        <v>265</v>
      </c>
      <c r="C1594" s="205"/>
      <c r="D1594" s="207"/>
      <c r="E1594" s="134">
        <v>17782.22</v>
      </c>
      <c r="F1594" s="106">
        <v>707.72</v>
      </c>
      <c r="G1594" s="134">
        <v>64085.38</v>
      </c>
      <c r="H1594" s="136">
        <v>45377</v>
      </c>
      <c r="J1594" s="32" t="str">
        <f t="shared" si="76"/>
        <v/>
      </c>
      <c r="L1594" s="11" t="str">
        <f>IF(I1594&lt;&gt;"",IF(SUMIF(Planes!BA:BA,'Control de pagos'!A1594,Planes!BC:BC)=0,"",SUMIF(Planes!BA:BA,'Control de pagos'!A1594,Planes!BC:BC)),"")</f>
        <v/>
      </c>
      <c r="N1594" s="63">
        <f t="shared" si="77"/>
        <v>45595.44</v>
      </c>
    </row>
    <row r="1595" spans="1:14" ht="15.75" thickBot="1">
      <c r="A1595" s="11" t="str">
        <f t="shared" si="78"/>
        <v>P633396 25</v>
      </c>
      <c r="B1595" s="3" t="s">
        <v>265</v>
      </c>
      <c r="C1595" s="204">
        <v>25</v>
      </c>
      <c r="D1595" s="206">
        <v>45595.44</v>
      </c>
      <c r="E1595" s="134">
        <v>16414.36</v>
      </c>
      <c r="F1595" s="106" t="s">
        <v>100</v>
      </c>
      <c r="G1595" s="134">
        <v>62009.8</v>
      </c>
      <c r="H1595" s="136">
        <v>45398</v>
      </c>
      <c r="J1595" s="32" t="str">
        <f t="shared" si="76"/>
        <v/>
      </c>
      <c r="L1595" s="11" t="str">
        <f>IF(I1595&lt;&gt;"",IF(SUMIF(Planes!BA:BA,'Control de pagos'!A1595,Planes!BC:BC)=0,"",SUMIF(Planes!BA:BA,'Control de pagos'!A1595,Planes!BC:BC)),"")</f>
        <v/>
      </c>
      <c r="N1595" s="63">
        <f t="shared" si="77"/>
        <v>45595.44</v>
      </c>
    </row>
    <row r="1596" spans="1:14" ht="15.75" thickBot="1">
      <c r="A1596" s="11" t="str">
        <f t="shared" si="78"/>
        <v>P633396 25</v>
      </c>
      <c r="B1596" s="3" t="s">
        <v>265</v>
      </c>
      <c r="C1596" s="205"/>
      <c r="D1596" s="207"/>
      <c r="E1596" s="134">
        <v>16414.36</v>
      </c>
      <c r="F1596" s="106">
        <v>692.44</v>
      </c>
      <c r="G1596" s="134">
        <v>62702.239999999998</v>
      </c>
      <c r="H1596" s="136">
        <v>45408</v>
      </c>
      <c r="J1596" s="32" t="str">
        <f t="shared" si="76"/>
        <v/>
      </c>
      <c r="L1596" s="11" t="str">
        <f>IF(I1596&lt;&gt;"",IF(SUMIF(Planes!BA:BA,'Control de pagos'!A1596,Planes!BC:BC)=0,"",SUMIF(Planes!BA:BA,'Control de pagos'!A1596,Planes!BC:BC)),"")</f>
        <v/>
      </c>
      <c r="N1596" s="63">
        <f t="shared" si="77"/>
        <v>45595.44</v>
      </c>
    </row>
    <row r="1597" spans="1:14" ht="15.75" thickBot="1">
      <c r="A1597" s="11" t="str">
        <f t="shared" si="78"/>
        <v>P633396 26</v>
      </c>
      <c r="B1597" s="3" t="s">
        <v>265</v>
      </c>
      <c r="C1597" s="204">
        <v>26</v>
      </c>
      <c r="D1597" s="206">
        <v>45595.44</v>
      </c>
      <c r="E1597" s="134">
        <v>15046.49</v>
      </c>
      <c r="F1597" s="106" t="s">
        <v>100</v>
      </c>
      <c r="G1597" s="134">
        <v>60641.93</v>
      </c>
      <c r="H1597" s="136">
        <v>45428</v>
      </c>
      <c r="J1597" s="32" t="str">
        <f t="shared" si="76"/>
        <v/>
      </c>
      <c r="L1597" s="11" t="str">
        <f>IF(I1597&lt;&gt;"",IF(SUMIF(Planes!BA:BA,'Control de pagos'!A1597,Planes!BC:BC)=0,"",SUMIF(Planes!BA:BA,'Control de pagos'!A1597,Planes!BC:BC)),"")</f>
        <v/>
      </c>
      <c r="N1597" s="63">
        <f t="shared" si="77"/>
        <v>45595.44</v>
      </c>
    </row>
    <row r="1598" spans="1:14" ht="15.75" thickBot="1">
      <c r="A1598" s="11" t="str">
        <f t="shared" si="78"/>
        <v>P633396 26</v>
      </c>
      <c r="B1598" s="3" t="s">
        <v>265</v>
      </c>
      <c r="C1598" s="205"/>
      <c r="D1598" s="207"/>
      <c r="E1598" s="134">
        <v>15046.49</v>
      </c>
      <c r="F1598" s="106">
        <v>677.17</v>
      </c>
      <c r="G1598" s="134">
        <v>61319.1</v>
      </c>
      <c r="H1598" s="136">
        <v>45438</v>
      </c>
      <c r="J1598" s="32" t="str">
        <f t="shared" si="76"/>
        <v/>
      </c>
      <c r="L1598" s="11" t="str">
        <f>IF(I1598&lt;&gt;"",IF(SUMIF(Planes!BA:BA,'Control de pagos'!A1598,Planes!BC:BC)=0,"",SUMIF(Planes!BA:BA,'Control de pagos'!A1598,Planes!BC:BC)),"")</f>
        <v/>
      </c>
      <c r="N1598" s="63">
        <f t="shared" si="77"/>
        <v>45595.44</v>
      </c>
    </row>
    <row r="1599" spans="1:14" ht="15.75" thickBot="1">
      <c r="A1599" s="11" t="str">
        <f t="shared" si="78"/>
        <v>P633396 27</v>
      </c>
      <c r="B1599" s="3" t="s">
        <v>265</v>
      </c>
      <c r="C1599" s="204">
        <v>27</v>
      </c>
      <c r="D1599" s="206">
        <v>45595.44</v>
      </c>
      <c r="E1599" s="134">
        <v>13678.63</v>
      </c>
      <c r="F1599" s="106" t="s">
        <v>100</v>
      </c>
      <c r="G1599" s="134">
        <v>59274.07</v>
      </c>
      <c r="H1599" s="136">
        <v>45459</v>
      </c>
      <c r="J1599" s="32" t="str">
        <f t="shared" si="76"/>
        <v/>
      </c>
      <c r="L1599" s="11" t="str">
        <f>IF(I1599&lt;&gt;"",IF(SUMIF(Planes!BA:BA,'Control de pagos'!A1599,Planes!BC:BC)=0,"",SUMIF(Planes!BA:BA,'Control de pagos'!A1599,Planes!BC:BC)),"")</f>
        <v/>
      </c>
      <c r="N1599" s="63">
        <f t="shared" si="77"/>
        <v>45595.44</v>
      </c>
    </row>
    <row r="1600" spans="1:14" ht="15.75" thickBot="1">
      <c r="A1600" s="11" t="str">
        <f t="shared" si="78"/>
        <v>P633396 27</v>
      </c>
      <c r="B1600" s="3" t="s">
        <v>265</v>
      </c>
      <c r="C1600" s="205"/>
      <c r="D1600" s="207"/>
      <c r="E1600" s="134">
        <v>13678.63</v>
      </c>
      <c r="F1600" s="106">
        <v>661.89</v>
      </c>
      <c r="G1600" s="134">
        <v>59935.96</v>
      </c>
      <c r="H1600" s="136">
        <v>45469</v>
      </c>
      <c r="J1600" s="32" t="str">
        <f t="shared" si="76"/>
        <v/>
      </c>
      <c r="L1600" s="11" t="str">
        <f>IF(I1600&lt;&gt;"",IF(SUMIF(Planes!BA:BA,'Control de pagos'!A1600,Planes!BC:BC)=0,"",SUMIF(Planes!BA:BA,'Control de pagos'!A1600,Planes!BC:BC)),"")</f>
        <v/>
      </c>
      <c r="N1600" s="63">
        <f t="shared" si="77"/>
        <v>45595.44</v>
      </c>
    </row>
    <row r="1601" spans="1:14" ht="15.75" thickBot="1">
      <c r="A1601" s="11" t="str">
        <f t="shared" si="78"/>
        <v>P633396 28</v>
      </c>
      <c r="B1601" s="3" t="s">
        <v>265</v>
      </c>
      <c r="C1601" s="204">
        <v>28</v>
      </c>
      <c r="D1601" s="206">
        <v>45595.44</v>
      </c>
      <c r="E1601" s="134">
        <v>12310.77</v>
      </c>
      <c r="F1601" s="106" t="s">
        <v>100</v>
      </c>
      <c r="G1601" s="134">
        <v>57906.21</v>
      </c>
      <c r="H1601" s="136">
        <v>45489</v>
      </c>
      <c r="J1601" s="32" t="str">
        <f t="shared" ref="J1601:J1664" si="79">IF(I1601&lt;&gt;"",I1601-DAY(I1601)+1,IF(A1600=A1601,IF(I1600&lt;&gt;"","-",""),IF(A1601=A1602,IF(I1602&lt;&gt;"","-",""),"")))</f>
        <v/>
      </c>
      <c r="L1601" s="11" t="str">
        <f>IF(I1601&lt;&gt;"",IF(SUMIF(Planes!BA:BA,'Control de pagos'!A1601,Planes!BC:BC)=0,"",SUMIF(Planes!BA:BA,'Control de pagos'!A1601,Planes!BC:BC)),"")</f>
        <v/>
      </c>
      <c r="N1601" s="63">
        <f t="shared" si="77"/>
        <v>45595.44</v>
      </c>
    </row>
    <row r="1602" spans="1:14" ht="15.75" thickBot="1">
      <c r="A1602" s="11" t="str">
        <f t="shared" si="78"/>
        <v>P633396 28</v>
      </c>
      <c r="B1602" s="3" t="s">
        <v>265</v>
      </c>
      <c r="C1602" s="205"/>
      <c r="D1602" s="207"/>
      <c r="E1602" s="134">
        <v>12310.77</v>
      </c>
      <c r="F1602" s="106">
        <v>646.62</v>
      </c>
      <c r="G1602" s="134">
        <v>58552.83</v>
      </c>
      <c r="H1602" s="136">
        <v>45499</v>
      </c>
      <c r="J1602" s="32" t="str">
        <f t="shared" si="79"/>
        <v/>
      </c>
      <c r="L1602" s="11" t="str">
        <f>IF(I1602&lt;&gt;"",IF(SUMIF(Planes!BA:BA,'Control de pagos'!A1602,Planes!BC:BC)=0,"",SUMIF(Planes!BA:BA,'Control de pagos'!A1602,Planes!BC:BC)),"")</f>
        <v/>
      </c>
      <c r="N1602" s="63">
        <f t="shared" si="77"/>
        <v>45595.44</v>
      </c>
    </row>
    <row r="1603" spans="1:14" ht="15.75" thickBot="1">
      <c r="A1603" s="11" t="str">
        <f t="shared" si="78"/>
        <v>P633396 29</v>
      </c>
      <c r="B1603" s="3" t="s">
        <v>265</v>
      </c>
      <c r="C1603" s="204">
        <v>29</v>
      </c>
      <c r="D1603" s="206">
        <v>45595.44</v>
      </c>
      <c r="E1603" s="134">
        <v>10942.9</v>
      </c>
      <c r="F1603" s="106" t="s">
        <v>100</v>
      </c>
      <c r="G1603" s="134">
        <v>56538.34</v>
      </c>
      <c r="H1603" s="136">
        <v>45520</v>
      </c>
      <c r="J1603" s="32" t="str">
        <f t="shared" si="79"/>
        <v/>
      </c>
      <c r="L1603" s="11" t="str">
        <f>IF(I1603&lt;&gt;"",IF(SUMIF(Planes!BA:BA,'Control de pagos'!A1603,Planes!BC:BC)=0,"",SUMIF(Planes!BA:BA,'Control de pagos'!A1603,Planes!BC:BC)),"")</f>
        <v/>
      </c>
      <c r="N1603" s="63">
        <f t="shared" si="77"/>
        <v>45595.44</v>
      </c>
    </row>
    <row r="1604" spans="1:14" ht="15.75" thickBot="1">
      <c r="A1604" s="11" t="str">
        <f t="shared" si="78"/>
        <v>P633396 29</v>
      </c>
      <c r="B1604" s="3" t="s">
        <v>265</v>
      </c>
      <c r="C1604" s="205"/>
      <c r="D1604" s="207"/>
      <c r="E1604" s="134">
        <v>10942.9</v>
      </c>
      <c r="F1604" s="106">
        <v>631.34</v>
      </c>
      <c r="G1604" s="134">
        <v>57169.68</v>
      </c>
      <c r="H1604" s="136">
        <v>45530</v>
      </c>
      <c r="J1604" s="32" t="str">
        <f t="shared" si="79"/>
        <v/>
      </c>
      <c r="L1604" s="11" t="str">
        <f>IF(I1604&lt;&gt;"",IF(SUMIF(Planes!BA:BA,'Control de pagos'!A1604,Planes!BC:BC)=0,"",SUMIF(Planes!BA:BA,'Control de pagos'!A1604,Planes!BC:BC)),"")</f>
        <v/>
      </c>
      <c r="N1604" s="63">
        <f t="shared" si="77"/>
        <v>45595.44</v>
      </c>
    </row>
    <row r="1605" spans="1:14" ht="15.75" thickBot="1">
      <c r="A1605" s="11" t="str">
        <f t="shared" si="78"/>
        <v>P633396 30</v>
      </c>
      <c r="B1605" s="3" t="s">
        <v>265</v>
      </c>
      <c r="C1605" s="204">
        <v>30</v>
      </c>
      <c r="D1605" s="206">
        <v>45595.44</v>
      </c>
      <c r="E1605" s="134">
        <v>9575.0400000000009</v>
      </c>
      <c r="F1605" s="106" t="s">
        <v>100</v>
      </c>
      <c r="G1605" s="134">
        <v>55170.48</v>
      </c>
      <c r="H1605" s="136">
        <v>45551</v>
      </c>
      <c r="J1605" s="32" t="str">
        <f t="shared" si="79"/>
        <v/>
      </c>
      <c r="L1605" s="11" t="str">
        <f>IF(I1605&lt;&gt;"",IF(SUMIF(Planes!BA:BA,'Control de pagos'!A1605,Planes!BC:BC)=0,"",SUMIF(Planes!BA:BA,'Control de pagos'!A1605,Planes!BC:BC)),"")</f>
        <v/>
      </c>
      <c r="N1605" s="63">
        <f t="shared" si="77"/>
        <v>45595.44</v>
      </c>
    </row>
    <row r="1606" spans="1:14" ht="15.75" thickBot="1">
      <c r="A1606" s="11" t="str">
        <f t="shared" si="78"/>
        <v>P633396 30</v>
      </c>
      <c r="B1606" s="3" t="s">
        <v>265</v>
      </c>
      <c r="C1606" s="205"/>
      <c r="D1606" s="207"/>
      <c r="E1606" s="134">
        <v>9575.0400000000009</v>
      </c>
      <c r="F1606" s="106">
        <v>616.07000000000005</v>
      </c>
      <c r="G1606" s="134">
        <v>55786.55</v>
      </c>
      <c r="H1606" s="136">
        <v>45561</v>
      </c>
      <c r="J1606" s="32" t="str">
        <f t="shared" si="79"/>
        <v/>
      </c>
      <c r="L1606" s="11" t="str">
        <f>IF(I1606&lt;&gt;"",IF(SUMIF(Planes!BA:BA,'Control de pagos'!A1606,Planes!BC:BC)=0,"",SUMIF(Planes!BA:BA,'Control de pagos'!A1606,Planes!BC:BC)),"")</f>
        <v/>
      </c>
      <c r="N1606" s="63">
        <f t="shared" si="77"/>
        <v>45595.44</v>
      </c>
    </row>
    <row r="1607" spans="1:14" ht="15.75" thickBot="1">
      <c r="A1607" s="11" t="str">
        <f t="shared" si="78"/>
        <v>P633396 31</v>
      </c>
      <c r="B1607" s="3" t="s">
        <v>265</v>
      </c>
      <c r="C1607" s="204">
        <v>31</v>
      </c>
      <c r="D1607" s="206">
        <v>45595.44</v>
      </c>
      <c r="E1607" s="134">
        <v>8207.18</v>
      </c>
      <c r="F1607" s="106" t="s">
        <v>100</v>
      </c>
      <c r="G1607" s="134">
        <v>53802.62</v>
      </c>
      <c r="H1607" s="136">
        <v>45581</v>
      </c>
      <c r="J1607" s="32" t="str">
        <f t="shared" si="79"/>
        <v/>
      </c>
      <c r="L1607" s="11" t="str">
        <f>IF(I1607&lt;&gt;"",IF(SUMIF(Planes!BA:BA,'Control de pagos'!A1607,Planes!BC:BC)=0,"",SUMIF(Planes!BA:BA,'Control de pagos'!A1607,Planes!BC:BC)),"")</f>
        <v/>
      </c>
      <c r="N1607" s="63">
        <f t="shared" si="77"/>
        <v>45595.44</v>
      </c>
    </row>
    <row r="1608" spans="1:14" ht="15.75" thickBot="1">
      <c r="A1608" s="11" t="str">
        <f t="shared" si="78"/>
        <v>P633396 31</v>
      </c>
      <c r="B1608" s="3" t="s">
        <v>265</v>
      </c>
      <c r="C1608" s="205"/>
      <c r="D1608" s="207"/>
      <c r="E1608" s="134">
        <v>8207.18</v>
      </c>
      <c r="F1608" s="106">
        <v>600.79999999999995</v>
      </c>
      <c r="G1608" s="134">
        <v>54403.42</v>
      </c>
      <c r="H1608" s="136">
        <v>45591</v>
      </c>
      <c r="J1608" s="32" t="str">
        <f t="shared" si="79"/>
        <v/>
      </c>
      <c r="L1608" s="11" t="str">
        <f>IF(I1608&lt;&gt;"",IF(SUMIF(Planes!BA:BA,'Control de pagos'!A1608,Planes!BC:BC)=0,"",SUMIF(Planes!BA:BA,'Control de pagos'!A1608,Planes!BC:BC)),"")</f>
        <v/>
      </c>
      <c r="N1608" s="63">
        <f t="shared" si="77"/>
        <v>45595.44</v>
      </c>
    </row>
    <row r="1609" spans="1:14" ht="15.75" thickBot="1">
      <c r="A1609" s="11" t="str">
        <f t="shared" si="78"/>
        <v>P633396 32</v>
      </c>
      <c r="B1609" s="3" t="s">
        <v>265</v>
      </c>
      <c r="C1609" s="204">
        <v>32</v>
      </c>
      <c r="D1609" s="206">
        <v>45595.44</v>
      </c>
      <c r="E1609" s="134">
        <v>6839.31</v>
      </c>
      <c r="F1609" s="106" t="s">
        <v>100</v>
      </c>
      <c r="G1609" s="134">
        <v>52434.75</v>
      </c>
      <c r="H1609" s="136">
        <v>45612</v>
      </c>
      <c r="J1609" s="32" t="str">
        <f t="shared" si="79"/>
        <v/>
      </c>
      <c r="L1609" s="11" t="str">
        <f>IF(I1609&lt;&gt;"",IF(SUMIF(Planes!BA:BA,'Control de pagos'!A1609,Planes!BC:BC)=0,"",SUMIF(Planes!BA:BA,'Control de pagos'!A1609,Planes!BC:BC)),"")</f>
        <v/>
      </c>
      <c r="N1609" s="63">
        <f t="shared" si="77"/>
        <v>45595.44</v>
      </c>
    </row>
    <row r="1610" spans="1:14" ht="15.75" thickBot="1">
      <c r="A1610" s="11" t="str">
        <f t="shared" si="78"/>
        <v>P633396 32</v>
      </c>
      <c r="B1610" s="3" t="s">
        <v>265</v>
      </c>
      <c r="C1610" s="205"/>
      <c r="D1610" s="207"/>
      <c r="E1610" s="134">
        <v>6839.31</v>
      </c>
      <c r="F1610" s="106">
        <v>585.52</v>
      </c>
      <c r="G1610" s="134">
        <v>53020.27</v>
      </c>
      <c r="H1610" s="136">
        <v>45622</v>
      </c>
      <c r="J1610" s="32" t="str">
        <f t="shared" si="79"/>
        <v/>
      </c>
      <c r="L1610" s="11" t="str">
        <f>IF(I1610&lt;&gt;"",IF(SUMIF(Planes!BA:BA,'Control de pagos'!A1610,Planes!BC:BC)=0,"",SUMIF(Planes!BA:BA,'Control de pagos'!A1610,Planes!BC:BC)),"")</f>
        <v/>
      </c>
      <c r="N1610" s="63">
        <f t="shared" si="77"/>
        <v>45595.44</v>
      </c>
    </row>
    <row r="1611" spans="1:14" ht="15.75" thickBot="1">
      <c r="A1611" s="11" t="str">
        <f t="shared" si="78"/>
        <v>P633396 33</v>
      </c>
      <c r="B1611" s="3" t="s">
        <v>265</v>
      </c>
      <c r="C1611" s="204">
        <v>33</v>
      </c>
      <c r="D1611" s="206">
        <v>45595.44</v>
      </c>
      <c r="E1611" s="134">
        <v>5471.45</v>
      </c>
      <c r="F1611" s="106" t="s">
        <v>100</v>
      </c>
      <c r="G1611" s="134">
        <v>51066.89</v>
      </c>
      <c r="H1611" s="136">
        <v>45642</v>
      </c>
      <c r="J1611" s="32" t="str">
        <f t="shared" si="79"/>
        <v/>
      </c>
      <c r="L1611" s="11" t="str">
        <f>IF(I1611&lt;&gt;"",IF(SUMIF(Planes!BA:BA,'Control de pagos'!A1611,Planes!BC:BC)=0,"",SUMIF(Planes!BA:BA,'Control de pagos'!A1611,Planes!BC:BC)),"")</f>
        <v/>
      </c>
      <c r="N1611" s="63">
        <f t="shared" si="77"/>
        <v>45595.44</v>
      </c>
    </row>
    <row r="1612" spans="1:14" ht="15.75" thickBot="1">
      <c r="A1612" s="11" t="str">
        <f t="shared" si="78"/>
        <v>P633396 33</v>
      </c>
      <c r="B1612" s="3" t="s">
        <v>265</v>
      </c>
      <c r="C1612" s="205"/>
      <c r="D1612" s="207"/>
      <c r="E1612" s="134">
        <v>5471.45</v>
      </c>
      <c r="F1612" s="106">
        <v>570.25</v>
      </c>
      <c r="G1612" s="134">
        <v>51637.14</v>
      </c>
      <c r="H1612" s="136">
        <v>45652</v>
      </c>
      <c r="J1612" s="32" t="str">
        <f t="shared" si="79"/>
        <v/>
      </c>
      <c r="L1612" s="11" t="str">
        <f>IF(I1612&lt;&gt;"",IF(SUMIF(Planes!BA:BA,'Control de pagos'!A1612,Planes!BC:BC)=0,"",SUMIF(Planes!BA:BA,'Control de pagos'!A1612,Planes!BC:BC)),"")</f>
        <v/>
      </c>
      <c r="N1612" s="63">
        <f t="shared" si="77"/>
        <v>45595.44</v>
      </c>
    </row>
    <row r="1613" spans="1:14" ht="15.75" thickBot="1">
      <c r="A1613" s="11" t="str">
        <f t="shared" si="78"/>
        <v>P633396 34</v>
      </c>
      <c r="B1613" s="3" t="s">
        <v>265</v>
      </c>
      <c r="C1613" s="204">
        <v>34</v>
      </c>
      <c r="D1613" s="206">
        <v>45595.44</v>
      </c>
      <c r="E1613" s="134">
        <v>4103.59</v>
      </c>
      <c r="F1613" s="106" t="s">
        <v>100</v>
      </c>
      <c r="G1613" s="134">
        <v>49699.03</v>
      </c>
      <c r="H1613" s="136">
        <v>45673</v>
      </c>
      <c r="J1613" s="32" t="str">
        <f t="shared" si="79"/>
        <v/>
      </c>
      <c r="L1613" s="11" t="str">
        <f>IF(I1613&lt;&gt;"",IF(SUMIF(Planes!BA:BA,'Control de pagos'!A1613,Planes!BC:BC)=0,"",SUMIF(Planes!BA:BA,'Control de pagos'!A1613,Planes!BC:BC)),"")</f>
        <v/>
      </c>
      <c r="N1613" s="63">
        <f t="shared" si="77"/>
        <v>45595.44</v>
      </c>
    </row>
    <row r="1614" spans="1:14" ht="15.75" thickBot="1">
      <c r="A1614" s="11" t="str">
        <f t="shared" si="78"/>
        <v>P633396 34</v>
      </c>
      <c r="B1614" s="3" t="s">
        <v>265</v>
      </c>
      <c r="C1614" s="205"/>
      <c r="D1614" s="207"/>
      <c r="E1614" s="134">
        <v>4103.59</v>
      </c>
      <c r="F1614" s="106">
        <v>554.97</v>
      </c>
      <c r="G1614" s="134">
        <v>50254</v>
      </c>
      <c r="H1614" s="136">
        <v>45683</v>
      </c>
      <c r="J1614" s="32" t="str">
        <f t="shared" si="79"/>
        <v/>
      </c>
      <c r="L1614" s="11" t="str">
        <f>IF(I1614&lt;&gt;"",IF(SUMIF(Planes!BA:BA,'Control de pagos'!A1614,Planes!BC:BC)=0,"",SUMIF(Planes!BA:BA,'Control de pagos'!A1614,Planes!BC:BC)),"")</f>
        <v/>
      </c>
      <c r="N1614" s="63">
        <f t="shared" si="77"/>
        <v>45595.44</v>
      </c>
    </row>
    <row r="1615" spans="1:14" ht="15.75" thickBot="1">
      <c r="A1615" s="11" t="str">
        <f t="shared" si="78"/>
        <v>P633396 35</v>
      </c>
      <c r="B1615" s="3" t="s">
        <v>265</v>
      </c>
      <c r="C1615" s="204">
        <v>35</v>
      </c>
      <c r="D1615" s="206">
        <v>45595.44</v>
      </c>
      <c r="E1615" s="134">
        <v>2735.72</v>
      </c>
      <c r="F1615" s="106" t="s">
        <v>100</v>
      </c>
      <c r="G1615" s="134">
        <v>48331.16</v>
      </c>
      <c r="H1615" s="136">
        <v>45704</v>
      </c>
      <c r="J1615" s="32" t="str">
        <f t="shared" si="79"/>
        <v/>
      </c>
      <c r="L1615" s="11" t="str">
        <f>IF(I1615&lt;&gt;"",IF(SUMIF(Planes!BA:BA,'Control de pagos'!A1615,Planes!BC:BC)=0,"",SUMIF(Planes!BA:BA,'Control de pagos'!A1615,Planes!BC:BC)),"")</f>
        <v/>
      </c>
      <c r="N1615" s="63">
        <f t="shared" si="77"/>
        <v>45595.44</v>
      </c>
    </row>
    <row r="1616" spans="1:14" ht="15.75" thickBot="1">
      <c r="A1616" s="11" t="str">
        <f t="shared" si="78"/>
        <v>P633396 35</v>
      </c>
      <c r="B1616" s="3" t="s">
        <v>265</v>
      </c>
      <c r="C1616" s="205"/>
      <c r="D1616" s="207"/>
      <c r="E1616" s="134">
        <v>2735.72</v>
      </c>
      <c r="F1616" s="106">
        <v>539.70000000000005</v>
      </c>
      <c r="G1616" s="134">
        <v>48870.86</v>
      </c>
      <c r="H1616" s="136">
        <v>45714</v>
      </c>
      <c r="J1616" s="32" t="str">
        <f t="shared" si="79"/>
        <v/>
      </c>
      <c r="L1616" s="11" t="str">
        <f>IF(I1616&lt;&gt;"",IF(SUMIF(Planes!BA:BA,'Control de pagos'!A1616,Planes!BC:BC)=0,"",SUMIF(Planes!BA:BA,'Control de pagos'!A1616,Planes!BC:BC)),"")</f>
        <v/>
      </c>
      <c r="N1616" s="63">
        <f t="shared" si="77"/>
        <v>45595.44</v>
      </c>
    </row>
    <row r="1617" spans="1:14" ht="15.75" thickBot="1">
      <c r="A1617" s="11" t="str">
        <f t="shared" si="78"/>
        <v>P633396 36</v>
      </c>
      <c r="B1617" s="3" t="s">
        <v>265</v>
      </c>
      <c r="C1617" s="204">
        <v>36</v>
      </c>
      <c r="D1617" s="206">
        <v>45595.360000000001</v>
      </c>
      <c r="E1617" s="134">
        <v>1367.86</v>
      </c>
      <c r="F1617" s="106" t="s">
        <v>100</v>
      </c>
      <c r="G1617" s="134">
        <v>46963.22</v>
      </c>
      <c r="H1617" s="136">
        <v>45732</v>
      </c>
      <c r="J1617" s="32" t="str">
        <f t="shared" si="79"/>
        <v/>
      </c>
      <c r="L1617" s="11" t="str">
        <f>IF(I1617&lt;&gt;"",IF(SUMIF(Planes!BA:BA,'Control de pagos'!A1617,Planes!BC:BC)=0,"",SUMIF(Planes!BA:BA,'Control de pagos'!A1617,Planes!BC:BC)),"")</f>
        <v/>
      </c>
      <c r="N1617" s="63">
        <f t="shared" si="77"/>
        <v>45595.360000000001</v>
      </c>
    </row>
    <row r="1618" spans="1:14" ht="15.75" thickBot="1">
      <c r="A1618" s="11" t="str">
        <f t="shared" si="78"/>
        <v>P633396 36</v>
      </c>
      <c r="B1618" s="3" t="s">
        <v>265</v>
      </c>
      <c r="C1618" s="205"/>
      <c r="D1618" s="207"/>
      <c r="E1618" s="134">
        <v>1367.86</v>
      </c>
      <c r="F1618" s="106">
        <v>524.41999999999996</v>
      </c>
      <c r="G1618" s="134">
        <v>47487.64</v>
      </c>
      <c r="H1618" s="136">
        <v>45742</v>
      </c>
      <c r="J1618" s="32" t="str">
        <f t="shared" si="79"/>
        <v/>
      </c>
      <c r="L1618" s="11" t="str">
        <f>IF(I1618&lt;&gt;"",IF(SUMIF(Planes!BA:BA,'Control de pagos'!A1618,Planes!BC:BC)=0,"",SUMIF(Planes!BA:BA,'Control de pagos'!A1618,Planes!BC:BC)),"")</f>
        <v/>
      </c>
      <c r="N1618" s="63">
        <f t="shared" si="77"/>
        <v>45595.360000000001</v>
      </c>
    </row>
    <row r="1619" spans="1:14" ht="37.5" thickBot="1">
      <c r="A1619" s="11" t="str">
        <f t="shared" si="78"/>
        <v>P659718 Cuota N°</v>
      </c>
      <c r="B1619" s="3" t="s">
        <v>267</v>
      </c>
      <c r="C1619" s="135" t="s">
        <v>19</v>
      </c>
      <c r="D1619" s="135" t="s">
        <v>20</v>
      </c>
      <c r="E1619" s="135" t="s">
        <v>21</v>
      </c>
      <c r="F1619" s="135" t="s">
        <v>22</v>
      </c>
      <c r="G1619" s="135" t="s">
        <v>23</v>
      </c>
      <c r="H1619" s="135" t="s">
        <v>24</v>
      </c>
      <c r="J1619" s="32" t="str">
        <f t="shared" si="79"/>
        <v/>
      </c>
      <c r="L1619" s="11" t="str">
        <f>IF(I1619&lt;&gt;"",IF(SUMIF(Planes!BA:BA,'Control de pagos'!A1619,Planes!BC:BC)=0,"",SUMIF(Planes!BA:BA,'Control de pagos'!A1619,Planes!BC:BC)),"")</f>
        <v/>
      </c>
      <c r="N1619" s="63" t="str">
        <f t="shared" si="77"/>
        <v>Capital($)</v>
      </c>
    </row>
    <row r="1620" spans="1:14" ht="24.75" thickBot="1">
      <c r="A1620" s="11" t="str">
        <f t="shared" si="78"/>
        <v>P659718 Pago a Cuenta</v>
      </c>
      <c r="B1620" s="3" t="s">
        <v>267</v>
      </c>
      <c r="C1620" s="160" t="s">
        <v>110</v>
      </c>
      <c r="D1620" s="152">
        <v>29386.94</v>
      </c>
      <c r="E1620" s="152">
        <v>22774.880000000001</v>
      </c>
      <c r="F1620" s="159" t="s">
        <v>100</v>
      </c>
      <c r="G1620" s="152">
        <v>52161.82</v>
      </c>
      <c r="H1620" s="153">
        <v>44578</v>
      </c>
      <c r="I1620" s="43">
        <v>44578</v>
      </c>
      <c r="J1620" s="32">
        <f t="shared" si="79"/>
        <v>44562</v>
      </c>
      <c r="L1620" s="11" t="str">
        <f>IF(I1620&lt;&gt;"",IF(SUMIF(Planes!BA:BA,'Control de pagos'!A1620,Planes!BC:BC)=0,"",SUMIF(Planes!BA:BA,'Control de pagos'!A1620,Planes!BC:BC)),"")</f>
        <v/>
      </c>
      <c r="N1620" s="63">
        <f t="shared" si="77"/>
        <v>29386.94</v>
      </c>
    </row>
    <row r="1621" spans="1:14" ht="15.75" thickBot="1">
      <c r="A1621" s="11" t="str">
        <f t="shared" si="78"/>
        <v>P659718 1</v>
      </c>
      <c r="B1621" s="3" t="s">
        <v>267</v>
      </c>
      <c r="C1621" s="208">
        <v>1</v>
      </c>
      <c r="D1621" s="210">
        <v>19591.29</v>
      </c>
      <c r="E1621" s="134">
        <v>21158.6</v>
      </c>
      <c r="F1621" s="106" t="s">
        <v>100</v>
      </c>
      <c r="G1621" s="134">
        <v>40749.89</v>
      </c>
      <c r="H1621" s="136">
        <v>44667</v>
      </c>
      <c r="J1621" s="32" t="str">
        <f t="shared" si="79"/>
        <v>-</v>
      </c>
      <c r="L1621" s="11" t="str">
        <f>IF(I1621&lt;&gt;"",IF(SUMIF(Planes!BA:BA,'Control de pagos'!A1621,Planes!BC:BC)=0,"",SUMIF(Planes!BA:BA,'Control de pagos'!A1621,Planes!BC:BC)),"")</f>
        <v/>
      </c>
      <c r="N1621" s="63">
        <f t="shared" si="77"/>
        <v>19591.29</v>
      </c>
    </row>
    <row r="1622" spans="1:14" ht="15.75" thickBot="1">
      <c r="A1622" s="11" t="str">
        <f t="shared" si="78"/>
        <v>P659718 1</v>
      </c>
      <c r="B1622" s="3" t="s">
        <v>267</v>
      </c>
      <c r="C1622" s="209"/>
      <c r="D1622" s="211"/>
      <c r="E1622" s="152">
        <v>21158.6</v>
      </c>
      <c r="F1622" s="159">
        <v>455.04</v>
      </c>
      <c r="G1622" s="152">
        <v>41204.93</v>
      </c>
      <c r="H1622" s="153">
        <v>44677</v>
      </c>
      <c r="I1622" s="43">
        <v>44756</v>
      </c>
      <c r="J1622" s="32">
        <f t="shared" si="79"/>
        <v>44743</v>
      </c>
      <c r="L1622" s="11" t="str">
        <f>IF(I1622&lt;&gt;"",IF(SUMIF(Planes!BA:BA,'Control de pagos'!A1622,Planes!BC:BC)=0,"",SUMIF(Planes!BA:BA,'Control de pagos'!A1622,Planes!BC:BC)),"")</f>
        <v/>
      </c>
      <c r="N1622" s="63">
        <f t="shared" si="77"/>
        <v>19591.29</v>
      </c>
    </row>
    <row r="1623" spans="1:14" ht="15.75" thickBot="1">
      <c r="A1623" s="11" t="str">
        <f t="shared" si="78"/>
        <v>P659718 2</v>
      </c>
      <c r="B1623" s="3" t="s">
        <v>267</v>
      </c>
      <c r="C1623" s="208">
        <v>2</v>
      </c>
      <c r="D1623" s="210">
        <v>19591.29</v>
      </c>
      <c r="E1623" s="134">
        <v>20570.86</v>
      </c>
      <c r="F1623" s="106" t="s">
        <v>100</v>
      </c>
      <c r="G1623" s="134">
        <v>40162.15</v>
      </c>
      <c r="H1623" s="136">
        <v>44697</v>
      </c>
      <c r="J1623" s="32" t="str">
        <f t="shared" si="79"/>
        <v>-</v>
      </c>
      <c r="L1623" s="11" t="str">
        <f>IF(I1623&lt;&gt;"",IF(SUMIF(Planes!BA:BA,'Control de pagos'!A1623,Planes!BC:BC)=0,"",SUMIF(Planes!BA:BA,'Control de pagos'!A1623,Planes!BC:BC)),"")</f>
        <v/>
      </c>
      <c r="N1623" s="63">
        <f t="shared" si="77"/>
        <v>19591.29</v>
      </c>
    </row>
    <row r="1624" spans="1:14" ht="15.75" thickBot="1">
      <c r="A1624" s="11" t="str">
        <f t="shared" si="78"/>
        <v>P659718 2</v>
      </c>
      <c r="B1624" s="3" t="s">
        <v>267</v>
      </c>
      <c r="C1624" s="209"/>
      <c r="D1624" s="211"/>
      <c r="E1624" s="152">
        <v>20570.86</v>
      </c>
      <c r="F1624" s="159">
        <v>448.48</v>
      </c>
      <c r="G1624" s="152">
        <v>40610.629999999997</v>
      </c>
      <c r="H1624" s="153">
        <v>44707</v>
      </c>
      <c r="I1624" s="43">
        <v>44781</v>
      </c>
      <c r="J1624" s="32">
        <f t="shared" si="79"/>
        <v>44774</v>
      </c>
      <c r="L1624" s="11" t="str">
        <f>IF(I1624&lt;&gt;"",IF(SUMIF(Planes!BA:BA,'Control de pagos'!A1624,Planes!BC:BC)=0,"",SUMIF(Planes!BA:BA,'Control de pagos'!A1624,Planes!BC:BC)),"")</f>
        <v/>
      </c>
      <c r="N1624" s="63">
        <f t="shared" si="77"/>
        <v>19591.29</v>
      </c>
    </row>
    <row r="1625" spans="1:14" ht="15.75" thickBot="1">
      <c r="A1625" s="11" t="str">
        <f t="shared" si="78"/>
        <v>P659718 3</v>
      </c>
      <c r="B1625" s="3" t="s">
        <v>267</v>
      </c>
      <c r="C1625" s="240">
        <v>3</v>
      </c>
      <c r="D1625" s="241">
        <v>19591.29</v>
      </c>
      <c r="E1625" s="134">
        <v>19983.12</v>
      </c>
      <c r="F1625" s="106" t="s">
        <v>100</v>
      </c>
      <c r="G1625" s="134">
        <v>39574.410000000003</v>
      </c>
      <c r="H1625" s="136">
        <v>44728</v>
      </c>
      <c r="J1625" s="32" t="str">
        <f t="shared" si="79"/>
        <v>-</v>
      </c>
      <c r="L1625" s="11" t="str">
        <f>IF(I1625&lt;&gt;"",IF(SUMIF(Planes!BA:BA,'Control de pagos'!A1625,Planes!BC:BC)=0,"",SUMIF(Planes!BA:BA,'Control de pagos'!A1625,Planes!BC:BC)),"")</f>
        <v/>
      </c>
      <c r="N1625" s="63">
        <f t="shared" si="77"/>
        <v>19591.29</v>
      </c>
    </row>
    <row r="1626" spans="1:14" ht="15.75" thickBot="1">
      <c r="A1626" s="11" t="str">
        <f t="shared" si="78"/>
        <v>P659718 3</v>
      </c>
      <c r="B1626" s="3" t="s">
        <v>267</v>
      </c>
      <c r="C1626" s="242"/>
      <c r="D1626" s="243"/>
      <c r="E1626" s="244">
        <v>19983.12</v>
      </c>
      <c r="F1626" s="245">
        <v>441.91</v>
      </c>
      <c r="G1626" s="244">
        <v>40016.32</v>
      </c>
      <c r="H1626" s="246">
        <v>44738</v>
      </c>
      <c r="I1626" s="43">
        <v>44816</v>
      </c>
      <c r="J1626" s="32">
        <f t="shared" si="79"/>
        <v>44805</v>
      </c>
      <c r="L1626" s="11" t="str">
        <f>IF(I1626&lt;&gt;"",IF(SUMIF(Planes!BA:BA,'Control de pagos'!A1626,Planes!BC:BC)=0,"",SUMIF(Planes!BA:BA,'Control de pagos'!A1626,Planes!BC:BC)),"")</f>
        <v/>
      </c>
      <c r="N1626" s="63">
        <f t="shared" si="77"/>
        <v>19591.29</v>
      </c>
    </row>
    <row r="1627" spans="1:14" ht="15.75" thickBot="1">
      <c r="A1627" s="11" t="str">
        <f t="shared" si="78"/>
        <v>P659718 4</v>
      </c>
      <c r="B1627" s="3" t="s">
        <v>267</v>
      </c>
      <c r="C1627" s="204">
        <v>4</v>
      </c>
      <c r="D1627" s="206">
        <v>19591.29</v>
      </c>
      <c r="E1627" s="134">
        <v>19395.38</v>
      </c>
      <c r="F1627" s="106" t="s">
        <v>100</v>
      </c>
      <c r="G1627" s="134">
        <v>38986.67</v>
      </c>
      <c r="H1627" s="136">
        <v>44758</v>
      </c>
      <c r="J1627" s="32" t="str">
        <f t="shared" si="79"/>
        <v/>
      </c>
      <c r="L1627" s="11" t="str">
        <f>IF(I1627&lt;&gt;"",IF(SUMIF(Planes!BA:BA,'Control de pagos'!A1627,Planes!BC:BC)=0,"",SUMIF(Planes!BA:BA,'Control de pagos'!A1627,Planes!BC:BC)),"")</f>
        <v/>
      </c>
      <c r="N1627" s="63">
        <f t="shared" si="77"/>
        <v>19591.29</v>
      </c>
    </row>
    <row r="1628" spans="1:14" ht="15.75" thickBot="1">
      <c r="A1628" s="11" t="str">
        <f t="shared" si="78"/>
        <v>P659718 4</v>
      </c>
      <c r="B1628" s="3" t="s">
        <v>267</v>
      </c>
      <c r="C1628" s="205"/>
      <c r="D1628" s="207"/>
      <c r="E1628" s="134">
        <v>19395.38</v>
      </c>
      <c r="F1628" s="106">
        <v>435.35</v>
      </c>
      <c r="G1628" s="134">
        <v>39422.019999999997</v>
      </c>
      <c r="H1628" s="136">
        <v>44768</v>
      </c>
      <c r="J1628" s="32" t="str">
        <f t="shared" si="79"/>
        <v/>
      </c>
      <c r="L1628" s="11" t="str">
        <f>IF(I1628&lt;&gt;"",IF(SUMIF(Planes!BA:BA,'Control de pagos'!A1628,Planes!BC:BC)=0,"",SUMIF(Planes!BA:BA,'Control de pagos'!A1628,Planes!BC:BC)),"")</f>
        <v/>
      </c>
      <c r="N1628" s="63">
        <f t="shared" ref="N1628:N1691" si="80">IF(D1628=0,D1627,D1628)</f>
        <v>19591.29</v>
      </c>
    </row>
    <row r="1629" spans="1:14" ht="15.75" thickBot="1">
      <c r="A1629" s="11" t="str">
        <f t="shared" si="78"/>
        <v>P659718 5</v>
      </c>
      <c r="B1629" s="3" t="s">
        <v>267</v>
      </c>
      <c r="C1629" s="240">
        <v>5</v>
      </c>
      <c r="D1629" s="241">
        <v>19591.29</v>
      </c>
      <c r="E1629" s="244">
        <v>18807.64</v>
      </c>
      <c r="F1629" s="245" t="s">
        <v>100</v>
      </c>
      <c r="G1629" s="244">
        <v>38398.93</v>
      </c>
      <c r="H1629" s="246">
        <v>44789</v>
      </c>
      <c r="I1629" s="43">
        <v>44789</v>
      </c>
      <c r="J1629" s="32">
        <f t="shared" si="79"/>
        <v>44774</v>
      </c>
      <c r="L1629" s="11" t="str">
        <f>IF(I1629&lt;&gt;"",IF(SUMIF(Planes!BA:BA,'Control de pagos'!A1629,Planes!BC:BC)=0,"",SUMIF(Planes!BA:BA,'Control de pagos'!A1629,Planes!BC:BC)),"")</f>
        <v/>
      </c>
      <c r="N1629" s="63">
        <f t="shared" si="80"/>
        <v>19591.29</v>
      </c>
    </row>
    <row r="1630" spans="1:14" ht="15.75" thickBot="1">
      <c r="A1630" s="11" t="str">
        <f t="shared" si="78"/>
        <v>P659718 5</v>
      </c>
      <c r="B1630" s="3" t="s">
        <v>267</v>
      </c>
      <c r="C1630" s="242"/>
      <c r="D1630" s="243"/>
      <c r="E1630" s="134">
        <v>18807.64</v>
      </c>
      <c r="F1630" s="106">
        <v>428.79</v>
      </c>
      <c r="G1630" s="134">
        <v>38827.72</v>
      </c>
      <c r="H1630" s="136">
        <v>44799</v>
      </c>
      <c r="J1630" s="32" t="str">
        <f t="shared" si="79"/>
        <v>-</v>
      </c>
      <c r="L1630" s="11" t="str">
        <f>IF(I1630&lt;&gt;"",IF(SUMIF(Planes!BA:BA,'Control de pagos'!A1630,Planes!BC:BC)=0,"",SUMIF(Planes!BA:BA,'Control de pagos'!A1630,Planes!BC:BC)),"")</f>
        <v/>
      </c>
      <c r="N1630" s="63">
        <f t="shared" si="80"/>
        <v>19591.29</v>
      </c>
    </row>
    <row r="1631" spans="1:14" ht="15.75" thickBot="1">
      <c r="A1631" s="11" t="str">
        <f t="shared" si="78"/>
        <v>P659718 6</v>
      </c>
      <c r="B1631" s="3" t="s">
        <v>267</v>
      </c>
      <c r="C1631" s="204">
        <v>6</v>
      </c>
      <c r="D1631" s="206">
        <v>19591.29</v>
      </c>
      <c r="E1631" s="134">
        <v>18219.900000000001</v>
      </c>
      <c r="F1631" s="106" t="s">
        <v>100</v>
      </c>
      <c r="G1631" s="134">
        <v>37811.19</v>
      </c>
      <c r="H1631" s="136">
        <v>44820</v>
      </c>
      <c r="J1631" s="32" t="str">
        <f t="shared" si="79"/>
        <v/>
      </c>
      <c r="L1631" s="11" t="str">
        <f>IF(I1631&lt;&gt;"",IF(SUMIF(Planes!BA:BA,'Control de pagos'!A1631,Planes!BC:BC)=0,"",SUMIF(Planes!BA:BA,'Control de pagos'!A1631,Planes!BC:BC)),"")</f>
        <v/>
      </c>
      <c r="N1631" s="63">
        <f t="shared" si="80"/>
        <v>19591.29</v>
      </c>
    </row>
    <row r="1632" spans="1:14" ht="15.75" thickBot="1">
      <c r="A1632" s="11" t="str">
        <f t="shared" si="78"/>
        <v>P659718 6</v>
      </c>
      <c r="B1632" s="3" t="s">
        <v>267</v>
      </c>
      <c r="C1632" s="205"/>
      <c r="D1632" s="207"/>
      <c r="E1632" s="134">
        <v>18219.900000000001</v>
      </c>
      <c r="F1632" s="106">
        <v>422.22</v>
      </c>
      <c r="G1632" s="134">
        <v>38233.410000000003</v>
      </c>
      <c r="H1632" s="136">
        <v>44830</v>
      </c>
      <c r="J1632" s="32" t="str">
        <f t="shared" si="79"/>
        <v/>
      </c>
      <c r="L1632" s="11" t="str">
        <f>IF(I1632&lt;&gt;"",IF(SUMIF(Planes!BA:BA,'Control de pagos'!A1632,Planes!BC:BC)=0,"",SUMIF(Planes!BA:BA,'Control de pagos'!A1632,Planes!BC:BC)),"")</f>
        <v/>
      </c>
      <c r="N1632" s="63">
        <f t="shared" si="80"/>
        <v>19591.29</v>
      </c>
    </row>
    <row r="1633" spans="1:14" ht="15.75" thickBot="1">
      <c r="A1633" s="11" t="str">
        <f t="shared" si="78"/>
        <v>P659718 7</v>
      </c>
      <c r="B1633" s="3" t="s">
        <v>267</v>
      </c>
      <c r="C1633" s="204">
        <v>7</v>
      </c>
      <c r="D1633" s="206">
        <v>19591.29</v>
      </c>
      <c r="E1633" s="134">
        <v>17632.16</v>
      </c>
      <c r="F1633" s="106" t="s">
        <v>100</v>
      </c>
      <c r="G1633" s="134">
        <v>37223.449999999997</v>
      </c>
      <c r="H1633" s="136">
        <v>44850</v>
      </c>
      <c r="J1633" s="32" t="str">
        <f t="shared" si="79"/>
        <v/>
      </c>
      <c r="L1633" s="11" t="str">
        <f>IF(I1633&lt;&gt;"",IF(SUMIF(Planes!BA:BA,'Control de pagos'!A1633,Planes!BC:BC)=0,"",SUMIF(Planes!BA:BA,'Control de pagos'!A1633,Planes!BC:BC)),"")</f>
        <v/>
      </c>
      <c r="N1633" s="63">
        <f t="shared" si="80"/>
        <v>19591.29</v>
      </c>
    </row>
    <row r="1634" spans="1:14" ht="15.75" thickBot="1">
      <c r="A1634" s="11" t="str">
        <f t="shared" si="78"/>
        <v>P659718 7</v>
      </c>
      <c r="B1634" s="3" t="s">
        <v>267</v>
      </c>
      <c r="C1634" s="205"/>
      <c r="D1634" s="207"/>
      <c r="E1634" s="134">
        <v>17632.16</v>
      </c>
      <c r="F1634" s="106">
        <v>415.66</v>
      </c>
      <c r="G1634" s="134">
        <v>37639.11</v>
      </c>
      <c r="H1634" s="136">
        <v>44860</v>
      </c>
      <c r="J1634" s="32" t="str">
        <f t="shared" si="79"/>
        <v/>
      </c>
      <c r="L1634" s="11" t="str">
        <f>IF(I1634&lt;&gt;"",IF(SUMIF(Planes!BA:BA,'Control de pagos'!A1634,Planes!BC:BC)=0,"",SUMIF(Planes!BA:BA,'Control de pagos'!A1634,Planes!BC:BC)),"")</f>
        <v/>
      </c>
      <c r="N1634" s="63">
        <f t="shared" si="80"/>
        <v>19591.29</v>
      </c>
    </row>
    <row r="1635" spans="1:14" ht="15.75" thickBot="1">
      <c r="A1635" s="11" t="str">
        <f t="shared" si="78"/>
        <v>P659718 8</v>
      </c>
      <c r="B1635" s="3" t="s">
        <v>267</v>
      </c>
      <c r="C1635" s="204">
        <v>8</v>
      </c>
      <c r="D1635" s="206">
        <v>19591.29</v>
      </c>
      <c r="E1635" s="134">
        <v>17044.419999999998</v>
      </c>
      <c r="F1635" s="106" t="s">
        <v>100</v>
      </c>
      <c r="G1635" s="134">
        <v>36635.71</v>
      </c>
      <c r="H1635" s="136">
        <v>44881</v>
      </c>
      <c r="J1635" s="32" t="str">
        <f t="shared" si="79"/>
        <v/>
      </c>
      <c r="L1635" s="11" t="str">
        <f>IF(I1635&lt;&gt;"",IF(SUMIF(Planes!BA:BA,'Control de pagos'!A1635,Planes!BC:BC)=0,"",SUMIF(Planes!BA:BA,'Control de pagos'!A1635,Planes!BC:BC)),"")</f>
        <v/>
      </c>
      <c r="N1635" s="63">
        <f t="shared" si="80"/>
        <v>19591.29</v>
      </c>
    </row>
    <row r="1636" spans="1:14" ht="15.75" thickBot="1">
      <c r="A1636" s="11" t="str">
        <f t="shared" si="78"/>
        <v>P659718 8</v>
      </c>
      <c r="B1636" s="3" t="s">
        <v>267</v>
      </c>
      <c r="C1636" s="205"/>
      <c r="D1636" s="207"/>
      <c r="E1636" s="134">
        <v>17044.419999999998</v>
      </c>
      <c r="F1636" s="106">
        <v>409.1</v>
      </c>
      <c r="G1636" s="134">
        <v>37044.81</v>
      </c>
      <c r="H1636" s="136">
        <v>44891</v>
      </c>
      <c r="J1636" s="32" t="str">
        <f t="shared" si="79"/>
        <v/>
      </c>
      <c r="L1636" s="11" t="str">
        <f>IF(I1636&lt;&gt;"",IF(SUMIF(Planes!BA:BA,'Control de pagos'!A1636,Planes!BC:BC)=0,"",SUMIF(Planes!BA:BA,'Control de pagos'!A1636,Planes!BC:BC)),"")</f>
        <v/>
      </c>
      <c r="N1636" s="63">
        <f t="shared" si="80"/>
        <v>19591.29</v>
      </c>
    </row>
    <row r="1637" spans="1:14" ht="15.75" thickBot="1">
      <c r="A1637" s="11" t="str">
        <f t="shared" si="78"/>
        <v>P659718 9</v>
      </c>
      <c r="B1637" s="3" t="s">
        <v>267</v>
      </c>
      <c r="C1637" s="204">
        <v>9</v>
      </c>
      <c r="D1637" s="206">
        <v>19591.29</v>
      </c>
      <c r="E1637" s="134">
        <v>16456.689999999999</v>
      </c>
      <c r="F1637" s="106" t="s">
        <v>100</v>
      </c>
      <c r="G1637" s="134">
        <v>36047.980000000003</v>
      </c>
      <c r="H1637" s="136">
        <v>44911</v>
      </c>
      <c r="J1637" s="32" t="str">
        <f t="shared" si="79"/>
        <v/>
      </c>
      <c r="L1637" s="11" t="str">
        <f>IF(I1637&lt;&gt;"",IF(SUMIF(Planes!BA:BA,'Control de pagos'!A1637,Planes!BC:BC)=0,"",SUMIF(Planes!BA:BA,'Control de pagos'!A1637,Planes!BC:BC)),"")</f>
        <v/>
      </c>
      <c r="N1637" s="63">
        <f t="shared" si="80"/>
        <v>19591.29</v>
      </c>
    </row>
    <row r="1638" spans="1:14" ht="15.75" thickBot="1">
      <c r="A1638" s="11" t="str">
        <f t="shared" si="78"/>
        <v>P659718 9</v>
      </c>
      <c r="B1638" s="3" t="s">
        <v>267</v>
      </c>
      <c r="C1638" s="205"/>
      <c r="D1638" s="207"/>
      <c r="E1638" s="134">
        <v>16456.689999999999</v>
      </c>
      <c r="F1638" s="106">
        <v>402.54</v>
      </c>
      <c r="G1638" s="134">
        <v>36450.519999999997</v>
      </c>
      <c r="H1638" s="136">
        <v>44921</v>
      </c>
      <c r="J1638" s="32" t="str">
        <f t="shared" si="79"/>
        <v/>
      </c>
      <c r="L1638" s="11" t="str">
        <f>IF(I1638&lt;&gt;"",IF(SUMIF(Planes!BA:BA,'Control de pagos'!A1638,Planes!BC:BC)=0,"",SUMIF(Planes!BA:BA,'Control de pagos'!A1638,Planes!BC:BC)),"")</f>
        <v/>
      </c>
      <c r="N1638" s="63">
        <f t="shared" si="80"/>
        <v>19591.29</v>
      </c>
    </row>
    <row r="1639" spans="1:14" ht="15.75" thickBot="1">
      <c r="A1639" s="11" t="str">
        <f t="shared" si="78"/>
        <v>P659718 10</v>
      </c>
      <c r="B1639" s="3" t="s">
        <v>267</v>
      </c>
      <c r="C1639" s="204">
        <v>10</v>
      </c>
      <c r="D1639" s="206">
        <v>19591.29</v>
      </c>
      <c r="E1639" s="134">
        <v>15868.95</v>
      </c>
      <c r="F1639" s="106" t="s">
        <v>100</v>
      </c>
      <c r="G1639" s="134">
        <v>35460.239999999998</v>
      </c>
      <c r="H1639" s="136">
        <v>44942</v>
      </c>
      <c r="J1639" s="32" t="str">
        <f t="shared" si="79"/>
        <v/>
      </c>
      <c r="L1639" s="11" t="str">
        <f>IF(I1639&lt;&gt;"",IF(SUMIF(Planes!BA:BA,'Control de pagos'!A1639,Planes!BC:BC)=0,"",SUMIF(Planes!BA:BA,'Control de pagos'!A1639,Planes!BC:BC)),"")</f>
        <v/>
      </c>
      <c r="N1639" s="63">
        <f t="shared" si="80"/>
        <v>19591.29</v>
      </c>
    </row>
    <row r="1640" spans="1:14" ht="15.75" thickBot="1">
      <c r="A1640" s="11" t="str">
        <f t="shared" si="78"/>
        <v>P659718 10</v>
      </c>
      <c r="B1640" s="3" t="s">
        <v>267</v>
      </c>
      <c r="C1640" s="205"/>
      <c r="D1640" s="207"/>
      <c r="E1640" s="134">
        <v>15868.95</v>
      </c>
      <c r="F1640" s="106">
        <v>395.97</v>
      </c>
      <c r="G1640" s="134">
        <v>35856.21</v>
      </c>
      <c r="H1640" s="136">
        <v>44952</v>
      </c>
      <c r="J1640" s="32" t="str">
        <f t="shared" si="79"/>
        <v/>
      </c>
      <c r="L1640" s="11" t="str">
        <f>IF(I1640&lt;&gt;"",IF(SUMIF(Planes!BA:BA,'Control de pagos'!A1640,Planes!BC:BC)=0,"",SUMIF(Planes!BA:BA,'Control de pagos'!A1640,Planes!BC:BC)),"")</f>
        <v/>
      </c>
      <c r="N1640" s="63">
        <f t="shared" si="80"/>
        <v>19591.29</v>
      </c>
    </row>
    <row r="1641" spans="1:14" ht="15.75" thickBot="1">
      <c r="A1641" s="11" t="str">
        <f t="shared" si="78"/>
        <v>P659718 11</v>
      </c>
      <c r="B1641" s="3" t="s">
        <v>267</v>
      </c>
      <c r="C1641" s="204">
        <v>11</v>
      </c>
      <c r="D1641" s="206">
        <v>19591.29</v>
      </c>
      <c r="E1641" s="134">
        <v>15281.21</v>
      </c>
      <c r="F1641" s="106" t="s">
        <v>100</v>
      </c>
      <c r="G1641" s="134">
        <v>34872.5</v>
      </c>
      <c r="H1641" s="136">
        <v>44973</v>
      </c>
      <c r="J1641" s="32" t="str">
        <f t="shared" si="79"/>
        <v/>
      </c>
      <c r="L1641" s="11" t="str">
        <f>IF(I1641&lt;&gt;"",IF(SUMIF(Planes!BA:BA,'Control de pagos'!A1641,Planes!BC:BC)=0,"",SUMIF(Planes!BA:BA,'Control de pagos'!A1641,Planes!BC:BC)),"")</f>
        <v/>
      </c>
      <c r="N1641" s="63">
        <f t="shared" si="80"/>
        <v>19591.29</v>
      </c>
    </row>
    <row r="1642" spans="1:14" ht="15.75" thickBot="1">
      <c r="A1642" s="11" t="str">
        <f t="shared" ref="A1642:A1705" si="81">B1642&amp;" "&amp;IF(C1642="",C1641,C1642)</f>
        <v>P659718 11</v>
      </c>
      <c r="B1642" s="3" t="s">
        <v>267</v>
      </c>
      <c r="C1642" s="205"/>
      <c r="D1642" s="207"/>
      <c r="E1642" s="134">
        <v>15281.21</v>
      </c>
      <c r="F1642" s="106">
        <v>389.41</v>
      </c>
      <c r="G1642" s="134">
        <v>35261.910000000003</v>
      </c>
      <c r="H1642" s="136">
        <v>44983</v>
      </c>
      <c r="J1642" s="32" t="str">
        <f t="shared" si="79"/>
        <v/>
      </c>
      <c r="L1642" s="11" t="str">
        <f>IF(I1642&lt;&gt;"",IF(SUMIF(Planes!BA:BA,'Control de pagos'!A1642,Planes!BC:BC)=0,"",SUMIF(Planes!BA:BA,'Control de pagos'!A1642,Planes!BC:BC)),"")</f>
        <v/>
      </c>
      <c r="N1642" s="63">
        <f t="shared" si="80"/>
        <v>19591.29</v>
      </c>
    </row>
    <row r="1643" spans="1:14" ht="15.75" thickBot="1">
      <c r="A1643" s="11" t="str">
        <f t="shared" si="81"/>
        <v>P659718 12</v>
      </c>
      <c r="B1643" s="3" t="s">
        <v>267</v>
      </c>
      <c r="C1643" s="204">
        <v>12</v>
      </c>
      <c r="D1643" s="206">
        <v>19591.29</v>
      </c>
      <c r="E1643" s="134">
        <v>14693.47</v>
      </c>
      <c r="F1643" s="106" t="s">
        <v>100</v>
      </c>
      <c r="G1643" s="134">
        <v>34284.76</v>
      </c>
      <c r="H1643" s="136">
        <v>45001</v>
      </c>
      <c r="J1643" s="32" t="str">
        <f t="shared" si="79"/>
        <v/>
      </c>
      <c r="L1643" s="11" t="str">
        <f>IF(I1643&lt;&gt;"",IF(SUMIF(Planes!BA:BA,'Control de pagos'!A1643,Planes!BC:BC)=0,"",SUMIF(Planes!BA:BA,'Control de pagos'!A1643,Planes!BC:BC)),"")</f>
        <v/>
      </c>
      <c r="N1643" s="63">
        <f t="shared" si="80"/>
        <v>19591.29</v>
      </c>
    </row>
    <row r="1644" spans="1:14" ht="15.75" thickBot="1">
      <c r="A1644" s="11" t="str">
        <f t="shared" si="81"/>
        <v>P659718 12</v>
      </c>
      <c r="B1644" s="3" t="s">
        <v>267</v>
      </c>
      <c r="C1644" s="205"/>
      <c r="D1644" s="207"/>
      <c r="E1644" s="134">
        <v>14693.47</v>
      </c>
      <c r="F1644" s="106">
        <v>382.85</v>
      </c>
      <c r="G1644" s="134">
        <v>34667.61</v>
      </c>
      <c r="H1644" s="136">
        <v>45011</v>
      </c>
      <c r="J1644" s="32" t="str">
        <f t="shared" si="79"/>
        <v/>
      </c>
      <c r="L1644" s="11" t="str">
        <f>IF(I1644&lt;&gt;"",IF(SUMIF(Planes!BA:BA,'Control de pagos'!A1644,Planes!BC:BC)=0,"",SUMIF(Planes!BA:BA,'Control de pagos'!A1644,Planes!BC:BC)),"")</f>
        <v/>
      </c>
      <c r="N1644" s="63">
        <f t="shared" si="80"/>
        <v>19591.29</v>
      </c>
    </row>
    <row r="1645" spans="1:14" ht="15.75" thickBot="1">
      <c r="A1645" s="11" t="str">
        <f t="shared" si="81"/>
        <v>P659718 13</v>
      </c>
      <c r="B1645" s="3" t="s">
        <v>267</v>
      </c>
      <c r="C1645" s="204">
        <v>13</v>
      </c>
      <c r="D1645" s="206">
        <v>19591.29</v>
      </c>
      <c r="E1645" s="134">
        <v>14105.73</v>
      </c>
      <c r="F1645" s="106" t="s">
        <v>100</v>
      </c>
      <c r="G1645" s="134">
        <v>33697.019999999997</v>
      </c>
      <c r="H1645" s="136">
        <v>45032</v>
      </c>
      <c r="J1645" s="32" t="str">
        <f t="shared" si="79"/>
        <v/>
      </c>
      <c r="L1645" s="11" t="str">
        <f>IF(I1645&lt;&gt;"",IF(SUMIF(Planes!BA:BA,'Control de pagos'!A1645,Planes!BC:BC)=0,"",SUMIF(Planes!BA:BA,'Control de pagos'!A1645,Planes!BC:BC)),"")</f>
        <v/>
      </c>
      <c r="N1645" s="63">
        <f t="shared" si="80"/>
        <v>19591.29</v>
      </c>
    </row>
    <row r="1646" spans="1:14" ht="15.75" thickBot="1">
      <c r="A1646" s="11" t="str">
        <f t="shared" si="81"/>
        <v>P659718 13</v>
      </c>
      <c r="B1646" s="3" t="s">
        <v>267</v>
      </c>
      <c r="C1646" s="205"/>
      <c r="D1646" s="207"/>
      <c r="E1646" s="134">
        <v>14105.73</v>
      </c>
      <c r="F1646" s="106">
        <v>376.28</v>
      </c>
      <c r="G1646" s="134">
        <v>34073.300000000003</v>
      </c>
      <c r="H1646" s="136">
        <v>45042</v>
      </c>
      <c r="J1646" s="32" t="str">
        <f t="shared" si="79"/>
        <v/>
      </c>
      <c r="L1646" s="11" t="str">
        <f>IF(I1646&lt;&gt;"",IF(SUMIF(Planes!BA:BA,'Control de pagos'!A1646,Planes!BC:BC)=0,"",SUMIF(Planes!BA:BA,'Control de pagos'!A1646,Planes!BC:BC)),"")</f>
        <v/>
      </c>
      <c r="N1646" s="63">
        <f t="shared" si="80"/>
        <v>19591.29</v>
      </c>
    </row>
    <row r="1647" spans="1:14" ht="15.75" thickBot="1">
      <c r="A1647" s="11" t="str">
        <f t="shared" si="81"/>
        <v>P659718 14</v>
      </c>
      <c r="B1647" s="3" t="s">
        <v>267</v>
      </c>
      <c r="C1647" s="204">
        <v>14</v>
      </c>
      <c r="D1647" s="206">
        <v>19591.29</v>
      </c>
      <c r="E1647" s="134">
        <v>13517.99</v>
      </c>
      <c r="F1647" s="106" t="s">
        <v>100</v>
      </c>
      <c r="G1647" s="134">
        <v>33109.279999999999</v>
      </c>
      <c r="H1647" s="136">
        <v>45062</v>
      </c>
      <c r="J1647" s="32" t="str">
        <f t="shared" si="79"/>
        <v/>
      </c>
      <c r="L1647" s="11" t="str">
        <f>IF(I1647&lt;&gt;"",IF(SUMIF(Planes!BA:BA,'Control de pagos'!A1647,Planes!BC:BC)=0,"",SUMIF(Planes!BA:BA,'Control de pagos'!A1647,Planes!BC:BC)),"")</f>
        <v/>
      </c>
      <c r="N1647" s="63">
        <f t="shared" si="80"/>
        <v>19591.29</v>
      </c>
    </row>
    <row r="1648" spans="1:14" ht="15.75" thickBot="1">
      <c r="A1648" s="11" t="str">
        <f t="shared" si="81"/>
        <v>P659718 14</v>
      </c>
      <c r="B1648" s="3" t="s">
        <v>267</v>
      </c>
      <c r="C1648" s="205"/>
      <c r="D1648" s="207"/>
      <c r="E1648" s="134">
        <v>13517.99</v>
      </c>
      <c r="F1648" s="106">
        <v>369.72</v>
      </c>
      <c r="G1648" s="134">
        <v>33479</v>
      </c>
      <c r="H1648" s="136">
        <v>45072</v>
      </c>
      <c r="J1648" s="32" t="str">
        <f t="shared" si="79"/>
        <v/>
      </c>
      <c r="L1648" s="11" t="str">
        <f>IF(I1648&lt;&gt;"",IF(SUMIF(Planes!BA:BA,'Control de pagos'!A1648,Planes!BC:BC)=0,"",SUMIF(Planes!BA:BA,'Control de pagos'!A1648,Planes!BC:BC)),"")</f>
        <v/>
      </c>
      <c r="N1648" s="63">
        <f t="shared" si="80"/>
        <v>19591.29</v>
      </c>
    </row>
    <row r="1649" spans="1:14" ht="15.75" thickBot="1">
      <c r="A1649" s="11" t="str">
        <f t="shared" si="81"/>
        <v>P659718 15</v>
      </c>
      <c r="B1649" s="3" t="s">
        <v>267</v>
      </c>
      <c r="C1649" s="204">
        <v>15</v>
      </c>
      <c r="D1649" s="206">
        <v>19591.29</v>
      </c>
      <c r="E1649" s="134">
        <v>12930.25</v>
      </c>
      <c r="F1649" s="106" t="s">
        <v>100</v>
      </c>
      <c r="G1649" s="134">
        <v>32521.54</v>
      </c>
      <c r="H1649" s="136">
        <v>45093</v>
      </c>
      <c r="J1649" s="32" t="str">
        <f t="shared" si="79"/>
        <v/>
      </c>
      <c r="L1649" s="11" t="str">
        <f>IF(I1649&lt;&gt;"",IF(SUMIF(Planes!BA:BA,'Control de pagos'!A1649,Planes!BC:BC)=0,"",SUMIF(Planes!BA:BA,'Control de pagos'!A1649,Planes!BC:BC)),"")</f>
        <v/>
      </c>
      <c r="N1649" s="63">
        <f t="shared" si="80"/>
        <v>19591.29</v>
      </c>
    </row>
    <row r="1650" spans="1:14" ht="15.75" thickBot="1">
      <c r="A1650" s="11" t="str">
        <f t="shared" si="81"/>
        <v>P659718 15</v>
      </c>
      <c r="B1650" s="3" t="s">
        <v>267</v>
      </c>
      <c r="C1650" s="205"/>
      <c r="D1650" s="207"/>
      <c r="E1650" s="134">
        <v>12930.25</v>
      </c>
      <c r="F1650" s="106">
        <v>363.16</v>
      </c>
      <c r="G1650" s="134">
        <v>32884.699999999997</v>
      </c>
      <c r="H1650" s="136">
        <v>45103</v>
      </c>
      <c r="J1650" s="32" t="str">
        <f t="shared" si="79"/>
        <v/>
      </c>
      <c r="L1650" s="11" t="str">
        <f>IF(I1650&lt;&gt;"",IF(SUMIF(Planes!BA:BA,'Control de pagos'!A1650,Planes!BC:BC)=0,"",SUMIF(Planes!BA:BA,'Control de pagos'!A1650,Planes!BC:BC)),"")</f>
        <v/>
      </c>
      <c r="N1650" s="63">
        <f t="shared" si="80"/>
        <v>19591.29</v>
      </c>
    </row>
    <row r="1651" spans="1:14" ht="15.75" thickBot="1">
      <c r="A1651" s="11" t="str">
        <f t="shared" si="81"/>
        <v>P659718 16</v>
      </c>
      <c r="B1651" s="3" t="s">
        <v>267</v>
      </c>
      <c r="C1651" s="204">
        <v>16</v>
      </c>
      <c r="D1651" s="206">
        <v>19591.29</v>
      </c>
      <c r="E1651" s="134">
        <v>12342.51</v>
      </c>
      <c r="F1651" s="106" t="s">
        <v>100</v>
      </c>
      <c r="G1651" s="134">
        <v>31933.8</v>
      </c>
      <c r="H1651" s="136">
        <v>45123</v>
      </c>
      <c r="J1651" s="32" t="str">
        <f t="shared" si="79"/>
        <v/>
      </c>
      <c r="L1651" s="11" t="str">
        <f>IF(I1651&lt;&gt;"",IF(SUMIF(Planes!BA:BA,'Control de pagos'!A1651,Planes!BC:BC)=0,"",SUMIF(Planes!BA:BA,'Control de pagos'!A1651,Planes!BC:BC)),"")</f>
        <v/>
      </c>
      <c r="N1651" s="63">
        <f t="shared" si="80"/>
        <v>19591.29</v>
      </c>
    </row>
    <row r="1652" spans="1:14" ht="15.75" thickBot="1">
      <c r="A1652" s="11" t="str">
        <f t="shared" si="81"/>
        <v>P659718 16</v>
      </c>
      <c r="B1652" s="3" t="s">
        <v>267</v>
      </c>
      <c r="C1652" s="205"/>
      <c r="D1652" s="207"/>
      <c r="E1652" s="134">
        <v>12342.51</v>
      </c>
      <c r="F1652" s="106">
        <v>356.59</v>
      </c>
      <c r="G1652" s="134">
        <v>32290.39</v>
      </c>
      <c r="H1652" s="136">
        <v>45133</v>
      </c>
      <c r="J1652" s="32" t="str">
        <f t="shared" si="79"/>
        <v/>
      </c>
      <c r="L1652" s="11" t="str">
        <f>IF(I1652&lt;&gt;"",IF(SUMIF(Planes!BA:BA,'Control de pagos'!A1652,Planes!BC:BC)=0,"",SUMIF(Planes!BA:BA,'Control de pagos'!A1652,Planes!BC:BC)),"")</f>
        <v/>
      </c>
      <c r="N1652" s="63">
        <f t="shared" si="80"/>
        <v>19591.29</v>
      </c>
    </row>
    <row r="1653" spans="1:14" ht="15.75" thickBot="1">
      <c r="A1653" s="11" t="str">
        <f t="shared" si="81"/>
        <v>P659718 17</v>
      </c>
      <c r="B1653" s="3" t="s">
        <v>267</v>
      </c>
      <c r="C1653" s="204">
        <v>17</v>
      </c>
      <c r="D1653" s="206">
        <v>19591.29</v>
      </c>
      <c r="E1653" s="134">
        <v>11754.78</v>
      </c>
      <c r="F1653" s="106" t="s">
        <v>100</v>
      </c>
      <c r="G1653" s="134">
        <v>31346.07</v>
      </c>
      <c r="H1653" s="136">
        <v>45154</v>
      </c>
      <c r="J1653" s="32" t="str">
        <f t="shared" si="79"/>
        <v/>
      </c>
      <c r="L1653" s="11" t="str">
        <f>IF(I1653&lt;&gt;"",IF(SUMIF(Planes!BA:BA,'Control de pagos'!A1653,Planes!BC:BC)=0,"",SUMIF(Planes!BA:BA,'Control de pagos'!A1653,Planes!BC:BC)),"")</f>
        <v/>
      </c>
      <c r="N1653" s="63">
        <f t="shared" si="80"/>
        <v>19591.29</v>
      </c>
    </row>
    <row r="1654" spans="1:14" ht="15.75" thickBot="1">
      <c r="A1654" s="11" t="str">
        <f t="shared" si="81"/>
        <v>P659718 17</v>
      </c>
      <c r="B1654" s="3" t="s">
        <v>267</v>
      </c>
      <c r="C1654" s="205"/>
      <c r="D1654" s="207"/>
      <c r="E1654" s="134">
        <v>11754.78</v>
      </c>
      <c r="F1654" s="106">
        <v>350.03</v>
      </c>
      <c r="G1654" s="134">
        <v>31696.1</v>
      </c>
      <c r="H1654" s="136">
        <v>45164</v>
      </c>
      <c r="J1654" s="32" t="str">
        <f t="shared" si="79"/>
        <v/>
      </c>
      <c r="L1654" s="11" t="str">
        <f>IF(I1654&lt;&gt;"",IF(SUMIF(Planes!BA:BA,'Control de pagos'!A1654,Planes!BC:BC)=0,"",SUMIF(Planes!BA:BA,'Control de pagos'!A1654,Planes!BC:BC)),"")</f>
        <v/>
      </c>
      <c r="N1654" s="63">
        <f t="shared" si="80"/>
        <v>19591.29</v>
      </c>
    </row>
    <row r="1655" spans="1:14" ht="15.75" thickBot="1">
      <c r="A1655" s="11" t="str">
        <f t="shared" si="81"/>
        <v>P659718 18</v>
      </c>
      <c r="B1655" s="3" t="s">
        <v>267</v>
      </c>
      <c r="C1655" s="204">
        <v>18</v>
      </c>
      <c r="D1655" s="206">
        <v>19591.29</v>
      </c>
      <c r="E1655" s="134">
        <v>11167.04</v>
      </c>
      <c r="F1655" s="106" t="s">
        <v>100</v>
      </c>
      <c r="G1655" s="134">
        <v>30758.33</v>
      </c>
      <c r="H1655" s="136">
        <v>45185</v>
      </c>
      <c r="J1655" s="32" t="str">
        <f t="shared" si="79"/>
        <v/>
      </c>
      <c r="L1655" s="11" t="str">
        <f>IF(I1655&lt;&gt;"",IF(SUMIF(Planes!BA:BA,'Control de pagos'!A1655,Planes!BC:BC)=0,"",SUMIF(Planes!BA:BA,'Control de pagos'!A1655,Planes!BC:BC)),"")</f>
        <v/>
      </c>
      <c r="N1655" s="63">
        <f t="shared" si="80"/>
        <v>19591.29</v>
      </c>
    </row>
    <row r="1656" spans="1:14" ht="15.75" thickBot="1">
      <c r="A1656" s="11" t="str">
        <f t="shared" si="81"/>
        <v>P659718 18</v>
      </c>
      <c r="B1656" s="3" t="s">
        <v>267</v>
      </c>
      <c r="C1656" s="205"/>
      <c r="D1656" s="207"/>
      <c r="E1656" s="134">
        <v>11167.04</v>
      </c>
      <c r="F1656" s="106">
        <v>343.47</v>
      </c>
      <c r="G1656" s="134">
        <v>31101.8</v>
      </c>
      <c r="H1656" s="136">
        <v>45195</v>
      </c>
      <c r="J1656" s="32" t="str">
        <f t="shared" si="79"/>
        <v/>
      </c>
      <c r="L1656" s="11" t="str">
        <f>IF(I1656&lt;&gt;"",IF(SUMIF(Planes!BA:BA,'Control de pagos'!A1656,Planes!BC:BC)=0,"",SUMIF(Planes!BA:BA,'Control de pagos'!A1656,Planes!BC:BC)),"")</f>
        <v/>
      </c>
      <c r="N1656" s="63">
        <f t="shared" si="80"/>
        <v>19591.29</v>
      </c>
    </row>
    <row r="1657" spans="1:14" ht="15.75" thickBot="1">
      <c r="A1657" s="11" t="str">
        <f t="shared" si="81"/>
        <v>P659718 19</v>
      </c>
      <c r="B1657" s="3" t="s">
        <v>267</v>
      </c>
      <c r="C1657" s="204">
        <v>19</v>
      </c>
      <c r="D1657" s="206">
        <v>19591.29</v>
      </c>
      <c r="E1657" s="134">
        <v>10579.3</v>
      </c>
      <c r="F1657" s="106" t="s">
        <v>100</v>
      </c>
      <c r="G1657" s="134">
        <v>30170.59</v>
      </c>
      <c r="H1657" s="136">
        <v>45215</v>
      </c>
      <c r="J1657" s="32" t="str">
        <f t="shared" si="79"/>
        <v/>
      </c>
      <c r="L1657" s="11" t="str">
        <f>IF(I1657&lt;&gt;"",IF(SUMIF(Planes!BA:BA,'Control de pagos'!A1657,Planes!BC:BC)=0,"",SUMIF(Planes!BA:BA,'Control de pagos'!A1657,Planes!BC:BC)),"")</f>
        <v/>
      </c>
      <c r="N1657" s="63">
        <f t="shared" si="80"/>
        <v>19591.29</v>
      </c>
    </row>
    <row r="1658" spans="1:14" ht="15.75" thickBot="1">
      <c r="A1658" s="11" t="str">
        <f t="shared" si="81"/>
        <v>P659718 19</v>
      </c>
      <c r="B1658" s="3" t="s">
        <v>267</v>
      </c>
      <c r="C1658" s="205"/>
      <c r="D1658" s="207"/>
      <c r="E1658" s="134">
        <v>10579.3</v>
      </c>
      <c r="F1658" s="106">
        <v>336.9</v>
      </c>
      <c r="G1658" s="134">
        <v>30507.49</v>
      </c>
      <c r="H1658" s="136">
        <v>45225</v>
      </c>
      <c r="J1658" s="32" t="str">
        <f t="shared" si="79"/>
        <v/>
      </c>
      <c r="L1658" s="11" t="str">
        <f>IF(I1658&lt;&gt;"",IF(SUMIF(Planes!BA:BA,'Control de pagos'!A1658,Planes!BC:BC)=0,"",SUMIF(Planes!BA:BA,'Control de pagos'!A1658,Planes!BC:BC)),"")</f>
        <v/>
      </c>
      <c r="N1658" s="63">
        <f t="shared" si="80"/>
        <v>19591.29</v>
      </c>
    </row>
    <row r="1659" spans="1:14" ht="15.75" thickBot="1">
      <c r="A1659" s="11" t="str">
        <f t="shared" si="81"/>
        <v>P659718 20</v>
      </c>
      <c r="B1659" s="3" t="s">
        <v>267</v>
      </c>
      <c r="C1659" s="204">
        <v>20</v>
      </c>
      <c r="D1659" s="206">
        <v>19591.29</v>
      </c>
      <c r="E1659" s="134">
        <v>9991.56</v>
      </c>
      <c r="F1659" s="106" t="s">
        <v>100</v>
      </c>
      <c r="G1659" s="134">
        <v>29582.85</v>
      </c>
      <c r="H1659" s="136">
        <v>45246</v>
      </c>
      <c r="J1659" s="32" t="str">
        <f t="shared" si="79"/>
        <v/>
      </c>
      <c r="L1659" s="11" t="str">
        <f>IF(I1659&lt;&gt;"",IF(SUMIF(Planes!BA:BA,'Control de pagos'!A1659,Planes!BC:BC)=0,"",SUMIF(Planes!BA:BA,'Control de pagos'!A1659,Planes!BC:BC)),"")</f>
        <v/>
      </c>
      <c r="N1659" s="63">
        <f t="shared" si="80"/>
        <v>19591.29</v>
      </c>
    </row>
    <row r="1660" spans="1:14" ht="15.75" thickBot="1">
      <c r="A1660" s="11" t="str">
        <f t="shared" si="81"/>
        <v>P659718 20</v>
      </c>
      <c r="B1660" s="3" t="s">
        <v>267</v>
      </c>
      <c r="C1660" s="205"/>
      <c r="D1660" s="207"/>
      <c r="E1660" s="134">
        <v>9991.56</v>
      </c>
      <c r="F1660" s="106">
        <v>330.34</v>
      </c>
      <c r="G1660" s="134">
        <v>29913.19</v>
      </c>
      <c r="H1660" s="136">
        <v>45256</v>
      </c>
      <c r="J1660" s="32" t="str">
        <f t="shared" si="79"/>
        <v/>
      </c>
      <c r="L1660" s="11" t="str">
        <f>IF(I1660&lt;&gt;"",IF(SUMIF(Planes!BA:BA,'Control de pagos'!A1660,Planes!BC:BC)=0,"",SUMIF(Planes!BA:BA,'Control de pagos'!A1660,Planes!BC:BC)),"")</f>
        <v/>
      </c>
      <c r="N1660" s="63">
        <f t="shared" si="80"/>
        <v>19591.29</v>
      </c>
    </row>
    <row r="1661" spans="1:14" ht="15.75" thickBot="1">
      <c r="A1661" s="11" t="str">
        <f t="shared" si="81"/>
        <v>P659718 21</v>
      </c>
      <c r="B1661" s="3" t="s">
        <v>267</v>
      </c>
      <c r="C1661" s="204">
        <v>21</v>
      </c>
      <c r="D1661" s="206">
        <v>19591.29</v>
      </c>
      <c r="E1661" s="134">
        <v>9403.82</v>
      </c>
      <c r="F1661" s="106" t="s">
        <v>100</v>
      </c>
      <c r="G1661" s="134">
        <v>28995.11</v>
      </c>
      <c r="H1661" s="136">
        <v>45276</v>
      </c>
      <c r="J1661" s="32" t="str">
        <f t="shared" si="79"/>
        <v/>
      </c>
      <c r="L1661" s="11" t="str">
        <f>IF(I1661&lt;&gt;"",IF(SUMIF(Planes!BA:BA,'Control de pagos'!A1661,Planes!BC:BC)=0,"",SUMIF(Planes!BA:BA,'Control de pagos'!A1661,Planes!BC:BC)),"")</f>
        <v/>
      </c>
      <c r="N1661" s="63">
        <f t="shared" si="80"/>
        <v>19591.29</v>
      </c>
    </row>
    <row r="1662" spans="1:14" ht="15.75" thickBot="1">
      <c r="A1662" s="11" t="str">
        <f t="shared" si="81"/>
        <v>P659718 21</v>
      </c>
      <c r="B1662" s="3" t="s">
        <v>267</v>
      </c>
      <c r="C1662" s="205"/>
      <c r="D1662" s="207"/>
      <c r="E1662" s="134">
        <v>9403.82</v>
      </c>
      <c r="F1662" s="106">
        <v>323.77999999999997</v>
      </c>
      <c r="G1662" s="134">
        <v>29318.89</v>
      </c>
      <c r="H1662" s="136">
        <v>45286</v>
      </c>
      <c r="J1662" s="32" t="str">
        <f t="shared" si="79"/>
        <v/>
      </c>
      <c r="L1662" s="11" t="str">
        <f>IF(I1662&lt;&gt;"",IF(SUMIF(Planes!BA:BA,'Control de pagos'!A1662,Planes!BC:BC)=0,"",SUMIF(Planes!BA:BA,'Control de pagos'!A1662,Planes!BC:BC)),"")</f>
        <v/>
      </c>
      <c r="N1662" s="63">
        <f t="shared" si="80"/>
        <v>19591.29</v>
      </c>
    </row>
    <row r="1663" spans="1:14" ht="15.75" thickBot="1">
      <c r="A1663" s="11" t="str">
        <f t="shared" si="81"/>
        <v>P659718 22</v>
      </c>
      <c r="B1663" s="3" t="s">
        <v>267</v>
      </c>
      <c r="C1663" s="204">
        <v>22</v>
      </c>
      <c r="D1663" s="206">
        <v>19591.29</v>
      </c>
      <c r="E1663" s="134">
        <v>8816.08</v>
      </c>
      <c r="F1663" s="106" t="s">
        <v>100</v>
      </c>
      <c r="G1663" s="134">
        <v>28407.37</v>
      </c>
      <c r="H1663" s="136">
        <v>45307</v>
      </c>
      <c r="J1663" s="32" t="str">
        <f t="shared" si="79"/>
        <v/>
      </c>
      <c r="L1663" s="11" t="str">
        <f>IF(I1663&lt;&gt;"",IF(SUMIF(Planes!BA:BA,'Control de pagos'!A1663,Planes!BC:BC)=0,"",SUMIF(Planes!BA:BA,'Control de pagos'!A1663,Planes!BC:BC)),"")</f>
        <v/>
      </c>
      <c r="N1663" s="63">
        <f t="shared" si="80"/>
        <v>19591.29</v>
      </c>
    </row>
    <row r="1664" spans="1:14" ht="15.75" thickBot="1">
      <c r="A1664" s="11" t="str">
        <f t="shared" si="81"/>
        <v>P659718 22</v>
      </c>
      <c r="B1664" s="3" t="s">
        <v>267</v>
      </c>
      <c r="C1664" s="205"/>
      <c r="D1664" s="207"/>
      <c r="E1664" s="134">
        <v>8816.08</v>
      </c>
      <c r="F1664" s="106">
        <v>317.22000000000003</v>
      </c>
      <c r="G1664" s="134">
        <v>28724.59</v>
      </c>
      <c r="H1664" s="136">
        <v>45317</v>
      </c>
      <c r="J1664" s="32" t="str">
        <f t="shared" si="79"/>
        <v/>
      </c>
      <c r="L1664" s="11" t="str">
        <f>IF(I1664&lt;&gt;"",IF(SUMIF(Planes!BA:BA,'Control de pagos'!A1664,Planes!BC:BC)=0,"",SUMIF(Planes!BA:BA,'Control de pagos'!A1664,Planes!BC:BC)),"")</f>
        <v/>
      </c>
      <c r="N1664" s="63">
        <f t="shared" si="80"/>
        <v>19591.29</v>
      </c>
    </row>
    <row r="1665" spans="1:14" ht="15.75" thickBot="1">
      <c r="A1665" s="11" t="str">
        <f t="shared" si="81"/>
        <v>P659718 23</v>
      </c>
      <c r="B1665" s="3" t="s">
        <v>267</v>
      </c>
      <c r="C1665" s="204">
        <v>23</v>
      </c>
      <c r="D1665" s="206">
        <v>19591.29</v>
      </c>
      <c r="E1665" s="134">
        <v>8228.34</v>
      </c>
      <c r="F1665" s="106" t="s">
        <v>100</v>
      </c>
      <c r="G1665" s="134">
        <v>27819.63</v>
      </c>
      <c r="H1665" s="136">
        <v>45338</v>
      </c>
      <c r="J1665" s="32" t="str">
        <f t="shared" ref="J1665:J1728" si="82">IF(I1665&lt;&gt;"",I1665-DAY(I1665)+1,IF(A1664=A1665,IF(I1664&lt;&gt;"","-",""),IF(A1665=A1666,IF(I1666&lt;&gt;"","-",""),"")))</f>
        <v/>
      </c>
      <c r="L1665" s="11" t="str">
        <f>IF(I1665&lt;&gt;"",IF(SUMIF(Planes!BA:BA,'Control de pagos'!A1665,Planes!BC:BC)=0,"",SUMIF(Planes!BA:BA,'Control de pagos'!A1665,Planes!BC:BC)),"")</f>
        <v/>
      </c>
      <c r="N1665" s="63">
        <f t="shared" si="80"/>
        <v>19591.29</v>
      </c>
    </row>
    <row r="1666" spans="1:14" ht="15.75" thickBot="1">
      <c r="A1666" s="11" t="str">
        <f t="shared" si="81"/>
        <v>P659718 23</v>
      </c>
      <c r="B1666" s="3" t="s">
        <v>267</v>
      </c>
      <c r="C1666" s="205"/>
      <c r="D1666" s="207"/>
      <c r="E1666" s="134">
        <v>8228.34</v>
      </c>
      <c r="F1666" s="106">
        <v>310.64999999999998</v>
      </c>
      <c r="G1666" s="134">
        <v>28130.28</v>
      </c>
      <c r="H1666" s="136">
        <v>45348</v>
      </c>
      <c r="J1666" s="32" t="str">
        <f t="shared" si="82"/>
        <v/>
      </c>
      <c r="L1666" s="11" t="str">
        <f>IF(I1666&lt;&gt;"",IF(SUMIF(Planes!BA:BA,'Control de pagos'!A1666,Planes!BC:BC)=0,"",SUMIF(Planes!BA:BA,'Control de pagos'!A1666,Planes!BC:BC)),"")</f>
        <v/>
      </c>
      <c r="N1666" s="63">
        <f t="shared" si="80"/>
        <v>19591.29</v>
      </c>
    </row>
    <row r="1667" spans="1:14" ht="15.75" thickBot="1">
      <c r="A1667" s="11" t="str">
        <f t="shared" si="81"/>
        <v>P659718 24</v>
      </c>
      <c r="B1667" s="3" t="s">
        <v>267</v>
      </c>
      <c r="C1667" s="204">
        <v>24</v>
      </c>
      <c r="D1667" s="206">
        <v>19591.29</v>
      </c>
      <c r="E1667" s="134">
        <v>7640.6</v>
      </c>
      <c r="F1667" s="106" t="s">
        <v>100</v>
      </c>
      <c r="G1667" s="134">
        <v>27231.89</v>
      </c>
      <c r="H1667" s="136">
        <v>45367</v>
      </c>
      <c r="J1667" s="32" t="str">
        <f t="shared" si="82"/>
        <v/>
      </c>
      <c r="L1667" s="11" t="str">
        <f>IF(I1667&lt;&gt;"",IF(SUMIF(Planes!BA:BA,'Control de pagos'!A1667,Planes!BC:BC)=0,"",SUMIF(Planes!BA:BA,'Control de pagos'!A1667,Planes!BC:BC)),"")</f>
        <v/>
      </c>
      <c r="N1667" s="63">
        <f t="shared" si="80"/>
        <v>19591.29</v>
      </c>
    </row>
    <row r="1668" spans="1:14" ht="15.75" thickBot="1">
      <c r="A1668" s="11" t="str">
        <f t="shared" si="81"/>
        <v>P659718 24</v>
      </c>
      <c r="B1668" s="3" t="s">
        <v>267</v>
      </c>
      <c r="C1668" s="205"/>
      <c r="D1668" s="207"/>
      <c r="E1668" s="134">
        <v>7640.6</v>
      </c>
      <c r="F1668" s="106">
        <v>304.08999999999997</v>
      </c>
      <c r="G1668" s="134">
        <v>27535.98</v>
      </c>
      <c r="H1668" s="136">
        <v>45377</v>
      </c>
      <c r="J1668" s="32" t="str">
        <f t="shared" si="82"/>
        <v/>
      </c>
      <c r="L1668" s="11" t="str">
        <f>IF(I1668&lt;&gt;"",IF(SUMIF(Planes!BA:BA,'Control de pagos'!A1668,Planes!BC:BC)=0,"",SUMIF(Planes!BA:BA,'Control de pagos'!A1668,Planes!BC:BC)),"")</f>
        <v/>
      </c>
      <c r="N1668" s="63">
        <f t="shared" si="80"/>
        <v>19591.29</v>
      </c>
    </row>
    <row r="1669" spans="1:14" ht="15.75" thickBot="1">
      <c r="A1669" s="11" t="str">
        <f t="shared" si="81"/>
        <v>P659718 25</v>
      </c>
      <c r="B1669" s="3" t="s">
        <v>267</v>
      </c>
      <c r="C1669" s="204">
        <v>25</v>
      </c>
      <c r="D1669" s="206">
        <v>19591.29</v>
      </c>
      <c r="E1669" s="134">
        <v>7052.87</v>
      </c>
      <c r="F1669" s="106" t="s">
        <v>100</v>
      </c>
      <c r="G1669" s="134">
        <v>26644.16</v>
      </c>
      <c r="H1669" s="136">
        <v>45398</v>
      </c>
      <c r="J1669" s="32" t="str">
        <f t="shared" si="82"/>
        <v/>
      </c>
      <c r="L1669" s="11" t="str">
        <f>IF(I1669&lt;&gt;"",IF(SUMIF(Planes!BA:BA,'Control de pagos'!A1669,Planes!BC:BC)=0,"",SUMIF(Planes!BA:BA,'Control de pagos'!A1669,Planes!BC:BC)),"")</f>
        <v/>
      </c>
      <c r="N1669" s="63">
        <f t="shared" si="80"/>
        <v>19591.29</v>
      </c>
    </row>
    <row r="1670" spans="1:14" ht="15.75" thickBot="1">
      <c r="A1670" s="11" t="str">
        <f t="shared" si="81"/>
        <v>P659718 25</v>
      </c>
      <c r="B1670" s="3" t="s">
        <v>267</v>
      </c>
      <c r="C1670" s="205"/>
      <c r="D1670" s="207"/>
      <c r="E1670" s="134">
        <v>7052.87</v>
      </c>
      <c r="F1670" s="106">
        <v>297.52999999999997</v>
      </c>
      <c r="G1670" s="134">
        <v>26941.69</v>
      </c>
      <c r="H1670" s="136">
        <v>45408</v>
      </c>
      <c r="J1670" s="32" t="str">
        <f t="shared" si="82"/>
        <v/>
      </c>
      <c r="L1670" s="11" t="str">
        <f>IF(I1670&lt;&gt;"",IF(SUMIF(Planes!BA:BA,'Control de pagos'!A1670,Planes!BC:BC)=0,"",SUMIF(Planes!BA:BA,'Control de pagos'!A1670,Planes!BC:BC)),"")</f>
        <v/>
      </c>
      <c r="N1670" s="63">
        <f t="shared" si="80"/>
        <v>19591.29</v>
      </c>
    </row>
    <row r="1671" spans="1:14" ht="15.75" thickBot="1">
      <c r="A1671" s="11" t="str">
        <f t="shared" si="81"/>
        <v>P659718 26</v>
      </c>
      <c r="B1671" s="3" t="s">
        <v>267</v>
      </c>
      <c r="C1671" s="204">
        <v>26</v>
      </c>
      <c r="D1671" s="206">
        <v>19591.29</v>
      </c>
      <c r="E1671" s="134">
        <v>6465.13</v>
      </c>
      <c r="F1671" s="106" t="s">
        <v>100</v>
      </c>
      <c r="G1671" s="134">
        <v>26056.42</v>
      </c>
      <c r="H1671" s="136">
        <v>45428</v>
      </c>
      <c r="J1671" s="32" t="str">
        <f t="shared" si="82"/>
        <v/>
      </c>
      <c r="L1671" s="11" t="str">
        <f>IF(I1671&lt;&gt;"",IF(SUMIF(Planes!BA:BA,'Control de pagos'!A1671,Planes!BC:BC)=0,"",SUMIF(Planes!BA:BA,'Control de pagos'!A1671,Planes!BC:BC)),"")</f>
        <v/>
      </c>
      <c r="N1671" s="63">
        <f t="shared" si="80"/>
        <v>19591.29</v>
      </c>
    </row>
    <row r="1672" spans="1:14" ht="15.75" thickBot="1">
      <c r="A1672" s="11" t="str">
        <f t="shared" si="81"/>
        <v>P659718 26</v>
      </c>
      <c r="B1672" s="3" t="s">
        <v>267</v>
      </c>
      <c r="C1672" s="205"/>
      <c r="D1672" s="207"/>
      <c r="E1672" s="134">
        <v>6465.13</v>
      </c>
      <c r="F1672" s="106">
        <v>290.95999999999998</v>
      </c>
      <c r="G1672" s="134">
        <v>26347.38</v>
      </c>
      <c r="H1672" s="136">
        <v>45438</v>
      </c>
      <c r="J1672" s="32" t="str">
        <f t="shared" si="82"/>
        <v/>
      </c>
      <c r="L1672" s="11" t="str">
        <f>IF(I1672&lt;&gt;"",IF(SUMIF(Planes!BA:BA,'Control de pagos'!A1672,Planes!BC:BC)=0,"",SUMIF(Planes!BA:BA,'Control de pagos'!A1672,Planes!BC:BC)),"")</f>
        <v/>
      </c>
      <c r="N1672" s="63">
        <f t="shared" si="80"/>
        <v>19591.29</v>
      </c>
    </row>
    <row r="1673" spans="1:14" ht="15.75" thickBot="1">
      <c r="A1673" s="11" t="str">
        <f t="shared" si="81"/>
        <v>P659718 27</v>
      </c>
      <c r="B1673" s="3" t="s">
        <v>267</v>
      </c>
      <c r="C1673" s="204">
        <v>27</v>
      </c>
      <c r="D1673" s="206">
        <v>19591.29</v>
      </c>
      <c r="E1673" s="134">
        <v>5877.39</v>
      </c>
      <c r="F1673" s="106" t="s">
        <v>100</v>
      </c>
      <c r="G1673" s="134">
        <v>25468.68</v>
      </c>
      <c r="H1673" s="136">
        <v>45459</v>
      </c>
      <c r="J1673" s="32" t="str">
        <f t="shared" si="82"/>
        <v/>
      </c>
      <c r="L1673" s="11" t="str">
        <f>IF(I1673&lt;&gt;"",IF(SUMIF(Planes!BA:BA,'Control de pagos'!A1673,Planes!BC:BC)=0,"",SUMIF(Planes!BA:BA,'Control de pagos'!A1673,Planes!BC:BC)),"")</f>
        <v/>
      </c>
      <c r="N1673" s="63">
        <f t="shared" si="80"/>
        <v>19591.29</v>
      </c>
    </row>
    <row r="1674" spans="1:14" ht="15.75" thickBot="1">
      <c r="A1674" s="11" t="str">
        <f t="shared" si="81"/>
        <v>P659718 27</v>
      </c>
      <c r="B1674" s="3" t="s">
        <v>267</v>
      </c>
      <c r="C1674" s="205"/>
      <c r="D1674" s="207"/>
      <c r="E1674" s="134">
        <v>5877.39</v>
      </c>
      <c r="F1674" s="106">
        <v>284.39999999999998</v>
      </c>
      <c r="G1674" s="134">
        <v>25753.08</v>
      </c>
      <c r="H1674" s="136">
        <v>45469</v>
      </c>
      <c r="J1674" s="32" t="str">
        <f t="shared" si="82"/>
        <v/>
      </c>
      <c r="L1674" s="11" t="str">
        <f>IF(I1674&lt;&gt;"",IF(SUMIF(Planes!BA:BA,'Control de pagos'!A1674,Planes!BC:BC)=0,"",SUMIF(Planes!BA:BA,'Control de pagos'!A1674,Planes!BC:BC)),"")</f>
        <v/>
      </c>
      <c r="N1674" s="63">
        <f t="shared" si="80"/>
        <v>19591.29</v>
      </c>
    </row>
    <row r="1675" spans="1:14" ht="15.75" thickBot="1">
      <c r="A1675" s="11" t="str">
        <f t="shared" si="81"/>
        <v>P659718 28</v>
      </c>
      <c r="B1675" s="3" t="s">
        <v>267</v>
      </c>
      <c r="C1675" s="204">
        <v>28</v>
      </c>
      <c r="D1675" s="206">
        <v>19591.29</v>
      </c>
      <c r="E1675" s="134">
        <v>5289.65</v>
      </c>
      <c r="F1675" s="106" t="s">
        <v>100</v>
      </c>
      <c r="G1675" s="134">
        <v>24880.94</v>
      </c>
      <c r="H1675" s="136">
        <v>45489</v>
      </c>
      <c r="J1675" s="32" t="str">
        <f t="shared" si="82"/>
        <v/>
      </c>
      <c r="L1675" s="11" t="str">
        <f>IF(I1675&lt;&gt;"",IF(SUMIF(Planes!BA:BA,'Control de pagos'!A1675,Planes!BC:BC)=0,"",SUMIF(Planes!BA:BA,'Control de pagos'!A1675,Planes!BC:BC)),"")</f>
        <v/>
      </c>
      <c r="N1675" s="63">
        <f t="shared" si="80"/>
        <v>19591.29</v>
      </c>
    </row>
    <row r="1676" spans="1:14" ht="15.75" thickBot="1">
      <c r="A1676" s="11" t="str">
        <f t="shared" si="81"/>
        <v>P659718 28</v>
      </c>
      <c r="B1676" s="3" t="s">
        <v>267</v>
      </c>
      <c r="C1676" s="205"/>
      <c r="D1676" s="207"/>
      <c r="E1676" s="134">
        <v>5289.65</v>
      </c>
      <c r="F1676" s="106">
        <v>277.83999999999997</v>
      </c>
      <c r="G1676" s="134">
        <v>25158.78</v>
      </c>
      <c r="H1676" s="136">
        <v>45499</v>
      </c>
      <c r="J1676" s="32" t="str">
        <f t="shared" si="82"/>
        <v/>
      </c>
      <c r="L1676" s="11" t="str">
        <f>IF(I1676&lt;&gt;"",IF(SUMIF(Planes!BA:BA,'Control de pagos'!A1676,Planes!BC:BC)=0,"",SUMIF(Planes!BA:BA,'Control de pagos'!A1676,Planes!BC:BC)),"")</f>
        <v/>
      </c>
      <c r="N1676" s="63">
        <f t="shared" si="80"/>
        <v>19591.29</v>
      </c>
    </row>
    <row r="1677" spans="1:14" ht="15.75" thickBot="1">
      <c r="A1677" s="11" t="str">
        <f t="shared" si="81"/>
        <v>P659718 29</v>
      </c>
      <c r="B1677" s="3" t="s">
        <v>267</v>
      </c>
      <c r="C1677" s="204">
        <v>29</v>
      </c>
      <c r="D1677" s="206">
        <v>19591.29</v>
      </c>
      <c r="E1677" s="134">
        <v>4701.91</v>
      </c>
      <c r="F1677" s="106" t="s">
        <v>100</v>
      </c>
      <c r="G1677" s="134">
        <v>24293.200000000001</v>
      </c>
      <c r="H1677" s="136">
        <v>45520</v>
      </c>
      <c r="J1677" s="32" t="str">
        <f t="shared" si="82"/>
        <v/>
      </c>
      <c r="L1677" s="11" t="str">
        <f>IF(I1677&lt;&gt;"",IF(SUMIF(Planes!BA:BA,'Control de pagos'!A1677,Planes!BC:BC)=0,"",SUMIF(Planes!BA:BA,'Control de pagos'!A1677,Planes!BC:BC)),"")</f>
        <v/>
      </c>
      <c r="N1677" s="63">
        <f t="shared" si="80"/>
        <v>19591.29</v>
      </c>
    </row>
    <row r="1678" spans="1:14" ht="15.75" thickBot="1">
      <c r="A1678" s="11" t="str">
        <f t="shared" si="81"/>
        <v>P659718 29</v>
      </c>
      <c r="B1678" s="3" t="s">
        <v>267</v>
      </c>
      <c r="C1678" s="205"/>
      <c r="D1678" s="207"/>
      <c r="E1678" s="134">
        <v>4701.91</v>
      </c>
      <c r="F1678" s="106">
        <v>271.27</v>
      </c>
      <c r="G1678" s="134">
        <v>24564.47</v>
      </c>
      <c r="H1678" s="136">
        <v>45530</v>
      </c>
      <c r="J1678" s="32" t="str">
        <f t="shared" si="82"/>
        <v/>
      </c>
      <c r="L1678" s="11" t="str">
        <f>IF(I1678&lt;&gt;"",IF(SUMIF(Planes!BA:BA,'Control de pagos'!A1678,Planes!BC:BC)=0,"",SUMIF(Planes!BA:BA,'Control de pagos'!A1678,Planes!BC:BC)),"")</f>
        <v/>
      </c>
      <c r="N1678" s="63">
        <f t="shared" si="80"/>
        <v>19591.29</v>
      </c>
    </row>
    <row r="1679" spans="1:14" ht="15.75" thickBot="1">
      <c r="A1679" s="11" t="str">
        <f t="shared" si="81"/>
        <v>P659718 30</v>
      </c>
      <c r="B1679" s="3" t="s">
        <v>267</v>
      </c>
      <c r="C1679" s="204">
        <v>30</v>
      </c>
      <c r="D1679" s="206">
        <v>19591.29</v>
      </c>
      <c r="E1679" s="134">
        <v>4114.17</v>
      </c>
      <c r="F1679" s="106" t="s">
        <v>100</v>
      </c>
      <c r="G1679" s="134">
        <v>23705.46</v>
      </c>
      <c r="H1679" s="136">
        <v>45551</v>
      </c>
      <c r="J1679" s="32" t="str">
        <f t="shared" si="82"/>
        <v/>
      </c>
      <c r="L1679" s="11" t="str">
        <f>IF(I1679&lt;&gt;"",IF(SUMIF(Planes!BA:BA,'Control de pagos'!A1679,Planes!BC:BC)=0,"",SUMIF(Planes!BA:BA,'Control de pagos'!A1679,Planes!BC:BC)),"")</f>
        <v/>
      </c>
      <c r="N1679" s="63">
        <f t="shared" si="80"/>
        <v>19591.29</v>
      </c>
    </row>
    <row r="1680" spans="1:14" ht="15.75" thickBot="1">
      <c r="A1680" s="11" t="str">
        <f t="shared" si="81"/>
        <v>P659718 30</v>
      </c>
      <c r="B1680" s="3" t="s">
        <v>267</v>
      </c>
      <c r="C1680" s="205"/>
      <c r="D1680" s="207"/>
      <c r="E1680" s="134">
        <v>4114.17</v>
      </c>
      <c r="F1680" s="106">
        <v>264.70999999999998</v>
      </c>
      <c r="G1680" s="134">
        <v>23970.17</v>
      </c>
      <c r="H1680" s="136">
        <v>45561</v>
      </c>
      <c r="J1680" s="32" t="str">
        <f t="shared" si="82"/>
        <v/>
      </c>
      <c r="L1680" s="11" t="str">
        <f>IF(I1680&lt;&gt;"",IF(SUMIF(Planes!BA:BA,'Control de pagos'!A1680,Planes!BC:BC)=0,"",SUMIF(Planes!BA:BA,'Control de pagos'!A1680,Planes!BC:BC)),"")</f>
        <v/>
      </c>
      <c r="N1680" s="63">
        <f t="shared" si="80"/>
        <v>19591.29</v>
      </c>
    </row>
    <row r="1681" spans="1:14" ht="15.75" thickBot="1">
      <c r="A1681" s="11" t="str">
        <f t="shared" si="81"/>
        <v>P659718 31</v>
      </c>
      <c r="B1681" s="3" t="s">
        <v>267</v>
      </c>
      <c r="C1681" s="204">
        <v>31</v>
      </c>
      <c r="D1681" s="206">
        <v>19591.29</v>
      </c>
      <c r="E1681" s="134">
        <v>3526.43</v>
      </c>
      <c r="F1681" s="106" t="s">
        <v>100</v>
      </c>
      <c r="G1681" s="134">
        <v>23117.72</v>
      </c>
      <c r="H1681" s="136">
        <v>45581</v>
      </c>
      <c r="J1681" s="32" t="str">
        <f t="shared" si="82"/>
        <v/>
      </c>
      <c r="L1681" s="11" t="str">
        <f>IF(I1681&lt;&gt;"",IF(SUMIF(Planes!BA:BA,'Control de pagos'!A1681,Planes!BC:BC)=0,"",SUMIF(Planes!BA:BA,'Control de pagos'!A1681,Planes!BC:BC)),"")</f>
        <v/>
      </c>
      <c r="N1681" s="63">
        <f t="shared" si="80"/>
        <v>19591.29</v>
      </c>
    </row>
    <row r="1682" spans="1:14" ht="15.75" thickBot="1">
      <c r="A1682" s="11" t="str">
        <f t="shared" si="81"/>
        <v>P659718 31</v>
      </c>
      <c r="B1682" s="3" t="s">
        <v>267</v>
      </c>
      <c r="C1682" s="205"/>
      <c r="D1682" s="207"/>
      <c r="E1682" s="134">
        <v>3526.43</v>
      </c>
      <c r="F1682" s="106">
        <v>258.14999999999998</v>
      </c>
      <c r="G1682" s="134">
        <v>23375.87</v>
      </c>
      <c r="H1682" s="136">
        <v>45591</v>
      </c>
      <c r="J1682" s="32" t="str">
        <f t="shared" si="82"/>
        <v/>
      </c>
      <c r="L1682" s="11" t="str">
        <f>IF(I1682&lt;&gt;"",IF(SUMIF(Planes!BA:BA,'Control de pagos'!A1682,Planes!BC:BC)=0,"",SUMIF(Planes!BA:BA,'Control de pagos'!A1682,Planes!BC:BC)),"")</f>
        <v/>
      </c>
      <c r="N1682" s="63">
        <f t="shared" si="80"/>
        <v>19591.29</v>
      </c>
    </row>
    <row r="1683" spans="1:14" ht="15.75" thickBot="1">
      <c r="A1683" s="11" t="str">
        <f t="shared" si="81"/>
        <v>P659718 32</v>
      </c>
      <c r="B1683" s="3" t="s">
        <v>267</v>
      </c>
      <c r="C1683" s="204">
        <v>32</v>
      </c>
      <c r="D1683" s="206">
        <v>19591.29</v>
      </c>
      <c r="E1683" s="134">
        <v>2938.7</v>
      </c>
      <c r="F1683" s="106" t="s">
        <v>100</v>
      </c>
      <c r="G1683" s="134">
        <v>22529.99</v>
      </c>
      <c r="H1683" s="136">
        <v>45612</v>
      </c>
      <c r="J1683" s="32" t="str">
        <f t="shared" si="82"/>
        <v/>
      </c>
      <c r="L1683" s="11" t="str">
        <f>IF(I1683&lt;&gt;"",IF(SUMIF(Planes!BA:BA,'Control de pagos'!A1683,Planes!BC:BC)=0,"",SUMIF(Planes!BA:BA,'Control de pagos'!A1683,Planes!BC:BC)),"")</f>
        <v/>
      </c>
      <c r="N1683" s="63">
        <f t="shared" si="80"/>
        <v>19591.29</v>
      </c>
    </row>
    <row r="1684" spans="1:14" ht="15.75" thickBot="1">
      <c r="A1684" s="11" t="str">
        <f t="shared" si="81"/>
        <v>P659718 32</v>
      </c>
      <c r="B1684" s="3" t="s">
        <v>267</v>
      </c>
      <c r="C1684" s="205"/>
      <c r="D1684" s="207"/>
      <c r="E1684" s="134">
        <v>2938.7</v>
      </c>
      <c r="F1684" s="106">
        <v>251.58</v>
      </c>
      <c r="G1684" s="134">
        <v>22781.57</v>
      </c>
      <c r="H1684" s="136">
        <v>45622</v>
      </c>
      <c r="J1684" s="32" t="str">
        <f t="shared" si="82"/>
        <v/>
      </c>
      <c r="L1684" s="11" t="str">
        <f>IF(I1684&lt;&gt;"",IF(SUMIF(Planes!BA:BA,'Control de pagos'!A1684,Planes!BC:BC)=0,"",SUMIF(Planes!BA:BA,'Control de pagos'!A1684,Planes!BC:BC)),"")</f>
        <v/>
      </c>
      <c r="N1684" s="63">
        <f t="shared" si="80"/>
        <v>19591.29</v>
      </c>
    </row>
    <row r="1685" spans="1:14" ht="15.75" thickBot="1">
      <c r="A1685" s="11" t="str">
        <f t="shared" si="81"/>
        <v>P659718 33</v>
      </c>
      <c r="B1685" s="3" t="s">
        <v>267</v>
      </c>
      <c r="C1685" s="204">
        <v>33</v>
      </c>
      <c r="D1685" s="206">
        <v>19591.29</v>
      </c>
      <c r="E1685" s="134">
        <v>2350.96</v>
      </c>
      <c r="F1685" s="106" t="s">
        <v>100</v>
      </c>
      <c r="G1685" s="134">
        <v>21942.25</v>
      </c>
      <c r="H1685" s="136">
        <v>45642</v>
      </c>
      <c r="J1685" s="32" t="str">
        <f t="shared" si="82"/>
        <v/>
      </c>
      <c r="L1685" s="11" t="str">
        <f>IF(I1685&lt;&gt;"",IF(SUMIF(Planes!BA:BA,'Control de pagos'!A1685,Planes!BC:BC)=0,"",SUMIF(Planes!BA:BA,'Control de pagos'!A1685,Planes!BC:BC)),"")</f>
        <v/>
      </c>
      <c r="N1685" s="63">
        <f t="shared" si="80"/>
        <v>19591.29</v>
      </c>
    </row>
    <row r="1686" spans="1:14" ht="15.75" thickBot="1">
      <c r="A1686" s="11" t="str">
        <f t="shared" si="81"/>
        <v>P659718 33</v>
      </c>
      <c r="B1686" s="3" t="s">
        <v>267</v>
      </c>
      <c r="C1686" s="205"/>
      <c r="D1686" s="207"/>
      <c r="E1686" s="134">
        <v>2350.96</v>
      </c>
      <c r="F1686" s="106">
        <v>245.02</v>
      </c>
      <c r="G1686" s="134">
        <v>22187.27</v>
      </c>
      <c r="H1686" s="136">
        <v>45652</v>
      </c>
      <c r="J1686" s="32" t="str">
        <f t="shared" si="82"/>
        <v/>
      </c>
      <c r="L1686" s="11" t="str">
        <f>IF(I1686&lt;&gt;"",IF(SUMIF(Planes!BA:BA,'Control de pagos'!A1686,Planes!BC:BC)=0,"",SUMIF(Planes!BA:BA,'Control de pagos'!A1686,Planes!BC:BC)),"")</f>
        <v/>
      </c>
      <c r="N1686" s="63">
        <f t="shared" si="80"/>
        <v>19591.29</v>
      </c>
    </row>
    <row r="1687" spans="1:14" ht="15.75" thickBot="1">
      <c r="A1687" s="11" t="str">
        <f t="shared" si="81"/>
        <v>P659718 34</v>
      </c>
      <c r="B1687" s="3" t="s">
        <v>267</v>
      </c>
      <c r="C1687" s="204">
        <v>34</v>
      </c>
      <c r="D1687" s="206">
        <v>19591.29</v>
      </c>
      <c r="E1687" s="134">
        <v>1763.22</v>
      </c>
      <c r="F1687" s="106" t="s">
        <v>100</v>
      </c>
      <c r="G1687" s="134">
        <v>21354.51</v>
      </c>
      <c r="H1687" s="136">
        <v>45673</v>
      </c>
      <c r="J1687" s="32" t="str">
        <f t="shared" si="82"/>
        <v/>
      </c>
      <c r="L1687" s="11" t="str">
        <f>IF(I1687&lt;&gt;"",IF(SUMIF(Planes!BA:BA,'Control de pagos'!A1687,Planes!BC:BC)=0,"",SUMIF(Planes!BA:BA,'Control de pagos'!A1687,Planes!BC:BC)),"")</f>
        <v/>
      </c>
      <c r="N1687" s="63">
        <f t="shared" si="80"/>
        <v>19591.29</v>
      </c>
    </row>
    <row r="1688" spans="1:14" ht="15.75" thickBot="1">
      <c r="A1688" s="11" t="str">
        <f t="shared" si="81"/>
        <v>P659718 34</v>
      </c>
      <c r="B1688" s="3" t="s">
        <v>267</v>
      </c>
      <c r="C1688" s="205"/>
      <c r="D1688" s="207"/>
      <c r="E1688" s="134">
        <v>1763.22</v>
      </c>
      <c r="F1688" s="106">
        <v>238.46</v>
      </c>
      <c r="G1688" s="134">
        <v>21592.97</v>
      </c>
      <c r="H1688" s="136">
        <v>45683</v>
      </c>
      <c r="J1688" s="32" t="str">
        <f t="shared" si="82"/>
        <v/>
      </c>
      <c r="L1688" s="11" t="str">
        <f>IF(I1688&lt;&gt;"",IF(SUMIF(Planes!BA:BA,'Control de pagos'!A1688,Planes!BC:BC)=0,"",SUMIF(Planes!BA:BA,'Control de pagos'!A1688,Planes!BC:BC)),"")</f>
        <v/>
      </c>
      <c r="N1688" s="63">
        <f t="shared" si="80"/>
        <v>19591.29</v>
      </c>
    </row>
    <row r="1689" spans="1:14" ht="15.75" thickBot="1">
      <c r="A1689" s="11" t="str">
        <f t="shared" si="81"/>
        <v>P659718 35</v>
      </c>
      <c r="B1689" s="3" t="s">
        <v>267</v>
      </c>
      <c r="C1689" s="204">
        <v>35</v>
      </c>
      <c r="D1689" s="206">
        <v>19591.29</v>
      </c>
      <c r="E1689" s="134">
        <v>1175.48</v>
      </c>
      <c r="F1689" s="106" t="s">
        <v>100</v>
      </c>
      <c r="G1689" s="134">
        <v>20766.77</v>
      </c>
      <c r="H1689" s="136">
        <v>45704</v>
      </c>
      <c r="J1689" s="32" t="str">
        <f t="shared" si="82"/>
        <v/>
      </c>
      <c r="L1689" s="11" t="str">
        <f>IF(I1689&lt;&gt;"",IF(SUMIF(Planes!BA:BA,'Control de pagos'!A1689,Planes!BC:BC)=0,"",SUMIF(Planes!BA:BA,'Control de pagos'!A1689,Planes!BC:BC)),"")</f>
        <v/>
      </c>
      <c r="N1689" s="63">
        <f t="shared" si="80"/>
        <v>19591.29</v>
      </c>
    </row>
    <row r="1690" spans="1:14" ht="15.75" thickBot="1">
      <c r="A1690" s="11" t="str">
        <f t="shared" si="81"/>
        <v>P659718 35</v>
      </c>
      <c r="B1690" s="3" t="s">
        <v>267</v>
      </c>
      <c r="C1690" s="205"/>
      <c r="D1690" s="207"/>
      <c r="E1690" s="134">
        <v>1175.48</v>
      </c>
      <c r="F1690" s="106">
        <v>231.9</v>
      </c>
      <c r="G1690" s="134">
        <v>20998.67</v>
      </c>
      <c r="H1690" s="136">
        <v>45714</v>
      </c>
      <c r="J1690" s="32" t="str">
        <f t="shared" si="82"/>
        <v/>
      </c>
      <c r="L1690" s="11" t="str">
        <f>IF(I1690&lt;&gt;"",IF(SUMIF(Planes!BA:BA,'Control de pagos'!A1690,Planes!BC:BC)=0,"",SUMIF(Planes!BA:BA,'Control de pagos'!A1690,Planes!BC:BC)),"")</f>
        <v/>
      </c>
      <c r="N1690" s="63">
        <f t="shared" si="80"/>
        <v>19591.29</v>
      </c>
    </row>
    <row r="1691" spans="1:14" ht="15.75" thickBot="1">
      <c r="A1691" s="11" t="str">
        <f t="shared" si="81"/>
        <v>P659718 36</v>
      </c>
      <c r="B1691" s="3" t="s">
        <v>267</v>
      </c>
      <c r="C1691" s="204">
        <v>36</v>
      </c>
      <c r="D1691" s="206">
        <v>19591.349999999999</v>
      </c>
      <c r="E1691" s="106">
        <v>587.74</v>
      </c>
      <c r="F1691" s="106" t="s">
        <v>100</v>
      </c>
      <c r="G1691" s="134">
        <v>20179.09</v>
      </c>
      <c r="H1691" s="136">
        <v>45732</v>
      </c>
      <c r="J1691" s="32" t="str">
        <f t="shared" si="82"/>
        <v/>
      </c>
      <c r="L1691" s="11" t="str">
        <f>IF(I1691&lt;&gt;"",IF(SUMIF(Planes!BA:BA,'Control de pagos'!A1691,Planes!BC:BC)=0,"",SUMIF(Planes!BA:BA,'Control de pagos'!A1691,Planes!BC:BC)),"")</f>
        <v/>
      </c>
      <c r="N1691" s="63">
        <f t="shared" si="80"/>
        <v>19591.349999999999</v>
      </c>
    </row>
    <row r="1692" spans="1:14" ht="15.75" thickBot="1">
      <c r="A1692" s="11" t="str">
        <f t="shared" si="81"/>
        <v>P659718 36</v>
      </c>
      <c r="B1692" s="3" t="s">
        <v>267</v>
      </c>
      <c r="C1692" s="205"/>
      <c r="D1692" s="207"/>
      <c r="E1692" s="134">
        <v>587.74</v>
      </c>
      <c r="F1692" s="134">
        <v>225.33</v>
      </c>
      <c r="G1692" s="134">
        <v>20404.419999999998</v>
      </c>
      <c r="H1692" s="136">
        <v>45742</v>
      </c>
      <c r="J1692" s="32" t="str">
        <f t="shared" si="82"/>
        <v/>
      </c>
      <c r="L1692" s="11" t="str">
        <f>IF(I1692&lt;&gt;"",IF(SUMIF(Planes!BA:BA,'Control de pagos'!A1692,Planes!BC:BC)=0,"",SUMIF(Planes!BA:BA,'Control de pagos'!A1692,Planes!BC:BC)),"")</f>
        <v/>
      </c>
      <c r="N1692" s="63">
        <f t="shared" ref="N1692:N1755" si="83">IF(D1692=0,D1691,D1692)</f>
        <v>19591.349999999999</v>
      </c>
    </row>
    <row r="1693" spans="1:14" ht="15.75" thickBot="1">
      <c r="A1693" s="11" t="str">
        <f t="shared" si="81"/>
        <v xml:space="preserve"> </v>
      </c>
      <c r="J1693" s="32" t="str">
        <f t="shared" si="82"/>
        <v/>
      </c>
      <c r="L1693" s="11" t="str">
        <f>IF(I1693&lt;&gt;"",IF(SUMIF(Planes!BA:BA,'Control de pagos'!A1693,Planes!BC:BC)=0,"",SUMIF(Planes!BA:BA,'Control de pagos'!A1693,Planes!BC:BC)),"")</f>
        <v/>
      </c>
      <c r="N1693" s="63">
        <f t="shared" si="83"/>
        <v>0</v>
      </c>
    </row>
    <row r="1694" spans="1:14" ht="15.75" thickBot="1">
      <c r="A1694" s="11" t="str">
        <f t="shared" si="81"/>
        <v>P897235 1</v>
      </c>
      <c r="B1694" s="3" t="s">
        <v>268</v>
      </c>
      <c r="C1694" s="198">
        <v>1</v>
      </c>
      <c r="D1694" s="200">
        <v>171521.03</v>
      </c>
      <c r="E1694" s="98">
        <v>37495.35</v>
      </c>
      <c r="F1694" s="90" t="s">
        <v>100</v>
      </c>
      <c r="G1694" s="98">
        <v>209016.38</v>
      </c>
      <c r="H1694" s="93">
        <v>44667</v>
      </c>
      <c r="J1694" s="32" t="str">
        <f t="shared" si="82"/>
        <v>-</v>
      </c>
      <c r="L1694" s="11" t="str">
        <f>IF(I1694&lt;&gt;"",IF(SUMIF(Planes!BA:BA,'Control de pagos'!A1694,Planes!BC:BC)=0,"",SUMIF(Planes!BA:BA,'Control de pagos'!A1694,Planes!BC:BC)),"")</f>
        <v/>
      </c>
      <c r="N1694" s="63">
        <f t="shared" si="83"/>
        <v>171521.03</v>
      </c>
    </row>
    <row r="1695" spans="1:14" ht="15.75" thickBot="1">
      <c r="A1695" s="11" t="str">
        <f t="shared" si="81"/>
        <v>P897235 1</v>
      </c>
      <c r="B1695" s="3" t="s">
        <v>268</v>
      </c>
      <c r="C1695" s="199"/>
      <c r="D1695" s="201"/>
      <c r="E1695" s="149">
        <v>37495.35</v>
      </c>
      <c r="F1695" s="149">
        <v>2591.81</v>
      </c>
      <c r="G1695" s="149">
        <v>211608.19</v>
      </c>
      <c r="H1695" s="151">
        <v>44677</v>
      </c>
      <c r="I1695" s="43">
        <v>44756</v>
      </c>
      <c r="J1695" s="32">
        <f t="shared" si="82"/>
        <v>44743</v>
      </c>
      <c r="L1695" s="11">
        <f>IF(I1695&lt;&gt;"",IF(SUMIF(Planes!BA:BA,'Control de pagos'!A1695,Planes!BC:BC)=0,"",SUMIF(Planes!BA:BA,'Control de pagos'!A1695,Planes!BC:BC)),"")</f>
        <v>5779.3269445971609</v>
      </c>
      <c r="N1695" s="63">
        <f t="shared" si="83"/>
        <v>171521.03</v>
      </c>
    </row>
    <row r="1696" spans="1:14" ht="15.75" thickBot="1">
      <c r="A1696" s="11" t="str">
        <f t="shared" si="81"/>
        <v>P897235 2</v>
      </c>
      <c r="B1696" s="3" t="s">
        <v>268</v>
      </c>
      <c r="C1696" s="198">
        <v>2</v>
      </c>
      <c r="D1696" s="200">
        <v>177267</v>
      </c>
      <c r="E1696" s="96">
        <v>31749.38</v>
      </c>
      <c r="F1696" s="91" t="s">
        <v>100</v>
      </c>
      <c r="G1696" s="96">
        <v>209016.38</v>
      </c>
      <c r="H1696" s="94">
        <v>44697</v>
      </c>
      <c r="J1696" s="32" t="str">
        <f t="shared" si="82"/>
        <v>-</v>
      </c>
      <c r="L1696" s="11" t="str">
        <f>IF(I1696&lt;&gt;"",IF(SUMIF(Planes!BA:BA,'Control de pagos'!A1696,Planes!BC:BC)=0,"",SUMIF(Planes!BA:BA,'Control de pagos'!A1696,Planes!BC:BC)),"")</f>
        <v/>
      </c>
      <c r="N1696" s="63">
        <f t="shared" si="83"/>
        <v>177267</v>
      </c>
    </row>
    <row r="1697" spans="1:14" ht="15.75" thickBot="1">
      <c r="A1697" s="11" t="str">
        <f t="shared" si="81"/>
        <v>P897235 2</v>
      </c>
      <c r="B1697" s="3" t="s">
        <v>268</v>
      </c>
      <c r="C1697" s="199"/>
      <c r="D1697" s="201"/>
      <c r="E1697" s="149">
        <v>31749.38</v>
      </c>
      <c r="F1697" s="149">
        <v>2591.81</v>
      </c>
      <c r="G1697" s="149">
        <v>211608.19</v>
      </c>
      <c r="H1697" s="151">
        <v>44707</v>
      </c>
      <c r="I1697" s="43">
        <v>44781</v>
      </c>
      <c r="J1697" s="32">
        <f t="shared" si="82"/>
        <v>44774</v>
      </c>
      <c r="L1697" s="11">
        <f>IF(I1697&lt;&gt;"",IF(SUMIF(Planes!BA:BA,'Control de pagos'!A1697,Planes!BC:BC)=0,"",SUMIF(Planes!BA:BA,'Control de pagos'!A1697,Planes!BC:BC)),"")</f>
        <v>5972.9350566293606</v>
      </c>
      <c r="N1697" s="63">
        <f t="shared" si="83"/>
        <v>177267</v>
      </c>
    </row>
    <row r="1698" spans="1:14" ht="15.75" thickBot="1">
      <c r="A1698" s="11" t="str">
        <f t="shared" si="81"/>
        <v>P897235 3</v>
      </c>
      <c r="B1698" s="3" t="s">
        <v>268</v>
      </c>
      <c r="C1698" s="233">
        <v>3</v>
      </c>
      <c r="D1698" s="234">
        <v>183205.43</v>
      </c>
      <c r="E1698" s="96">
        <v>25810.95</v>
      </c>
      <c r="F1698" s="91" t="s">
        <v>100</v>
      </c>
      <c r="G1698" s="96">
        <v>209016.38</v>
      </c>
      <c r="H1698" s="94">
        <v>44728</v>
      </c>
      <c r="J1698" s="32" t="str">
        <f t="shared" si="82"/>
        <v>-</v>
      </c>
      <c r="L1698" s="11" t="str">
        <f>IF(I1698&lt;&gt;"",IF(SUMIF(Planes!BA:BA,'Control de pagos'!A1698,Planes!BC:BC)=0,"",SUMIF(Planes!BA:BA,'Control de pagos'!A1698,Planes!BC:BC)),"")</f>
        <v/>
      </c>
      <c r="N1698" s="63">
        <f t="shared" si="83"/>
        <v>183205.43</v>
      </c>
    </row>
    <row r="1699" spans="1:14" ht="15.75" thickBot="1">
      <c r="A1699" s="11" t="str">
        <f t="shared" si="81"/>
        <v>P897235 3</v>
      </c>
      <c r="B1699" s="3" t="s">
        <v>268</v>
      </c>
      <c r="C1699" s="235"/>
      <c r="D1699" s="236"/>
      <c r="E1699" s="237">
        <v>25810.95</v>
      </c>
      <c r="F1699" s="237">
        <v>2591.81</v>
      </c>
      <c r="G1699" s="237">
        <v>211608.19</v>
      </c>
      <c r="H1699" s="238">
        <v>44738</v>
      </c>
      <c r="I1699" s="43">
        <v>44816</v>
      </c>
      <c r="J1699" s="32">
        <f t="shared" si="82"/>
        <v>44805</v>
      </c>
      <c r="L1699" s="11">
        <f>IF(I1699&lt;&gt;"",IF(SUMIF(Planes!BA:BA,'Control de pagos'!A1699,Planes!BC:BC)=0,"",SUMIF(Planes!BA:BA,'Control de pagos'!A1699,Planes!BC:BC)),"")</f>
        <v>6173.0277279674547</v>
      </c>
      <c r="N1699" s="63">
        <f t="shared" si="83"/>
        <v>183205.43</v>
      </c>
    </row>
    <row r="1700" spans="1:14" ht="15.75" thickBot="1">
      <c r="A1700" s="11" t="str">
        <f t="shared" si="81"/>
        <v>P897235 4</v>
      </c>
      <c r="B1700" s="3" t="s">
        <v>268</v>
      </c>
      <c r="C1700" s="190">
        <v>4</v>
      </c>
      <c r="D1700" s="202">
        <v>189342.83</v>
      </c>
      <c r="E1700" s="96">
        <v>19673.55</v>
      </c>
      <c r="F1700" s="91" t="s">
        <v>100</v>
      </c>
      <c r="G1700" s="96">
        <v>209016.38</v>
      </c>
      <c r="H1700" s="94">
        <v>44758</v>
      </c>
      <c r="J1700" s="32" t="str">
        <f t="shared" si="82"/>
        <v/>
      </c>
      <c r="L1700" s="11" t="str">
        <f>IF(I1700&lt;&gt;"",IF(SUMIF(Planes!BA:BA,'Control de pagos'!A1700,Planes!BC:BC)=0,"",SUMIF(Planes!BA:BA,'Control de pagos'!A1700,Planes!BC:BC)),"")</f>
        <v/>
      </c>
      <c r="N1700" s="63">
        <f t="shared" si="83"/>
        <v>189342.83</v>
      </c>
    </row>
    <row r="1701" spans="1:14" ht="15.75" thickBot="1">
      <c r="A1701" s="11" t="str">
        <f t="shared" si="81"/>
        <v>P897235 4</v>
      </c>
      <c r="B1701" s="3" t="s">
        <v>268</v>
      </c>
      <c r="C1701" s="192"/>
      <c r="D1701" s="203"/>
      <c r="E1701" s="96">
        <v>19673.55</v>
      </c>
      <c r="F1701" s="96">
        <v>2591.81</v>
      </c>
      <c r="G1701" s="96">
        <v>211608.19</v>
      </c>
      <c r="H1701" s="94">
        <v>44768</v>
      </c>
      <c r="J1701" s="32" t="str">
        <f t="shared" si="82"/>
        <v/>
      </c>
      <c r="L1701" s="11" t="str">
        <f>IF(I1701&lt;&gt;"",IF(SUMIF(Planes!BA:BA,'Control de pagos'!A1701,Planes!BC:BC)=0,"",SUMIF(Planes!BA:BA,'Control de pagos'!A1701,Planes!BC:BC)),"")</f>
        <v/>
      </c>
      <c r="N1701" s="63">
        <f t="shared" si="83"/>
        <v>189342.83</v>
      </c>
    </row>
    <row r="1702" spans="1:14" ht="15.75" thickBot="1">
      <c r="A1702" s="11" t="str">
        <f t="shared" si="81"/>
        <v>P897235 5</v>
      </c>
      <c r="B1702" s="3" t="s">
        <v>268</v>
      </c>
      <c r="C1702" s="190">
        <v>5</v>
      </c>
      <c r="D1702" s="202">
        <v>195685.8</v>
      </c>
      <c r="E1702" s="96">
        <v>13330.58</v>
      </c>
      <c r="F1702" s="91" t="s">
        <v>100</v>
      </c>
      <c r="G1702" s="96">
        <v>209016.38</v>
      </c>
      <c r="H1702" s="94">
        <v>44789</v>
      </c>
      <c r="J1702" s="32" t="str">
        <f t="shared" si="82"/>
        <v/>
      </c>
      <c r="L1702" s="11" t="str">
        <f>IF(I1702&lt;&gt;"",IF(SUMIF(Planes!BA:BA,'Control de pagos'!A1702,Planes!BC:BC)=0,"",SUMIF(Planes!BA:BA,'Control de pagos'!A1702,Planes!BC:BC)),"")</f>
        <v/>
      </c>
      <c r="N1702" s="63">
        <f t="shared" si="83"/>
        <v>195685.8</v>
      </c>
    </row>
    <row r="1703" spans="1:14" ht="15.75" thickBot="1">
      <c r="A1703" s="11" t="str">
        <f t="shared" si="81"/>
        <v>P897235 5</v>
      </c>
      <c r="B1703" s="3" t="s">
        <v>268</v>
      </c>
      <c r="C1703" s="192"/>
      <c r="D1703" s="203"/>
      <c r="E1703" s="96">
        <v>13330.58</v>
      </c>
      <c r="F1703" s="96">
        <v>2591.81</v>
      </c>
      <c r="G1703" s="96">
        <v>211608.19</v>
      </c>
      <c r="H1703" s="94">
        <v>44799</v>
      </c>
      <c r="J1703" s="32" t="str">
        <f t="shared" si="82"/>
        <v/>
      </c>
      <c r="L1703" s="11" t="str">
        <f>IF(I1703&lt;&gt;"",IF(SUMIF(Planes!BA:BA,'Control de pagos'!A1703,Planes!BC:BC)=0,"",SUMIF(Planes!BA:BA,'Control de pagos'!A1703,Planes!BC:BC)),"")</f>
        <v/>
      </c>
      <c r="N1703" s="63">
        <f t="shared" si="83"/>
        <v>195685.8</v>
      </c>
    </row>
    <row r="1704" spans="1:14" ht="15.75" thickBot="1">
      <c r="A1704" s="11" t="str">
        <f t="shared" si="81"/>
        <v>P897235 6</v>
      </c>
      <c r="B1704" s="3" t="s">
        <v>268</v>
      </c>
      <c r="C1704" s="190">
        <v>6</v>
      </c>
      <c r="D1704" s="202">
        <v>202241.37</v>
      </c>
      <c r="E1704" s="96">
        <v>6775.01</v>
      </c>
      <c r="F1704" s="91" t="s">
        <v>100</v>
      </c>
      <c r="G1704" s="96">
        <v>209016.38</v>
      </c>
      <c r="H1704" s="94">
        <v>44820</v>
      </c>
      <c r="J1704" s="32" t="str">
        <f t="shared" si="82"/>
        <v/>
      </c>
      <c r="L1704" s="11" t="str">
        <f>IF(I1704&lt;&gt;"",IF(SUMIF(Planes!BA:BA,'Control de pagos'!A1704,Planes!BC:BC)=0,"",SUMIF(Planes!BA:BA,'Control de pagos'!A1704,Planes!BC:BC)),"")</f>
        <v/>
      </c>
      <c r="N1704" s="63">
        <f t="shared" si="83"/>
        <v>202241.37</v>
      </c>
    </row>
    <row r="1705" spans="1:14" ht="15.75" thickBot="1">
      <c r="A1705" s="11" t="str">
        <f t="shared" si="81"/>
        <v>P897235 6</v>
      </c>
      <c r="B1705" s="3" t="s">
        <v>268</v>
      </c>
      <c r="C1705" s="192"/>
      <c r="D1705" s="203"/>
      <c r="E1705" s="96">
        <v>6775.01</v>
      </c>
      <c r="F1705" s="96">
        <v>2591.81</v>
      </c>
      <c r="G1705" s="96">
        <v>211608.19</v>
      </c>
      <c r="H1705" s="94">
        <v>44830</v>
      </c>
      <c r="J1705" s="32" t="str">
        <f t="shared" si="82"/>
        <v/>
      </c>
      <c r="L1705" s="11" t="str">
        <f>IF(I1705&lt;&gt;"",IF(SUMIF(Planes!BA:BA,'Control de pagos'!A1705,Planes!BC:BC)=0,"",SUMIF(Planes!BA:BA,'Control de pagos'!A1705,Planes!BC:BC)),"")</f>
        <v/>
      </c>
      <c r="N1705" s="63">
        <f t="shared" si="83"/>
        <v>202241.37</v>
      </c>
    </row>
    <row r="1706" spans="1:14" ht="15.75" thickBot="1">
      <c r="A1706" s="11" t="str">
        <f t="shared" ref="A1706:A1769" si="84">B1706&amp;" "&amp;IF(C1706="",C1705,C1706)</f>
        <v xml:space="preserve"> </v>
      </c>
      <c r="J1706" s="32" t="str">
        <f t="shared" si="82"/>
        <v/>
      </c>
      <c r="L1706" s="11" t="str">
        <f>IF(I1706&lt;&gt;"",IF(SUMIF(Planes!BA:BA,'Control de pagos'!A1706,Planes!BC:BC)=0,"",SUMIF(Planes!BA:BA,'Control de pagos'!A1706,Planes!BC:BC)),"")</f>
        <v/>
      </c>
      <c r="N1706" s="63">
        <f t="shared" si="83"/>
        <v>0</v>
      </c>
    </row>
    <row r="1707" spans="1:14" ht="15.75" thickBot="1">
      <c r="A1707" s="11" t="str">
        <f t="shared" si="84"/>
        <v>Q665611 1</v>
      </c>
      <c r="B1707" s="3" t="s">
        <v>272</v>
      </c>
      <c r="C1707" s="233">
        <v>1</v>
      </c>
      <c r="D1707" s="234">
        <v>334615.90999999997</v>
      </c>
      <c r="E1707" s="98">
        <v>89265.54</v>
      </c>
      <c r="F1707" s="90" t="s">
        <v>100</v>
      </c>
      <c r="G1707" s="98">
        <v>423881.45</v>
      </c>
      <c r="H1707" s="93">
        <v>44789</v>
      </c>
      <c r="J1707" s="32" t="str">
        <f t="shared" si="82"/>
        <v>-</v>
      </c>
      <c r="L1707" s="11" t="str">
        <f>IF(I1707&lt;&gt;"",IF(SUMIF(Planes!BA:BA,'Control de pagos'!A1707,Planes!BC:BC)=0,"",SUMIF(Planes!BA:BA,'Control de pagos'!A1707,Planes!BC:BC)),"")</f>
        <v/>
      </c>
      <c r="N1707" s="63">
        <f t="shared" si="83"/>
        <v>334615.90999999997</v>
      </c>
    </row>
    <row r="1708" spans="1:14" ht="15.75" thickBot="1">
      <c r="A1708" s="11" t="str">
        <f t="shared" si="84"/>
        <v>Q665611 1</v>
      </c>
      <c r="B1708" s="3" t="s">
        <v>272</v>
      </c>
      <c r="C1708" s="235"/>
      <c r="D1708" s="236"/>
      <c r="E1708" s="237">
        <v>89265.54</v>
      </c>
      <c r="F1708" s="237">
        <v>6004.98</v>
      </c>
      <c r="G1708" s="237">
        <v>429886.43</v>
      </c>
      <c r="H1708" s="238">
        <v>44799</v>
      </c>
      <c r="I1708" s="43">
        <v>44816</v>
      </c>
      <c r="J1708" s="32">
        <f t="shared" si="82"/>
        <v>44805</v>
      </c>
      <c r="L1708" s="11">
        <f>IF(I1708&lt;&gt;"",IF(SUMIF(Planes!BA:BA,'Control de pagos'!A1708,Planes!BC:BC)=0,"",SUMIF(Planes!BA:BA,'Control de pagos'!A1708,Planes!BC:BC)),"")</f>
        <v>9438.3795868619218</v>
      </c>
      <c r="N1708" s="63">
        <f t="shared" si="83"/>
        <v>334615.90999999997</v>
      </c>
    </row>
    <row r="1709" spans="1:14" ht="15.75" thickBot="1">
      <c r="A1709" s="11" t="str">
        <f t="shared" si="84"/>
        <v>Q665611 2</v>
      </c>
      <c r="B1709" s="3" t="s">
        <v>272</v>
      </c>
      <c r="C1709" s="190">
        <v>2</v>
      </c>
      <c r="D1709" s="202">
        <v>344654.38</v>
      </c>
      <c r="E1709" s="96">
        <v>79227.070000000007</v>
      </c>
      <c r="F1709" s="91" t="s">
        <v>100</v>
      </c>
      <c r="G1709" s="96">
        <v>423881.45</v>
      </c>
      <c r="H1709" s="94">
        <v>44820</v>
      </c>
      <c r="J1709" s="32" t="str">
        <f t="shared" si="82"/>
        <v/>
      </c>
      <c r="L1709" s="11" t="str">
        <f>IF(I1709&lt;&gt;"",IF(SUMIF(Planes!BA:BA,'Control de pagos'!A1709,Planes!BC:BC)=0,"",SUMIF(Planes!BA:BA,'Control de pagos'!A1709,Planes!BC:BC)),"")</f>
        <v/>
      </c>
      <c r="N1709" s="63">
        <f t="shared" si="83"/>
        <v>344654.38</v>
      </c>
    </row>
    <row r="1710" spans="1:14" ht="15.75" thickBot="1">
      <c r="A1710" s="11" t="str">
        <f t="shared" si="84"/>
        <v>Q665611 2</v>
      </c>
      <c r="B1710" s="3" t="s">
        <v>272</v>
      </c>
      <c r="C1710" s="192"/>
      <c r="D1710" s="203"/>
      <c r="E1710" s="96">
        <v>79227.070000000007</v>
      </c>
      <c r="F1710" s="96">
        <v>8350.4599999999991</v>
      </c>
      <c r="G1710" s="96">
        <v>432231.91</v>
      </c>
      <c r="H1710" s="94">
        <v>44830</v>
      </c>
      <c r="J1710" s="32" t="str">
        <f t="shared" si="82"/>
        <v/>
      </c>
      <c r="L1710" s="11" t="str">
        <f>IF(I1710&lt;&gt;"",IF(SUMIF(Planes!BA:BA,'Control de pagos'!A1710,Planes!BC:BC)=0,"",SUMIF(Planes!BA:BA,'Control de pagos'!A1710,Planes!BC:BC)),"")</f>
        <v/>
      </c>
      <c r="N1710" s="63">
        <f t="shared" si="83"/>
        <v>344654.38</v>
      </c>
    </row>
    <row r="1711" spans="1:14" ht="15.75" thickBot="1">
      <c r="A1711" s="11" t="str">
        <f t="shared" si="84"/>
        <v>Q665611 3</v>
      </c>
      <c r="B1711" s="3" t="s">
        <v>272</v>
      </c>
      <c r="C1711" s="190">
        <v>3</v>
      </c>
      <c r="D1711" s="202">
        <v>354994.02</v>
      </c>
      <c r="E1711" s="96">
        <v>68887.429999999993</v>
      </c>
      <c r="F1711" s="91" t="s">
        <v>100</v>
      </c>
      <c r="G1711" s="96">
        <v>423881.45</v>
      </c>
      <c r="H1711" s="94">
        <v>44850</v>
      </c>
      <c r="J1711" s="32" t="str">
        <f t="shared" si="82"/>
        <v/>
      </c>
      <c r="L1711" s="11" t="str">
        <f>IF(I1711&lt;&gt;"",IF(SUMIF(Planes!BA:BA,'Control de pagos'!A1711,Planes!BC:BC)=0,"",SUMIF(Planes!BA:BA,'Control de pagos'!A1711,Planes!BC:BC)),"")</f>
        <v/>
      </c>
      <c r="N1711" s="63">
        <f t="shared" si="83"/>
        <v>354994.02</v>
      </c>
    </row>
    <row r="1712" spans="1:14" ht="15.75" thickBot="1">
      <c r="A1712" s="11" t="str">
        <f t="shared" si="84"/>
        <v>Q665611 3</v>
      </c>
      <c r="B1712" s="3" t="s">
        <v>272</v>
      </c>
      <c r="C1712" s="192"/>
      <c r="D1712" s="203"/>
      <c r="E1712" s="96">
        <v>68887.429999999993</v>
      </c>
      <c r="F1712" s="96">
        <v>8350.4599999999991</v>
      </c>
      <c r="G1712" s="96">
        <v>432231.91</v>
      </c>
      <c r="H1712" s="94">
        <v>44860</v>
      </c>
      <c r="J1712" s="32" t="str">
        <f t="shared" si="82"/>
        <v/>
      </c>
      <c r="L1712" s="11" t="str">
        <f>IF(I1712&lt;&gt;"",IF(SUMIF(Planes!BA:BA,'Control de pagos'!A1712,Planes!BC:BC)=0,"",SUMIF(Planes!BA:BA,'Control de pagos'!A1712,Planes!BC:BC)),"")</f>
        <v/>
      </c>
      <c r="N1712" s="63">
        <f t="shared" si="83"/>
        <v>354994.02</v>
      </c>
    </row>
    <row r="1713" spans="1:14" ht="15.75" thickBot="1">
      <c r="A1713" s="11" t="str">
        <f t="shared" si="84"/>
        <v>Q665611 4</v>
      </c>
      <c r="B1713" s="3" t="s">
        <v>272</v>
      </c>
      <c r="C1713" s="190">
        <v>4</v>
      </c>
      <c r="D1713" s="202">
        <v>365643.84</v>
      </c>
      <c r="E1713" s="96">
        <v>58237.61</v>
      </c>
      <c r="F1713" s="91" t="s">
        <v>100</v>
      </c>
      <c r="G1713" s="96">
        <v>423881.45</v>
      </c>
      <c r="H1713" s="94">
        <v>44881</v>
      </c>
      <c r="J1713" s="32" t="str">
        <f t="shared" si="82"/>
        <v/>
      </c>
      <c r="L1713" s="11" t="str">
        <f>IF(I1713&lt;&gt;"",IF(SUMIF(Planes!BA:BA,'Control de pagos'!A1713,Planes!BC:BC)=0,"",SUMIF(Planes!BA:BA,'Control de pagos'!A1713,Planes!BC:BC)),"")</f>
        <v/>
      </c>
      <c r="N1713" s="63">
        <f t="shared" si="83"/>
        <v>365643.84</v>
      </c>
    </row>
    <row r="1714" spans="1:14" ht="15.75" thickBot="1">
      <c r="A1714" s="11" t="str">
        <f t="shared" si="84"/>
        <v>Q665611 4</v>
      </c>
      <c r="B1714" s="3" t="s">
        <v>272</v>
      </c>
      <c r="C1714" s="192"/>
      <c r="D1714" s="203"/>
      <c r="E1714" s="96">
        <v>58237.61</v>
      </c>
      <c r="F1714" s="96">
        <v>8350.4599999999991</v>
      </c>
      <c r="G1714" s="96">
        <v>432231.91</v>
      </c>
      <c r="H1714" s="94">
        <v>44891</v>
      </c>
      <c r="J1714" s="32" t="str">
        <f t="shared" si="82"/>
        <v/>
      </c>
      <c r="L1714" s="11" t="str">
        <f>IF(I1714&lt;&gt;"",IF(SUMIF(Planes!BA:BA,'Control de pagos'!A1714,Planes!BC:BC)=0,"",SUMIF(Planes!BA:BA,'Control de pagos'!A1714,Planes!BC:BC)),"")</f>
        <v/>
      </c>
      <c r="N1714" s="63">
        <f t="shared" si="83"/>
        <v>365643.84</v>
      </c>
    </row>
    <row r="1715" spans="1:14" ht="15.75" thickBot="1">
      <c r="A1715" s="11" t="str">
        <f t="shared" si="84"/>
        <v>Q665611 5</v>
      </c>
      <c r="B1715" s="3" t="s">
        <v>272</v>
      </c>
      <c r="C1715" s="190">
        <v>5</v>
      </c>
      <c r="D1715" s="202">
        <v>376613.15</v>
      </c>
      <c r="E1715" s="96">
        <v>47268.3</v>
      </c>
      <c r="F1715" s="91" t="s">
        <v>100</v>
      </c>
      <c r="G1715" s="96">
        <v>423881.45</v>
      </c>
      <c r="H1715" s="94">
        <v>44911</v>
      </c>
      <c r="J1715" s="32" t="str">
        <f t="shared" si="82"/>
        <v/>
      </c>
      <c r="L1715" s="11" t="str">
        <f>IF(I1715&lt;&gt;"",IF(SUMIF(Planes!BA:BA,'Control de pagos'!A1715,Planes!BC:BC)=0,"",SUMIF(Planes!BA:BA,'Control de pagos'!A1715,Planes!BC:BC)),"")</f>
        <v/>
      </c>
      <c r="N1715" s="63">
        <f t="shared" si="83"/>
        <v>376613.15</v>
      </c>
    </row>
    <row r="1716" spans="1:14" ht="15.75" thickBot="1">
      <c r="A1716" s="11" t="str">
        <f t="shared" si="84"/>
        <v>Q665611 5</v>
      </c>
      <c r="B1716" s="3" t="s">
        <v>272</v>
      </c>
      <c r="C1716" s="192"/>
      <c r="D1716" s="203"/>
      <c r="E1716" s="96">
        <v>47268.3</v>
      </c>
      <c r="F1716" s="96">
        <v>8350.4599999999991</v>
      </c>
      <c r="G1716" s="96">
        <v>432231.91</v>
      </c>
      <c r="H1716" s="94">
        <v>44921</v>
      </c>
      <c r="J1716" s="32" t="str">
        <f t="shared" si="82"/>
        <v/>
      </c>
      <c r="L1716" s="11" t="str">
        <f>IF(I1716&lt;&gt;"",IF(SUMIF(Planes!BA:BA,'Control de pagos'!A1716,Planes!BC:BC)=0,"",SUMIF(Planes!BA:BA,'Control de pagos'!A1716,Planes!BC:BC)),"")</f>
        <v/>
      </c>
      <c r="N1716" s="63">
        <f t="shared" si="83"/>
        <v>376613.15</v>
      </c>
    </row>
    <row r="1717" spans="1:14" ht="15.75" thickBot="1">
      <c r="A1717" s="11" t="str">
        <f t="shared" si="84"/>
        <v>Q665611 6</v>
      </c>
      <c r="B1717" s="3" t="s">
        <v>272</v>
      </c>
      <c r="C1717" s="190">
        <v>6</v>
      </c>
      <c r="D1717" s="202">
        <v>387911.55</v>
      </c>
      <c r="E1717" s="96">
        <v>35969.9</v>
      </c>
      <c r="F1717" s="91" t="s">
        <v>100</v>
      </c>
      <c r="G1717" s="96">
        <v>423881.45</v>
      </c>
      <c r="H1717" s="94">
        <v>44942</v>
      </c>
      <c r="J1717" s="32" t="str">
        <f t="shared" si="82"/>
        <v/>
      </c>
      <c r="L1717" s="11" t="str">
        <f>IF(I1717&lt;&gt;"",IF(SUMIF(Planes!BA:BA,'Control de pagos'!A1717,Planes!BC:BC)=0,"",SUMIF(Planes!BA:BA,'Control de pagos'!A1717,Planes!BC:BC)),"")</f>
        <v/>
      </c>
      <c r="N1717" s="63">
        <f t="shared" si="83"/>
        <v>387911.55</v>
      </c>
    </row>
    <row r="1718" spans="1:14" ht="15.75" thickBot="1">
      <c r="A1718" s="11" t="str">
        <f t="shared" si="84"/>
        <v>Q665611 6</v>
      </c>
      <c r="B1718" s="3" t="s">
        <v>272</v>
      </c>
      <c r="C1718" s="192"/>
      <c r="D1718" s="203"/>
      <c r="E1718" s="96">
        <v>35969.9</v>
      </c>
      <c r="F1718" s="96">
        <v>8350.4599999999991</v>
      </c>
      <c r="G1718" s="96">
        <v>432231.91</v>
      </c>
      <c r="H1718" s="94">
        <v>44952</v>
      </c>
      <c r="J1718" s="32" t="str">
        <f t="shared" si="82"/>
        <v/>
      </c>
      <c r="L1718" s="11" t="str">
        <f>IF(I1718&lt;&gt;"",IF(SUMIF(Planes!BA:BA,'Control de pagos'!A1718,Planes!BC:BC)=0,"",SUMIF(Planes!BA:BA,'Control de pagos'!A1718,Planes!BC:BC)),"")</f>
        <v/>
      </c>
      <c r="N1718" s="63">
        <f t="shared" si="83"/>
        <v>387911.55</v>
      </c>
    </row>
    <row r="1719" spans="1:14" ht="15.75" thickBot="1">
      <c r="A1719" s="11" t="str">
        <f t="shared" si="84"/>
        <v>Q665611 7</v>
      </c>
      <c r="B1719" s="3" t="s">
        <v>272</v>
      </c>
      <c r="C1719" s="190">
        <v>7</v>
      </c>
      <c r="D1719" s="202">
        <v>399548.9</v>
      </c>
      <c r="E1719" s="96">
        <v>24332.55</v>
      </c>
      <c r="F1719" s="91" t="s">
        <v>100</v>
      </c>
      <c r="G1719" s="96">
        <v>423881.45</v>
      </c>
      <c r="H1719" s="94">
        <v>44973</v>
      </c>
      <c r="J1719" s="32" t="str">
        <f t="shared" si="82"/>
        <v/>
      </c>
      <c r="L1719" s="11" t="str">
        <f>IF(I1719&lt;&gt;"",IF(SUMIF(Planes!BA:BA,'Control de pagos'!A1719,Planes!BC:BC)=0,"",SUMIF(Planes!BA:BA,'Control de pagos'!A1719,Planes!BC:BC)),"")</f>
        <v/>
      </c>
      <c r="N1719" s="63">
        <f t="shared" si="83"/>
        <v>399548.9</v>
      </c>
    </row>
    <row r="1720" spans="1:14" ht="15.75" thickBot="1">
      <c r="A1720" s="11" t="str">
        <f t="shared" si="84"/>
        <v>Q665611 7</v>
      </c>
      <c r="B1720" s="3" t="s">
        <v>272</v>
      </c>
      <c r="C1720" s="192"/>
      <c r="D1720" s="203"/>
      <c r="E1720" s="96">
        <v>24332.55</v>
      </c>
      <c r="F1720" s="96">
        <v>8350.4599999999991</v>
      </c>
      <c r="G1720" s="96">
        <v>432231.91</v>
      </c>
      <c r="H1720" s="94">
        <v>44983</v>
      </c>
      <c r="J1720" s="32" t="str">
        <f t="shared" si="82"/>
        <v/>
      </c>
      <c r="L1720" s="11" t="str">
        <f>IF(I1720&lt;&gt;"",IF(SUMIF(Planes!BA:BA,'Control de pagos'!A1720,Planes!BC:BC)=0,"",SUMIF(Planes!BA:BA,'Control de pagos'!A1720,Planes!BC:BC)),"")</f>
        <v/>
      </c>
      <c r="N1720" s="63">
        <f t="shared" si="83"/>
        <v>399548.9</v>
      </c>
    </row>
    <row r="1721" spans="1:14" ht="15.75" thickBot="1">
      <c r="A1721" s="11" t="str">
        <f t="shared" si="84"/>
        <v>Q665611 8</v>
      </c>
      <c r="B1721" s="3" t="s">
        <v>272</v>
      </c>
      <c r="C1721" s="190">
        <v>8</v>
      </c>
      <c r="D1721" s="202">
        <v>411535.52</v>
      </c>
      <c r="E1721" s="96">
        <v>12345.93</v>
      </c>
      <c r="F1721" s="91" t="s">
        <v>100</v>
      </c>
      <c r="G1721" s="96">
        <v>423881.45</v>
      </c>
      <c r="H1721" s="94">
        <v>45001</v>
      </c>
      <c r="J1721" s="32" t="str">
        <f t="shared" si="82"/>
        <v/>
      </c>
      <c r="L1721" s="11" t="str">
        <f>IF(I1721&lt;&gt;"",IF(SUMIF(Planes!BA:BA,'Control de pagos'!A1721,Planes!BC:BC)=0,"",SUMIF(Planes!BA:BA,'Control de pagos'!A1721,Planes!BC:BC)),"")</f>
        <v/>
      </c>
      <c r="N1721" s="63">
        <f t="shared" si="83"/>
        <v>411535.52</v>
      </c>
    </row>
    <row r="1722" spans="1:14" ht="15.75" thickBot="1">
      <c r="A1722" s="11" t="str">
        <f t="shared" si="84"/>
        <v>Q665611 8</v>
      </c>
      <c r="B1722" s="3" t="s">
        <v>272</v>
      </c>
      <c r="C1722" s="192"/>
      <c r="D1722" s="203"/>
      <c r="E1722" s="96">
        <v>12345.93</v>
      </c>
      <c r="F1722" s="96">
        <v>8350.4599999999991</v>
      </c>
      <c r="G1722" s="96">
        <v>432231.91</v>
      </c>
      <c r="H1722" s="94">
        <v>45011</v>
      </c>
      <c r="J1722" s="32" t="str">
        <f t="shared" si="82"/>
        <v/>
      </c>
      <c r="L1722" s="11" t="str">
        <f>IF(I1722&lt;&gt;"",IF(SUMIF(Planes!BA:BA,'Control de pagos'!A1722,Planes!BC:BC)=0,"",SUMIF(Planes!BA:BA,'Control de pagos'!A1722,Planes!BC:BC)),"")</f>
        <v/>
      </c>
      <c r="N1722" s="63">
        <f t="shared" si="83"/>
        <v>411535.52</v>
      </c>
    </row>
    <row r="1723" spans="1:14" ht="15.75" thickBot="1">
      <c r="A1723" s="11" t="str">
        <f t="shared" si="84"/>
        <v xml:space="preserve"> </v>
      </c>
      <c r="J1723" s="32" t="str">
        <f t="shared" si="82"/>
        <v/>
      </c>
      <c r="L1723" s="11" t="str">
        <f>IF(I1723&lt;&gt;"",IF(SUMIF(Planes!BA:BA,'Control de pagos'!A1723,Planes!BC:BC)=0,"",SUMIF(Planes!BA:BA,'Control de pagos'!A1723,Planes!BC:BC)),"")</f>
        <v/>
      </c>
      <c r="N1723" s="63">
        <f t="shared" si="83"/>
        <v>0</v>
      </c>
    </row>
    <row r="1724" spans="1:14" ht="15.75" thickBot="1">
      <c r="A1724" s="11" t="str">
        <f t="shared" si="84"/>
        <v>Q640611 1</v>
      </c>
      <c r="B1724" s="3" t="s">
        <v>283</v>
      </c>
      <c r="C1724" s="233">
        <v>1</v>
      </c>
      <c r="D1724" s="234">
        <v>47038.65</v>
      </c>
      <c r="E1724" s="98">
        <v>12548.51</v>
      </c>
      <c r="F1724" s="90" t="s">
        <v>100</v>
      </c>
      <c r="G1724" s="98">
        <v>59587.16</v>
      </c>
      <c r="H1724" s="93">
        <v>44789</v>
      </c>
      <c r="J1724" s="32" t="str">
        <f t="shared" si="82"/>
        <v>-</v>
      </c>
      <c r="L1724" s="11" t="str">
        <f>IF(I1724&lt;&gt;"",IF(SUMIF(Planes!BA:BA,'Control de pagos'!A1724,Planes!BC:BC)=0,"",SUMIF(Planes!BA:BA,'Control de pagos'!A1724,Planes!BC:BC)),"")</f>
        <v/>
      </c>
      <c r="N1724" s="63">
        <f t="shared" si="83"/>
        <v>47038.65</v>
      </c>
    </row>
    <row r="1725" spans="1:14" ht="15.75" thickBot="1">
      <c r="A1725" s="11" t="str">
        <f t="shared" si="84"/>
        <v>Q640611 1</v>
      </c>
      <c r="B1725" s="3" t="s">
        <v>283</v>
      </c>
      <c r="C1725" s="235"/>
      <c r="D1725" s="236"/>
      <c r="E1725" s="237">
        <v>12548.51</v>
      </c>
      <c r="F1725" s="237">
        <v>844.15</v>
      </c>
      <c r="G1725" s="237">
        <v>60431.31</v>
      </c>
      <c r="H1725" s="238">
        <v>44799</v>
      </c>
      <c r="I1725" s="43">
        <v>44799</v>
      </c>
      <c r="J1725" s="32">
        <f t="shared" si="82"/>
        <v>44774</v>
      </c>
      <c r="L1725" s="11" t="str">
        <f>IF(I1725&lt;&gt;"",IF(SUMIF(Planes!BA:BA,'Control de pagos'!A1725,Planes!BC:BC)=0,"",SUMIF(Planes!BA:BA,'Control de pagos'!A1725,Planes!BC:BC)),"")</f>
        <v/>
      </c>
      <c r="N1725" s="63">
        <f t="shared" si="83"/>
        <v>47038.65</v>
      </c>
    </row>
    <row r="1726" spans="1:14" ht="15.75" thickBot="1">
      <c r="A1726" s="11" t="str">
        <f t="shared" si="84"/>
        <v>Q640611 2</v>
      </c>
      <c r="B1726" s="3" t="s">
        <v>283</v>
      </c>
      <c r="C1726" s="190">
        <v>2</v>
      </c>
      <c r="D1726" s="202">
        <v>48449.81</v>
      </c>
      <c r="E1726" s="96">
        <v>11137.35</v>
      </c>
      <c r="F1726" s="91" t="s">
        <v>100</v>
      </c>
      <c r="G1726" s="96">
        <v>59587.16</v>
      </c>
      <c r="H1726" s="94">
        <v>44820</v>
      </c>
      <c r="J1726" s="32" t="str">
        <f t="shared" si="82"/>
        <v/>
      </c>
      <c r="L1726" s="11" t="str">
        <f>IF(I1726&lt;&gt;"",IF(SUMIF(Planes!BA:BA,'Control de pagos'!A1726,Planes!BC:BC)=0,"",SUMIF(Planes!BA:BA,'Control de pagos'!A1726,Planes!BC:BC)),"")</f>
        <v/>
      </c>
      <c r="N1726" s="63">
        <f t="shared" si="83"/>
        <v>48449.81</v>
      </c>
    </row>
    <row r="1727" spans="1:14" ht="15.75" thickBot="1">
      <c r="A1727" s="11" t="str">
        <f t="shared" si="84"/>
        <v>Q640611 2</v>
      </c>
      <c r="B1727" s="3" t="s">
        <v>283</v>
      </c>
      <c r="C1727" s="192"/>
      <c r="D1727" s="203"/>
      <c r="E1727" s="96">
        <v>11137.35</v>
      </c>
      <c r="F1727" s="96">
        <v>1173.8699999999999</v>
      </c>
      <c r="G1727" s="96">
        <v>60761.03</v>
      </c>
      <c r="H1727" s="94">
        <v>44830</v>
      </c>
      <c r="J1727" s="32" t="str">
        <f t="shared" si="82"/>
        <v/>
      </c>
      <c r="L1727" s="11" t="str">
        <f>IF(I1727&lt;&gt;"",IF(SUMIF(Planes!BA:BA,'Control de pagos'!A1727,Planes!BC:BC)=0,"",SUMIF(Planes!BA:BA,'Control de pagos'!A1727,Planes!BC:BC)),"")</f>
        <v/>
      </c>
      <c r="N1727" s="63">
        <f t="shared" si="83"/>
        <v>48449.81</v>
      </c>
    </row>
    <row r="1728" spans="1:14" ht="15.75" thickBot="1">
      <c r="A1728" s="11" t="str">
        <f t="shared" si="84"/>
        <v>Q640611 3</v>
      </c>
      <c r="B1728" s="3" t="s">
        <v>283</v>
      </c>
      <c r="C1728" s="190">
        <v>3</v>
      </c>
      <c r="D1728" s="202">
        <v>49903.31</v>
      </c>
      <c r="E1728" s="96">
        <v>9683.85</v>
      </c>
      <c r="F1728" s="91" t="s">
        <v>100</v>
      </c>
      <c r="G1728" s="96">
        <v>59587.16</v>
      </c>
      <c r="H1728" s="94">
        <v>44850</v>
      </c>
      <c r="J1728" s="32" t="str">
        <f t="shared" si="82"/>
        <v/>
      </c>
      <c r="L1728" s="11" t="str">
        <f>IF(I1728&lt;&gt;"",IF(SUMIF(Planes!BA:BA,'Control de pagos'!A1728,Planes!BC:BC)=0,"",SUMIF(Planes!BA:BA,'Control de pagos'!A1728,Planes!BC:BC)),"")</f>
        <v/>
      </c>
      <c r="N1728" s="63">
        <f t="shared" si="83"/>
        <v>49903.31</v>
      </c>
    </row>
    <row r="1729" spans="1:14" ht="15.75" thickBot="1">
      <c r="A1729" s="11" t="str">
        <f t="shared" si="84"/>
        <v>Q640611 3</v>
      </c>
      <c r="B1729" s="3" t="s">
        <v>283</v>
      </c>
      <c r="C1729" s="192"/>
      <c r="D1729" s="203"/>
      <c r="E1729" s="96">
        <v>9683.85</v>
      </c>
      <c r="F1729" s="96">
        <v>1173.8699999999999</v>
      </c>
      <c r="G1729" s="96">
        <v>60761.03</v>
      </c>
      <c r="H1729" s="94">
        <v>44860</v>
      </c>
      <c r="J1729" s="32" t="str">
        <f t="shared" ref="J1729:J1770" si="85">IF(I1729&lt;&gt;"",I1729-DAY(I1729)+1,IF(A1728=A1729,IF(I1728&lt;&gt;"","-",""),IF(A1729=A1730,IF(I1730&lt;&gt;"","-",""),"")))</f>
        <v/>
      </c>
      <c r="L1729" s="11" t="str">
        <f>IF(I1729&lt;&gt;"",IF(SUMIF(Planes!BA:BA,'Control de pagos'!A1729,Planes!BC:BC)=0,"",SUMIF(Planes!BA:BA,'Control de pagos'!A1729,Planes!BC:BC)),"")</f>
        <v/>
      </c>
      <c r="N1729" s="63">
        <f t="shared" si="83"/>
        <v>49903.31</v>
      </c>
    </row>
    <row r="1730" spans="1:14" ht="15.75" thickBot="1">
      <c r="A1730" s="11" t="str">
        <f t="shared" si="84"/>
        <v>Q640611 4</v>
      </c>
      <c r="B1730" s="3" t="s">
        <v>283</v>
      </c>
      <c r="C1730" s="190">
        <v>4</v>
      </c>
      <c r="D1730" s="202">
        <v>51400.4</v>
      </c>
      <c r="E1730" s="96">
        <v>8186.76</v>
      </c>
      <c r="F1730" s="91" t="s">
        <v>100</v>
      </c>
      <c r="G1730" s="96">
        <v>59587.16</v>
      </c>
      <c r="H1730" s="94">
        <v>44881</v>
      </c>
      <c r="J1730" s="32" t="str">
        <f t="shared" si="85"/>
        <v/>
      </c>
      <c r="L1730" s="11" t="str">
        <f>IF(I1730&lt;&gt;"",IF(SUMIF(Planes!BA:BA,'Control de pagos'!A1730,Planes!BC:BC)=0,"",SUMIF(Planes!BA:BA,'Control de pagos'!A1730,Planes!BC:BC)),"")</f>
        <v/>
      </c>
      <c r="N1730" s="63">
        <f t="shared" si="83"/>
        <v>51400.4</v>
      </c>
    </row>
    <row r="1731" spans="1:14" ht="15.75" thickBot="1">
      <c r="A1731" s="11" t="str">
        <f t="shared" si="84"/>
        <v>Q640611 4</v>
      </c>
      <c r="B1731" s="3" t="s">
        <v>283</v>
      </c>
      <c r="C1731" s="192"/>
      <c r="D1731" s="203"/>
      <c r="E1731" s="96">
        <v>8186.76</v>
      </c>
      <c r="F1731" s="96">
        <v>1173.8699999999999</v>
      </c>
      <c r="G1731" s="96">
        <v>60761.03</v>
      </c>
      <c r="H1731" s="94">
        <v>44891</v>
      </c>
      <c r="J1731" s="32" t="str">
        <f t="shared" si="85"/>
        <v/>
      </c>
      <c r="L1731" s="11" t="str">
        <f>IF(I1731&lt;&gt;"",IF(SUMIF(Planes!BA:BA,'Control de pagos'!A1731,Planes!BC:BC)=0,"",SUMIF(Planes!BA:BA,'Control de pagos'!A1731,Planes!BC:BC)),"")</f>
        <v/>
      </c>
      <c r="N1731" s="63">
        <f t="shared" si="83"/>
        <v>51400.4</v>
      </c>
    </row>
    <row r="1732" spans="1:14" ht="15.75" thickBot="1">
      <c r="A1732" s="11" t="str">
        <f t="shared" si="84"/>
        <v>Q640611 5</v>
      </c>
      <c r="B1732" s="3" t="s">
        <v>283</v>
      </c>
      <c r="C1732" s="190">
        <v>5</v>
      </c>
      <c r="D1732" s="202">
        <v>52942.42</v>
      </c>
      <c r="E1732" s="96">
        <v>6644.74</v>
      </c>
      <c r="F1732" s="91" t="s">
        <v>100</v>
      </c>
      <c r="G1732" s="96">
        <v>59587.16</v>
      </c>
      <c r="H1732" s="94">
        <v>44911</v>
      </c>
      <c r="J1732" s="32" t="str">
        <f t="shared" si="85"/>
        <v/>
      </c>
      <c r="L1732" s="11" t="str">
        <f>IF(I1732&lt;&gt;"",IF(SUMIF(Planes!BA:BA,'Control de pagos'!A1732,Planes!BC:BC)=0,"",SUMIF(Planes!BA:BA,'Control de pagos'!A1732,Planes!BC:BC)),"")</f>
        <v/>
      </c>
      <c r="N1732" s="63">
        <f t="shared" si="83"/>
        <v>52942.42</v>
      </c>
    </row>
    <row r="1733" spans="1:14" ht="15.75" thickBot="1">
      <c r="A1733" s="11" t="str">
        <f t="shared" si="84"/>
        <v>Q640611 5</v>
      </c>
      <c r="B1733" s="3" t="s">
        <v>283</v>
      </c>
      <c r="C1733" s="192"/>
      <c r="D1733" s="203"/>
      <c r="E1733" s="96">
        <v>6644.74</v>
      </c>
      <c r="F1733" s="96">
        <v>1173.8699999999999</v>
      </c>
      <c r="G1733" s="96">
        <v>60761.03</v>
      </c>
      <c r="H1733" s="94">
        <v>44921</v>
      </c>
      <c r="J1733" s="32" t="str">
        <f t="shared" si="85"/>
        <v/>
      </c>
      <c r="L1733" s="11" t="str">
        <f>IF(I1733&lt;&gt;"",IF(SUMIF(Planes!BA:BA,'Control de pagos'!A1733,Planes!BC:BC)=0,"",SUMIF(Planes!BA:BA,'Control de pagos'!A1733,Planes!BC:BC)),"")</f>
        <v/>
      </c>
      <c r="N1733" s="63">
        <f t="shared" si="83"/>
        <v>52942.42</v>
      </c>
    </row>
    <row r="1734" spans="1:14" ht="15.75" thickBot="1">
      <c r="A1734" s="11" t="str">
        <f t="shared" si="84"/>
        <v>Q640611 6</v>
      </c>
      <c r="B1734" s="3" t="s">
        <v>283</v>
      </c>
      <c r="C1734" s="190">
        <v>6</v>
      </c>
      <c r="D1734" s="202">
        <v>54530.69</v>
      </c>
      <c r="E1734" s="96">
        <v>5056.47</v>
      </c>
      <c r="F1734" s="91" t="s">
        <v>100</v>
      </c>
      <c r="G1734" s="96">
        <v>59587.16</v>
      </c>
      <c r="H1734" s="94">
        <v>44942</v>
      </c>
      <c r="J1734" s="32" t="str">
        <f t="shared" si="85"/>
        <v/>
      </c>
      <c r="L1734" s="11" t="str">
        <f>IF(I1734&lt;&gt;"",IF(SUMIF(Planes!BA:BA,'Control de pagos'!A1734,Planes!BC:BC)=0,"",SUMIF(Planes!BA:BA,'Control de pagos'!A1734,Planes!BC:BC)),"")</f>
        <v/>
      </c>
      <c r="N1734" s="63">
        <f t="shared" si="83"/>
        <v>54530.69</v>
      </c>
    </row>
    <row r="1735" spans="1:14" ht="15.75" thickBot="1">
      <c r="A1735" s="11" t="str">
        <f t="shared" si="84"/>
        <v>Q640611 6</v>
      </c>
      <c r="B1735" s="3" t="s">
        <v>283</v>
      </c>
      <c r="C1735" s="192"/>
      <c r="D1735" s="203"/>
      <c r="E1735" s="96">
        <v>5056.47</v>
      </c>
      <c r="F1735" s="96">
        <v>1173.8699999999999</v>
      </c>
      <c r="G1735" s="96">
        <v>60761.03</v>
      </c>
      <c r="H1735" s="94">
        <v>44952</v>
      </c>
      <c r="J1735" s="32" t="str">
        <f t="shared" si="85"/>
        <v/>
      </c>
      <c r="L1735" s="11" t="str">
        <f>IF(I1735&lt;&gt;"",IF(SUMIF(Planes!BA:BA,'Control de pagos'!A1735,Planes!BC:BC)=0,"",SUMIF(Planes!BA:BA,'Control de pagos'!A1735,Planes!BC:BC)),"")</f>
        <v/>
      </c>
      <c r="N1735" s="63">
        <f t="shared" si="83"/>
        <v>54530.69</v>
      </c>
    </row>
    <row r="1736" spans="1:14" ht="15.75" thickBot="1">
      <c r="A1736" s="11" t="str">
        <f t="shared" si="84"/>
        <v>Q640611 7</v>
      </c>
      <c r="B1736" s="3" t="s">
        <v>283</v>
      </c>
      <c r="C1736" s="190">
        <v>7</v>
      </c>
      <c r="D1736" s="202">
        <v>56166.61</v>
      </c>
      <c r="E1736" s="96">
        <v>3420.55</v>
      </c>
      <c r="F1736" s="91" t="s">
        <v>100</v>
      </c>
      <c r="G1736" s="96">
        <v>59587.16</v>
      </c>
      <c r="H1736" s="94">
        <v>44973</v>
      </c>
      <c r="J1736" s="32" t="str">
        <f t="shared" si="85"/>
        <v/>
      </c>
      <c r="L1736" s="11" t="str">
        <f>IF(I1736&lt;&gt;"",IF(SUMIF(Planes!BA:BA,'Control de pagos'!A1736,Planes!BC:BC)=0,"",SUMIF(Planes!BA:BA,'Control de pagos'!A1736,Planes!BC:BC)),"")</f>
        <v/>
      </c>
      <c r="N1736" s="63">
        <f t="shared" si="83"/>
        <v>56166.61</v>
      </c>
    </row>
    <row r="1737" spans="1:14" ht="15.75" thickBot="1">
      <c r="A1737" s="11" t="str">
        <f t="shared" si="84"/>
        <v>Q640611 7</v>
      </c>
      <c r="B1737" s="3" t="s">
        <v>283</v>
      </c>
      <c r="C1737" s="192"/>
      <c r="D1737" s="203"/>
      <c r="E1737" s="96">
        <v>3420.55</v>
      </c>
      <c r="F1737" s="96">
        <v>1173.8699999999999</v>
      </c>
      <c r="G1737" s="96">
        <v>60761.03</v>
      </c>
      <c r="H1737" s="94">
        <v>44983</v>
      </c>
      <c r="J1737" s="32" t="str">
        <f t="shared" si="85"/>
        <v/>
      </c>
      <c r="L1737" s="11" t="str">
        <f>IF(I1737&lt;&gt;"",IF(SUMIF(Planes!BA:BA,'Control de pagos'!A1737,Planes!BC:BC)=0,"",SUMIF(Planes!BA:BA,'Control de pagos'!A1737,Planes!BC:BC)),"")</f>
        <v/>
      </c>
      <c r="N1737" s="63">
        <f t="shared" si="83"/>
        <v>56166.61</v>
      </c>
    </row>
    <row r="1738" spans="1:14" ht="15.75" thickBot="1">
      <c r="A1738" s="11" t="str">
        <f t="shared" si="84"/>
        <v>Q640611 8</v>
      </c>
      <c r="B1738" s="3" t="s">
        <v>283</v>
      </c>
      <c r="C1738" s="190">
        <v>8</v>
      </c>
      <c r="D1738" s="202">
        <v>57851.61</v>
      </c>
      <c r="E1738" s="96">
        <v>1735.55</v>
      </c>
      <c r="F1738" s="91" t="s">
        <v>100</v>
      </c>
      <c r="G1738" s="96">
        <v>59587.16</v>
      </c>
      <c r="H1738" s="94">
        <v>45001</v>
      </c>
      <c r="J1738" s="32" t="str">
        <f t="shared" si="85"/>
        <v/>
      </c>
      <c r="L1738" s="11" t="str">
        <f>IF(I1738&lt;&gt;"",IF(SUMIF(Planes!BA:BA,'Control de pagos'!A1738,Planes!BC:BC)=0,"",SUMIF(Planes!BA:BA,'Control de pagos'!A1738,Planes!BC:BC)),"")</f>
        <v/>
      </c>
      <c r="N1738" s="63">
        <f t="shared" si="83"/>
        <v>57851.61</v>
      </c>
    </row>
    <row r="1739" spans="1:14" ht="15.75" thickBot="1">
      <c r="A1739" s="11" t="str">
        <f t="shared" si="84"/>
        <v>Q640611 8</v>
      </c>
      <c r="B1739" s="3" t="s">
        <v>283</v>
      </c>
      <c r="C1739" s="192"/>
      <c r="D1739" s="203"/>
      <c r="E1739" s="96">
        <v>1735.55</v>
      </c>
      <c r="F1739" s="96">
        <v>1173.8699999999999</v>
      </c>
      <c r="G1739" s="96">
        <v>60761.03</v>
      </c>
      <c r="H1739" s="94">
        <v>45011</v>
      </c>
      <c r="J1739" s="32" t="str">
        <f t="shared" si="85"/>
        <v/>
      </c>
      <c r="L1739" s="11" t="str">
        <f>IF(I1739&lt;&gt;"",IF(SUMIF(Planes!BA:BA,'Control de pagos'!A1739,Planes!BC:BC)=0,"",SUMIF(Planes!BA:BA,'Control de pagos'!A1739,Planes!BC:BC)),"")</f>
        <v/>
      </c>
      <c r="N1739" s="63">
        <f t="shared" si="83"/>
        <v>57851.61</v>
      </c>
    </row>
    <row r="1740" spans="1:14">
      <c r="A1740" s="11" t="str">
        <f t="shared" si="84"/>
        <v xml:space="preserve"> </v>
      </c>
      <c r="J1740" s="32" t="str">
        <f t="shared" si="85"/>
        <v/>
      </c>
      <c r="L1740" s="11" t="str">
        <f>IF(I1740&lt;&gt;"",IF(SUMIF(Planes!BA:BA,'Control de pagos'!A1740,Planes!BC:BC)=0,"",SUMIF(Planes!BA:BA,'Control de pagos'!A1740,Planes!BC:BC)),"")</f>
        <v/>
      </c>
      <c r="N1740" s="63">
        <f t="shared" si="83"/>
        <v>0</v>
      </c>
    </row>
    <row r="1741" spans="1:14">
      <c r="A1741" s="11" t="str">
        <f t="shared" si="84"/>
        <v xml:space="preserve"> </v>
      </c>
      <c r="J1741" s="32" t="str">
        <f t="shared" si="85"/>
        <v/>
      </c>
      <c r="L1741" s="11" t="str">
        <f>IF(I1741&lt;&gt;"",IF(SUMIF(Planes!BA:BA,'Control de pagos'!A1741,Planes!BC:BC)=0,"",SUMIF(Planes!BA:BA,'Control de pagos'!A1741,Planes!BC:BC)),"")</f>
        <v/>
      </c>
      <c r="N1741" s="63">
        <f t="shared" si="83"/>
        <v>0</v>
      </c>
    </row>
    <row r="1742" spans="1:14">
      <c r="A1742" s="11" t="str">
        <f t="shared" si="84"/>
        <v xml:space="preserve"> </v>
      </c>
      <c r="J1742" s="32" t="str">
        <f t="shared" si="85"/>
        <v/>
      </c>
      <c r="L1742" s="11" t="str">
        <f>IF(I1742&lt;&gt;"",IF(SUMIF(Planes!BA:BA,'Control de pagos'!A1742,Planes!BC:BC)=0,"",SUMIF(Planes!BA:BA,'Control de pagos'!A1742,Planes!BC:BC)),"")</f>
        <v/>
      </c>
      <c r="N1742" s="63">
        <f t="shared" si="83"/>
        <v>0</v>
      </c>
    </row>
    <row r="1743" spans="1:14">
      <c r="A1743" s="11" t="str">
        <f t="shared" si="84"/>
        <v xml:space="preserve"> </v>
      </c>
      <c r="J1743" s="32" t="str">
        <f t="shared" si="85"/>
        <v/>
      </c>
      <c r="L1743" s="11" t="str">
        <f>IF(I1743&lt;&gt;"",IF(SUMIF(Planes!BA:BA,'Control de pagos'!A1743,Planes!BC:BC)=0,"",SUMIF(Planes!BA:BA,'Control de pagos'!A1743,Planes!BC:BC)),"")</f>
        <v/>
      </c>
      <c r="N1743" s="63">
        <f t="shared" si="83"/>
        <v>0</v>
      </c>
    </row>
    <row r="1744" spans="1:14">
      <c r="A1744" s="11" t="str">
        <f t="shared" si="84"/>
        <v xml:space="preserve"> </v>
      </c>
      <c r="J1744" s="32" t="str">
        <f t="shared" si="85"/>
        <v/>
      </c>
      <c r="L1744" s="11" t="str">
        <f>IF(I1744&lt;&gt;"",IF(SUMIF(Planes!BA:BA,'Control de pagos'!A1744,Planes!BC:BC)=0,"",SUMIF(Planes!BA:BA,'Control de pagos'!A1744,Planes!BC:BC)),"")</f>
        <v/>
      </c>
      <c r="N1744" s="63">
        <f t="shared" si="83"/>
        <v>0</v>
      </c>
    </row>
    <row r="1745" spans="1:14">
      <c r="A1745" s="11" t="str">
        <f t="shared" si="84"/>
        <v xml:space="preserve"> </v>
      </c>
      <c r="J1745" s="32" t="str">
        <f t="shared" si="85"/>
        <v/>
      </c>
      <c r="L1745" s="11" t="str">
        <f>IF(I1745&lt;&gt;"",IF(SUMIF(Planes!BA:BA,'Control de pagos'!A1745,Planes!BC:BC)=0,"",SUMIF(Planes!BA:BA,'Control de pagos'!A1745,Planes!BC:BC)),"")</f>
        <v/>
      </c>
      <c r="N1745" s="63">
        <f t="shared" si="83"/>
        <v>0</v>
      </c>
    </row>
    <row r="1746" spans="1:14">
      <c r="A1746" s="11" t="str">
        <f t="shared" si="84"/>
        <v xml:space="preserve"> </v>
      </c>
      <c r="J1746" s="32" t="str">
        <f t="shared" si="85"/>
        <v/>
      </c>
      <c r="L1746" s="11" t="str">
        <f>IF(I1746&lt;&gt;"",IF(SUMIF(Planes!BA:BA,'Control de pagos'!A1746,Planes!BC:BC)=0,"",SUMIF(Planes!BA:BA,'Control de pagos'!A1746,Planes!BC:BC)),"")</f>
        <v/>
      </c>
      <c r="N1746" s="63">
        <f t="shared" si="83"/>
        <v>0</v>
      </c>
    </row>
    <row r="1747" spans="1:14">
      <c r="A1747" s="11" t="str">
        <f t="shared" si="84"/>
        <v xml:space="preserve"> </v>
      </c>
      <c r="J1747" s="32" t="str">
        <f t="shared" si="85"/>
        <v/>
      </c>
      <c r="L1747" s="11" t="str">
        <f>IF(I1747&lt;&gt;"",IF(SUMIF(Planes!BA:BA,'Control de pagos'!A1747,Planes!BC:BC)=0,"",SUMIF(Planes!BA:BA,'Control de pagos'!A1747,Planes!BC:BC)),"")</f>
        <v/>
      </c>
      <c r="N1747" s="63">
        <f t="shared" si="83"/>
        <v>0</v>
      </c>
    </row>
    <row r="1748" spans="1:14">
      <c r="A1748" s="11" t="str">
        <f t="shared" si="84"/>
        <v xml:space="preserve"> </v>
      </c>
      <c r="J1748" s="32" t="str">
        <f t="shared" si="85"/>
        <v/>
      </c>
      <c r="L1748" s="11" t="str">
        <f>IF(I1748&lt;&gt;"",IF(SUMIF(Planes!BA:BA,'Control de pagos'!A1748,Planes!BC:BC)=0,"",SUMIF(Planes!BA:BA,'Control de pagos'!A1748,Planes!BC:BC)),"")</f>
        <v/>
      </c>
      <c r="N1748" s="63">
        <f t="shared" si="83"/>
        <v>0</v>
      </c>
    </row>
    <row r="1749" spans="1:14">
      <c r="A1749" s="11" t="str">
        <f t="shared" si="84"/>
        <v xml:space="preserve"> </v>
      </c>
      <c r="J1749" s="32" t="str">
        <f t="shared" si="85"/>
        <v/>
      </c>
      <c r="L1749" s="11" t="str">
        <f>IF(I1749&lt;&gt;"",IF(SUMIF(Planes!BA:BA,'Control de pagos'!A1749,Planes!BC:BC)=0,"",SUMIF(Planes!BA:BA,'Control de pagos'!A1749,Planes!BC:BC)),"")</f>
        <v/>
      </c>
      <c r="N1749" s="63">
        <f t="shared" si="83"/>
        <v>0</v>
      </c>
    </row>
    <row r="1750" spans="1:14">
      <c r="A1750" s="11" t="str">
        <f t="shared" si="84"/>
        <v xml:space="preserve"> </v>
      </c>
      <c r="J1750" s="32" t="str">
        <f t="shared" si="85"/>
        <v/>
      </c>
      <c r="L1750" s="11" t="str">
        <f>IF(I1750&lt;&gt;"",IF(SUMIF(Planes!BA:BA,'Control de pagos'!A1750,Planes!BC:BC)=0,"",SUMIF(Planes!BA:BA,'Control de pagos'!A1750,Planes!BC:BC)),"")</f>
        <v/>
      </c>
      <c r="N1750" s="63">
        <f t="shared" si="83"/>
        <v>0</v>
      </c>
    </row>
    <row r="1751" spans="1:14">
      <c r="A1751" s="11" t="str">
        <f t="shared" si="84"/>
        <v xml:space="preserve"> </v>
      </c>
      <c r="J1751" s="32" t="str">
        <f t="shared" si="85"/>
        <v/>
      </c>
      <c r="L1751" s="11" t="str">
        <f>IF(I1751&lt;&gt;"",IF(SUMIF(Planes!BA:BA,'Control de pagos'!A1751,Planes!BC:BC)=0,"",SUMIF(Planes!BA:BA,'Control de pagos'!A1751,Planes!BC:BC)),"")</f>
        <v/>
      </c>
      <c r="N1751" s="63">
        <f t="shared" si="83"/>
        <v>0</v>
      </c>
    </row>
    <row r="1752" spans="1:14">
      <c r="A1752" s="11" t="str">
        <f t="shared" si="84"/>
        <v xml:space="preserve"> </v>
      </c>
      <c r="J1752" s="32" t="str">
        <f t="shared" si="85"/>
        <v/>
      </c>
      <c r="L1752" s="11" t="str">
        <f>IF(I1752&lt;&gt;"",IF(SUMIF(Planes!BA:BA,'Control de pagos'!A1752,Planes!BC:BC)=0,"",SUMIF(Planes!BA:BA,'Control de pagos'!A1752,Planes!BC:BC)),"")</f>
        <v/>
      </c>
      <c r="N1752" s="63">
        <f t="shared" si="83"/>
        <v>0</v>
      </c>
    </row>
    <row r="1753" spans="1:14">
      <c r="A1753" s="11" t="str">
        <f t="shared" si="84"/>
        <v xml:space="preserve"> </v>
      </c>
      <c r="J1753" s="32" t="str">
        <f t="shared" si="85"/>
        <v/>
      </c>
      <c r="L1753" s="11" t="str">
        <f>IF(I1753&lt;&gt;"",IF(SUMIF(Planes!BA:BA,'Control de pagos'!A1753,Planes!BC:BC)=0,"",SUMIF(Planes!BA:BA,'Control de pagos'!A1753,Planes!BC:BC)),"")</f>
        <v/>
      </c>
      <c r="N1753" s="63">
        <f t="shared" si="83"/>
        <v>0</v>
      </c>
    </row>
    <row r="1754" spans="1:14">
      <c r="A1754" s="11" t="str">
        <f t="shared" si="84"/>
        <v xml:space="preserve"> </v>
      </c>
      <c r="J1754" s="32" t="str">
        <f t="shared" si="85"/>
        <v/>
      </c>
      <c r="L1754" s="11" t="str">
        <f>IF(I1754&lt;&gt;"",IF(SUMIF(Planes!BA:BA,'Control de pagos'!A1754,Planes!BC:BC)=0,"",SUMIF(Planes!BA:BA,'Control de pagos'!A1754,Planes!BC:BC)),"")</f>
        <v/>
      </c>
      <c r="N1754" s="63">
        <f t="shared" si="83"/>
        <v>0</v>
      </c>
    </row>
    <row r="1755" spans="1:14">
      <c r="A1755" s="11" t="str">
        <f t="shared" si="84"/>
        <v xml:space="preserve"> </v>
      </c>
      <c r="J1755" s="32" t="str">
        <f t="shared" si="85"/>
        <v/>
      </c>
      <c r="L1755" s="11" t="str">
        <f>IF(I1755&lt;&gt;"",IF(SUMIF(Planes!BA:BA,'Control de pagos'!A1755,Planes!BC:BC)=0,"",SUMIF(Planes!BA:BA,'Control de pagos'!A1755,Planes!BC:BC)),"")</f>
        <v/>
      </c>
      <c r="N1755" s="63">
        <f t="shared" si="83"/>
        <v>0</v>
      </c>
    </row>
    <row r="1756" spans="1:14">
      <c r="A1756" s="11" t="str">
        <f t="shared" si="84"/>
        <v xml:space="preserve"> </v>
      </c>
      <c r="J1756" s="32" t="str">
        <f t="shared" si="85"/>
        <v/>
      </c>
      <c r="L1756" s="11" t="str">
        <f>IF(I1756&lt;&gt;"",IF(SUMIF(Planes!BA:BA,'Control de pagos'!A1756,Planes!BC:BC)=0,"",SUMIF(Planes!BA:BA,'Control de pagos'!A1756,Planes!BC:BC)),"")</f>
        <v/>
      </c>
      <c r="N1756" s="63">
        <f t="shared" ref="N1756:N1819" si="86">IF(D1756=0,D1755,D1756)</f>
        <v>0</v>
      </c>
    </row>
    <row r="1757" spans="1:14">
      <c r="A1757" s="11" t="str">
        <f t="shared" si="84"/>
        <v xml:space="preserve"> </v>
      </c>
      <c r="J1757" s="32" t="str">
        <f t="shared" si="85"/>
        <v/>
      </c>
      <c r="L1757" s="11" t="str">
        <f>IF(I1757&lt;&gt;"",IF(SUMIF(Planes!BA:BA,'Control de pagos'!A1757,Planes!BC:BC)=0,"",SUMIF(Planes!BA:BA,'Control de pagos'!A1757,Planes!BC:BC)),"")</f>
        <v/>
      </c>
      <c r="N1757" s="63">
        <f t="shared" si="86"/>
        <v>0</v>
      </c>
    </row>
    <row r="1758" spans="1:14">
      <c r="A1758" s="11" t="str">
        <f t="shared" si="84"/>
        <v xml:space="preserve"> </v>
      </c>
      <c r="J1758" s="32" t="str">
        <f t="shared" si="85"/>
        <v/>
      </c>
      <c r="L1758" s="11" t="str">
        <f>IF(I1758&lt;&gt;"",IF(SUMIF(Planes!BA:BA,'Control de pagos'!A1758,Planes!BC:BC)=0,"",SUMIF(Planes!BA:BA,'Control de pagos'!A1758,Planes!BC:BC)),"")</f>
        <v/>
      </c>
      <c r="N1758" s="63">
        <f t="shared" si="86"/>
        <v>0</v>
      </c>
    </row>
    <row r="1759" spans="1:14">
      <c r="A1759" s="11" t="str">
        <f t="shared" si="84"/>
        <v xml:space="preserve"> </v>
      </c>
      <c r="J1759" s="32" t="str">
        <f t="shared" si="85"/>
        <v/>
      </c>
      <c r="L1759" s="11" t="str">
        <f>IF(I1759&lt;&gt;"",IF(SUMIF(Planes!BA:BA,'Control de pagos'!A1759,Planes!BC:BC)=0,"",SUMIF(Planes!BA:BA,'Control de pagos'!A1759,Planes!BC:BC)),"")</f>
        <v/>
      </c>
      <c r="N1759" s="63">
        <f t="shared" si="86"/>
        <v>0</v>
      </c>
    </row>
    <row r="1760" spans="1:14">
      <c r="A1760" s="11" t="str">
        <f t="shared" si="84"/>
        <v xml:space="preserve"> </v>
      </c>
      <c r="J1760" s="32" t="str">
        <f t="shared" si="85"/>
        <v/>
      </c>
      <c r="L1760" s="11" t="str">
        <f>IF(I1760&lt;&gt;"",IF(SUMIF(Planes!BA:BA,'Control de pagos'!A1760,Planes!BC:BC)=0,"",SUMIF(Planes!BA:BA,'Control de pagos'!A1760,Planes!BC:BC)),"")</f>
        <v/>
      </c>
      <c r="N1760" s="63">
        <f t="shared" si="86"/>
        <v>0</v>
      </c>
    </row>
    <row r="1761" spans="1:14">
      <c r="A1761" s="11" t="str">
        <f t="shared" si="84"/>
        <v xml:space="preserve"> </v>
      </c>
      <c r="J1761" s="32" t="str">
        <f t="shared" si="85"/>
        <v/>
      </c>
      <c r="L1761" s="11" t="str">
        <f>IF(I1761&lt;&gt;"",IF(SUMIF(Planes!BA:BA,'Control de pagos'!A1761,Planes!BC:BC)=0,"",SUMIF(Planes!BA:BA,'Control de pagos'!A1761,Planes!BC:BC)),"")</f>
        <v/>
      </c>
      <c r="N1761" s="63">
        <f t="shared" si="86"/>
        <v>0</v>
      </c>
    </row>
    <row r="1762" spans="1:14">
      <c r="A1762" s="11" t="str">
        <f t="shared" si="84"/>
        <v xml:space="preserve"> </v>
      </c>
      <c r="J1762" s="32" t="str">
        <f t="shared" si="85"/>
        <v/>
      </c>
      <c r="L1762" s="11" t="str">
        <f>IF(I1762&lt;&gt;"",IF(SUMIF(Planes!BA:BA,'Control de pagos'!A1762,Planes!BC:BC)=0,"",SUMIF(Planes!BA:BA,'Control de pagos'!A1762,Planes!BC:BC)),"")</f>
        <v/>
      </c>
      <c r="N1762" s="63">
        <f t="shared" si="86"/>
        <v>0</v>
      </c>
    </row>
    <row r="1763" spans="1:14">
      <c r="A1763" s="11" t="str">
        <f t="shared" si="84"/>
        <v xml:space="preserve"> </v>
      </c>
      <c r="J1763" s="32" t="str">
        <f t="shared" si="85"/>
        <v/>
      </c>
      <c r="L1763" s="11" t="str">
        <f>IF(I1763&lt;&gt;"",IF(SUMIF(Planes!BA:BA,'Control de pagos'!A1763,Planes!BC:BC)=0,"",SUMIF(Planes!BA:BA,'Control de pagos'!A1763,Planes!BC:BC)),"")</f>
        <v/>
      </c>
      <c r="N1763" s="63">
        <f t="shared" si="86"/>
        <v>0</v>
      </c>
    </row>
    <row r="1764" spans="1:14">
      <c r="A1764" s="11" t="str">
        <f t="shared" si="84"/>
        <v xml:space="preserve"> </v>
      </c>
      <c r="J1764" s="32" t="str">
        <f t="shared" si="85"/>
        <v/>
      </c>
      <c r="L1764" s="11" t="str">
        <f>IF(I1764&lt;&gt;"",IF(SUMIF(Planes!BA:BA,'Control de pagos'!A1764,Planes!BC:BC)=0,"",SUMIF(Planes!BA:BA,'Control de pagos'!A1764,Planes!BC:BC)),"")</f>
        <v/>
      </c>
      <c r="N1764" s="63">
        <f t="shared" si="86"/>
        <v>0</v>
      </c>
    </row>
    <row r="1765" spans="1:14">
      <c r="A1765" s="11" t="str">
        <f t="shared" si="84"/>
        <v xml:space="preserve"> </v>
      </c>
      <c r="J1765" s="32" t="str">
        <f t="shared" si="85"/>
        <v/>
      </c>
      <c r="L1765" s="11" t="str">
        <f>IF(I1765&lt;&gt;"",IF(SUMIF(Planes!BA:BA,'Control de pagos'!A1765,Planes!BC:BC)=0,"",SUMIF(Planes!BA:BA,'Control de pagos'!A1765,Planes!BC:BC)),"")</f>
        <v/>
      </c>
      <c r="N1765" s="63">
        <f t="shared" si="86"/>
        <v>0</v>
      </c>
    </row>
    <row r="1766" spans="1:14">
      <c r="A1766" s="11" t="str">
        <f t="shared" si="84"/>
        <v xml:space="preserve"> </v>
      </c>
      <c r="J1766" s="32" t="str">
        <f t="shared" si="85"/>
        <v/>
      </c>
      <c r="L1766" s="11" t="str">
        <f>IF(I1766&lt;&gt;"",IF(SUMIF(Planes!BA:BA,'Control de pagos'!A1766,Planes!BC:BC)=0,"",SUMIF(Planes!BA:BA,'Control de pagos'!A1766,Planes!BC:BC)),"")</f>
        <v/>
      </c>
      <c r="N1766" s="63">
        <f t="shared" si="86"/>
        <v>0</v>
      </c>
    </row>
    <row r="1767" spans="1:14">
      <c r="A1767" s="11" t="str">
        <f t="shared" si="84"/>
        <v xml:space="preserve"> </v>
      </c>
      <c r="J1767" s="32" t="str">
        <f t="shared" si="85"/>
        <v/>
      </c>
      <c r="L1767" s="11" t="str">
        <f>IF(I1767&lt;&gt;"",IF(SUMIF(Planes!BA:BA,'Control de pagos'!A1767,Planes!BC:BC)=0,"",SUMIF(Planes!BA:BA,'Control de pagos'!A1767,Planes!BC:BC)),"")</f>
        <v/>
      </c>
      <c r="N1767" s="63">
        <f t="shared" si="86"/>
        <v>0</v>
      </c>
    </row>
    <row r="1768" spans="1:14">
      <c r="A1768" s="11" t="str">
        <f t="shared" si="84"/>
        <v xml:space="preserve"> </v>
      </c>
      <c r="J1768" s="32" t="str">
        <f t="shared" si="85"/>
        <v/>
      </c>
      <c r="L1768" s="11" t="str">
        <f>IF(I1768&lt;&gt;"",IF(SUMIF(Planes!BA:BA,'Control de pagos'!A1768,Planes!BC:BC)=0,"",SUMIF(Planes!BA:BA,'Control de pagos'!A1768,Planes!BC:BC)),"")</f>
        <v/>
      </c>
      <c r="N1768" s="63">
        <f t="shared" si="86"/>
        <v>0</v>
      </c>
    </row>
    <row r="1769" spans="1:14">
      <c r="A1769" s="11" t="str">
        <f t="shared" si="84"/>
        <v xml:space="preserve"> </v>
      </c>
      <c r="J1769" s="32" t="str">
        <f t="shared" si="85"/>
        <v/>
      </c>
      <c r="L1769" s="11" t="str">
        <f>IF(I1769&lt;&gt;"",IF(SUMIF(Planes!BA:BA,'Control de pagos'!A1769,Planes!BC:BC)=0,"",SUMIF(Planes!BA:BA,'Control de pagos'!A1769,Planes!BC:BC)),"")</f>
        <v/>
      </c>
      <c r="N1769" s="63">
        <f t="shared" si="86"/>
        <v>0</v>
      </c>
    </row>
    <row r="1770" spans="1:14">
      <c r="A1770" s="11" t="str">
        <f t="shared" ref="A1770:A1833" si="87">B1770&amp;" "&amp;IF(C1770="",C1769,C1770)</f>
        <v xml:space="preserve"> </v>
      </c>
      <c r="J1770" s="32" t="str">
        <f t="shared" si="85"/>
        <v/>
      </c>
      <c r="L1770" s="11" t="str">
        <f>IF(I1770&lt;&gt;"",IF(SUMIF(Planes!BA:BA,'Control de pagos'!A1770,Planes!BC:BC)=0,"",SUMIF(Planes!BA:BA,'Control de pagos'!A1770,Planes!BC:BC)),"")</f>
        <v/>
      </c>
      <c r="N1770" s="63">
        <f t="shared" si="86"/>
        <v>0</v>
      </c>
    </row>
    <row r="1771" spans="1:14">
      <c r="A1771" s="11" t="str">
        <f t="shared" si="87"/>
        <v xml:space="preserve"> </v>
      </c>
      <c r="J1771" s="32" t="str">
        <f t="shared" ref="J1771:J1819" si="88">IF(I1771&lt;&gt;"",I1771-DAY(I1771)+1,IF(A1770=A1771,IF(I1770&lt;&gt;"","-",""),IF(A1771=A1772,IF(I1772&lt;&gt;"","-",""),"")))</f>
        <v/>
      </c>
      <c r="L1771" s="11" t="str">
        <f>IF(I1771&lt;&gt;"",IF(SUMIF(Planes!BA:BA,'Control de pagos'!A1771,Planes!BC:BC)=0,"",SUMIF(Planes!BA:BA,'Control de pagos'!A1771,Planes!BC:BC)),"")</f>
        <v/>
      </c>
      <c r="N1771" s="63">
        <f t="shared" si="86"/>
        <v>0</v>
      </c>
    </row>
    <row r="1772" spans="1:14">
      <c r="A1772" s="11" t="str">
        <f t="shared" si="87"/>
        <v xml:space="preserve"> </v>
      </c>
      <c r="J1772" s="32" t="str">
        <f t="shared" si="88"/>
        <v/>
      </c>
      <c r="L1772" s="11" t="str">
        <f>IF(I1772&lt;&gt;"",IF(SUMIF(Planes!BA:BA,'Control de pagos'!A1772,Planes!BC:BC)=0,"",SUMIF(Planes!BA:BA,'Control de pagos'!A1772,Planes!BC:BC)),"")</f>
        <v/>
      </c>
      <c r="N1772" s="63">
        <f t="shared" si="86"/>
        <v>0</v>
      </c>
    </row>
    <row r="1773" spans="1:14">
      <c r="A1773" s="11" t="str">
        <f t="shared" si="87"/>
        <v xml:space="preserve"> </v>
      </c>
      <c r="J1773" s="32" t="str">
        <f t="shared" si="88"/>
        <v/>
      </c>
      <c r="L1773" s="11" t="str">
        <f>IF(I1773&lt;&gt;"",IF(SUMIF(Planes!BA:BA,'Control de pagos'!A1773,Planes!BC:BC)=0,"",SUMIF(Planes!BA:BA,'Control de pagos'!A1773,Planes!BC:BC)),"")</f>
        <v/>
      </c>
      <c r="N1773" s="63">
        <f t="shared" si="86"/>
        <v>0</v>
      </c>
    </row>
    <row r="1774" spans="1:14">
      <c r="A1774" s="11" t="str">
        <f t="shared" si="87"/>
        <v xml:space="preserve"> </v>
      </c>
      <c r="J1774" s="32" t="str">
        <f t="shared" si="88"/>
        <v/>
      </c>
      <c r="L1774" s="11" t="str">
        <f>IF(I1774&lt;&gt;"",IF(SUMIF(Planes!BA:BA,'Control de pagos'!A1774,Planes!BC:BC)=0,"",SUMIF(Planes!BA:BA,'Control de pagos'!A1774,Planes!BC:BC)),"")</f>
        <v/>
      </c>
      <c r="N1774" s="63">
        <f t="shared" si="86"/>
        <v>0</v>
      </c>
    </row>
    <row r="1775" spans="1:14">
      <c r="A1775" s="11" t="str">
        <f t="shared" si="87"/>
        <v xml:space="preserve"> </v>
      </c>
      <c r="J1775" s="32" t="str">
        <f t="shared" si="88"/>
        <v/>
      </c>
      <c r="L1775" s="11" t="str">
        <f>IF(I1775&lt;&gt;"",IF(SUMIF(Planes!BA:BA,'Control de pagos'!A1775,Planes!BC:BC)=0,"",SUMIF(Planes!BA:BA,'Control de pagos'!A1775,Planes!BC:BC)),"")</f>
        <v/>
      </c>
      <c r="N1775" s="63">
        <f t="shared" si="86"/>
        <v>0</v>
      </c>
    </row>
    <row r="1776" spans="1:14">
      <c r="A1776" s="11" t="str">
        <f t="shared" si="87"/>
        <v xml:space="preserve"> </v>
      </c>
      <c r="J1776" s="32" t="str">
        <f t="shared" si="88"/>
        <v/>
      </c>
      <c r="L1776" s="11" t="str">
        <f>IF(I1776&lt;&gt;"",IF(SUMIF(Planes!BA:BA,'Control de pagos'!A1776,Planes!BC:BC)=0,"",SUMIF(Planes!BA:BA,'Control de pagos'!A1776,Planes!BC:BC)),"")</f>
        <v/>
      </c>
      <c r="N1776" s="63">
        <f t="shared" si="86"/>
        <v>0</v>
      </c>
    </row>
    <row r="1777" spans="1:14">
      <c r="A1777" s="11" t="str">
        <f t="shared" si="87"/>
        <v xml:space="preserve"> </v>
      </c>
      <c r="J1777" s="32" t="str">
        <f t="shared" si="88"/>
        <v/>
      </c>
      <c r="L1777" s="11" t="str">
        <f>IF(I1777&lt;&gt;"",IF(SUMIF(Planes!BA:BA,'Control de pagos'!A1777,Planes!BC:BC)=0,"",SUMIF(Planes!BA:BA,'Control de pagos'!A1777,Planes!BC:BC)),"")</f>
        <v/>
      </c>
      <c r="N1777" s="63">
        <f t="shared" si="86"/>
        <v>0</v>
      </c>
    </row>
    <row r="1778" spans="1:14">
      <c r="A1778" s="11" t="str">
        <f t="shared" si="87"/>
        <v xml:space="preserve"> </v>
      </c>
      <c r="J1778" s="32" t="str">
        <f t="shared" si="88"/>
        <v/>
      </c>
      <c r="L1778" s="11" t="str">
        <f>IF(I1778&lt;&gt;"",IF(SUMIF(Planes!BA:BA,'Control de pagos'!A1778,Planes!BC:BC)=0,"",SUMIF(Planes!BA:BA,'Control de pagos'!A1778,Planes!BC:BC)),"")</f>
        <v/>
      </c>
      <c r="N1778" s="63">
        <f t="shared" si="86"/>
        <v>0</v>
      </c>
    </row>
    <row r="1779" spans="1:14">
      <c r="A1779" s="11" t="str">
        <f t="shared" si="87"/>
        <v xml:space="preserve"> </v>
      </c>
      <c r="J1779" s="32" t="str">
        <f t="shared" si="88"/>
        <v/>
      </c>
      <c r="L1779" s="11" t="str">
        <f>IF(I1779&lt;&gt;"",IF(SUMIF(Planes!BA:BA,'Control de pagos'!A1779,Planes!BC:BC)=0,"",SUMIF(Planes!BA:BA,'Control de pagos'!A1779,Planes!BC:BC)),"")</f>
        <v/>
      </c>
      <c r="N1779" s="63">
        <f t="shared" si="86"/>
        <v>0</v>
      </c>
    </row>
    <row r="1780" spans="1:14">
      <c r="A1780" s="11" t="str">
        <f t="shared" si="87"/>
        <v xml:space="preserve"> </v>
      </c>
      <c r="J1780" s="32" t="str">
        <f t="shared" si="88"/>
        <v/>
      </c>
      <c r="L1780" s="11" t="str">
        <f>IF(I1780&lt;&gt;"",IF(SUMIF(Planes!BA:BA,'Control de pagos'!A1780,Planes!BC:BC)=0,"",SUMIF(Planes!BA:BA,'Control de pagos'!A1780,Planes!BC:BC)),"")</f>
        <v/>
      </c>
      <c r="N1780" s="63">
        <f t="shared" si="86"/>
        <v>0</v>
      </c>
    </row>
    <row r="1781" spans="1:14">
      <c r="A1781" s="11" t="str">
        <f t="shared" si="87"/>
        <v xml:space="preserve"> </v>
      </c>
      <c r="J1781" s="32" t="str">
        <f t="shared" si="88"/>
        <v/>
      </c>
      <c r="L1781" s="11" t="str">
        <f>IF(I1781&lt;&gt;"",IF(SUMIF(Planes!BA:BA,'Control de pagos'!A1781,Planes!BC:BC)=0,"",SUMIF(Planes!BA:BA,'Control de pagos'!A1781,Planes!BC:BC)),"")</f>
        <v/>
      </c>
      <c r="N1781" s="63">
        <f t="shared" si="86"/>
        <v>0</v>
      </c>
    </row>
    <row r="1782" spans="1:14">
      <c r="A1782" s="11" t="str">
        <f t="shared" si="87"/>
        <v xml:space="preserve"> </v>
      </c>
      <c r="J1782" s="32" t="str">
        <f t="shared" si="88"/>
        <v/>
      </c>
      <c r="L1782" s="11" t="str">
        <f>IF(I1782&lt;&gt;"",IF(SUMIF(Planes!BA:BA,'Control de pagos'!A1782,Planes!BC:BC)=0,"",SUMIF(Planes!BA:BA,'Control de pagos'!A1782,Planes!BC:BC)),"")</f>
        <v/>
      </c>
      <c r="N1782" s="63">
        <f t="shared" si="86"/>
        <v>0</v>
      </c>
    </row>
    <row r="1783" spans="1:14">
      <c r="A1783" s="11" t="str">
        <f t="shared" si="87"/>
        <v xml:space="preserve"> </v>
      </c>
      <c r="J1783" s="32" t="str">
        <f t="shared" si="88"/>
        <v/>
      </c>
      <c r="L1783" s="11" t="str">
        <f>IF(I1783&lt;&gt;"",IF(SUMIF(Planes!BA:BA,'Control de pagos'!A1783,Planes!BC:BC)=0,"",SUMIF(Planes!BA:BA,'Control de pagos'!A1783,Planes!BC:BC)),"")</f>
        <v/>
      </c>
      <c r="N1783" s="63">
        <f t="shared" si="86"/>
        <v>0</v>
      </c>
    </row>
    <row r="1784" spans="1:14">
      <c r="A1784" s="11" t="str">
        <f t="shared" si="87"/>
        <v xml:space="preserve"> </v>
      </c>
      <c r="J1784" s="32" t="str">
        <f t="shared" si="88"/>
        <v/>
      </c>
      <c r="L1784" s="11" t="str">
        <f>IF(I1784&lt;&gt;"",IF(SUMIF(Planes!BA:BA,'Control de pagos'!A1784,Planes!BC:BC)=0,"",SUMIF(Planes!BA:BA,'Control de pagos'!A1784,Planes!BC:BC)),"")</f>
        <v/>
      </c>
      <c r="N1784" s="63">
        <f t="shared" si="86"/>
        <v>0</v>
      </c>
    </row>
    <row r="1785" spans="1:14">
      <c r="A1785" s="11" t="str">
        <f t="shared" si="87"/>
        <v xml:space="preserve"> </v>
      </c>
      <c r="J1785" s="32" t="str">
        <f t="shared" si="88"/>
        <v/>
      </c>
      <c r="L1785" s="11" t="str">
        <f>IF(I1785&lt;&gt;"",IF(SUMIF(Planes!BA:BA,'Control de pagos'!A1785,Planes!BC:BC)=0,"",SUMIF(Planes!BA:BA,'Control de pagos'!A1785,Planes!BC:BC)),"")</f>
        <v/>
      </c>
      <c r="N1785" s="63">
        <f t="shared" si="86"/>
        <v>0</v>
      </c>
    </row>
    <row r="1786" spans="1:14">
      <c r="A1786" s="11" t="str">
        <f t="shared" si="87"/>
        <v xml:space="preserve"> </v>
      </c>
      <c r="J1786" s="32" t="str">
        <f t="shared" si="88"/>
        <v/>
      </c>
      <c r="L1786" s="11" t="str">
        <f>IF(I1786&lt;&gt;"",IF(SUMIF(Planes!BA:BA,'Control de pagos'!A1786,Planes!BC:BC)=0,"",SUMIF(Planes!BA:BA,'Control de pagos'!A1786,Planes!BC:BC)),"")</f>
        <v/>
      </c>
      <c r="N1786" s="63">
        <f t="shared" si="86"/>
        <v>0</v>
      </c>
    </row>
    <row r="1787" spans="1:14">
      <c r="A1787" s="11" t="str">
        <f t="shared" si="87"/>
        <v xml:space="preserve"> </v>
      </c>
      <c r="J1787" s="32" t="str">
        <f t="shared" si="88"/>
        <v/>
      </c>
      <c r="L1787" s="11" t="str">
        <f>IF(I1787&lt;&gt;"",IF(SUMIF(Planes!BA:BA,'Control de pagos'!A1787,Planes!BC:BC)=0,"",SUMIF(Planes!BA:BA,'Control de pagos'!A1787,Planes!BC:BC)),"")</f>
        <v/>
      </c>
      <c r="N1787" s="63">
        <f t="shared" si="86"/>
        <v>0</v>
      </c>
    </row>
    <row r="1788" spans="1:14">
      <c r="A1788" s="11" t="str">
        <f t="shared" si="87"/>
        <v xml:space="preserve"> </v>
      </c>
      <c r="J1788" s="32" t="str">
        <f t="shared" si="88"/>
        <v/>
      </c>
      <c r="L1788" s="11" t="str">
        <f>IF(I1788&lt;&gt;"",IF(SUMIF(Planes!BA:BA,'Control de pagos'!A1788,Planes!BC:BC)=0,"",SUMIF(Planes!BA:BA,'Control de pagos'!A1788,Planes!BC:BC)),"")</f>
        <v/>
      </c>
      <c r="N1788" s="63">
        <f t="shared" si="86"/>
        <v>0</v>
      </c>
    </row>
    <row r="1789" spans="1:14">
      <c r="A1789" s="11" t="str">
        <f t="shared" si="87"/>
        <v xml:space="preserve"> </v>
      </c>
      <c r="J1789" s="32" t="str">
        <f t="shared" si="88"/>
        <v/>
      </c>
      <c r="L1789" s="11" t="str">
        <f>IF(I1789&lt;&gt;"",IF(SUMIF(Planes!BA:BA,'Control de pagos'!A1789,Planes!BC:BC)=0,"",SUMIF(Planes!BA:BA,'Control de pagos'!A1789,Planes!BC:BC)),"")</f>
        <v/>
      </c>
      <c r="N1789" s="63">
        <f t="shared" si="86"/>
        <v>0</v>
      </c>
    </row>
    <row r="1790" spans="1:14">
      <c r="A1790" s="11" t="str">
        <f t="shared" si="87"/>
        <v xml:space="preserve"> </v>
      </c>
      <c r="J1790" s="32" t="str">
        <f t="shared" si="88"/>
        <v/>
      </c>
      <c r="L1790" s="11" t="str">
        <f>IF(I1790&lt;&gt;"",IF(SUMIF(Planes!BA:BA,'Control de pagos'!A1790,Planes!BC:BC)=0,"",SUMIF(Planes!BA:BA,'Control de pagos'!A1790,Planes!BC:BC)),"")</f>
        <v/>
      </c>
      <c r="N1790" s="63">
        <f t="shared" si="86"/>
        <v>0</v>
      </c>
    </row>
    <row r="1791" spans="1:14">
      <c r="A1791" s="11" t="str">
        <f t="shared" si="87"/>
        <v xml:space="preserve"> </v>
      </c>
      <c r="J1791" s="32" t="str">
        <f t="shared" si="88"/>
        <v/>
      </c>
      <c r="L1791" s="11" t="str">
        <f>IF(I1791&lt;&gt;"",IF(SUMIF(Planes!BA:BA,'Control de pagos'!A1791,Planes!BC:BC)=0,"",SUMIF(Planes!BA:BA,'Control de pagos'!A1791,Planes!BC:BC)),"")</f>
        <v/>
      </c>
      <c r="N1791" s="63">
        <f t="shared" si="86"/>
        <v>0</v>
      </c>
    </row>
    <row r="1792" spans="1:14">
      <c r="A1792" s="11" t="str">
        <f t="shared" si="87"/>
        <v xml:space="preserve"> </v>
      </c>
      <c r="J1792" s="32" t="str">
        <f t="shared" si="88"/>
        <v/>
      </c>
      <c r="L1792" s="11" t="str">
        <f>IF(I1792&lt;&gt;"",IF(SUMIF(Planes!BA:BA,'Control de pagos'!A1792,Planes!BC:BC)=0,"",SUMIF(Planes!BA:BA,'Control de pagos'!A1792,Planes!BC:BC)),"")</f>
        <v/>
      </c>
      <c r="N1792" s="63">
        <f t="shared" si="86"/>
        <v>0</v>
      </c>
    </row>
    <row r="1793" spans="1:14">
      <c r="A1793" s="11" t="str">
        <f t="shared" si="87"/>
        <v xml:space="preserve"> </v>
      </c>
      <c r="J1793" s="32" t="str">
        <f t="shared" si="88"/>
        <v/>
      </c>
      <c r="L1793" s="11" t="str">
        <f>IF(I1793&lt;&gt;"",IF(SUMIF(Planes!BA:BA,'Control de pagos'!A1793,Planes!BC:BC)=0,"",SUMIF(Planes!BA:BA,'Control de pagos'!A1793,Planes!BC:BC)),"")</f>
        <v/>
      </c>
      <c r="N1793" s="63">
        <f t="shared" si="86"/>
        <v>0</v>
      </c>
    </row>
    <row r="1794" spans="1:14">
      <c r="A1794" s="11" t="str">
        <f t="shared" si="87"/>
        <v xml:space="preserve"> </v>
      </c>
      <c r="J1794" s="32" t="str">
        <f t="shared" si="88"/>
        <v/>
      </c>
      <c r="L1794" s="11" t="str">
        <f>IF(I1794&lt;&gt;"",IF(SUMIF(Planes!BA:BA,'Control de pagos'!A1794,Planes!BC:BC)=0,"",SUMIF(Planes!BA:BA,'Control de pagos'!A1794,Planes!BC:BC)),"")</f>
        <v/>
      </c>
      <c r="N1794" s="63">
        <f t="shared" si="86"/>
        <v>0</v>
      </c>
    </row>
    <row r="1795" spans="1:14">
      <c r="A1795" s="11" t="str">
        <f t="shared" si="87"/>
        <v xml:space="preserve"> </v>
      </c>
      <c r="J1795" s="32" t="str">
        <f t="shared" si="88"/>
        <v/>
      </c>
      <c r="L1795" s="11" t="str">
        <f>IF(I1795&lt;&gt;"",IF(SUMIF(Planes!BA:BA,'Control de pagos'!A1795,Planes!BC:BC)=0,"",SUMIF(Planes!BA:BA,'Control de pagos'!A1795,Planes!BC:BC)),"")</f>
        <v/>
      </c>
      <c r="N1795" s="63">
        <f t="shared" si="86"/>
        <v>0</v>
      </c>
    </row>
    <row r="1796" spans="1:14">
      <c r="A1796" s="11" t="str">
        <f t="shared" si="87"/>
        <v xml:space="preserve"> </v>
      </c>
      <c r="J1796" s="32" t="str">
        <f t="shared" si="88"/>
        <v/>
      </c>
      <c r="L1796" s="11" t="str">
        <f>IF(I1796&lt;&gt;"",IF(SUMIF(Planes!BA:BA,'Control de pagos'!A1796,Planes!BC:BC)=0,"",SUMIF(Planes!BA:BA,'Control de pagos'!A1796,Planes!BC:BC)),"")</f>
        <v/>
      </c>
      <c r="N1796" s="63">
        <f t="shared" si="86"/>
        <v>0</v>
      </c>
    </row>
    <row r="1797" spans="1:14">
      <c r="A1797" s="11" t="str">
        <f t="shared" si="87"/>
        <v xml:space="preserve"> </v>
      </c>
      <c r="J1797" s="32" t="str">
        <f t="shared" si="88"/>
        <v/>
      </c>
      <c r="L1797" s="11" t="str">
        <f>IF(I1797&lt;&gt;"",IF(SUMIF(Planes!BA:BA,'Control de pagos'!A1797,Planes!BC:BC)=0,"",SUMIF(Planes!BA:BA,'Control de pagos'!A1797,Planes!BC:BC)),"")</f>
        <v/>
      </c>
      <c r="N1797" s="63">
        <f t="shared" si="86"/>
        <v>0</v>
      </c>
    </row>
    <row r="1798" spans="1:14">
      <c r="A1798" s="11" t="str">
        <f t="shared" si="87"/>
        <v xml:space="preserve"> </v>
      </c>
      <c r="J1798" s="32" t="str">
        <f t="shared" si="88"/>
        <v/>
      </c>
      <c r="L1798" s="11" t="str">
        <f>IF(I1798&lt;&gt;"",IF(SUMIF(Planes!BA:BA,'Control de pagos'!A1798,Planes!BC:BC)=0,"",SUMIF(Planes!BA:BA,'Control de pagos'!A1798,Planes!BC:BC)),"")</f>
        <v/>
      </c>
      <c r="N1798" s="63">
        <f t="shared" si="86"/>
        <v>0</v>
      </c>
    </row>
    <row r="1799" spans="1:14">
      <c r="A1799" s="11" t="str">
        <f t="shared" si="87"/>
        <v xml:space="preserve"> </v>
      </c>
      <c r="J1799" s="32" t="str">
        <f t="shared" si="88"/>
        <v/>
      </c>
      <c r="L1799" s="11" t="str">
        <f>IF(I1799&lt;&gt;"",IF(SUMIF(Planes!BA:BA,'Control de pagos'!A1799,Planes!BC:BC)=0,"",SUMIF(Planes!BA:BA,'Control de pagos'!A1799,Planes!BC:BC)),"")</f>
        <v/>
      </c>
      <c r="N1799" s="63">
        <f t="shared" si="86"/>
        <v>0</v>
      </c>
    </row>
    <row r="1800" spans="1:14">
      <c r="A1800" s="11" t="str">
        <f t="shared" si="87"/>
        <v xml:space="preserve"> </v>
      </c>
      <c r="J1800" s="32" t="str">
        <f t="shared" si="88"/>
        <v/>
      </c>
      <c r="L1800" s="11" t="str">
        <f>IF(I1800&lt;&gt;"",IF(SUMIF(Planes!BA:BA,'Control de pagos'!A1800,Planes!BC:BC)=0,"",SUMIF(Planes!BA:BA,'Control de pagos'!A1800,Planes!BC:BC)),"")</f>
        <v/>
      </c>
      <c r="N1800" s="63">
        <f t="shared" si="86"/>
        <v>0</v>
      </c>
    </row>
    <row r="1801" spans="1:14">
      <c r="A1801" s="11" t="str">
        <f t="shared" si="87"/>
        <v xml:space="preserve"> </v>
      </c>
      <c r="J1801" s="32" t="str">
        <f t="shared" si="88"/>
        <v/>
      </c>
      <c r="L1801" s="11" t="str">
        <f>IF(I1801&lt;&gt;"",IF(SUMIF(Planes!BA:BA,'Control de pagos'!A1801,Planes!BC:BC)=0,"",SUMIF(Planes!BA:BA,'Control de pagos'!A1801,Planes!BC:BC)),"")</f>
        <v/>
      </c>
      <c r="N1801" s="63">
        <f t="shared" si="86"/>
        <v>0</v>
      </c>
    </row>
    <row r="1802" spans="1:14">
      <c r="A1802" s="11" t="str">
        <f t="shared" si="87"/>
        <v xml:space="preserve"> </v>
      </c>
      <c r="J1802" s="32" t="str">
        <f t="shared" si="88"/>
        <v/>
      </c>
      <c r="L1802" s="11" t="str">
        <f>IF(I1802&lt;&gt;"",IF(SUMIF(Planes!BA:BA,'Control de pagos'!A1802,Planes!BC:BC)=0,"",SUMIF(Planes!BA:BA,'Control de pagos'!A1802,Planes!BC:BC)),"")</f>
        <v/>
      </c>
      <c r="N1802" s="63">
        <f t="shared" si="86"/>
        <v>0</v>
      </c>
    </row>
    <row r="1803" spans="1:14">
      <c r="A1803" s="11" t="str">
        <f t="shared" si="87"/>
        <v xml:space="preserve"> </v>
      </c>
      <c r="J1803" s="32" t="str">
        <f t="shared" si="88"/>
        <v/>
      </c>
      <c r="L1803" s="11" t="str">
        <f>IF(I1803&lt;&gt;"",IF(SUMIF(Planes!BA:BA,'Control de pagos'!A1803,Planes!BC:BC)=0,"",SUMIF(Planes!BA:BA,'Control de pagos'!A1803,Planes!BC:BC)),"")</f>
        <v/>
      </c>
      <c r="N1803" s="63">
        <f t="shared" si="86"/>
        <v>0</v>
      </c>
    </row>
    <row r="1804" spans="1:14">
      <c r="A1804" s="11" t="str">
        <f t="shared" si="87"/>
        <v xml:space="preserve"> </v>
      </c>
      <c r="J1804" s="32" t="str">
        <f t="shared" si="88"/>
        <v/>
      </c>
      <c r="L1804" s="11" t="str">
        <f>IF(I1804&lt;&gt;"",IF(SUMIF(Planes!BA:BA,'Control de pagos'!A1804,Planes!BC:BC)=0,"",SUMIF(Planes!BA:BA,'Control de pagos'!A1804,Planes!BC:BC)),"")</f>
        <v/>
      </c>
      <c r="N1804" s="63">
        <f t="shared" si="86"/>
        <v>0</v>
      </c>
    </row>
    <row r="1805" spans="1:14">
      <c r="A1805" s="11" t="str">
        <f t="shared" si="87"/>
        <v xml:space="preserve"> </v>
      </c>
      <c r="J1805" s="32" t="str">
        <f t="shared" si="88"/>
        <v/>
      </c>
      <c r="L1805" s="11" t="str">
        <f>IF(I1805&lt;&gt;"",IF(SUMIF(Planes!BA:BA,'Control de pagos'!A1805,Planes!BC:BC)=0,"",SUMIF(Planes!BA:BA,'Control de pagos'!A1805,Planes!BC:BC)),"")</f>
        <v/>
      </c>
      <c r="N1805" s="63">
        <f t="shared" si="86"/>
        <v>0</v>
      </c>
    </row>
    <row r="1806" spans="1:14">
      <c r="A1806" s="11" t="str">
        <f t="shared" si="87"/>
        <v xml:space="preserve"> </v>
      </c>
      <c r="J1806" s="32" t="str">
        <f t="shared" si="88"/>
        <v/>
      </c>
      <c r="L1806" s="11" t="str">
        <f>IF(I1806&lt;&gt;"",IF(SUMIF(Planes!BA:BA,'Control de pagos'!A1806,Planes!BC:BC)=0,"",SUMIF(Planes!BA:BA,'Control de pagos'!A1806,Planes!BC:BC)),"")</f>
        <v/>
      </c>
      <c r="N1806" s="63">
        <f t="shared" si="86"/>
        <v>0</v>
      </c>
    </row>
    <row r="1807" spans="1:14">
      <c r="A1807" s="11" t="str">
        <f t="shared" si="87"/>
        <v xml:space="preserve"> </v>
      </c>
      <c r="J1807" s="32" t="str">
        <f t="shared" si="88"/>
        <v/>
      </c>
      <c r="L1807" s="11" t="str">
        <f>IF(I1807&lt;&gt;"",IF(SUMIF(Planes!BA:BA,'Control de pagos'!A1807,Planes!BC:BC)=0,"",SUMIF(Planes!BA:BA,'Control de pagos'!A1807,Planes!BC:BC)),"")</f>
        <v/>
      </c>
      <c r="N1807" s="63">
        <f t="shared" si="86"/>
        <v>0</v>
      </c>
    </row>
    <row r="1808" spans="1:14">
      <c r="A1808" s="11" t="str">
        <f t="shared" si="87"/>
        <v xml:space="preserve"> </v>
      </c>
      <c r="J1808" s="32" t="str">
        <f t="shared" si="88"/>
        <v/>
      </c>
      <c r="L1808" s="11" t="str">
        <f>IF(I1808&lt;&gt;"",IF(SUMIF(Planes!BA:BA,'Control de pagos'!A1808,Planes!BC:BC)=0,"",SUMIF(Planes!BA:BA,'Control de pagos'!A1808,Planes!BC:BC)),"")</f>
        <v/>
      </c>
      <c r="N1808" s="63">
        <f t="shared" si="86"/>
        <v>0</v>
      </c>
    </row>
    <row r="1809" spans="1:14">
      <c r="A1809" s="11" t="str">
        <f t="shared" si="87"/>
        <v xml:space="preserve"> </v>
      </c>
      <c r="J1809" s="32" t="str">
        <f t="shared" si="88"/>
        <v/>
      </c>
      <c r="L1809" s="11" t="str">
        <f>IF(I1809&lt;&gt;"",IF(SUMIF(Planes!BA:BA,'Control de pagos'!A1809,Planes!BC:BC)=0,"",SUMIF(Planes!BA:BA,'Control de pagos'!A1809,Planes!BC:BC)),"")</f>
        <v/>
      </c>
      <c r="N1809" s="63">
        <f t="shared" si="86"/>
        <v>0</v>
      </c>
    </row>
    <row r="1810" spans="1:14">
      <c r="A1810" s="11" t="str">
        <f t="shared" si="87"/>
        <v xml:space="preserve"> </v>
      </c>
      <c r="J1810" s="32" t="str">
        <f t="shared" si="88"/>
        <v/>
      </c>
      <c r="L1810" s="11" t="str">
        <f>IF(I1810&lt;&gt;"",IF(SUMIF(Planes!BA:BA,'Control de pagos'!A1810,Planes!BC:BC)=0,"",SUMIF(Planes!BA:BA,'Control de pagos'!A1810,Planes!BC:BC)),"")</f>
        <v/>
      </c>
      <c r="N1810" s="63">
        <f t="shared" si="86"/>
        <v>0</v>
      </c>
    </row>
    <row r="1811" spans="1:14">
      <c r="A1811" s="11" t="str">
        <f t="shared" si="87"/>
        <v xml:space="preserve"> </v>
      </c>
      <c r="J1811" s="32" t="str">
        <f t="shared" si="88"/>
        <v/>
      </c>
      <c r="L1811" s="11" t="str">
        <f>IF(I1811&lt;&gt;"",IF(SUMIF(Planes!BA:BA,'Control de pagos'!A1811,Planes!BC:BC)=0,"",SUMIF(Planes!BA:BA,'Control de pagos'!A1811,Planes!BC:BC)),"")</f>
        <v/>
      </c>
      <c r="N1811" s="63">
        <f t="shared" si="86"/>
        <v>0</v>
      </c>
    </row>
    <row r="1812" spans="1:14">
      <c r="A1812" s="11" t="str">
        <f t="shared" si="87"/>
        <v xml:space="preserve"> </v>
      </c>
      <c r="J1812" s="32" t="str">
        <f t="shared" si="88"/>
        <v/>
      </c>
      <c r="L1812" s="11" t="str">
        <f>IF(I1812&lt;&gt;"",IF(SUMIF(Planes!BA:BA,'Control de pagos'!A1812,Planes!BC:BC)=0,"",SUMIF(Planes!BA:BA,'Control de pagos'!A1812,Planes!BC:BC)),"")</f>
        <v/>
      </c>
      <c r="N1812" s="63">
        <f t="shared" si="86"/>
        <v>0</v>
      </c>
    </row>
    <row r="1813" spans="1:14">
      <c r="A1813" s="11" t="str">
        <f t="shared" si="87"/>
        <v xml:space="preserve"> </v>
      </c>
      <c r="J1813" s="32" t="str">
        <f t="shared" si="88"/>
        <v/>
      </c>
      <c r="L1813" s="11" t="str">
        <f>IF(I1813&lt;&gt;"",IF(SUMIF(Planes!BA:BA,'Control de pagos'!A1813,Planes!BC:BC)=0,"",SUMIF(Planes!BA:BA,'Control de pagos'!A1813,Planes!BC:BC)),"")</f>
        <v/>
      </c>
      <c r="N1813" s="63">
        <f t="shared" si="86"/>
        <v>0</v>
      </c>
    </row>
    <row r="1814" spans="1:14">
      <c r="A1814" s="11" t="str">
        <f t="shared" si="87"/>
        <v xml:space="preserve"> </v>
      </c>
      <c r="J1814" s="32" t="str">
        <f t="shared" si="88"/>
        <v/>
      </c>
      <c r="L1814" s="11" t="str">
        <f>IF(I1814&lt;&gt;"",IF(SUMIF(Planes!BA:BA,'Control de pagos'!A1814,Planes!BC:BC)=0,"",SUMIF(Planes!BA:BA,'Control de pagos'!A1814,Planes!BC:BC)),"")</f>
        <v/>
      </c>
      <c r="N1814" s="63">
        <f t="shared" si="86"/>
        <v>0</v>
      </c>
    </row>
    <row r="1815" spans="1:14">
      <c r="A1815" s="11" t="str">
        <f t="shared" si="87"/>
        <v xml:space="preserve"> </v>
      </c>
      <c r="J1815" s="32" t="str">
        <f t="shared" si="88"/>
        <v/>
      </c>
      <c r="L1815" s="11" t="str">
        <f>IF(I1815&lt;&gt;"",IF(SUMIF(Planes!BA:BA,'Control de pagos'!A1815,Planes!BC:BC)=0,"",SUMIF(Planes!BA:BA,'Control de pagos'!A1815,Planes!BC:BC)),"")</f>
        <v/>
      </c>
      <c r="N1815" s="63">
        <f t="shared" si="86"/>
        <v>0</v>
      </c>
    </row>
    <row r="1816" spans="1:14">
      <c r="A1816" s="11" t="str">
        <f t="shared" si="87"/>
        <v xml:space="preserve"> </v>
      </c>
      <c r="J1816" s="32" t="str">
        <f t="shared" si="88"/>
        <v/>
      </c>
      <c r="L1816" s="11" t="str">
        <f>IF(I1816&lt;&gt;"",IF(SUMIF(Planes!BA:BA,'Control de pagos'!A1816,Planes!BC:BC)=0,"",SUMIF(Planes!BA:BA,'Control de pagos'!A1816,Planes!BC:BC)),"")</f>
        <v/>
      </c>
      <c r="N1816" s="63">
        <f t="shared" si="86"/>
        <v>0</v>
      </c>
    </row>
    <row r="1817" spans="1:14">
      <c r="A1817" s="11" t="str">
        <f t="shared" si="87"/>
        <v xml:space="preserve"> </v>
      </c>
      <c r="J1817" s="32" t="str">
        <f t="shared" si="88"/>
        <v/>
      </c>
      <c r="L1817" s="11" t="str">
        <f>IF(I1817&lt;&gt;"",IF(SUMIF(Planes!BA:BA,'Control de pagos'!A1817,Planes!BC:BC)=0,"",SUMIF(Planes!BA:BA,'Control de pagos'!A1817,Planes!BC:BC)),"")</f>
        <v/>
      </c>
      <c r="N1817" s="63">
        <f t="shared" si="86"/>
        <v>0</v>
      </c>
    </row>
    <row r="1818" spans="1:14">
      <c r="A1818" s="11" t="str">
        <f t="shared" si="87"/>
        <v xml:space="preserve"> </v>
      </c>
      <c r="J1818" s="32" t="str">
        <f t="shared" si="88"/>
        <v/>
      </c>
      <c r="L1818" s="11" t="str">
        <f>IF(I1818&lt;&gt;"",IF(SUMIF(Planes!BA:BA,'Control de pagos'!A1818,Planes!BC:BC)=0,"",SUMIF(Planes!BA:BA,'Control de pagos'!A1818,Planes!BC:BC)),"")</f>
        <v/>
      </c>
      <c r="N1818" s="63">
        <f t="shared" si="86"/>
        <v>0</v>
      </c>
    </row>
    <row r="1819" spans="1:14">
      <c r="A1819" s="11" t="str">
        <f t="shared" si="87"/>
        <v xml:space="preserve"> </v>
      </c>
      <c r="J1819" s="32" t="str">
        <f t="shared" si="88"/>
        <v/>
      </c>
      <c r="L1819" s="11" t="str">
        <f>IF(I1819&lt;&gt;"",IF(SUMIF(Planes!BA:BA,'Control de pagos'!A1819,Planes!BC:BC)=0,"",SUMIF(Planes!BA:BA,'Control de pagos'!A1819,Planes!BC:BC)),"")</f>
        <v/>
      </c>
      <c r="N1819" s="63">
        <f t="shared" si="86"/>
        <v>0</v>
      </c>
    </row>
    <row r="1820" spans="1:14">
      <c r="A1820" s="11" t="str">
        <f t="shared" si="87"/>
        <v xml:space="preserve"> </v>
      </c>
      <c r="J1820" s="32" t="str">
        <f t="shared" ref="J1820:J1883" si="89">IF(I1820&lt;&gt;"",I1820-DAY(I1820)+1,IF(A1819=A1820,IF(I1819&lt;&gt;"","-",""),IF(A1820=A1821,IF(I1821&lt;&gt;"","-",""),"")))</f>
        <v/>
      </c>
      <c r="L1820" s="11" t="str">
        <f>IF(I1820&lt;&gt;"",IF(SUMIF(Planes!BA:BA,'Control de pagos'!A1820,Planes!BC:BC)=0,"",SUMIF(Planes!BA:BA,'Control de pagos'!A1820,Planes!BC:BC)),"")</f>
        <v/>
      </c>
      <c r="N1820" s="63">
        <f t="shared" ref="N1820:N1883" si="90">IF(D1820=0,D1819,D1820)</f>
        <v>0</v>
      </c>
    </row>
    <row r="1821" spans="1:14">
      <c r="A1821" s="11" t="str">
        <f t="shared" si="87"/>
        <v xml:space="preserve"> </v>
      </c>
      <c r="J1821" s="32" t="str">
        <f t="shared" si="89"/>
        <v/>
      </c>
      <c r="L1821" s="11" t="str">
        <f>IF(I1821&lt;&gt;"",IF(SUMIF(Planes!BA:BA,'Control de pagos'!A1821,Planes!BC:BC)=0,"",SUMIF(Planes!BA:BA,'Control de pagos'!A1821,Planes!BC:BC)),"")</f>
        <v/>
      </c>
      <c r="N1821" s="63">
        <f t="shared" si="90"/>
        <v>0</v>
      </c>
    </row>
    <row r="1822" spans="1:14">
      <c r="A1822" s="11" t="str">
        <f t="shared" si="87"/>
        <v xml:space="preserve"> </v>
      </c>
      <c r="J1822" s="32" t="str">
        <f t="shared" si="89"/>
        <v/>
      </c>
      <c r="L1822" s="11" t="str">
        <f>IF(I1822&lt;&gt;"",IF(SUMIF(Planes!BA:BA,'Control de pagos'!A1822,Planes!BC:BC)=0,"",SUMIF(Planes!BA:BA,'Control de pagos'!A1822,Planes!BC:BC)),"")</f>
        <v/>
      </c>
      <c r="N1822" s="63">
        <f t="shared" si="90"/>
        <v>0</v>
      </c>
    </row>
    <row r="1823" spans="1:14">
      <c r="A1823" s="11" t="str">
        <f t="shared" si="87"/>
        <v xml:space="preserve"> </v>
      </c>
      <c r="J1823" s="32" t="str">
        <f t="shared" si="89"/>
        <v/>
      </c>
      <c r="L1823" s="11" t="str">
        <f>IF(I1823&lt;&gt;"",IF(SUMIF(Planes!BA:BA,'Control de pagos'!A1823,Planes!BC:BC)=0,"",SUMIF(Planes!BA:BA,'Control de pagos'!A1823,Planes!BC:BC)),"")</f>
        <v/>
      </c>
      <c r="N1823" s="63">
        <f t="shared" si="90"/>
        <v>0</v>
      </c>
    </row>
    <row r="1824" spans="1:14">
      <c r="A1824" s="11" t="str">
        <f t="shared" si="87"/>
        <v xml:space="preserve"> </v>
      </c>
      <c r="J1824" s="32" t="str">
        <f t="shared" si="89"/>
        <v/>
      </c>
      <c r="L1824" s="11" t="str">
        <f>IF(I1824&lt;&gt;"",IF(SUMIF(Planes!BA:BA,'Control de pagos'!A1824,Planes!BC:BC)=0,"",SUMIF(Planes!BA:BA,'Control de pagos'!A1824,Planes!BC:BC)),"")</f>
        <v/>
      </c>
      <c r="N1824" s="63">
        <f t="shared" si="90"/>
        <v>0</v>
      </c>
    </row>
    <row r="1825" spans="1:14">
      <c r="A1825" s="11" t="str">
        <f t="shared" si="87"/>
        <v xml:space="preserve"> </v>
      </c>
      <c r="J1825" s="32" t="str">
        <f t="shared" si="89"/>
        <v/>
      </c>
      <c r="L1825" s="11" t="str">
        <f>IF(I1825&lt;&gt;"",IF(SUMIF(Planes!BA:BA,'Control de pagos'!A1825,Planes!BC:BC)=0,"",SUMIF(Planes!BA:BA,'Control de pagos'!A1825,Planes!BC:BC)),"")</f>
        <v/>
      </c>
      <c r="N1825" s="63">
        <f t="shared" si="90"/>
        <v>0</v>
      </c>
    </row>
    <row r="1826" spans="1:14">
      <c r="A1826" s="11" t="str">
        <f t="shared" si="87"/>
        <v xml:space="preserve"> </v>
      </c>
      <c r="J1826" s="32" t="str">
        <f t="shared" si="89"/>
        <v/>
      </c>
      <c r="L1826" s="11" t="str">
        <f>IF(I1826&lt;&gt;"",IF(SUMIF(Planes!BA:BA,'Control de pagos'!A1826,Planes!BC:BC)=0,"",SUMIF(Planes!BA:BA,'Control de pagos'!A1826,Planes!BC:BC)),"")</f>
        <v/>
      </c>
      <c r="N1826" s="63">
        <f t="shared" si="90"/>
        <v>0</v>
      </c>
    </row>
    <row r="1827" spans="1:14">
      <c r="A1827" s="11" t="str">
        <f t="shared" si="87"/>
        <v xml:space="preserve"> </v>
      </c>
      <c r="J1827" s="32" t="str">
        <f t="shared" si="89"/>
        <v/>
      </c>
      <c r="L1827" s="11" t="str">
        <f>IF(I1827&lt;&gt;"",IF(SUMIF(Planes!BA:BA,'Control de pagos'!A1827,Planes!BC:BC)=0,"",SUMIF(Planes!BA:BA,'Control de pagos'!A1827,Planes!BC:BC)),"")</f>
        <v/>
      </c>
      <c r="N1827" s="63">
        <f t="shared" si="90"/>
        <v>0</v>
      </c>
    </row>
    <row r="1828" spans="1:14">
      <c r="A1828" s="11" t="str">
        <f t="shared" si="87"/>
        <v xml:space="preserve"> </v>
      </c>
      <c r="J1828" s="32" t="str">
        <f t="shared" si="89"/>
        <v/>
      </c>
      <c r="L1828" s="11" t="str">
        <f>IF(I1828&lt;&gt;"",IF(SUMIF(Planes!BA:BA,'Control de pagos'!A1828,Planes!BC:BC)=0,"",SUMIF(Planes!BA:BA,'Control de pagos'!A1828,Planes!BC:BC)),"")</f>
        <v/>
      </c>
      <c r="N1828" s="63">
        <f t="shared" si="90"/>
        <v>0</v>
      </c>
    </row>
    <row r="1829" spans="1:14">
      <c r="A1829" s="11" t="str">
        <f t="shared" si="87"/>
        <v xml:space="preserve"> </v>
      </c>
      <c r="J1829" s="32" t="str">
        <f t="shared" si="89"/>
        <v/>
      </c>
      <c r="L1829" s="11" t="str">
        <f>IF(I1829&lt;&gt;"",IF(SUMIF(Planes!BA:BA,'Control de pagos'!A1829,Planes!BC:BC)=0,"",SUMIF(Planes!BA:BA,'Control de pagos'!A1829,Planes!BC:BC)),"")</f>
        <v/>
      </c>
      <c r="N1829" s="63">
        <f t="shared" si="90"/>
        <v>0</v>
      </c>
    </row>
    <row r="1830" spans="1:14">
      <c r="A1830" s="11" t="str">
        <f t="shared" si="87"/>
        <v xml:space="preserve"> </v>
      </c>
      <c r="J1830" s="32" t="str">
        <f t="shared" si="89"/>
        <v/>
      </c>
      <c r="L1830" s="11" t="str">
        <f>IF(I1830&lt;&gt;"",IF(SUMIF(Planes!BA:BA,'Control de pagos'!A1830,Planes!BC:BC)=0,"",SUMIF(Planes!BA:BA,'Control de pagos'!A1830,Planes!BC:BC)),"")</f>
        <v/>
      </c>
      <c r="N1830" s="63">
        <f t="shared" si="90"/>
        <v>0</v>
      </c>
    </row>
    <row r="1831" spans="1:14">
      <c r="A1831" s="11" t="str">
        <f t="shared" si="87"/>
        <v xml:space="preserve"> </v>
      </c>
      <c r="J1831" s="32" t="str">
        <f t="shared" si="89"/>
        <v/>
      </c>
      <c r="L1831" s="11" t="str">
        <f>IF(I1831&lt;&gt;"",IF(SUMIF(Planes!BA:BA,'Control de pagos'!A1831,Planes!BC:BC)=0,"",SUMIF(Planes!BA:BA,'Control de pagos'!A1831,Planes!BC:BC)),"")</f>
        <v/>
      </c>
      <c r="N1831" s="63">
        <f t="shared" si="90"/>
        <v>0</v>
      </c>
    </row>
    <row r="1832" spans="1:14">
      <c r="A1832" s="11" t="str">
        <f t="shared" si="87"/>
        <v xml:space="preserve"> </v>
      </c>
      <c r="J1832" s="32" t="str">
        <f t="shared" si="89"/>
        <v/>
      </c>
      <c r="L1832" s="11" t="str">
        <f>IF(I1832&lt;&gt;"",IF(SUMIF(Planes!BA:BA,'Control de pagos'!A1832,Planes!BC:BC)=0,"",SUMIF(Planes!BA:BA,'Control de pagos'!A1832,Planes!BC:BC)),"")</f>
        <v/>
      </c>
      <c r="N1832" s="63">
        <f t="shared" si="90"/>
        <v>0</v>
      </c>
    </row>
    <row r="1833" spans="1:14">
      <c r="A1833" s="11" t="str">
        <f t="shared" si="87"/>
        <v xml:space="preserve"> </v>
      </c>
      <c r="J1833" s="32" t="str">
        <f t="shared" si="89"/>
        <v/>
      </c>
      <c r="L1833" s="11" t="str">
        <f>IF(I1833&lt;&gt;"",IF(SUMIF(Planes!BA:BA,'Control de pagos'!A1833,Planes!BC:BC)=0,"",SUMIF(Planes!BA:BA,'Control de pagos'!A1833,Planes!BC:BC)),"")</f>
        <v/>
      </c>
      <c r="N1833" s="63">
        <f t="shared" si="90"/>
        <v>0</v>
      </c>
    </row>
    <row r="1834" spans="1:14">
      <c r="A1834" s="11" t="str">
        <f t="shared" ref="A1834:A1897" si="91">B1834&amp;" "&amp;IF(C1834="",C1833,C1834)</f>
        <v xml:space="preserve"> </v>
      </c>
      <c r="J1834" s="32" t="str">
        <f t="shared" si="89"/>
        <v/>
      </c>
      <c r="L1834" s="11" t="str">
        <f>IF(I1834&lt;&gt;"",IF(SUMIF(Planes!BA:BA,'Control de pagos'!A1834,Planes!BC:BC)=0,"",SUMIF(Planes!BA:BA,'Control de pagos'!A1834,Planes!BC:BC)),"")</f>
        <v/>
      </c>
      <c r="N1834" s="63">
        <f t="shared" si="90"/>
        <v>0</v>
      </c>
    </row>
    <row r="1835" spans="1:14">
      <c r="A1835" s="11" t="str">
        <f t="shared" si="91"/>
        <v xml:space="preserve"> </v>
      </c>
      <c r="J1835" s="32" t="str">
        <f t="shared" si="89"/>
        <v/>
      </c>
      <c r="L1835" s="11" t="str">
        <f>IF(I1835&lt;&gt;"",IF(SUMIF(Planes!BA:BA,'Control de pagos'!A1835,Planes!BC:BC)=0,"",SUMIF(Planes!BA:BA,'Control de pagos'!A1835,Planes!BC:BC)),"")</f>
        <v/>
      </c>
      <c r="N1835" s="63">
        <f t="shared" si="90"/>
        <v>0</v>
      </c>
    </row>
    <row r="1836" spans="1:14">
      <c r="A1836" s="11" t="str">
        <f t="shared" si="91"/>
        <v xml:space="preserve"> </v>
      </c>
      <c r="J1836" s="32" t="str">
        <f t="shared" si="89"/>
        <v/>
      </c>
      <c r="L1836" s="11" t="str">
        <f>IF(I1836&lt;&gt;"",IF(SUMIF(Planes!BA:BA,'Control de pagos'!A1836,Planes!BC:BC)=0,"",SUMIF(Planes!BA:BA,'Control de pagos'!A1836,Planes!BC:BC)),"")</f>
        <v/>
      </c>
      <c r="N1836" s="63">
        <f t="shared" si="90"/>
        <v>0</v>
      </c>
    </row>
    <row r="1837" spans="1:14">
      <c r="A1837" s="11" t="str">
        <f t="shared" si="91"/>
        <v xml:space="preserve"> </v>
      </c>
      <c r="J1837" s="32" t="str">
        <f t="shared" si="89"/>
        <v/>
      </c>
      <c r="L1837" s="11" t="str">
        <f>IF(I1837&lt;&gt;"",IF(SUMIF(Planes!BA:BA,'Control de pagos'!A1837,Planes!BC:BC)=0,"",SUMIF(Planes!BA:BA,'Control de pagos'!A1837,Planes!BC:BC)),"")</f>
        <v/>
      </c>
      <c r="N1837" s="63">
        <f t="shared" si="90"/>
        <v>0</v>
      </c>
    </row>
    <row r="1838" spans="1:14">
      <c r="A1838" s="11" t="str">
        <f t="shared" si="91"/>
        <v xml:space="preserve"> </v>
      </c>
      <c r="J1838" s="32" t="str">
        <f t="shared" si="89"/>
        <v/>
      </c>
      <c r="L1838" s="11" t="str">
        <f>IF(I1838&lt;&gt;"",IF(SUMIF(Planes!BA:BA,'Control de pagos'!A1838,Planes!BC:BC)=0,"",SUMIF(Planes!BA:BA,'Control de pagos'!A1838,Planes!BC:BC)),"")</f>
        <v/>
      </c>
      <c r="N1838" s="63">
        <f t="shared" si="90"/>
        <v>0</v>
      </c>
    </row>
    <row r="1839" spans="1:14">
      <c r="A1839" s="11" t="str">
        <f t="shared" si="91"/>
        <v xml:space="preserve"> </v>
      </c>
      <c r="J1839" s="32" t="str">
        <f t="shared" si="89"/>
        <v/>
      </c>
      <c r="L1839" s="11" t="str">
        <f>IF(I1839&lt;&gt;"",IF(SUMIF(Planes!BA:BA,'Control de pagos'!A1839,Planes!BC:BC)=0,"",SUMIF(Planes!BA:BA,'Control de pagos'!A1839,Planes!BC:BC)),"")</f>
        <v/>
      </c>
      <c r="N1839" s="63">
        <f t="shared" si="90"/>
        <v>0</v>
      </c>
    </row>
    <row r="1840" spans="1:14">
      <c r="A1840" s="11" t="str">
        <f t="shared" si="91"/>
        <v xml:space="preserve"> </v>
      </c>
      <c r="J1840" s="32" t="str">
        <f t="shared" si="89"/>
        <v/>
      </c>
      <c r="L1840" s="11" t="str">
        <f>IF(I1840&lt;&gt;"",IF(SUMIF(Planes!BA:BA,'Control de pagos'!A1840,Planes!BC:BC)=0,"",SUMIF(Planes!BA:BA,'Control de pagos'!A1840,Planes!BC:BC)),"")</f>
        <v/>
      </c>
      <c r="N1840" s="63">
        <f t="shared" si="90"/>
        <v>0</v>
      </c>
    </row>
    <row r="1841" spans="1:14">
      <c r="A1841" s="11" t="str">
        <f t="shared" si="91"/>
        <v xml:space="preserve"> </v>
      </c>
      <c r="J1841" s="32" t="str">
        <f t="shared" si="89"/>
        <v/>
      </c>
      <c r="L1841" s="11" t="str">
        <f>IF(I1841&lt;&gt;"",IF(SUMIF(Planes!BA:BA,'Control de pagos'!A1841,Planes!BC:BC)=0,"",SUMIF(Planes!BA:BA,'Control de pagos'!A1841,Planes!BC:BC)),"")</f>
        <v/>
      </c>
      <c r="N1841" s="63">
        <f t="shared" si="90"/>
        <v>0</v>
      </c>
    </row>
    <row r="1842" spans="1:14">
      <c r="A1842" s="11" t="str">
        <f t="shared" si="91"/>
        <v xml:space="preserve"> </v>
      </c>
      <c r="J1842" s="32" t="str">
        <f t="shared" si="89"/>
        <v/>
      </c>
      <c r="L1842" s="11" t="str">
        <f>IF(I1842&lt;&gt;"",IF(SUMIF(Planes!BA:BA,'Control de pagos'!A1842,Planes!BC:BC)=0,"",SUMIF(Planes!BA:BA,'Control de pagos'!A1842,Planes!BC:BC)),"")</f>
        <v/>
      </c>
      <c r="N1842" s="63">
        <f t="shared" si="90"/>
        <v>0</v>
      </c>
    </row>
    <row r="1843" spans="1:14">
      <c r="A1843" s="11" t="str">
        <f t="shared" si="91"/>
        <v xml:space="preserve"> </v>
      </c>
      <c r="J1843" s="32" t="str">
        <f t="shared" si="89"/>
        <v/>
      </c>
      <c r="L1843" s="11" t="str">
        <f>IF(I1843&lt;&gt;"",IF(SUMIF(Planes!BA:BA,'Control de pagos'!A1843,Planes!BC:BC)=0,"",SUMIF(Planes!BA:BA,'Control de pagos'!A1843,Planes!BC:BC)),"")</f>
        <v/>
      </c>
      <c r="N1843" s="63">
        <f t="shared" si="90"/>
        <v>0</v>
      </c>
    </row>
    <row r="1844" spans="1:14">
      <c r="A1844" s="11" t="str">
        <f t="shared" si="91"/>
        <v xml:space="preserve"> </v>
      </c>
      <c r="J1844" s="32" t="str">
        <f t="shared" si="89"/>
        <v/>
      </c>
      <c r="L1844" s="11" t="str">
        <f>IF(I1844&lt;&gt;"",IF(SUMIF(Planes!BA:BA,'Control de pagos'!A1844,Planes!BC:BC)=0,"",SUMIF(Planes!BA:BA,'Control de pagos'!A1844,Planes!BC:BC)),"")</f>
        <v/>
      </c>
      <c r="N1844" s="63">
        <f t="shared" si="90"/>
        <v>0</v>
      </c>
    </row>
    <row r="1845" spans="1:14">
      <c r="A1845" s="11" t="str">
        <f t="shared" si="91"/>
        <v xml:space="preserve"> </v>
      </c>
      <c r="J1845" s="32" t="str">
        <f t="shared" si="89"/>
        <v/>
      </c>
      <c r="L1845" s="11" t="str">
        <f>IF(I1845&lt;&gt;"",IF(SUMIF(Planes!BA:BA,'Control de pagos'!A1845,Planes!BC:BC)=0,"",SUMIF(Planes!BA:BA,'Control de pagos'!A1845,Planes!BC:BC)),"")</f>
        <v/>
      </c>
      <c r="N1845" s="63">
        <f t="shared" si="90"/>
        <v>0</v>
      </c>
    </row>
    <row r="1846" spans="1:14">
      <c r="A1846" s="11" t="str">
        <f t="shared" si="91"/>
        <v xml:space="preserve"> </v>
      </c>
      <c r="J1846" s="32" t="str">
        <f t="shared" si="89"/>
        <v/>
      </c>
      <c r="L1846" s="11" t="str">
        <f>IF(I1846&lt;&gt;"",IF(SUMIF(Planes!BA:BA,'Control de pagos'!A1846,Planes!BC:BC)=0,"",SUMIF(Planes!BA:BA,'Control de pagos'!A1846,Planes!BC:BC)),"")</f>
        <v/>
      </c>
      <c r="N1846" s="63">
        <f t="shared" si="90"/>
        <v>0</v>
      </c>
    </row>
    <row r="1847" spans="1:14">
      <c r="A1847" s="11" t="str">
        <f t="shared" si="91"/>
        <v xml:space="preserve"> </v>
      </c>
      <c r="J1847" s="32" t="str">
        <f t="shared" si="89"/>
        <v/>
      </c>
      <c r="L1847" s="11" t="str">
        <f>IF(I1847&lt;&gt;"",IF(SUMIF(Planes!BA:BA,'Control de pagos'!A1847,Planes!BC:BC)=0,"",SUMIF(Planes!BA:BA,'Control de pagos'!A1847,Planes!BC:BC)),"")</f>
        <v/>
      </c>
      <c r="N1847" s="63">
        <f t="shared" si="90"/>
        <v>0</v>
      </c>
    </row>
    <row r="1848" spans="1:14">
      <c r="A1848" s="11" t="str">
        <f t="shared" si="91"/>
        <v xml:space="preserve"> </v>
      </c>
      <c r="J1848" s="32" t="str">
        <f t="shared" si="89"/>
        <v/>
      </c>
      <c r="L1848" s="11" t="str">
        <f>IF(I1848&lt;&gt;"",IF(SUMIF(Planes!BA:BA,'Control de pagos'!A1848,Planes!BC:BC)=0,"",SUMIF(Planes!BA:BA,'Control de pagos'!A1848,Planes!BC:BC)),"")</f>
        <v/>
      </c>
      <c r="N1848" s="63">
        <f t="shared" si="90"/>
        <v>0</v>
      </c>
    </row>
    <row r="1849" spans="1:14">
      <c r="A1849" s="11" t="str">
        <f t="shared" si="91"/>
        <v xml:space="preserve"> </v>
      </c>
      <c r="J1849" s="32" t="str">
        <f t="shared" si="89"/>
        <v/>
      </c>
      <c r="L1849" s="11" t="str">
        <f>IF(I1849&lt;&gt;"",IF(SUMIF(Planes!BA:BA,'Control de pagos'!A1849,Planes!BC:BC)=0,"",SUMIF(Planes!BA:BA,'Control de pagos'!A1849,Planes!BC:BC)),"")</f>
        <v/>
      </c>
      <c r="N1849" s="63">
        <f t="shared" si="90"/>
        <v>0</v>
      </c>
    </row>
    <row r="1850" spans="1:14">
      <c r="A1850" s="11" t="str">
        <f t="shared" si="91"/>
        <v xml:space="preserve"> </v>
      </c>
      <c r="J1850" s="32" t="str">
        <f t="shared" si="89"/>
        <v/>
      </c>
      <c r="L1850" s="11" t="str">
        <f>IF(I1850&lt;&gt;"",IF(SUMIF(Planes!BA:BA,'Control de pagos'!A1850,Planes!BC:BC)=0,"",SUMIF(Planes!BA:BA,'Control de pagos'!A1850,Planes!BC:BC)),"")</f>
        <v/>
      </c>
      <c r="N1850" s="63">
        <f t="shared" si="90"/>
        <v>0</v>
      </c>
    </row>
    <row r="1851" spans="1:14">
      <c r="A1851" s="11" t="str">
        <f t="shared" si="91"/>
        <v xml:space="preserve"> </v>
      </c>
      <c r="J1851" s="32" t="str">
        <f t="shared" si="89"/>
        <v/>
      </c>
      <c r="L1851" s="11" t="str">
        <f>IF(I1851&lt;&gt;"",IF(SUMIF(Planes!BA:BA,'Control de pagos'!A1851,Planes!BC:BC)=0,"",SUMIF(Planes!BA:BA,'Control de pagos'!A1851,Planes!BC:BC)),"")</f>
        <v/>
      </c>
      <c r="N1851" s="63">
        <f t="shared" si="90"/>
        <v>0</v>
      </c>
    </row>
    <row r="1852" spans="1:14">
      <c r="A1852" s="11" t="str">
        <f t="shared" si="91"/>
        <v xml:space="preserve"> </v>
      </c>
      <c r="J1852" s="32" t="str">
        <f t="shared" si="89"/>
        <v/>
      </c>
      <c r="L1852" s="11" t="str">
        <f>IF(I1852&lt;&gt;"",IF(SUMIF(Planes!BA:BA,'Control de pagos'!A1852,Planes!BC:BC)=0,"",SUMIF(Planes!BA:BA,'Control de pagos'!A1852,Planes!BC:BC)),"")</f>
        <v/>
      </c>
      <c r="N1852" s="63">
        <f t="shared" si="90"/>
        <v>0</v>
      </c>
    </row>
    <row r="1853" spans="1:14">
      <c r="A1853" s="11" t="str">
        <f t="shared" si="91"/>
        <v xml:space="preserve"> </v>
      </c>
      <c r="J1853" s="32" t="str">
        <f t="shared" si="89"/>
        <v/>
      </c>
      <c r="L1853" s="11" t="str">
        <f>IF(I1853&lt;&gt;"",IF(SUMIF(Planes!BA:BA,'Control de pagos'!A1853,Planes!BC:BC)=0,"",SUMIF(Planes!BA:BA,'Control de pagos'!A1853,Planes!BC:BC)),"")</f>
        <v/>
      </c>
      <c r="N1853" s="63">
        <f t="shared" si="90"/>
        <v>0</v>
      </c>
    </row>
    <row r="1854" spans="1:14">
      <c r="A1854" s="11" t="str">
        <f t="shared" si="91"/>
        <v xml:space="preserve"> </v>
      </c>
      <c r="J1854" s="32" t="str">
        <f t="shared" si="89"/>
        <v/>
      </c>
      <c r="L1854" s="11" t="str">
        <f>IF(I1854&lt;&gt;"",IF(SUMIF(Planes!BA:BA,'Control de pagos'!A1854,Planes!BC:BC)=0,"",SUMIF(Planes!BA:BA,'Control de pagos'!A1854,Planes!BC:BC)),"")</f>
        <v/>
      </c>
      <c r="N1854" s="63">
        <f t="shared" si="90"/>
        <v>0</v>
      </c>
    </row>
    <row r="1855" spans="1:14">
      <c r="A1855" s="11" t="str">
        <f t="shared" si="91"/>
        <v xml:space="preserve"> </v>
      </c>
      <c r="J1855" s="32" t="str">
        <f t="shared" si="89"/>
        <v/>
      </c>
      <c r="L1855" s="11" t="str">
        <f>IF(I1855&lt;&gt;"",IF(SUMIF(Planes!BA:BA,'Control de pagos'!A1855,Planes!BC:BC)=0,"",SUMIF(Planes!BA:BA,'Control de pagos'!A1855,Planes!BC:BC)),"")</f>
        <v/>
      </c>
      <c r="N1855" s="63">
        <f t="shared" si="90"/>
        <v>0</v>
      </c>
    </row>
    <row r="1856" spans="1:14">
      <c r="A1856" s="11" t="str">
        <f t="shared" si="91"/>
        <v xml:space="preserve"> </v>
      </c>
      <c r="J1856" s="32" t="str">
        <f t="shared" si="89"/>
        <v/>
      </c>
      <c r="L1856" s="11" t="str">
        <f>IF(I1856&lt;&gt;"",IF(SUMIF(Planes!BA:BA,'Control de pagos'!A1856,Planes!BC:BC)=0,"",SUMIF(Planes!BA:BA,'Control de pagos'!A1856,Planes!BC:BC)),"")</f>
        <v/>
      </c>
      <c r="N1856" s="63">
        <f t="shared" si="90"/>
        <v>0</v>
      </c>
    </row>
    <row r="1857" spans="1:14">
      <c r="A1857" s="11" t="str">
        <f t="shared" si="91"/>
        <v xml:space="preserve"> </v>
      </c>
      <c r="J1857" s="32" t="str">
        <f t="shared" si="89"/>
        <v/>
      </c>
      <c r="L1857" s="11" t="str">
        <f>IF(I1857&lt;&gt;"",IF(SUMIF(Planes!BA:BA,'Control de pagos'!A1857,Planes!BC:BC)=0,"",SUMIF(Planes!BA:BA,'Control de pagos'!A1857,Planes!BC:BC)),"")</f>
        <v/>
      </c>
      <c r="N1857" s="63">
        <f t="shared" si="90"/>
        <v>0</v>
      </c>
    </row>
    <row r="1858" spans="1:14">
      <c r="A1858" s="11" t="str">
        <f t="shared" si="91"/>
        <v xml:space="preserve"> </v>
      </c>
      <c r="J1858" s="32" t="str">
        <f t="shared" si="89"/>
        <v/>
      </c>
      <c r="L1858" s="11" t="str">
        <f>IF(I1858&lt;&gt;"",IF(SUMIF(Planes!BA:BA,'Control de pagos'!A1858,Planes!BC:BC)=0,"",SUMIF(Planes!BA:BA,'Control de pagos'!A1858,Planes!BC:BC)),"")</f>
        <v/>
      </c>
      <c r="N1858" s="63">
        <f t="shared" si="90"/>
        <v>0</v>
      </c>
    </row>
    <row r="1859" spans="1:14">
      <c r="A1859" s="11" t="str">
        <f t="shared" si="91"/>
        <v xml:space="preserve"> </v>
      </c>
      <c r="J1859" s="32" t="str">
        <f t="shared" si="89"/>
        <v/>
      </c>
      <c r="L1859" s="11" t="str">
        <f>IF(I1859&lt;&gt;"",IF(SUMIF(Planes!BA:BA,'Control de pagos'!A1859,Planes!BC:BC)=0,"",SUMIF(Planes!BA:BA,'Control de pagos'!A1859,Planes!BC:BC)),"")</f>
        <v/>
      </c>
      <c r="N1859" s="63">
        <f t="shared" si="90"/>
        <v>0</v>
      </c>
    </row>
    <row r="1860" spans="1:14">
      <c r="A1860" s="11" t="str">
        <f t="shared" si="91"/>
        <v xml:space="preserve"> </v>
      </c>
      <c r="J1860" s="32" t="str">
        <f t="shared" si="89"/>
        <v/>
      </c>
      <c r="L1860" s="11" t="str">
        <f>IF(I1860&lt;&gt;"",IF(SUMIF(Planes!BA:BA,'Control de pagos'!A1860,Planes!BC:BC)=0,"",SUMIF(Planes!BA:BA,'Control de pagos'!A1860,Planes!BC:BC)),"")</f>
        <v/>
      </c>
      <c r="N1860" s="63">
        <f t="shared" si="90"/>
        <v>0</v>
      </c>
    </row>
    <row r="1861" spans="1:14">
      <c r="A1861" s="11" t="str">
        <f t="shared" si="91"/>
        <v xml:space="preserve"> </v>
      </c>
      <c r="J1861" s="32" t="str">
        <f t="shared" si="89"/>
        <v/>
      </c>
      <c r="L1861" s="11" t="str">
        <f>IF(I1861&lt;&gt;"",IF(SUMIF(Planes!BA:BA,'Control de pagos'!A1861,Planes!BC:BC)=0,"",SUMIF(Planes!BA:BA,'Control de pagos'!A1861,Planes!BC:BC)),"")</f>
        <v/>
      </c>
      <c r="N1861" s="63">
        <f t="shared" si="90"/>
        <v>0</v>
      </c>
    </row>
    <row r="1862" spans="1:14">
      <c r="A1862" s="11" t="str">
        <f t="shared" si="91"/>
        <v xml:space="preserve"> </v>
      </c>
      <c r="J1862" s="32" t="str">
        <f t="shared" si="89"/>
        <v/>
      </c>
      <c r="L1862" s="11" t="str">
        <f>IF(I1862&lt;&gt;"",IF(SUMIF(Planes!BA:BA,'Control de pagos'!A1862,Planes!BC:BC)=0,"",SUMIF(Planes!BA:BA,'Control de pagos'!A1862,Planes!BC:BC)),"")</f>
        <v/>
      </c>
      <c r="N1862" s="63">
        <f t="shared" si="90"/>
        <v>0</v>
      </c>
    </row>
    <row r="1863" spans="1:14">
      <c r="A1863" s="11" t="str">
        <f t="shared" si="91"/>
        <v xml:space="preserve"> </v>
      </c>
      <c r="J1863" s="32" t="str">
        <f t="shared" si="89"/>
        <v/>
      </c>
      <c r="L1863" s="11" t="str">
        <f>IF(I1863&lt;&gt;"",IF(SUMIF(Planes!BA:BA,'Control de pagos'!A1863,Planes!BC:BC)=0,"",SUMIF(Planes!BA:BA,'Control de pagos'!A1863,Planes!BC:BC)),"")</f>
        <v/>
      </c>
      <c r="N1863" s="63">
        <f t="shared" si="90"/>
        <v>0</v>
      </c>
    </row>
    <row r="1864" spans="1:14">
      <c r="A1864" s="11" t="str">
        <f t="shared" si="91"/>
        <v xml:space="preserve"> </v>
      </c>
      <c r="J1864" s="32" t="str">
        <f t="shared" si="89"/>
        <v/>
      </c>
      <c r="L1864" s="11" t="str">
        <f>IF(I1864&lt;&gt;"",IF(SUMIF(Planes!BA:BA,'Control de pagos'!A1864,Planes!BC:BC)=0,"",SUMIF(Planes!BA:BA,'Control de pagos'!A1864,Planes!BC:BC)),"")</f>
        <v/>
      </c>
      <c r="N1864" s="63">
        <f t="shared" si="90"/>
        <v>0</v>
      </c>
    </row>
    <row r="1865" spans="1:14">
      <c r="A1865" s="11" t="str">
        <f t="shared" si="91"/>
        <v xml:space="preserve"> </v>
      </c>
      <c r="J1865" s="32" t="str">
        <f t="shared" si="89"/>
        <v/>
      </c>
      <c r="L1865" s="11" t="str">
        <f>IF(I1865&lt;&gt;"",IF(SUMIF(Planes!BA:BA,'Control de pagos'!A1865,Planes!BC:BC)=0,"",SUMIF(Planes!BA:BA,'Control de pagos'!A1865,Planes!BC:BC)),"")</f>
        <v/>
      </c>
      <c r="N1865" s="63">
        <f t="shared" si="90"/>
        <v>0</v>
      </c>
    </row>
    <row r="1866" spans="1:14">
      <c r="A1866" s="11" t="str">
        <f t="shared" si="91"/>
        <v xml:space="preserve"> </v>
      </c>
      <c r="J1866" s="32" t="str">
        <f t="shared" si="89"/>
        <v/>
      </c>
      <c r="L1866" s="11" t="str">
        <f>IF(I1866&lt;&gt;"",IF(SUMIF(Planes!BA:BA,'Control de pagos'!A1866,Planes!BC:BC)=0,"",SUMIF(Planes!BA:BA,'Control de pagos'!A1866,Planes!BC:BC)),"")</f>
        <v/>
      </c>
      <c r="N1866" s="63">
        <f t="shared" si="90"/>
        <v>0</v>
      </c>
    </row>
    <row r="1867" spans="1:14">
      <c r="A1867" s="11" t="str">
        <f t="shared" si="91"/>
        <v xml:space="preserve"> </v>
      </c>
      <c r="J1867" s="32" t="str">
        <f t="shared" si="89"/>
        <v/>
      </c>
      <c r="L1867" s="11" t="str">
        <f>IF(I1867&lt;&gt;"",IF(SUMIF(Planes!BA:BA,'Control de pagos'!A1867,Planes!BC:BC)=0,"",SUMIF(Planes!BA:BA,'Control de pagos'!A1867,Planes!BC:BC)),"")</f>
        <v/>
      </c>
      <c r="N1867" s="63">
        <f t="shared" si="90"/>
        <v>0</v>
      </c>
    </row>
    <row r="1868" spans="1:14">
      <c r="A1868" s="11" t="str">
        <f t="shared" si="91"/>
        <v xml:space="preserve"> </v>
      </c>
      <c r="J1868" s="32" t="str">
        <f t="shared" si="89"/>
        <v/>
      </c>
      <c r="L1868" s="11" t="str">
        <f>IF(I1868&lt;&gt;"",IF(SUMIF(Planes!BA:BA,'Control de pagos'!A1868,Planes!BC:BC)=0,"",SUMIF(Planes!BA:BA,'Control de pagos'!A1868,Planes!BC:BC)),"")</f>
        <v/>
      </c>
      <c r="N1868" s="63">
        <f t="shared" si="90"/>
        <v>0</v>
      </c>
    </row>
    <row r="1869" spans="1:14">
      <c r="A1869" s="11" t="str">
        <f t="shared" si="91"/>
        <v xml:space="preserve"> </v>
      </c>
      <c r="J1869" s="32" t="str">
        <f t="shared" si="89"/>
        <v/>
      </c>
      <c r="L1869" s="11" t="str">
        <f>IF(I1869&lt;&gt;"",IF(SUMIF(Planes!BA:BA,'Control de pagos'!A1869,Planes!BC:BC)=0,"",SUMIF(Planes!BA:BA,'Control de pagos'!A1869,Planes!BC:BC)),"")</f>
        <v/>
      </c>
      <c r="N1869" s="63">
        <f t="shared" si="90"/>
        <v>0</v>
      </c>
    </row>
    <row r="1870" spans="1:14">
      <c r="A1870" s="11" t="str">
        <f t="shared" si="91"/>
        <v xml:space="preserve"> </v>
      </c>
      <c r="J1870" s="32" t="str">
        <f t="shared" si="89"/>
        <v/>
      </c>
      <c r="L1870" s="11" t="str">
        <f>IF(I1870&lt;&gt;"",IF(SUMIF(Planes!BA:BA,'Control de pagos'!A1870,Planes!BC:BC)=0,"",SUMIF(Planes!BA:BA,'Control de pagos'!A1870,Planes!BC:BC)),"")</f>
        <v/>
      </c>
      <c r="N1870" s="63">
        <f t="shared" si="90"/>
        <v>0</v>
      </c>
    </row>
    <row r="1871" spans="1:14">
      <c r="A1871" s="11" t="str">
        <f t="shared" si="91"/>
        <v xml:space="preserve"> </v>
      </c>
      <c r="J1871" s="32" t="str">
        <f t="shared" si="89"/>
        <v/>
      </c>
      <c r="L1871" s="11" t="str">
        <f>IF(I1871&lt;&gt;"",IF(SUMIF(Planes!BA:BA,'Control de pagos'!A1871,Planes!BC:BC)=0,"",SUMIF(Planes!BA:BA,'Control de pagos'!A1871,Planes!BC:BC)),"")</f>
        <v/>
      </c>
      <c r="N1871" s="63">
        <f t="shared" si="90"/>
        <v>0</v>
      </c>
    </row>
    <row r="1872" spans="1:14">
      <c r="A1872" s="11" t="str">
        <f t="shared" si="91"/>
        <v xml:space="preserve"> </v>
      </c>
      <c r="J1872" s="32" t="str">
        <f t="shared" si="89"/>
        <v/>
      </c>
      <c r="L1872" s="11" t="str">
        <f>IF(I1872&lt;&gt;"",IF(SUMIF(Planes!BA:BA,'Control de pagos'!A1872,Planes!BC:BC)=0,"",SUMIF(Planes!BA:BA,'Control de pagos'!A1872,Planes!BC:BC)),"")</f>
        <v/>
      </c>
      <c r="N1872" s="63">
        <f t="shared" si="90"/>
        <v>0</v>
      </c>
    </row>
    <row r="1873" spans="1:14">
      <c r="A1873" s="11" t="str">
        <f t="shared" si="91"/>
        <v xml:space="preserve"> </v>
      </c>
      <c r="J1873" s="32" t="str">
        <f t="shared" si="89"/>
        <v/>
      </c>
      <c r="L1873" s="11" t="str">
        <f>IF(I1873&lt;&gt;"",IF(SUMIF(Planes!BA:BA,'Control de pagos'!A1873,Planes!BC:BC)=0,"",SUMIF(Planes!BA:BA,'Control de pagos'!A1873,Planes!BC:BC)),"")</f>
        <v/>
      </c>
      <c r="N1873" s="63">
        <f t="shared" si="90"/>
        <v>0</v>
      </c>
    </row>
    <row r="1874" spans="1:14">
      <c r="A1874" s="11" t="str">
        <f t="shared" si="91"/>
        <v xml:space="preserve"> </v>
      </c>
      <c r="J1874" s="32" t="str">
        <f t="shared" si="89"/>
        <v/>
      </c>
      <c r="L1874" s="11" t="str">
        <f>IF(I1874&lt;&gt;"",IF(SUMIF(Planes!BA:BA,'Control de pagos'!A1874,Planes!BC:BC)=0,"",SUMIF(Planes!BA:BA,'Control de pagos'!A1874,Planes!BC:BC)),"")</f>
        <v/>
      </c>
      <c r="N1874" s="63">
        <f t="shared" si="90"/>
        <v>0</v>
      </c>
    </row>
    <row r="1875" spans="1:14">
      <c r="A1875" s="11" t="str">
        <f t="shared" si="91"/>
        <v xml:space="preserve"> </v>
      </c>
      <c r="J1875" s="32" t="str">
        <f t="shared" si="89"/>
        <v/>
      </c>
      <c r="L1875" s="11" t="str">
        <f>IF(I1875&lt;&gt;"",IF(SUMIF(Planes!BA:BA,'Control de pagos'!A1875,Planes!BC:BC)=0,"",SUMIF(Planes!BA:BA,'Control de pagos'!A1875,Planes!BC:BC)),"")</f>
        <v/>
      </c>
      <c r="N1875" s="63">
        <f t="shared" si="90"/>
        <v>0</v>
      </c>
    </row>
    <row r="1876" spans="1:14">
      <c r="A1876" s="11" t="str">
        <f t="shared" si="91"/>
        <v xml:space="preserve"> </v>
      </c>
      <c r="J1876" s="32" t="str">
        <f t="shared" si="89"/>
        <v/>
      </c>
      <c r="L1876" s="11" t="str">
        <f>IF(I1876&lt;&gt;"",IF(SUMIF(Planes!BA:BA,'Control de pagos'!A1876,Planes!BC:BC)=0,"",SUMIF(Planes!BA:BA,'Control de pagos'!A1876,Planes!BC:BC)),"")</f>
        <v/>
      </c>
      <c r="N1876" s="63">
        <f t="shared" si="90"/>
        <v>0</v>
      </c>
    </row>
    <row r="1877" spans="1:14">
      <c r="A1877" s="11" t="str">
        <f t="shared" si="91"/>
        <v xml:space="preserve"> </v>
      </c>
      <c r="J1877" s="32" t="str">
        <f t="shared" si="89"/>
        <v/>
      </c>
      <c r="L1877" s="11" t="str">
        <f>IF(I1877&lt;&gt;"",IF(SUMIF(Planes!BA:BA,'Control de pagos'!A1877,Planes!BC:BC)=0,"",SUMIF(Planes!BA:BA,'Control de pagos'!A1877,Planes!BC:BC)),"")</f>
        <v/>
      </c>
      <c r="N1877" s="63">
        <f t="shared" si="90"/>
        <v>0</v>
      </c>
    </row>
    <row r="1878" spans="1:14">
      <c r="A1878" s="11" t="str">
        <f t="shared" si="91"/>
        <v xml:space="preserve"> </v>
      </c>
      <c r="J1878" s="32" t="str">
        <f t="shared" si="89"/>
        <v/>
      </c>
      <c r="L1878" s="11" t="str">
        <f>IF(I1878&lt;&gt;"",IF(SUMIF(Planes!BA:BA,'Control de pagos'!A1878,Planes!BC:BC)=0,"",SUMIF(Planes!BA:BA,'Control de pagos'!A1878,Planes!BC:BC)),"")</f>
        <v/>
      </c>
      <c r="N1878" s="63">
        <f t="shared" si="90"/>
        <v>0</v>
      </c>
    </row>
    <row r="1879" spans="1:14">
      <c r="A1879" s="11" t="str">
        <f t="shared" si="91"/>
        <v xml:space="preserve"> </v>
      </c>
      <c r="J1879" s="32" t="str">
        <f t="shared" si="89"/>
        <v/>
      </c>
      <c r="L1879" s="11" t="str">
        <f>IF(I1879&lt;&gt;"",IF(SUMIF(Planes!BA:BA,'Control de pagos'!A1879,Planes!BC:BC)=0,"",SUMIF(Planes!BA:BA,'Control de pagos'!A1879,Planes!BC:BC)),"")</f>
        <v/>
      </c>
      <c r="N1879" s="63">
        <f t="shared" si="90"/>
        <v>0</v>
      </c>
    </row>
    <row r="1880" spans="1:14">
      <c r="A1880" s="11" t="str">
        <f t="shared" si="91"/>
        <v xml:space="preserve"> </v>
      </c>
      <c r="J1880" s="32" t="str">
        <f t="shared" si="89"/>
        <v/>
      </c>
      <c r="L1880" s="11" t="str">
        <f>IF(I1880&lt;&gt;"",IF(SUMIF(Planes!BA:BA,'Control de pagos'!A1880,Planes!BC:BC)=0,"",SUMIF(Planes!BA:BA,'Control de pagos'!A1880,Planes!BC:BC)),"")</f>
        <v/>
      </c>
      <c r="N1880" s="63">
        <f t="shared" si="90"/>
        <v>0</v>
      </c>
    </row>
    <row r="1881" spans="1:14">
      <c r="A1881" s="11" t="str">
        <f t="shared" si="91"/>
        <v xml:space="preserve"> </v>
      </c>
      <c r="J1881" s="32" t="str">
        <f t="shared" si="89"/>
        <v/>
      </c>
      <c r="L1881" s="11" t="str">
        <f>IF(I1881&lt;&gt;"",IF(SUMIF(Planes!BA:BA,'Control de pagos'!A1881,Planes!BC:BC)=0,"",SUMIF(Planes!BA:BA,'Control de pagos'!A1881,Planes!BC:BC)),"")</f>
        <v/>
      </c>
      <c r="N1881" s="63">
        <f t="shared" si="90"/>
        <v>0</v>
      </c>
    </row>
    <row r="1882" spans="1:14">
      <c r="A1882" s="11" t="str">
        <f t="shared" si="91"/>
        <v xml:space="preserve"> </v>
      </c>
      <c r="J1882" s="32" t="str">
        <f t="shared" si="89"/>
        <v/>
      </c>
      <c r="L1882" s="11" t="str">
        <f>IF(I1882&lt;&gt;"",IF(SUMIF(Planes!BA:BA,'Control de pagos'!A1882,Planes!BC:BC)=0,"",SUMIF(Planes!BA:BA,'Control de pagos'!A1882,Planes!BC:BC)),"")</f>
        <v/>
      </c>
      <c r="N1882" s="63">
        <f t="shared" si="90"/>
        <v>0</v>
      </c>
    </row>
    <row r="1883" spans="1:14">
      <c r="A1883" s="11" t="str">
        <f t="shared" si="91"/>
        <v xml:space="preserve"> </v>
      </c>
      <c r="J1883" s="32" t="str">
        <f t="shared" si="89"/>
        <v/>
      </c>
      <c r="L1883" s="11" t="str">
        <f>IF(I1883&lt;&gt;"",IF(SUMIF(Planes!BA:BA,'Control de pagos'!A1883,Planes!BC:BC)=0,"",SUMIF(Planes!BA:BA,'Control de pagos'!A1883,Planes!BC:BC)),"")</f>
        <v/>
      </c>
      <c r="N1883" s="63">
        <f t="shared" si="90"/>
        <v>0</v>
      </c>
    </row>
    <row r="1884" spans="1:14">
      <c r="A1884" s="11" t="str">
        <f t="shared" si="91"/>
        <v xml:space="preserve"> </v>
      </c>
      <c r="J1884" s="32" t="str">
        <f t="shared" ref="J1884:J1947" si="92">IF(I1884&lt;&gt;"",I1884-DAY(I1884)+1,IF(A1883=A1884,IF(I1883&lt;&gt;"","-",""),IF(A1884=A1885,IF(I1885&lt;&gt;"","-",""),"")))</f>
        <v/>
      </c>
      <c r="L1884" s="11" t="str">
        <f>IF(I1884&lt;&gt;"",IF(SUMIF(Planes!BA:BA,'Control de pagos'!A1884,Planes!BC:BC)=0,"",SUMIF(Planes!BA:BA,'Control de pagos'!A1884,Planes!BC:BC)),"")</f>
        <v/>
      </c>
      <c r="N1884" s="63">
        <f t="shared" ref="N1884:N1947" si="93">IF(D1884=0,D1883,D1884)</f>
        <v>0</v>
      </c>
    </row>
    <row r="1885" spans="1:14">
      <c r="A1885" s="11" t="str">
        <f t="shared" si="91"/>
        <v xml:space="preserve"> </v>
      </c>
      <c r="J1885" s="32" t="str">
        <f t="shared" si="92"/>
        <v/>
      </c>
      <c r="L1885" s="11" t="str">
        <f>IF(I1885&lt;&gt;"",IF(SUMIF(Planes!BA:BA,'Control de pagos'!A1885,Planes!BC:BC)=0,"",SUMIF(Planes!BA:BA,'Control de pagos'!A1885,Planes!BC:BC)),"")</f>
        <v/>
      </c>
      <c r="N1885" s="63">
        <f t="shared" si="93"/>
        <v>0</v>
      </c>
    </row>
    <row r="1886" spans="1:14">
      <c r="A1886" s="11" t="str">
        <f t="shared" si="91"/>
        <v xml:space="preserve"> </v>
      </c>
      <c r="J1886" s="32" t="str">
        <f t="shared" si="92"/>
        <v/>
      </c>
      <c r="L1886" s="11" t="str">
        <f>IF(I1886&lt;&gt;"",IF(SUMIF(Planes!BA:BA,'Control de pagos'!A1886,Planes!BC:BC)=0,"",SUMIF(Planes!BA:BA,'Control de pagos'!A1886,Planes!BC:BC)),"")</f>
        <v/>
      </c>
      <c r="N1886" s="63">
        <f t="shared" si="93"/>
        <v>0</v>
      </c>
    </row>
    <row r="1887" spans="1:14">
      <c r="A1887" s="11" t="str">
        <f t="shared" si="91"/>
        <v xml:space="preserve"> </v>
      </c>
      <c r="J1887" s="32" t="str">
        <f t="shared" si="92"/>
        <v/>
      </c>
      <c r="L1887" s="11" t="str">
        <f>IF(I1887&lt;&gt;"",IF(SUMIF(Planes!BA:BA,'Control de pagos'!A1887,Planes!BC:BC)=0,"",SUMIF(Planes!BA:BA,'Control de pagos'!A1887,Planes!BC:BC)),"")</f>
        <v/>
      </c>
      <c r="N1887" s="63">
        <f t="shared" si="93"/>
        <v>0</v>
      </c>
    </row>
    <row r="1888" spans="1:14">
      <c r="A1888" s="11" t="str">
        <f t="shared" si="91"/>
        <v xml:space="preserve"> </v>
      </c>
      <c r="J1888" s="32" t="str">
        <f t="shared" si="92"/>
        <v/>
      </c>
      <c r="L1888" s="11" t="str">
        <f>IF(I1888&lt;&gt;"",IF(SUMIF(Planes!BA:BA,'Control de pagos'!A1888,Planes!BC:BC)=0,"",SUMIF(Planes!BA:BA,'Control de pagos'!A1888,Planes!BC:BC)),"")</f>
        <v/>
      </c>
      <c r="N1888" s="63">
        <f t="shared" si="93"/>
        <v>0</v>
      </c>
    </row>
    <row r="1889" spans="1:14">
      <c r="A1889" s="11" t="str">
        <f t="shared" si="91"/>
        <v xml:space="preserve"> </v>
      </c>
      <c r="J1889" s="32" t="str">
        <f t="shared" si="92"/>
        <v/>
      </c>
      <c r="L1889" s="11" t="str">
        <f>IF(I1889&lt;&gt;"",IF(SUMIF(Planes!BA:BA,'Control de pagos'!A1889,Planes!BC:BC)=0,"",SUMIF(Planes!BA:BA,'Control de pagos'!A1889,Planes!BC:BC)),"")</f>
        <v/>
      </c>
      <c r="N1889" s="63">
        <f t="shared" si="93"/>
        <v>0</v>
      </c>
    </row>
    <row r="1890" spans="1:14">
      <c r="A1890" s="11" t="str">
        <f t="shared" si="91"/>
        <v xml:space="preserve"> </v>
      </c>
      <c r="J1890" s="32" t="str">
        <f t="shared" si="92"/>
        <v/>
      </c>
      <c r="L1890" s="11" t="str">
        <f>IF(I1890&lt;&gt;"",IF(SUMIF(Planes!BA:BA,'Control de pagos'!A1890,Planes!BC:BC)=0,"",SUMIF(Planes!BA:BA,'Control de pagos'!A1890,Planes!BC:BC)),"")</f>
        <v/>
      </c>
      <c r="N1890" s="63">
        <f t="shared" si="93"/>
        <v>0</v>
      </c>
    </row>
    <row r="1891" spans="1:14">
      <c r="A1891" s="11" t="str">
        <f t="shared" si="91"/>
        <v xml:space="preserve"> </v>
      </c>
      <c r="J1891" s="32" t="str">
        <f t="shared" si="92"/>
        <v/>
      </c>
      <c r="L1891" s="11" t="str">
        <f>IF(I1891&lt;&gt;"",IF(SUMIF(Planes!BA:BA,'Control de pagos'!A1891,Planes!BC:BC)=0,"",SUMIF(Planes!BA:BA,'Control de pagos'!A1891,Planes!BC:BC)),"")</f>
        <v/>
      </c>
      <c r="N1891" s="63">
        <f t="shared" si="93"/>
        <v>0</v>
      </c>
    </row>
    <row r="1892" spans="1:14">
      <c r="A1892" s="11" t="str">
        <f t="shared" si="91"/>
        <v xml:space="preserve"> </v>
      </c>
      <c r="J1892" s="32" t="str">
        <f t="shared" si="92"/>
        <v/>
      </c>
      <c r="L1892" s="11" t="str">
        <f>IF(I1892&lt;&gt;"",IF(SUMIF(Planes!BA:BA,'Control de pagos'!A1892,Planes!BC:BC)=0,"",SUMIF(Planes!BA:BA,'Control de pagos'!A1892,Planes!BC:BC)),"")</f>
        <v/>
      </c>
      <c r="N1892" s="63">
        <f t="shared" si="93"/>
        <v>0</v>
      </c>
    </row>
    <row r="1893" spans="1:14">
      <c r="A1893" s="11" t="str">
        <f t="shared" si="91"/>
        <v xml:space="preserve"> </v>
      </c>
      <c r="J1893" s="32" t="str">
        <f t="shared" si="92"/>
        <v/>
      </c>
      <c r="L1893" s="11" t="str">
        <f>IF(I1893&lt;&gt;"",IF(SUMIF(Planes!BA:BA,'Control de pagos'!A1893,Planes!BC:BC)=0,"",SUMIF(Planes!BA:BA,'Control de pagos'!A1893,Planes!BC:BC)),"")</f>
        <v/>
      </c>
      <c r="N1893" s="63">
        <f t="shared" si="93"/>
        <v>0</v>
      </c>
    </row>
    <row r="1894" spans="1:14">
      <c r="A1894" s="11" t="str">
        <f t="shared" si="91"/>
        <v xml:space="preserve"> </v>
      </c>
      <c r="J1894" s="32" t="str">
        <f t="shared" si="92"/>
        <v/>
      </c>
      <c r="L1894" s="11" t="str">
        <f>IF(I1894&lt;&gt;"",IF(SUMIF(Planes!BA:BA,'Control de pagos'!A1894,Planes!BC:BC)=0,"",SUMIF(Planes!BA:BA,'Control de pagos'!A1894,Planes!BC:BC)),"")</f>
        <v/>
      </c>
      <c r="N1894" s="63">
        <f t="shared" si="93"/>
        <v>0</v>
      </c>
    </row>
    <row r="1895" spans="1:14">
      <c r="A1895" s="11" t="str">
        <f t="shared" si="91"/>
        <v xml:space="preserve"> </v>
      </c>
      <c r="J1895" s="32" t="str">
        <f t="shared" si="92"/>
        <v/>
      </c>
      <c r="L1895" s="11" t="str">
        <f>IF(I1895&lt;&gt;"",IF(SUMIF(Planes!BA:BA,'Control de pagos'!A1895,Planes!BC:BC)=0,"",SUMIF(Planes!BA:BA,'Control de pagos'!A1895,Planes!BC:BC)),"")</f>
        <v/>
      </c>
      <c r="N1895" s="63">
        <f t="shared" si="93"/>
        <v>0</v>
      </c>
    </row>
    <row r="1896" spans="1:14">
      <c r="A1896" s="11" t="str">
        <f t="shared" si="91"/>
        <v xml:space="preserve"> </v>
      </c>
      <c r="J1896" s="32" t="str">
        <f t="shared" si="92"/>
        <v/>
      </c>
      <c r="L1896" s="11" t="str">
        <f>IF(I1896&lt;&gt;"",IF(SUMIF(Planes!BA:BA,'Control de pagos'!A1896,Planes!BC:BC)=0,"",SUMIF(Planes!BA:BA,'Control de pagos'!A1896,Planes!BC:BC)),"")</f>
        <v/>
      </c>
      <c r="N1896" s="63">
        <f t="shared" si="93"/>
        <v>0</v>
      </c>
    </row>
    <row r="1897" spans="1:14">
      <c r="A1897" s="11" t="str">
        <f t="shared" si="91"/>
        <v xml:space="preserve"> </v>
      </c>
      <c r="J1897" s="32" t="str">
        <f t="shared" si="92"/>
        <v/>
      </c>
      <c r="L1897" s="11" t="str">
        <f>IF(I1897&lt;&gt;"",IF(SUMIF(Planes!BA:BA,'Control de pagos'!A1897,Planes!BC:BC)=0,"",SUMIF(Planes!BA:BA,'Control de pagos'!A1897,Planes!BC:BC)),"")</f>
        <v/>
      </c>
      <c r="N1897" s="63">
        <f t="shared" si="93"/>
        <v>0</v>
      </c>
    </row>
    <row r="1898" spans="1:14">
      <c r="A1898" s="11" t="str">
        <f t="shared" ref="A1898:A1961" si="94">B1898&amp;" "&amp;IF(C1898="",C1897,C1898)</f>
        <v xml:space="preserve"> </v>
      </c>
      <c r="J1898" s="32" t="str">
        <f t="shared" si="92"/>
        <v/>
      </c>
      <c r="L1898" s="11" t="str">
        <f>IF(I1898&lt;&gt;"",IF(SUMIF(Planes!BA:BA,'Control de pagos'!A1898,Planes!BC:BC)=0,"",SUMIF(Planes!BA:BA,'Control de pagos'!A1898,Planes!BC:BC)),"")</f>
        <v/>
      </c>
      <c r="N1898" s="63">
        <f t="shared" si="93"/>
        <v>0</v>
      </c>
    </row>
    <row r="1899" spans="1:14">
      <c r="A1899" s="11" t="str">
        <f t="shared" si="94"/>
        <v xml:space="preserve"> </v>
      </c>
      <c r="J1899" s="32" t="str">
        <f t="shared" si="92"/>
        <v/>
      </c>
      <c r="L1899" s="11" t="str">
        <f>IF(I1899&lt;&gt;"",IF(SUMIF(Planes!BA:BA,'Control de pagos'!A1899,Planes!BC:BC)=0,"",SUMIF(Planes!BA:BA,'Control de pagos'!A1899,Planes!BC:BC)),"")</f>
        <v/>
      </c>
      <c r="N1899" s="63">
        <f t="shared" si="93"/>
        <v>0</v>
      </c>
    </row>
    <row r="1900" spans="1:14">
      <c r="A1900" s="11" t="str">
        <f t="shared" si="94"/>
        <v xml:space="preserve"> </v>
      </c>
      <c r="J1900" s="32" t="str">
        <f t="shared" si="92"/>
        <v/>
      </c>
      <c r="L1900" s="11" t="str">
        <f>IF(I1900&lt;&gt;"",IF(SUMIF(Planes!BA:BA,'Control de pagos'!A1900,Planes!BC:BC)=0,"",SUMIF(Planes!BA:BA,'Control de pagos'!A1900,Planes!BC:BC)),"")</f>
        <v/>
      </c>
      <c r="N1900" s="63">
        <f t="shared" si="93"/>
        <v>0</v>
      </c>
    </row>
    <row r="1901" spans="1:14">
      <c r="A1901" s="11" t="str">
        <f t="shared" si="94"/>
        <v xml:space="preserve"> </v>
      </c>
      <c r="J1901" s="32" t="str">
        <f t="shared" si="92"/>
        <v/>
      </c>
      <c r="L1901" s="11" t="str">
        <f>IF(I1901&lt;&gt;"",IF(SUMIF(Planes!BA:BA,'Control de pagos'!A1901,Planes!BC:BC)=0,"",SUMIF(Planes!BA:BA,'Control de pagos'!A1901,Planes!BC:BC)),"")</f>
        <v/>
      </c>
      <c r="N1901" s="63">
        <f t="shared" si="93"/>
        <v>0</v>
      </c>
    </row>
    <row r="1902" spans="1:14">
      <c r="A1902" s="11" t="str">
        <f t="shared" si="94"/>
        <v xml:space="preserve"> </v>
      </c>
      <c r="J1902" s="32" t="str">
        <f t="shared" si="92"/>
        <v/>
      </c>
      <c r="L1902" s="11" t="str">
        <f>IF(I1902&lt;&gt;"",IF(SUMIF(Planes!BA:BA,'Control de pagos'!A1902,Planes!BC:BC)=0,"",SUMIF(Planes!BA:BA,'Control de pagos'!A1902,Planes!BC:BC)),"")</f>
        <v/>
      </c>
      <c r="N1902" s="63">
        <f t="shared" si="93"/>
        <v>0</v>
      </c>
    </row>
    <row r="1903" spans="1:14">
      <c r="A1903" s="11" t="str">
        <f t="shared" si="94"/>
        <v xml:space="preserve"> </v>
      </c>
      <c r="J1903" s="32" t="str">
        <f t="shared" si="92"/>
        <v/>
      </c>
      <c r="L1903" s="11" t="str">
        <f>IF(I1903&lt;&gt;"",IF(SUMIF(Planes!BA:BA,'Control de pagos'!A1903,Planes!BC:BC)=0,"",SUMIF(Planes!BA:BA,'Control de pagos'!A1903,Planes!BC:BC)),"")</f>
        <v/>
      </c>
      <c r="N1903" s="63">
        <f t="shared" si="93"/>
        <v>0</v>
      </c>
    </row>
    <row r="1904" spans="1:14">
      <c r="A1904" s="11" t="str">
        <f t="shared" si="94"/>
        <v xml:space="preserve"> </v>
      </c>
      <c r="J1904" s="32" t="str">
        <f t="shared" si="92"/>
        <v/>
      </c>
      <c r="L1904" s="11" t="str">
        <f>IF(I1904&lt;&gt;"",IF(SUMIF(Planes!BA:BA,'Control de pagos'!A1904,Planes!BC:BC)=0,"",SUMIF(Planes!BA:BA,'Control de pagos'!A1904,Planes!BC:BC)),"")</f>
        <v/>
      </c>
      <c r="N1904" s="63">
        <f t="shared" si="93"/>
        <v>0</v>
      </c>
    </row>
    <row r="1905" spans="1:14">
      <c r="A1905" s="11" t="str">
        <f t="shared" si="94"/>
        <v xml:space="preserve"> </v>
      </c>
      <c r="J1905" s="32" t="str">
        <f t="shared" si="92"/>
        <v/>
      </c>
      <c r="L1905" s="11" t="str">
        <f>IF(I1905&lt;&gt;"",IF(SUMIF(Planes!BA:BA,'Control de pagos'!A1905,Planes!BC:BC)=0,"",SUMIF(Planes!BA:BA,'Control de pagos'!A1905,Planes!BC:BC)),"")</f>
        <v/>
      </c>
      <c r="N1905" s="63">
        <f t="shared" si="93"/>
        <v>0</v>
      </c>
    </row>
    <row r="1906" spans="1:14">
      <c r="A1906" s="11" t="str">
        <f t="shared" si="94"/>
        <v xml:space="preserve"> </v>
      </c>
      <c r="J1906" s="32" t="str">
        <f t="shared" si="92"/>
        <v/>
      </c>
      <c r="L1906" s="11" t="str">
        <f>IF(I1906&lt;&gt;"",IF(SUMIF(Planes!BA:BA,'Control de pagos'!A1906,Planes!BC:BC)=0,"",SUMIF(Planes!BA:BA,'Control de pagos'!A1906,Planes!BC:BC)),"")</f>
        <v/>
      </c>
      <c r="N1906" s="63">
        <f t="shared" si="93"/>
        <v>0</v>
      </c>
    </row>
    <row r="1907" spans="1:14">
      <c r="A1907" s="11" t="str">
        <f t="shared" si="94"/>
        <v xml:space="preserve"> </v>
      </c>
      <c r="J1907" s="32" t="str">
        <f t="shared" si="92"/>
        <v/>
      </c>
      <c r="L1907" s="11" t="str">
        <f>IF(I1907&lt;&gt;"",IF(SUMIF(Planes!BA:BA,'Control de pagos'!A1907,Planes!BC:BC)=0,"",SUMIF(Planes!BA:BA,'Control de pagos'!A1907,Planes!BC:BC)),"")</f>
        <v/>
      </c>
      <c r="N1907" s="63">
        <f t="shared" si="93"/>
        <v>0</v>
      </c>
    </row>
    <row r="1908" spans="1:14">
      <c r="A1908" s="11" t="str">
        <f t="shared" si="94"/>
        <v xml:space="preserve"> </v>
      </c>
      <c r="J1908" s="32" t="str">
        <f t="shared" si="92"/>
        <v/>
      </c>
      <c r="L1908" s="11" t="str">
        <f>IF(I1908&lt;&gt;"",IF(SUMIF(Planes!BA:BA,'Control de pagos'!A1908,Planes!BC:BC)=0,"",SUMIF(Planes!BA:BA,'Control de pagos'!A1908,Planes!BC:BC)),"")</f>
        <v/>
      </c>
      <c r="N1908" s="63">
        <f t="shared" si="93"/>
        <v>0</v>
      </c>
    </row>
    <row r="1909" spans="1:14">
      <c r="A1909" s="11" t="str">
        <f t="shared" si="94"/>
        <v xml:space="preserve"> </v>
      </c>
      <c r="J1909" s="32" t="str">
        <f t="shared" si="92"/>
        <v/>
      </c>
      <c r="L1909" s="11" t="str">
        <f>IF(I1909&lt;&gt;"",IF(SUMIF(Planes!BA:BA,'Control de pagos'!A1909,Planes!BC:BC)=0,"",SUMIF(Planes!BA:BA,'Control de pagos'!A1909,Planes!BC:BC)),"")</f>
        <v/>
      </c>
      <c r="N1909" s="63">
        <f t="shared" si="93"/>
        <v>0</v>
      </c>
    </row>
    <row r="1910" spans="1:14">
      <c r="A1910" s="11" t="str">
        <f t="shared" si="94"/>
        <v xml:space="preserve"> </v>
      </c>
      <c r="J1910" s="32" t="str">
        <f t="shared" si="92"/>
        <v/>
      </c>
      <c r="L1910" s="11" t="str">
        <f>IF(I1910&lt;&gt;"",IF(SUMIF(Planes!BA:BA,'Control de pagos'!A1910,Planes!BC:BC)=0,"",SUMIF(Planes!BA:BA,'Control de pagos'!A1910,Planes!BC:BC)),"")</f>
        <v/>
      </c>
      <c r="N1910" s="63">
        <f t="shared" si="93"/>
        <v>0</v>
      </c>
    </row>
    <row r="1911" spans="1:14">
      <c r="A1911" s="11" t="str">
        <f t="shared" si="94"/>
        <v xml:space="preserve"> </v>
      </c>
      <c r="J1911" s="32" t="str">
        <f t="shared" si="92"/>
        <v/>
      </c>
      <c r="L1911" s="11" t="str">
        <f>IF(I1911&lt;&gt;"",IF(SUMIF(Planes!BA:BA,'Control de pagos'!A1911,Planes!BC:BC)=0,"",SUMIF(Planes!BA:BA,'Control de pagos'!A1911,Planes!BC:BC)),"")</f>
        <v/>
      </c>
      <c r="N1911" s="63">
        <f t="shared" si="93"/>
        <v>0</v>
      </c>
    </row>
    <row r="1912" spans="1:14">
      <c r="A1912" s="11" t="str">
        <f t="shared" si="94"/>
        <v xml:space="preserve"> </v>
      </c>
      <c r="J1912" s="32" t="str">
        <f t="shared" si="92"/>
        <v/>
      </c>
      <c r="L1912" s="11" t="str">
        <f>IF(I1912&lt;&gt;"",IF(SUMIF(Planes!BA:BA,'Control de pagos'!A1912,Planes!BC:BC)=0,"",SUMIF(Planes!BA:BA,'Control de pagos'!A1912,Planes!BC:BC)),"")</f>
        <v/>
      </c>
      <c r="N1912" s="63">
        <f t="shared" si="93"/>
        <v>0</v>
      </c>
    </row>
    <row r="1913" spans="1:14">
      <c r="A1913" s="11" t="str">
        <f t="shared" si="94"/>
        <v xml:space="preserve"> </v>
      </c>
      <c r="J1913" s="32" t="str">
        <f t="shared" si="92"/>
        <v/>
      </c>
      <c r="L1913" s="11" t="str">
        <f>IF(I1913&lt;&gt;"",IF(SUMIF(Planes!BA:BA,'Control de pagos'!A1913,Planes!BC:BC)=0,"",SUMIF(Planes!BA:BA,'Control de pagos'!A1913,Planes!BC:BC)),"")</f>
        <v/>
      </c>
      <c r="N1913" s="63">
        <f t="shared" si="93"/>
        <v>0</v>
      </c>
    </row>
    <row r="1914" spans="1:14">
      <c r="A1914" s="11" t="str">
        <f t="shared" si="94"/>
        <v xml:space="preserve"> </v>
      </c>
      <c r="J1914" s="32" t="str">
        <f t="shared" si="92"/>
        <v/>
      </c>
      <c r="L1914" s="11" t="str">
        <f>IF(I1914&lt;&gt;"",IF(SUMIF(Planes!BA:BA,'Control de pagos'!A1914,Planes!BC:BC)=0,"",SUMIF(Planes!BA:BA,'Control de pagos'!A1914,Planes!BC:BC)),"")</f>
        <v/>
      </c>
      <c r="N1914" s="63">
        <f t="shared" si="93"/>
        <v>0</v>
      </c>
    </row>
    <row r="1915" spans="1:14">
      <c r="A1915" s="11" t="str">
        <f t="shared" si="94"/>
        <v xml:space="preserve"> </v>
      </c>
      <c r="J1915" s="32" t="str">
        <f t="shared" si="92"/>
        <v/>
      </c>
      <c r="L1915" s="11" t="str">
        <f>IF(I1915&lt;&gt;"",IF(SUMIF(Planes!BA:BA,'Control de pagos'!A1915,Planes!BC:BC)=0,"",SUMIF(Planes!BA:BA,'Control de pagos'!A1915,Planes!BC:BC)),"")</f>
        <v/>
      </c>
      <c r="N1915" s="63">
        <f t="shared" si="93"/>
        <v>0</v>
      </c>
    </row>
    <row r="1916" spans="1:14">
      <c r="A1916" s="11" t="str">
        <f t="shared" si="94"/>
        <v xml:space="preserve"> </v>
      </c>
      <c r="J1916" s="32" t="str">
        <f t="shared" si="92"/>
        <v/>
      </c>
      <c r="L1916" s="11" t="str">
        <f>IF(I1916&lt;&gt;"",IF(SUMIF(Planes!BA:BA,'Control de pagos'!A1916,Planes!BC:BC)=0,"",SUMIF(Planes!BA:BA,'Control de pagos'!A1916,Planes!BC:BC)),"")</f>
        <v/>
      </c>
      <c r="N1916" s="63">
        <f t="shared" si="93"/>
        <v>0</v>
      </c>
    </row>
    <row r="1917" spans="1:14">
      <c r="A1917" s="11" t="str">
        <f t="shared" si="94"/>
        <v xml:space="preserve"> </v>
      </c>
      <c r="J1917" s="32" t="str">
        <f t="shared" si="92"/>
        <v/>
      </c>
      <c r="L1917" s="11" t="str">
        <f>IF(I1917&lt;&gt;"",IF(SUMIF(Planes!BA:BA,'Control de pagos'!A1917,Planes!BC:BC)=0,"",SUMIF(Planes!BA:BA,'Control de pagos'!A1917,Planes!BC:BC)),"")</f>
        <v/>
      </c>
      <c r="N1917" s="63">
        <f t="shared" si="93"/>
        <v>0</v>
      </c>
    </row>
    <row r="1918" spans="1:14">
      <c r="A1918" s="11" t="str">
        <f t="shared" si="94"/>
        <v xml:space="preserve"> </v>
      </c>
      <c r="J1918" s="32" t="str">
        <f t="shared" si="92"/>
        <v/>
      </c>
      <c r="L1918" s="11" t="str">
        <f>IF(I1918&lt;&gt;"",IF(SUMIF(Planes!BA:BA,'Control de pagos'!A1918,Planes!BC:BC)=0,"",SUMIF(Planes!BA:BA,'Control de pagos'!A1918,Planes!BC:BC)),"")</f>
        <v/>
      </c>
      <c r="N1918" s="63">
        <f t="shared" si="93"/>
        <v>0</v>
      </c>
    </row>
    <row r="1919" spans="1:14">
      <c r="A1919" s="11" t="str">
        <f t="shared" si="94"/>
        <v xml:space="preserve"> </v>
      </c>
      <c r="J1919" s="32" t="str">
        <f t="shared" si="92"/>
        <v/>
      </c>
      <c r="L1919" s="11" t="str">
        <f>IF(I1919&lt;&gt;"",IF(SUMIF(Planes!BA:BA,'Control de pagos'!A1919,Planes!BC:BC)=0,"",SUMIF(Planes!BA:BA,'Control de pagos'!A1919,Planes!BC:BC)),"")</f>
        <v/>
      </c>
      <c r="N1919" s="63">
        <f t="shared" si="93"/>
        <v>0</v>
      </c>
    </row>
    <row r="1920" spans="1:14">
      <c r="A1920" s="11" t="str">
        <f t="shared" si="94"/>
        <v xml:space="preserve"> </v>
      </c>
      <c r="J1920" s="32" t="str">
        <f t="shared" si="92"/>
        <v/>
      </c>
      <c r="L1920" s="11" t="str">
        <f>IF(I1920&lt;&gt;"",IF(SUMIF(Planes!BA:BA,'Control de pagos'!A1920,Planes!BC:BC)=0,"",SUMIF(Planes!BA:BA,'Control de pagos'!A1920,Planes!BC:BC)),"")</f>
        <v/>
      </c>
      <c r="N1920" s="63">
        <f t="shared" si="93"/>
        <v>0</v>
      </c>
    </row>
    <row r="1921" spans="1:14">
      <c r="A1921" s="11" t="str">
        <f t="shared" si="94"/>
        <v xml:space="preserve"> </v>
      </c>
      <c r="J1921" s="32" t="str">
        <f t="shared" si="92"/>
        <v/>
      </c>
      <c r="L1921" s="11" t="str">
        <f>IF(I1921&lt;&gt;"",IF(SUMIF(Planes!BA:BA,'Control de pagos'!A1921,Planes!BC:BC)=0,"",SUMIF(Planes!BA:BA,'Control de pagos'!A1921,Planes!BC:BC)),"")</f>
        <v/>
      </c>
      <c r="N1921" s="63">
        <f t="shared" si="93"/>
        <v>0</v>
      </c>
    </row>
    <row r="1922" spans="1:14">
      <c r="A1922" s="11" t="str">
        <f t="shared" si="94"/>
        <v xml:space="preserve"> </v>
      </c>
      <c r="J1922" s="32" t="str">
        <f t="shared" si="92"/>
        <v/>
      </c>
      <c r="L1922" s="11" t="str">
        <f>IF(I1922&lt;&gt;"",IF(SUMIF(Planes!BA:BA,'Control de pagos'!A1922,Planes!BC:BC)=0,"",SUMIF(Planes!BA:BA,'Control de pagos'!A1922,Planes!BC:BC)),"")</f>
        <v/>
      </c>
      <c r="N1922" s="63">
        <f t="shared" si="93"/>
        <v>0</v>
      </c>
    </row>
    <row r="1923" spans="1:14">
      <c r="A1923" s="11" t="str">
        <f t="shared" si="94"/>
        <v xml:space="preserve"> </v>
      </c>
      <c r="J1923" s="32" t="str">
        <f t="shared" si="92"/>
        <v/>
      </c>
      <c r="L1923" s="11" t="str">
        <f>IF(I1923&lt;&gt;"",IF(SUMIF(Planes!BA:BA,'Control de pagos'!A1923,Planes!BC:BC)=0,"",SUMIF(Planes!BA:BA,'Control de pagos'!A1923,Planes!BC:BC)),"")</f>
        <v/>
      </c>
      <c r="N1923" s="63">
        <f t="shared" si="93"/>
        <v>0</v>
      </c>
    </row>
    <row r="1924" spans="1:14">
      <c r="A1924" s="11" t="str">
        <f t="shared" si="94"/>
        <v xml:space="preserve"> </v>
      </c>
      <c r="J1924" s="32" t="str">
        <f t="shared" si="92"/>
        <v/>
      </c>
      <c r="L1924" s="11" t="str">
        <f>IF(I1924&lt;&gt;"",IF(SUMIF(Planes!BA:BA,'Control de pagos'!A1924,Planes!BC:BC)=0,"",SUMIF(Planes!BA:BA,'Control de pagos'!A1924,Planes!BC:BC)),"")</f>
        <v/>
      </c>
      <c r="N1924" s="63">
        <f t="shared" si="93"/>
        <v>0</v>
      </c>
    </row>
    <row r="1925" spans="1:14">
      <c r="A1925" s="11" t="str">
        <f t="shared" si="94"/>
        <v xml:space="preserve"> </v>
      </c>
      <c r="J1925" s="32" t="str">
        <f t="shared" si="92"/>
        <v/>
      </c>
      <c r="L1925" s="11" t="str">
        <f>IF(I1925&lt;&gt;"",IF(SUMIF(Planes!BA:BA,'Control de pagos'!A1925,Planes!BC:BC)=0,"",SUMIF(Planes!BA:BA,'Control de pagos'!A1925,Planes!BC:BC)),"")</f>
        <v/>
      </c>
      <c r="N1925" s="63">
        <f t="shared" si="93"/>
        <v>0</v>
      </c>
    </row>
    <row r="1926" spans="1:14">
      <c r="A1926" s="11" t="str">
        <f t="shared" si="94"/>
        <v xml:space="preserve"> </v>
      </c>
      <c r="J1926" s="32" t="str">
        <f t="shared" si="92"/>
        <v/>
      </c>
      <c r="L1926" s="11" t="str">
        <f>IF(I1926&lt;&gt;"",IF(SUMIF(Planes!BA:BA,'Control de pagos'!A1926,Planes!BC:BC)=0,"",SUMIF(Planes!BA:BA,'Control de pagos'!A1926,Planes!BC:BC)),"")</f>
        <v/>
      </c>
      <c r="N1926" s="63">
        <f t="shared" si="93"/>
        <v>0</v>
      </c>
    </row>
    <row r="1927" spans="1:14">
      <c r="A1927" s="11" t="str">
        <f t="shared" si="94"/>
        <v xml:space="preserve"> </v>
      </c>
      <c r="J1927" s="32" t="str">
        <f t="shared" si="92"/>
        <v/>
      </c>
      <c r="L1927" s="11" t="str">
        <f>IF(I1927&lt;&gt;"",IF(SUMIF(Planes!BA:BA,'Control de pagos'!A1927,Planes!BC:BC)=0,"",SUMIF(Planes!BA:BA,'Control de pagos'!A1927,Planes!BC:BC)),"")</f>
        <v/>
      </c>
      <c r="N1927" s="63">
        <f t="shared" si="93"/>
        <v>0</v>
      </c>
    </row>
    <row r="1928" spans="1:14">
      <c r="A1928" s="11" t="str">
        <f t="shared" si="94"/>
        <v xml:space="preserve"> </v>
      </c>
      <c r="J1928" s="32" t="str">
        <f t="shared" si="92"/>
        <v/>
      </c>
      <c r="L1928" s="11" t="str">
        <f>IF(I1928&lt;&gt;"",IF(SUMIF(Planes!BA:BA,'Control de pagos'!A1928,Planes!BC:BC)=0,"",SUMIF(Planes!BA:BA,'Control de pagos'!A1928,Planes!BC:BC)),"")</f>
        <v/>
      </c>
      <c r="N1928" s="63">
        <f t="shared" si="93"/>
        <v>0</v>
      </c>
    </row>
    <row r="1929" spans="1:14">
      <c r="A1929" s="11" t="str">
        <f t="shared" si="94"/>
        <v xml:space="preserve"> </v>
      </c>
      <c r="J1929" s="32" t="str">
        <f t="shared" si="92"/>
        <v/>
      </c>
      <c r="L1929" s="11" t="str">
        <f>IF(I1929&lt;&gt;"",IF(SUMIF(Planes!BA:BA,'Control de pagos'!A1929,Planes!BC:BC)=0,"",SUMIF(Planes!BA:BA,'Control de pagos'!A1929,Planes!BC:BC)),"")</f>
        <v/>
      </c>
      <c r="N1929" s="63">
        <f t="shared" si="93"/>
        <v>0</v>
      </c>
    </row>
    <row r="1930" spans="1:14">
      <c r="A1930" s="11" t="str">
        <f t="shared" si="94"/>
        <v xml:space="preserve"> </v>
      </c>
      <c r="J1930" s="32" t="str">
        <f t="shared" si="92"/>
        <v/>
      </c>
      <c r="L1930" s="11" t="str">
        <f>IF(I1930&lt;&gt;"",IF(SUMIF(Planes!BA:BA,'Control de pagos'!A1930,Planes!BC:BC)=0,"",SUMIF(Planes!BA:BA,'Control de pagos'!A1930,Planes!BC:BC)),"")</f>
        <v/>
      </c>
      <c r="N1930" s="63">
        <f t="shared" si="93"/>
        <v>0</v>
      </c>
    </row>
    <row r="1931" spans="1:14">
      <c r="A1931" s="11" t="str">
        <f t="shared" si="94"/>
        <v xml:space="preserve"> </v>
      </c>
      <c r="J1931" s="32" t="str">
        <f t="shared" si="92"/>
        <v/>
      </c>
      <c r="L1931" s="11" t="str">
        <f>IF(I1931&lt;&gt;"",IF(SUMIF(Planes!BA:BA,'Control de pagos'!A1931,Planes!BC:BC)=0,"",SUMIF(Planes!BA:BA,'Control de pagos'!A1931,Planes!BC:BC)),"")</f>
        <v/>
      </c>
      <c r="N1931" s="63">
        <f t="shared" si="93"/>
        <v>0</v>
      </c>
    </row>
    <row r="1932" spans="1:14">
      <c r="A1932" s="11" t="str">
        <f t="shared" si="94"/>
        <v xml:space="preserve"> </v>
      </c>
      <c r="J1932" s="32" t="str">
        <f t="shared" si="92"/>
        <v/>
      </c>
      <c r="L1932" s="11" t="str">
        <f>IF(I1932&lt;&gt;"",IF(SUMIF(Planes!BA:BA,'Control de pagos'!A1932,Planes!BC:BC)=0,"",SUMIF(Planes!BA:BA,'Control de pagos'!A1932,Planes!BC:BC)),"")</f>
        <v/>
      </c>
      <c r="N1932" s="63">
        <f t="shared" si="93"/>
        <v>0</v>
      </c>
    </row>
    <row r="1933" spans="1:14">
      <c r="A1933" s="11" t="str">
        <f t="shared" si="94"/>
        <v xml:space="preserve"> </v>
      </c>
      <c r="J1933" s="32" t="str">
        <f t="shared" si="92"/>
        <v/>
      </c>
      <c r="L1933" s="11" t="str">
        <f>IF(I1933&lt;&gt;"",IF(SUMIF(Planes!BA:BA,'Control de pagos'!A1933,Planes!BC:BC)=0,"",SUMIF(Planes!BA:BA,'Control de pagos'!A1933,Planes!BC:BC)),"")</f>
        <v/>
      </c>
      <c r="N1933" s="63">
        <f t="shared" si="93"/>
        <v>0</v>
      </c>
    </row>
    <row r="1934" spans="1:14">
      <c r="A1934" s="11" t="str">
        <f t="shared" si="94"/>
        <v xml:space="preserve"> </v>
      </c>
      <c r="J1934" s="32" t="str">
        <f t="shared" si="92"/>
        <v/>
      </c>
      <c r="L1934" s="11" t="str">
        <f>IF(I1934&lt;&gt;"",IF(SUMIF(Planes!BA:BA,'Control de pagos'!A1934,Planes!BC:BC)=0,"",SUMIF(Planes!BA:BA,'Control de pagos'!A1934,Planes!BC:BC)),"")</f>
        <v/>
      </c>
      <c r="N1934" s="63">
        <f t="shared" si="93"/>
        <v>0</v>
      </c>
    </row>
    <row r="1935" spans="1:14">
      <c r="A1935" s="11" t="str">
        <f t="shared" si="94"/>
        <v xml:space="preserve"> </v>
      </c>
      <c r="J1935" s="32" t="str">
        <f t="shared" si="92"/>
        <v/>
      </c>
      <c r="L1935" s="11" t="str">
        <f>IF(I1935&lt;&gt;"",IF(SUMIF(Planes!BA:BA,'Control de pagos'!A1935,Planes!BC:BC)=0,"",SUMIF(Planes!BA:BA,'Control de pagos'!A1935,Planes!BC:BC)),"")</f>
        <v/>
      </c>
      <c r="N1935" s="63">
        <f t="shared" si="93"/>
        <v>0</v>
      </c>
    </row>
    <row r="1936" spans="1:14">
      <c r="A1936" s="11" t="str">
        <f t="shared" si="94"/>
        <v xml:space="preserve"> </v>
      </c>
      <c r="J1936" s="32" t="str">
        <f t="shared" si="92"/>
        <v/>
      </c>
      <c r="L1936" s="11" t="str">
        <f>IF(I1936&lt;&gt;"",IF(SUMIF(Planes!BA:BA,'Control de pagos'!A1936,Planes!BC:BC)=0,"",SUMIF(Planes!BA:BA,'Control de pagos'!A1936,Planes!BC:BC)),"")</f>
        <v/>
      </c>
      <c r="N1936" s="63">
        <f t="shared" si="93"/>
        <v>0</v>
      </c>
    </row>
    <row r="1937" spans="1:14">
      <c r="A1937" s="11" t="str">
        <f t="shared" si="94"/>
        <v xml:space="preserve"> </v>
      </c>
      <c r="J1937" s="32" t="str">
        <f t="shared" si="92"/>
        <v/>
      </c>
      <c r="L1937" s="11" t="str">
        <f>IF(I1937&lt;&gt;"",IF(SUMIF(Planes!BA:BA,'Control de pagos'!A1937,Planes!BC:BC)=0,"",SUMIF(Planes!BA:BA,'Control de pagos'!A1937,Planes!BC:BC)),"")</f>
        <v/>
      </c>
      <c r="N1937" s="63">
        <f t="shared" si="93"/>
        <v>0</v>
      </c>
    </row>
    <row r="1938" spans="1:14">
      <c r="A1938" s="11" t="str">
        <f t="shared" si="94"/>
        <v xml:space="preserve"> </v>
      </c>
      <c r="J1938" s="32" t="str">
        <f t="shared" si="92"/>
        <v/>
      </c>
      <c r="L1938" s="11" t="str">
        <f>IF(I1938&lt;&gt;"",IF(SUMIF(Planes!BA:BA,'Control de pagos'!A1938,Planes!BC:BC)=0,"",SUMIF(Planes!BA:BA,'Control de pagos'!A1938,Planes!BC:BC)),"")</f>
        <v/>
      </c>
      <c r="N1938" s="63">
        <f t="shared" si="93"/>
        <v>0</v>
      </c>
    </row>
    <row r="1939" spans="1:14">
      <c r="A1939" s="11" t="str">
        <f t="shared" si="94"/>
        <v xml:space="preserve"> </v>
      </c>
      <c r="J1939" s="32" t="str">
        <f t="shared" si="92"/>
        <v/>
      </c>
      <c r="L1939" s="11" t="str">
        <f>IF(I1939&lt;&gt;"",IF(SUMIF(Planes!BA:BA,'Control de pagos'!A1939,Planes!BC:BC)=0,"",SUMIF(Planes!BA:BA,'Control de pagos'!A1939,Planes!BC:BC)),"")</f>
        <v/>
      </c>
      <c r="N1939" s="63">
        <f t="shared" si="93"/>
        <v>0</v>
      </c>
    </row>
    <row r="1940" spans="1:14">
      <c r="A1940" s="11" t="str">
        <f t="shared" si="94"/>
        <v xml:space="preserve"> </v>
      </c>
      <c r="J1940" s="32" t="str">
        <f t="shared" si="92"/>
        <v/>
      </c>
      <c r="L1940" s="11" t="str">
        <f>IF(I1940&lt;&gt;"",IF(SUMIF(Planes!BA:BA,'Control de pagos'!A1940,Planes!BC:BC)=0,"",SUMIF(Planes!BA:BA,'Control de pagos'!A1940,Planes!BC:BC)),"")</f>
        <v/>
      </c>
      <c r="N1940" s="63">
        <f t="shared" si="93"/>
        <v>0</v>
      </c>
    </row>
    <row r="1941" spans="1:14">
      <c r="A1941" s="11" t="str">
        <f t="shared" si="94"/>
        <v xml:space="preserve"> </v>
      </c>
      <c r="J1941" s="32" t="str">
        <f t="shared" si="92"/>
        <v/>
      </c>
      <c r="L1941" s="11" t="str">
        <f>IF(I1941&lt;&gt;"",IF(SUMIF(Planes!BA:BA,'Control de pagos'!A1941,Planes!BC:BC)=0,"",SUMIF(Planes!BA:BA,'Control de pagos'!A1941,Planes!BC:BC)),"")</f>
        <v/>
      </c>
      <c r="N1941" s="63">
        <f t="shared" si="93"/>
        <v>0</v>
      </c>
    </row>
    <row r="1942" spans="1:14">
      <c r="A1942" s="11" t="str">
        <f t="shared" si="94"/>
        <v xml:space="preserve"> </v>
      </c>
      <c r="J1942" s="32" t="str">
        <f t="shared" si="92"/>
        <v/>
      </c>
      <c r="L1942" s="11" t="str">
        <f>IF(I1942&lt;&gt;"",IF(SUMIF(Planes!BA:BA,'Control de pagos'!A1942,Planes!BC:BC)=0,"",SUMIF(Planes!BA:BA,'Control de pagos'!A1942,Planes!BC:BC)),"")</f>
        <v/>
      </c>
      <c r="N1942" s="63">
        <f t="shared" si="93"/>
        <v>0</v>
      </c>
    </row>
    <row r="1943" spans="1:14">
      <c r="A1943" s="11" t="str">
        <f t="shared" si="94"/>
        <v xml:space="preserve"> </v>
      </c>
      <c r="J1943" s="32" t="str">
        <f t="shared" si="92"/>
        <v/>
      </c>
      <c r="L1943" s="11" t="str">
        <f>IF(I1943&lt;&gt;"",IF(SUMIF(Planes!BA:BA,'Control de pagos'!A1943,Planes!BC:BC)=0,"",SUMIF(Planes!BA:BA,'Control de pagos'!A1943,Planes!BC:BC)),"")</f>
        <v/>
      </c>
      <c r="N1943" s="63">
        <f t="shared" si="93"/>
        <v>0</v>
      </c>
    </row>
    <row r="1944" spans="1:14">
      <c r="A1944" s="11" t="str">
        <f t="shared" si="94"/>
        <v xml:space="preserve"> </v>
      </c>
      <c r="J1944" s="32" t="str">
        <f t="shared" si="92"/>
        <v/>
      </c>
      <c r="L1944" s="11" t="str">
        <f>IF(I1944&lt;&gt;"",IF(SUMIF(Planes!BA:BA,'Control de pagos'!A1944,Planes!BC:BC)=0,"",SUMIF(Planes!BA:BA,'Control de pagos'!A1944,Planes!BC:BC)),"")</f>
        <v/>
      </c>
      <c r="N1944" s="63">
        <f t="shared" si="93"/>
        <v>0</v>
      </c>
    </row>
    <row r="1945" spans="1:14">
      <c r="A1945" s="11" t="str">
        <f t="shared" si="94"/>
        <v xml:space="preserve"> </v>
      </c>
      <c r="J1945" s="32" t="str">
        <f t="shared" si="92"/>
        <v/>
      </c>
      <c r="L1945" s="11" t="str">
        <f>IF(I1945&lt;&gt;"",IF(SUMIF(Planes!BA:BA,'Control de pagos'!A1945,Planes!BC:BC)=0,"",SUMIF(Planes!BA:BA,'Control de pagos'!A1945,Planes!BC:BC)),"")</f>
        <v/>
      </c>
      <c r="N1945" s="63">
        <f t="shared" si="93"/>
        <v>0</v>
      </c>
    </row>
    <row r="1946" spans="1:14">
      <c r="A1946" s="11" t="str">
        <f t="shared" si="94"/>
        <v xml:space="preserve"> </v>
      </c>
      <c r="J1946" s="32" t="str">
        <f t="shared" si="92"/>
        <v/>
      </c>
      <c r="L1946" s="11" t="str">
        <f>IF(I1946&lt;&gt;"",IF(SUMIF(Planes!BA:BA,'Control de pagos'!A1946,Planes!BC:BC)=0,"",SUMIF(Planes!BA:BA,'Control de pagos'!A1946,Planes!BC:BC)),"")</f>
        <v/>
      </c>
      <c r="N1946" s="63">
        <f t="shared" si="93"/>
        <v>0</v>
      </c>
    </row>
    <row r="1947" spans="1:14">
      <c r="A1947" s="11" t="str">
        <f t="shared" si="94"/>
        <v xml:space="preserve"> </v>
      </c>
      <c r="J1947" s="32" t="str">
        <f t="shared" si="92"/>
        <v/>
      </c>
      <c r="L1947" s="11" t="str">
        <f>IF(I1947&lt;&gt;"",IF(SUMIF(Planes!BA:BA,'Control de pagos'!A1947,Planes!BC:BC)=0,"",SUMIF(Planes!BA:BA,'Control de pagos'!A1947,Planes!BC:BC)),"")</f>
        <v/>
      </c>
      <c r="N1947" s="63">
        <f t="shared" si="93"/>
        <v>0</v>
      </c>
    </row>
    <row r="1948" spans="1:14">
      <c r="A1948" s="11" t="str">
        <f t="shared" si="94"/>
        <v xml:space="preserve"> </v>
      </c>
      <c r="J1948" s="32" t="str">
        <f t="shared" ref="J1948:J2011" si="95">IF(I1948&lt;&gt;"",I1948-DAY(I1948)+1,IF(A1947=A1948,IF(I1947&lt;&gt;"","-",""),IF(A1948=A1949,IF(I1949&lt;&gt;"","-",""),"")))</f>
        <v/>
      </c>
      <c r="L1948" s="11" t="str">
        <f>IF(I1948&lt;&gt;"",IF(SUMIF(Planes!BA:BA,'Control de pagos'!A1948,Planes!BC:BC)=0,"",SUMIF(Planes!BA:BA,'Control de pagos'!A1948,Planes!BC:BC)),"")</f>
        <v/>
      </c>
      <c r="N1948" s="63">
        <f t="shared" ref="N1948:N2011" si="96">IF(D1948=0,D1947,D1948)</f>
        <v>0</v>
      </c>
    </row>
    <row r="1949" spans="1:14">
      <c r="A1949" s="11" t="str">
        <f t="shared" si="94"/>
        <v xml:space="preserve"> </v>
      </c>
      <c r="J1949" s="32" t="str">
        <f t="shared" si="95"/>
        <v/>
      </c>
      <c r="L1949" s="11" t="str">
        <f>IF(I1949&lt;&gt;"",IF(SUMIF(Planes!BA:BA,'Control de pagos'!A1949,Planes!BC:BC)=0,"",SUMIF(Planes!BA:BA,'Control de pagos'!A1949,Planes!BC:BC)),"")</f>
        <v/>
      </c>
      <c r="N1949" s="63">
        <f t="shared" si="96"/>
        <v>0</v>
      </c>
    </row>
    <row r="1950" spans="1:14">
      <c r="A1950" s="11" t="str">
        <f t="shared" si="94"/>
        <v xml:space="preserve"> </v>
      </c>
      <c r="J1950" s="32" t="str">
        <f t="shared" si="95"/>
        <v/>
      </c>
      <c r="L1950" s="11" t="str">
        <f>IF(I1950&lt;&gt;"",IF(SUMIF(Planes!BA:BA,'Control de pagos'!A1950,Planes!BC:BC)=0,"",SUMIF(Planes!BA:BA,'Control de pagos'!A1950,Planes!BC:BC)),"")</f>
        <v/>
      </c>
      <c r="N1950" s="63">
        <f t="shared" si="96"/>
        <v>0</v>
      </c>
    </row>
    <row r="1951" spans="1:14">
      <c r="A1951" s="11" t="str">
        <f t="shared" si="94"/>
        <v xml:space="preserve"> </v>
      </c>
      <c r="J1951" s="32" t="str">
        <f t="shared" si="95"/>
        <v/>
      </c>
      <c r="L1951" s="11" t="str">
        <f>IF(I1951&lt;&gt;"",IF(SUMIF(Planes!BA:BA,'Control de pagos'!A1951,Planes!BC:BC)=0,"",SUMIF(Planes!BA:BA,'Control de pagos'!A1951,Planes!BC:BC)),"")</f>
        <v/>
      </c>
      <c r="N1951" s="63">
        <f t="shared" si="96"/>
        <v>0</v>
      </c>
    </row>
    <row r="1952" spans="1:14">
      <c r="A1952" s="11" t="str">
        <f t="shared" si="94"/>
        <v xml:space="preserve"> </v>
      </c>
      <c r="J1952" s="32" t="str">
        <f t="shared" si="95"/>
        <v/>
      </c>
      <c r="L1952" s="11" t="str">
        <f>IF(I1952&lt;&gt;"",IF(SUMIF(Planes!BA:BA,'Control de pagos'!A1952,Planes!BC:BC)=0,"",SUMIF(Planes!BA:BA,'Control de pagos'!A1952,Planes!BC:BC)),"")</f>
        <v/>
      </c>
      <c r="N1952" s="63">
        <f t="shared" si="96"/>
        <v>0</v>
      </c>
    </row>
    <row r="1953" spans="1:14">
      <c r="A1953" s="11" t="str">
        <f t="shared" si="94"/>
        <v xml:space="preserve"> </v>
      </c>
      <c r="J1953" s="32" t="str">
        <f t="shared" si="95"/>
        <v/>
      </c>
      <c r="L1953" s="11" t="str">
        <f>IF(I1953&lt;&gt;"",IF(SUMIF(Planes!BA:BA,'Control de pagos'!A1953,Planes!BC:BC)=0,"",SUMIF(Planes!BA:BA,'Control de pagos'!A1953,Planes!BC:BC)),"")</f>
        <v/>
      </c>
      <c r="N1953" s="63">
        <f t="shared" si="96"/>
        <v>0</v>
      </c>
    </row>
    <row r="1954" spans="1:14">
      <c r="A1954" s="11" t="str">
        <f t="shared" si="94"/>
        <v xml:space="preserve"> </v>
      </c>
      <c r="J1954" s="32" t="str">
        <f t="shared" si="95"/>
        <v/>
      </c>
      <c r="L1954" s="11" t="str">
        <f>IF(I1954&lt;&gt;"",IF(SUMIF(Planes!BA:BA,'Control de pagos'!A1954,Planes!BC:BC)=0,"",SUMIF(Planes!BA:BA,'Control de pagos'!A1954,Planes!BC:BC)),"")</f>
        <v/>
      </c>
      <c r="N1954" s="63">
        <f t="shared" si="96"/>
        <v>0</v>
      </c>
    </row>
    <row r="1955" spans="1:14">
      <c r="A1955" s="11" t="str">
        <f t="shared" si="94"/>
        <v xml:space="preserve"> </v>
      </c>
      <c r="J1955" s="32" t="str">
        <f t="shared" si="95"/>
        <v/>
      </c>
      <c r="L1955" s="11" t="str">
        <f>IF(I1955&lt;&gt;"",IF(SUMIF(Planes!BA:BA,'Control de pagos'!A1955,Planes!BC:BC)=0,"",SUMIF(Planes!BA:BA,'Control de pagos'!A1955,Planes!BC:BC)),"")</f>
        <v/>
      </c>
      <c r="N1955" s="63">
        <f t="shared" si="96"/>
        <v>0</v>
      </c>
    </row>
    <row r="1956" spans="1:14">
      <c r="A1956" s="11" t="str">
        <f t="shared" si="94"/>
        <v xml:space="preserve"> </v>
      </c>
      <c r="J1956" s="32" t="str">
        <f t="shared" si="95"/>
        <v/>
      </c>
      <c r="L1956" s="11" t="str">
        <f>IF(I1956&lt;&gt;"",IF(SUMIF(Planes!BA:BA,'Control de pagos'!A1956,Planes!BC:BC)=0,"",SUMIF(Planes!BA:BA,'Control de pagos'!A1956,Planes!BC:BC)),"")</f>
        <v/>
      </c>
      <c r="N1956" s="63">
        <f t="shared" si="96"/>
        <v>0</v>
      </c>
    </row>
    <row r="1957" spans="1:14">
      <c r="A1957" s="11" t="str">
        <f t="shared" si="94"/>
        <v xml:space="preserve"> </v>
      </c>
      <c r="J1957" s="32" t="str">
        <f t="shared" si="95"/>
        <v/>
      </c>
      <c r="L1957" s="11" t="str">
        <f>IF(I1957&lt;&gt;"",IF(SUMIF(Planes!BA:BA,'Control de pagos'!A1957,Planes!BC:BC)=0,"",SUMIF(Planes!BA:BA,'Control de pagos'!A1957,Planes!BC:BC)),"")</f>
        <v/>
      </c>
      <c r="N1957" s="63">
        <f t="shared" si="96"/>
        <v>0</v>
      </c>
    </row>
    <row r="1958" spans="1:14">
      <c r="A1958" s="11" t="str">
        <f t="shared" si="94"/>
        <v xml:space="preserve"> </v>
      </c>
      <c r="J1958" s="32" t="str">
        <f t="shared" si="95"/>
        <v/>
      </c>
      <c r="L1958" s="11" t="str">
        <f>IF(I1958&lt;&gt;"",IF(SUMIF(Planes!BA:BA,'Control de pagos'!A1958,Planes!BC:BC)=0,"",SUMIF(Planes!BA:BA,'Control de pagos'!A1958,Planes!BC:BC)),"")</f>
        <v/>
      </c>
      <c r="N1958" s="63">
        <f t="shared" si="96"/>
        <v>0</v>
      </c>
    </row>
    <row r="1959" spans="1:14">
      <c r="A1959" s="11" t="str">
        <f t="shared" si="94"/>
        <v xml:space="preserve"> </v>
      </c>
      <c r="J1959" s="32" t="str">
        <f t="shared" si="95"/>
        <v/>
      </c>
      <c r="L1959" s="11" t="str">
        <f>IF(I1959&lt;&gt;"",IF(SUMIF(Planes!BA:BA,'Control de pagos'!A1959,Planes!BC:BC)=0,"",SUMIF(Planes!BA:BA,'Control de pagos'!A1959,Planes!BC:BC)),"")</f>
        <v/>
      </c>
      <c r="N1959" s="63">
        <f t="shared" si="96"/>
        <v>0</v>
      </c>
    </row>
    <row r="1960" spans="1:14">
      <c r="A1960" s="11" t="str">
        <f t="shared" si="94"/>
        <v xml:space="preserve"> </v>
      </c>
      <c r="J1960" s="32" t="str">
        <f t="shared" si="95"/>
        <v/>
      </c>
      <c r="L1960" s="11" t="str">
        <f>IF(I1960&lt;&gt;"",IF(SUMIF(Planes!BA:BA,'Control de pagos'!A1960,Planes!BC:BC)=0,"",SUMIF(Planes!BA:BA,'Control de pagos'!A1960,Planes!BC:BC)),"")</f>
        <v/>
      </c>
      <c r="N1960" s="63">
        <f t="shared" si="96"/>
        <v>0</v>
      </c>
    </row>
    <row r="1961" spans="1:14">
      <c r="A1961" s="11" t="str">
        <f t="shared" si="94"/>
        <v xml:space="preserve"> </v>
      </c>
      <c r="J1961" s="32" t="str">
        <f t="shared" si="95"/>
        <v/>
      </c>
      <c r="L1961" s="11" t="str">
        <f>IF(I1961&lt;&gt;"",IF(SUMIF(Planes!BA:BA,'Control de pagos'!A1961,Planes!BC:BC)=0,"",SUMIF(Planes!BA:BA,'Control de pagos'!A1961,Planes!BC:BC)),"")</f>
        <v/>
      </c>
      <c r="N1961" s="63">
        <f t="shared" si="96"/>
        <v>0</v>
      </c>
    </row>
    <row r="1962" spans="1:14">
      <c r="A1962" s="11" t="str">
        <f t="shared" ref="A1962:A2025" si="97">B1962&amp;" "&amp;IF(C1962="",C1961,C1962)</f>
        <v xml:space="preserve"> </v>
      </c>
      <c r="J1962" s="32" t="str">
        <f t="shared" si="95"/>
        <v/>
      </c>
      <c r="L1962" s="11" t="str">
        <f>IF(I1962&lt;&gt;"",IF(SUMIF(Planes!BA:BA,'Control de pagos'!A1962,Planes!BC:BC)=0,"",SUMIF(Planes!BA:BA,'Control de pagos'!A1962,Planes!BC:BC)),"")</f>
        <v/>
      </c>
      <c r="N1962" s="63">
        <f t="shared" si="96"/>
        <v>0</v>
      </c>
    </row>
    <row r="1963" spans="1:14">
      <c r="A1963" s="11" t="str">
        <f t="shared" si="97"/>
        <v xml:space="preserve"> </v>
      </c>
      <c r="J1963" s="32" t="str">
        <f t="shared" si="95"/>
        <v/>
      </c>
      <c r="L1963" s="11" t="str">
        <f>IF(I1963&lt;&gt;"",IF(SUMIF(Planes!BA:BA,'Control de pagos'!A1963,Planes!BC:BC)=0,"",SUMIF(Planes!BA:BA,'Control de pagos'!A1963,Planes!BC:BC)),"")</f>
        <v/>
      </c>
      <c r="N1963" s="63">
        <f t="shared" si="96"/>
        <v>0</v>
      </c>
    </row>
    <row r="1964" spans="1:14">
      <c r="A1964" s="11" t="str">
        <f t="shared" si="97"/>
        <v xml:space="preserve"> </v>
      </c>
      <c r="J1964" s="32" t="str">
        <f t="shared" si="95"/>
        <v/>
      </c>
      <c r="L1964" s="11" t="str">
        <f>IF(I1964&lt;&gt;"",IF(SUMIF(Planes!BA:BA,'Control de pagos'!A1964,Planes!BC:BC)=0,"",SUMIF(Planes!BA:BA,'Control de pagos'!A1964,Planes!BC:BC)),"")</f>
        <v/>
      </c>
      <c r="N1964" s="63">
        <f t="shared" si="96"/>
        <v>0</v>
      </c>
    </row>
    <row r="1965" spans="1:14">
      <c r="A1965" s="11" t="str">
        <f t="shared" si="97"/>
        <v xml:space="preserve"> </v>
      </c>
      <c r="J1965" s="32" t="str">
        <f t="shared" si="95"/>
        <v/>
      </c>
      <c r="L1965" s="11" t="str">
        <f>IF(I1965&lt;&gt;"",IF(SUMIF(Planes!BA:BA,'Control de pagos'!A1965,Planes!BC:BC)=0,"",SUMIF(Planes!BA:BA,'Control de pagos'!A1965,Planes!BC:BC)),"")</f>
        <v/>
      </c>
      <c r="N1965" s="63">
        <f t="shared" si="96"/>
        <v>0</v>
      </c>
    </row>
    <row r="1966" spans="1:14">
      <c r="A1966" s="11" t="str">
        <f t="shared" si="97"/>
        <v xml:space="preserve"> </v>
      </c>
      <c r="J1966" s="32" t="str">
        <f t="shared" si="95"/>
        <v/>
      </c>
      <c r="L1966" s="11" t="str">
        <f>IF(I1966&lt;&gt;"",IF(SUMIF(Planes!BA:BA,'Control de pagos'!A1966,Planes!BC:BC)=0,"",SUMIF(Planes!BA:BA,'Control de pagos'!A1966,Planes!BC:BC)),"")</f>
        <v/>
      </c>
      <c r="N1966" s="63">
        <f t="shared" si="96"/>
        <v>0</v>
      </c>
    </row>
    <row r="1967" spans="1:14">
      <c r="A1967" s="11" t="str">
        <f t="shared" si="97"/>
        <v xml:space="preserve"> </v>
      </c>
      <c r="J1967" s="32" t="str">
        <f t="shared" si="95"/>
        <v/>
      </c>
      <c r="L1967" s="11" t="str">
        <f>IF(I1967&lt;&gt;"",IF(SUMIF(Planes!BA:BA,'Control de pagos'!A1967,Planes!BC:BC)=0,"",SUMIF(Planes!BA:BA,'Control de pagos'!A1967,Planes!BC:BC)),"")</f>
        <v/>
      </c>
      <c r="N1967" s="63">
        <f t="shared" si="96"/>
        <v>0</v>
      </c>
    </row>
    <row r="1968" spans="1:14">
      <c r="A1968" s="11" t="str">
        <f t="shared" si="97"/>
        <v xml:space="preserve"> </v>
      </c>
      <c r="J1968" s="32" t="str">
        <f t="shared" si="95"/>
        <v/>
      </c>
      <c r="L1968" s="11" t="str">
        <f>IF(I1968&lt;&gt;"",IF(SUMIF(Planes!BA:BA,'Control de pagos'!A1968,Planes!BC:BC)=0,"",SUMIF(Planes!BA:BA,'Control de pagos'!A1968,Planes!BC:BC)),"")</f>
        <v/>
      </c>
      <c r="N1968" s="63">
        <f t="shared" si="96"/>
        <v>0</v>
      </c>
    </row>
    <row r="1969" spans="1:14">
      <c r="A1969" s="11" t="str">
        <f t="shared" si="97"/>
        <v xml:space="preserve"> </v>
      </c>
      <c r="J1969" s="32" t="str">
        <f t="shared" si="95"/>
        <v/>
      </c>
      <c r="L1969" s="11" t="str">
        <f>IF(I1969&lt;&gt;"",IF(SUMIF(Planes!BA:BA,'Control de pagos'!A1969,Planes!BC:BC)=0,"",SUMIF(Planes!BA:BA,'Control de pagos'!A1969,Planes!BC:BC)),"")</f>
        <v/>
      </c>
      <c r="N1969" s="63">
        <f t="shared" si="96"/>
        <v>0</v>
      </c>
    </row>
    <row r="1970" spans="1:14">
      <c r="A1970" s="11" t="str">
        <f t="shared" si="97"/>
        <v xml:space="preserve"> </v>
      </c>
      <c r="J1970" s="32" t="str">
        <f t="shared" si="95"/>
        <v/>
      </c>
      <c r="L1970" s="11" t="str">
        <f>IF(I1970&lt;&gt;"",IF(SUMIF(Planes!BA:BA,'Control de pagos'!A1970,Planes!BC:BC)=0,"",SUMIF(Planes!BA:BA,'Control de pagos'!A1970,Planes!BC:BC)),"")</f>
        <v/>
      </c>
      <c r="N1970" s="63">
        <f t="shared" si="96"/>
        <v>0</v>
      </c>
    </row>
    <row r="1971" spans="1:14">
      <c r="A1971" s="11" t="str">
        <f t="shared" si="97"/>
        <v xml:space="preserve"> </v>
      </c>
      <c r="J1971" s="32" t="str">
        <f t="shared" si="95"/>
        <v/>
      </c>
      <c r="L1971" s="11" t="str">
        <f>IF(I1971&lt;&gt;"",IF(SUMIF(Planes!BA:BA,'Control de pagos'!A1971,Planes!BC:BC)=0,"",SUMIF(Planes!BA:BA,'Control de pagos'!A1971,Planes!BC:BC)),"")</f>
        <v/>
      </c>
      <c r="N1971" s="63">
        <f t="shared" si="96"/>
        <v>0</v>
      </c>
    </row>
    <row r="1972" spans="1:14">
      <c r="A1972" s="11" t="str">
        <f t="shared" si="97"/>
        <v xml:space="preserve"> </v>
      </c>
      <c r="J1972" s="32" t="str">
        <f t="shared" si="95"/>
        <v/>
      </c>
      <c r="L1972" s="11" t="str">
        <f>IF(I1972&lt;&gt;"",IF(SUMIF(Planes!BA:BA,'Control de pagos'!A1972,Planes!BC:BC)=0,"",SUMIF(Planes!BA:BA,'Control de pagos'!A1972,Planes!BC:BC)),"")</f>
        <v/>
      </c>
      <c r="N1972" s="63">
        <f t="shared" si="96"/>
        <v>0</v>
      </c>
    </row>
    <row r="1973" spans="1:14">
      <c r="A1973" s="11" t="str">
        <f t="shared" si="97"/>
        <v xml:space="preserve"> </v>
      </c>
      <c r="J1973" s="32" t="str">
        <f t="shared" si="95"/>
        <v/>
      </c>
      <c r="L1973" s="11" t="str">
        <f>IF(I1973&lt;&gt;"",IF(SUMIF(Planes!BA:BA,'Control de pagos'!A1973,Planes!BC:BC)=0,"",SUMIF(Planes!BA:BA,'Control de pagos'!A1973,Planes!BC:BC)),"")</f>
        <v/>
      </c>
      <c r="N1973" s="63">
        <f t="shared" si="96"/>
        <v>0</v>
      </c>
    </row>
    <row r="1974" spans="1:14">
      <c r="A1974" s="11" t="str">
        <f t="shared" si="97"/>
        <v xml:space="preserve"> </v>
      </c>
      <c r="J1974" s="32" t="str">
        <f t="shared" si="95"/>
        <v/>
      </c>
      <c r="L1974" s="11" t="str">
        <f>IF(I1974&lt;&gt;"",IF(SUMIF(Planes!BA:BA,'Control de pagos'!A1974,Planes!BC:BC)=0,"",SUMIF(Planes!BA:BA,'Control de pagos'!A1974,Planes!BC:BC)),"")</f>
        <v/>
      </c>
      <c r="N1974" s="63">
        <f t="shared" si="96"/>
        <v>0</v>
      </c>
    </row>
    <row r="1975" spans="1:14">
      <c r="A1975" s="11" t="str">
        <f t="shared" si="97"/>
        <v xml:space="preserve"> </v>
      </c>
      <c r="J1975" s="32" t="str">
        <f t="shared" si="95"/>
        <v/>
      </c>
      <c r="L1975" s="11" t="str">
        <f>IF(I1975&lt;&gt;"",IF(SUMIF(Planes!BA:BA,'Control de pagos'!A1975,Planes!BC:BC)=0,"",SUMIF(Planes!BA:BA,'Control de pagos'!A1975,Planes!BC:BC)),"")</f>
        <v/>
      </c>
      <c r="N1975" s="63">
        <f t="shared" si="96"/>
        <v>0</v>
      </c>
    </row>
    <row r="1976" spans="1:14">
      <c r="A1976" s="11" t="str">
        <f t="shared" si="97"/>
        <v xml:space="preserve"> </v>
      </c>
      <c r="J1976" s="32" t="str">
        <f t="shared" si="95"/>
        <v/>
      </c>
      <c r="L1976" s="11" t="str">
        <f>IF(I1976&lt;&gt;"",IF(SUMIF(Planes!BA:BA,'Control de pagos'!A1976,Planes!BC:BC)=0,"",SUMIF(Planes!BA:BA,'Control de pagos'!A1976,Planes!BC:BC)),"")</f>
        <v/>
      </c>
      <c r="N1976" s="63">
        <f t="shared" si="96"/>
        <v>0</v>
      </c>
    </row>
    <row r="1977" spans="1:14">
      <c r="A1977" s="11" t="str">
        <f t="shared" si="97"/>
        <v xml:space="preserve"> </v>
      </c>
      <c r="J1977" s="32" t="str">
        <f t="shared" si="95"/>
        <v/>
      </c>
      <c r="L1977" s="11" t="str">
        <f>IF(I1977&lt;&gt;"",IF(SUMIF(Planes!BA:BA,'Control de pagos'!A1977,Planes!BC:BC)=0,"",SUMIF(Planes!BA:BA,'Control de pagos'!A1977,Planes!BC:BC)),"")</f>
        <v/>
      </c>
      <c r="N1977" s="63">
        <f t="shared" si="96"/>
        <v>0</v>
      </c>
    </row>
    <row r="1978" spans="1:14">
      <c r="A1978" s="11" t="str">
        <f t="shared" si="97"/>
        <v xml:space="preserve"> </v>
      </c>
      <c r="J1978" s="32" t="str">
        <f t="shared" si="95"/>
        <v/>
      </c>
      <c r="L1978" s="11" t="str">
        <f>IF(I1978&lt;&gt;"",IF(SUMIF(Planes!BA:BA,'Control de pagos'!A1978,Planes!BC:BC)=0,"",SUMIF(Planes!BA:BA,'Control de pagos'!A1978,Planes!BC:BC)),"")</f>
        <v/>
      </c>
      <c r="N1978" s="63">
        <f t="shared" si="96"/>
        <v>0</v>
      </c>
    </row>
    <row r="1979" spans="1:14">
      <c r="A1979" s="11" t="str">
        <f t="shared" si="97"/>
        <v xml:space="preserve"> </v>
      </c>
      <c r="J1979" s="32" t="str">
        <f t="shared" si="95"/>
        <v/>
      </c>
      <c r="L1979" s="11" t="str">
        <f>IF(I1979&lt;&gt;"",IF(SUMIF(Planes!BA:BA,'Control de pagos'!A1979,Planes!BC:BC)=0,"",SUMIF(Planes!BA:BA,'Control de pagos'!A1979,Planes!BC:BC)),"")</f>
        <v/>
      </c>
      <c r="N1979" s="63">
        <f t="shared" si="96"/>
        <v>0</v>
      </c>
    </row>
    <row r="1980" spans="1:14">
      <c r="A1980" s="11" t="str">
        <f t="shared" si="97"/>
        <v xml:space="preserve"> </v>
      </c>
      <c r="J1980" s="32" t="str">
        <f t="shared" si="95"/>
        <v/>
      </c>
      <c r="L1980" s="11" t="str">
        <f>IF(I1980&lt;&gt;"",IF(SUMIF(Planes!BA:BA,'Control de pagos'!A1980,Planes!BC:BC)=0,"",SUMIF(Planes!BA:BA,'Control de pagos'!A1980,Planes!BC:BC)),"")</f>
        <v/>
      </c>
      <c r="N1980" s="63">
        <f t="shared" si="96"/>
        <v>0</v>
      </c>
    </row>
    <row r="1981" spans="1:14">
      <c r="A1981" s="11" t="str">
        <f t="shared" si="97"/>
        <v xml:space="preserve"> </v>
      </c>
      <c r="J1981" s="32" t="str">
        <f t="shared" si="95"/>
        <v/>
      </c>
      <c r="L1981" s="11" t="str">
        <f>IF(I1981&lt;&gt;"",IF(SUMIF(Planes!BA:BA,'Control de pagos'!A1981,Planes!BC:BC)=0,"",SUMIF(Planes!BA:BA,'Control de pagos'!A1981,Planes!BC:BC)),"")</f>
        <v/>
      </c>
      <c r="N1981" s="63">
        <f t="shared" si="96"/>
        <v>0</v>
      </c>
    </row>
    <row r="1982" spans="1:14">
      <c r="A1982" s="11" t="str">
        <f t="shared" si="97"/>
        <v xml:space="preserve"> </v>
      </c>
      <c r="J1982" s="32" t="str">
        <f t="shared" si="95"/>
        <v/>
      </c>
      <c r="L1982" s="11" t="str">
        <f>IF(I1982&lt;&gt;"",IF(SUMIF(Planes!BA:BA,'Control de pagos'!A1982,Planes!BC:BC)=0,"",SUMIF(Planes!BA:BA,'Control de pagos'!A1982,Planes!BC:BC)),"")</f>
        <v/>
      </c>
      <c r="N1982" s="63">
        <f t="shared" si="96"/>
        <v>0</v>
      </c>
    </row>
    <row r="1983" spans="1:14">
      <c r="A1983" s="11" t="str">
        <f t="shared" si="97"/>
        <v xml:space="preserve"> </v>
      </c>
      <c r="J1983" s="32" t="str">
        <f t="shared" si="95"/>
        <v/>
      </c>
      <c r="L1983" s="11" t="str">
        <f>IF(I1983&lt;&gt;"",IF(SUMIF(Planes!BA:BA,'Control de pagos'!A1983,Planes!BC:BC)=0,"",SUMIF(Planes!BA:BA,'Control de pagos'!A1983,Planes!BC:BC)),"")</f>
        <v/>
      </c>
      <c r="N1983" s="63">
        <f t="shared" si="96"/>
        <v>0</v>
      </c>
    </row>
    <row r="1984" spans="1:14">
      <c r="A1984" s="11" t="str">
        <f t="shared" si="97"/>
        <v xml:space="preserve"> </v>
      </c>
      <c r="J1984" s="32" t="str">
        <f t="shared" si="95"/>
        <v/>
      </c>
      <c r="L1984" s="11" t="str">
        <f>IF(I1984&lt;&gt;"",IF(SUMIF(Planes!BA:BA,'Control de pagos'!A1984,Planes!BC:BC)=0,"",SUMIF(Planes!BA:BA,'Control de pagos'!A1984,Planes!BC:BC)),"")</f>
        <v/>
      </c>
      <c r="N1984" s="63">
        <f t="shared" si="96"/>
        <v>0</v>
      </c>
    </row>
    <row r="1985" spans="1:14">
      <c r="A1985" s="11" t="str">
        <f t="shared" si="97"/>
        <v xml:space="preserve"> </v>
      </c>
      <c r="J1985" s="32" t="str">
        <f t="shared" si="95"/>
        <v/>
      </c>
      <c r="L1985" s="11" t="str">
        <f>IF(I1985&lt;&gt;"",IF(SUMIF(Planes!BA:BA,'Control de pagos'!A1985,Planes!BC:BC)=0,"",SUMIF(Planes!BA:BA,'Control de pagos'!A1985,Planes!BC:BC)),"")</f>
        <v/>
      </c>
      <c r="N1985" s="63">
        <f t="shared" si="96"/>
        <v>0</v>
      </c>
    </row>
    <row r="1986" spans="1:14">
      <c r="A1986" s="11" t="str">
        <f t="shared" si="97"/>
        <v xml:space="preserve"> </v>
      </c>
      <c r="J1986" s="32" t="str">
        <f t="shared" si="95"/>
        <v/>
      </c>
      <c r="L1986" s="11" t="str">
        <f>IF(I1986&lt;&gt;"",IF(SUMIF(Planes!BA:BA,'Control de pagos'!A1986,Planes!BC:BC)=0,"",SUMIF(Planes!BA:BA,'Control de pagos'!A1986,Planes!BC:BC)),"")</f>
        <v/>
      </c>
      <c r="N1986" s="63">
        <f t="shared" si="96"/>
        <v>0</v>
      </c>
    </row>
    <row r="1987" spans="1:14">
      <c r="A1987" s="11" t="str">
        <f t="shared" si="97"/>
        <v xml:space="preserve"> </v>
      </c>
      <c r="J1987" s="32" t="str">
        <f t="shared" si="95"/>
        <v/>
      </c>
      <c r="L1987" s="11" t="str">
        <f>IF(I1987&lt;&gt;"",IF(SUMIF(Planes!BA:BA,'Control de pagos'!A1987,Planes!BC:BC)=0,"",SUMIF(Planes!BA:BA,'Control de pagos'!A1987,Planes!BC:BC)),"")</f>
        <v/>
      </c>
      <c r="N1987" s="63">
        <f t="shared" si="96"/>
        <v>0</v>
      </c>
    </row>
    <row r="1988" spans="1:14">
      <c r="A1988" s="11" t="str">
        <f t="shared" si="97"/>
        <v xml:space="preserve"> </v>
      </c>
      <c r="J1988" s="32" t="str">
        <f t="shared" si="95"/>
        <v/>
      </c>
      <c r="L1988" s="11" t="str">
        <f>IF(I1988&lt;&gt;"",IF(SUMIF(Planes!BA:BA,'Control de pagos'!A1988,Planes!BC:BC)=0,"",SUMIF(Planes!BA:BA,'Control de pagos'!A1988,Planes!BC:BC)),"")</f>
        <v/>
      </c>
      <c r="N1988" s="63">
        <f t="shared" si="96"/>
        <v>0</v>
      </c>
    </row>
    <row r="1989" spans="1:14">
      <c r="A1989" s="11" t="str">
        <f t="shared" si="97"/>
        <v xml:space="preserve"> </v>
      </c>
      <c r="J1989" s="32" t="str">
        <f t="shared" si="95"/>
        <v/>
      </c>
      <c r="L1989" s="11" t="str">
        <f>IF(I1989&lt;&gt;"",IF(SUMIF(Planes!BA:BA,'Control de pagos'!A1989,Planes!BC:BC)=0,"",SUMIF(Planes!BA:BA,'Control de pagos'!A1989,Planes!BC:BC)),"")</f>
        <v/>
      </c>
      <c r="N1989" s="63">
        <f t="shared" si="96"/>
        <v>0</v>
      </c>
    </row>
    <row r="1990" spans="1:14">
      <c r="A1990" s="11" t="str">
        <f t="shared" si="97"/>
        <v xml:space="preserve"> </v>
      </c>
      <c r="J1990" s="32" t="str">
        <f t="shared" si="95"/>
        <v/>
      </c>
      <c r="L1990" s="11" t="str">
        <f>IF(I1990&lt;&gt;"",IF(SUMIF(Planes!BA:BA,'Control de pagos'!A1990,Planes!BC:BC)=0,"",SUMIF(Planes!BA:BA,'Control de pagos'!A1990,Planes!BC:BC)),"")</f>
        <v/>
      </c>
      <c r="N1990" s="63">
        <f t="shared" si="96"/>
        <v>0</v>
      </c>
    </row>
    <row r="1991" spans="1:14">
      <c r="A1991" s="11" t="str">
        <f t="shared" si="97"/>
        <v xml:space="preserve"> </v>
      </c>
      <c r="J1991" s="32" t="str">
        <f t="shared" si="95"/>
        <v/>
      </c>
      <c r="L1991" s="11" t="str">
        <f>IF(I1991&lt;&gt;"",IF(SUMIF(Planes!BA:BA,'Control de pagos'!A1991,Planes!BC:BC)=0,"",SUMIF(Planes!BA:BA,'Control de pagos'!A1991,Planes!BC:BC)),"")</f>
        <v/>
      </c>
      <c r="N1991" s="63">
        <f t="shared" si="96"/>
        <v>0</v>
      </c>
    </row>
    <row r="1992" spans="1:14">
      <c r="A1992" s="11" t="str">
        <f t="shared" si="97"/>
        <v xml:space="preserve"> </v>
      </c>
      <c r="J1992" s="32" t="str">
        <f t="shared" si="95"/>
        <v/>
      </c>
      <c r="L1992" s="11" t="str">
        <f>IF(I1992&lt;&gt;"",IF(SUMIF(Planes!BA:BA,'Control de pagos'!A1992,Planes!BC:BC)=0,"",SUMIF(Planes!BA:BA,'Control de pagos'!A1992,Planes!BC:BC)),"")</f>
        <v/>
      </c>
      <c r="N1992" s="63">
        <f t="shared" si="96"/>
        <v>0</v>
      </c>
    </row>
    <row r="1993" spans="1:14">
      <c r="A1993" s="11" t="str">
        <f t="shared" si="97"/>
        <v xml:space="preserve"> </v>
      </c>
      <c r="J1993" s="32" t="str">
        <f t="shared" si="95"/>
        <v/>
      </c>
      <c r="L1993" s="11" t="str">
        <f>IF(I1993&lt;&gt;"",IF(SUMIF(Planes!BA:BA,'Control de pagos'!A1993,Planes!BC:BC)=0,"",SUMIF(Planes!BA:BA,'Control de pagos'!A1993,Planes!BC:BC)),"")</f>
        <v/>
      </c>
      <c r="N1993" s="63">
        <f t="shared" si="96"/>
        <v>0</v>
      </c>
    </row>
    <row r="1994" spans="1:14">
      <c r="A1994" s="11" t="str">
        <f t="shared" si="97"/>
        <v xml:space="preserve"> </v>
      </c>
      <c r="J1994" s="32" t="str">
        <f t="shared" si="95"/>
        <v/>
      </c>
      <c r="L1994" s="11" t="str">
        <f>IF(I1994&lt;&gt;"",IF(SUMIF(Planes!BA:BA,'Control de pagos'!A1994,Planes!BC:BC)=0,"",SUMIF(Planes!BA:BA,'Control de pagos'!A1994,Planes!BC:BC)),"")</f>
        <v/>
      </c>
      <c r="N1994" s="63">
        <f t="shared" si="96"/>
        <v>0</v>
      </c>
    </row>
    <row r="1995" spans="1:14">
      <c r="A1995" s="11" t="str">
        <f t="shared" si="97"/>
        <v xml:space="preserve"> </v>
      </c>
      <c r="J1995" s="32" t="str">
        <f t="shared" si="95"/>
        <v/>
      </c>
      <c r="L1995" s="11" t="str">
        <f>IF(I1995&lt;&gt;"",IF(SUMIF(Planes!BA:BA,'Control de pagos'!A1995,Planes!BC:BC)=0,"",SUMIF(Planes!BA:BA,'Control de pagos'!A1995,Planes!BC:BC)),"")</f>
        <v/>
      </c>
      <c r="N1995" s="63">
        <f t="shared" si="96"/>
        <v>0</v>
      </c>
    </row>
    <row r="1996" spans="1:14">
      <c r="A1996" s="11" t="str">
        <f t="shared" si="97"/>
        <v xml:space="preserve"> </v>
      </c>
      <c r="J1996" s="32" t="str">
        <f t="shared" si="95"/>
        <v/>
      </c>
      <c r="L1996" s="11" t="str">
        <f>IF(I1996&lt;&gt;"",IF(SUMIF(Planes!BA:BA,'Control de pagos'!A1996,Planes!BC:BC)=0,"",SUMIF(Planes!BA:BA,'Control de pagos'!A1996,Planes!BC:BC)),"")</f>
        <v/>
      </c>
      <c r="N1996" s="63">
        <f t="shared" si="96"/>
        <v>0</v>
      </c>
    </row>
    <row r="1997" spans="1:14">
      <c r="A1997" s="11" t="str">
        <f t="shared" si="97"/>
        <v xml:space="preserve"> </v>
      </c>
      <c r="J1997" s="32" t="str">
        <f t="shared" si="95"/>
        <v/>
      </c>
      <c r="L1997" s="11" t="str">
        <f>IF(I1997&lt;&gt;"",IF(SUMIF(Planes!BA:BA,'Control de pagos'!A1997,Planes!BC:BC)=0,"",SUMIF(Planes!BA:BA,'Control de pagos'!A1997,Planes!BC:BC)),"")</f>
        <v/>
      </c>
      <c r="N1997" s="63">
        <f t="shared" si="96"/>
        <v>0</v>
      </c>
    </row>
    <row r="1998" spans="1:14">
      <c r="A1998" s="11" t="str">
        <f t="shared" si="97"/>
        <v xml:space="preserve"> </v>
      </c>
      <c r="J1998" s="32" t="str">
        <f t="shared" si="95"/>
        <v/>
      </c>
      <c r="L1998" s="11" t="str">
        <f>IF(I1998&lt;&gt;"",IF(SUMIF(Planes!BA:BA,'Control de pagos'!A1998,Planes!BC:BC)=0,"",SUMIF(Planes!BA:BA,'Control de pagos'!A1998,Planes!BC:BC)),"")</f>
        <v/>
      </c>
      <c r="N1998" s="63">
        <f t="shared" si="96"/>
        <v>0</v>
      </c>
    </row>
    <row r="1999" spans="1:14">
      <c r="A1999" s="11" t="str">
        <f t="shared" si="97"/>
        <v xml:space="preserve"> </v>
      </c>
      <c r="J1999" s="32" t="str">
        <f t="shared" si="95"/>
        <v/>
      </c>
      <c r="L1999" s="11" t="str">
        <f>IF(I1999&lt;&gt;"",IF(SUMIF(Planes!BA:BA,'Control de pagos'!A1999,Planes!BC:BC)=0,"",SUMIF(Planes!BA:BA,'Control de pagos'!A1999,Planes!BC:BC)),"")</f>
        <v/>
      </c>
      <c r="N1999" s="63">
        <f t="shared" si="96"/>
        <v>0</v>
      </c>
    </row>
    <row r="2000" spans="1:14">
      <c r="A2000" s="11" t="str">
        <f t="shared" si="97"/>
        <v xml:space="preserve"> </v>
      </c>
      <c r="J2000" s="32" t="str">
        <f t="shared" si="95"/>
        <v/>
      </c>
      <c r="L2000" s="11" t="str">
        <f>IF(I2000&lt;&gt;"",IF(SUMIF(Planes!BA:BA,'Control de pagos'!A2000,Planes!BC:BC)=0,"",SUMIF(Planes!BA:BA,'Control de pagos'!A2000,Planes!BC:BC)),"")</f>
        <v/>
      </c>
      <c r="N2000" s="63">
        <f t="shared" si="96"/>
        <v>0</v>
      </c>
    </row>
    <row r="2001" spans="1:14">
      <c r="A2001" s="11" t="str">
        <f t="shared" si="97"/>
        <v xml:space="preserve"> </v>
      </c>
      <c r="J2001" s="32" t="str">
        <f t="shared" si="95"/>
        <v/>
      </c>
      <c r="L2001" s="11" t="str">
        <f>IF(I2001&lt;&gt;"",IF(SUMIF(Planes!BA:BA,'Control de pagos'!A2001,Planes!BC:BC)=0,"",SUMIF(Planes!BA:BA,'Control de pagos'!A2001,Planes!BC:BC)),"")</f>
        <v/>
      </c>
      <c r="N2001" s="63">
        <f t="shared" si="96"/>
        <v>0</v>
      </c>
    </row>
    <row r="2002" spans="1:14">
      <c r="A2002" s="11" t="str">
        <f t="shared" si="97"/>
        <v xml:space="preserve"> </v>
      </c>
      <c r="J2002" s="32" t="str">
        <f t="shared" si="95"/>
        <v/>
      </c>
      <c r="L2002" s="11" t="str">
        <f>IF(I2002&lt;&gt;"",IF(SUMIF(Planes!BA:BA,'Control de pagos'!A2002,Planes!BC:BC)=0,"",SUMIF(Planes!BA:BA,'Control de pagos'!A2002,Planes!BC:BC)),"")</f>
        <v/>
      </c>
      <c r="N2002" s="63">
        <f t="shared" si="96"/>
        <v>0</v>
      </c>
    </row>
    <row r="2003" spans="1:14">
      <c r="A2003" s="11" t="str">
        <f t="shared" si="97"/>
        <v xml:space="preserve"> </v>
      </c>
      <c r="J2003" s="32" t="str">
        <f t="shared" si="95"/>
        <v/>
      </c>
      <c r="L2003" s="11" t="str">
        <f>IF(I2003&lt;&gt;"",IF(SUMIF(Planes!BA:BA,'Control de pagos'!A2003,Planes!BC:BC)=0,"",SUMIF(Planes!BA:BA,'Control de pagos'!A2003,Planes!BC:BC)),"")</f>
        <v/>
      </c>
      <c r="N2003" s="63">
        <f t="shared" si="96"/>
        <v>0</v>
      </c>
    </row>
    <row r="2004" spans="1:14">
      <c r="A2004" s="11" t="str">
        <f t="shared" si="97"/>
        <v xml:space="preserve"> </v>
      </c>
      <c r="J2004" s="32" t="str">
        <f t="shared" si="95"/>
        <v/>
      </c>
      <c r="L2004" s="11" t="str">
        <f>IF(I2004&lt;&gt;"",IF(SUMIF(Planes!BA:BA,'Control de pagos'!A2004,Planes!BC:BC)=0,"",SUMIF(Planes!BA:BA,'Control de pagos'!A2004,Planes!BC:BC)),"")</f>
        <v/>
      </c>
      <c r="N2004" s="63">
        <f t="shared" si="96"/>
        <v>0</v>
      </c>
    </row>
    <row r="2005" spans="1:14">
      <c r="A2005" s="11" t="str">
        <f t="shared" si="97"/>
        <v xml:space="preserve"> </v>
      </c>
      <c r="J2005" s="32" t="str">
        <f t="shared" si="95"/>
        <v/>
      </c>
      <c r="L2005" s="11" t="str">
        <f>IF(I2005&lt;&gt;"",IF(SUMIF(Planes!BA:BA,'Control de pagos'!A2005,Planes!BC:BC)=0,"",SUMIF(Planes!BA:BA,'Control de pagos'!A2005,Planes!BC:BC)),"")</f>
        <v/>
      </c>
      <c r="N2005" s="63">
        <f t="shared" si="96"/>
        <v>0</v>
      </c>
    </row>
    <row r="2006" spans="1:14">
      <c r="A2006" s="11" t="str">
        <f t="shared" si="97"/>
        <v xml:space="preserve"> </v>
      </c>
      <c r="J2006" s="32" t="str">
        <f t="shared" si="95"/>
        <v/>
      </c>
      <c r="L2006" s="11" t="str">
        <f>IF(I2006&lt;&gt;"",IF(SUMIF(Planes!BA:BA,'Control de pagos'!A2006,Planes!BC:BC)=0,"",SUMIF(Planes!BA:BA,'Control de pagos'!A2006,Planes!BC:BC)),"")</f>
        <v/>
      </c>
      <c r="N2006" s="63">
        <f t="shared" si="96"/>
        <v>0</v>
      </c>
    </row>
    <row r="2007" spans="1:14">
      <c r="A2007" s="11" t="str">
        <f t="shared" si="97"/>
        <v xml:space="preserve"> </v>
      </c>
      <c r="J2007" s="32" t="str">
        <f t="shared" si="95"/>
        <v/>
      </c>
      <c r="L2007" s="11" t="str">
        <f>IF(I2007&lt;&gt;"",IF(SUMIF(Planes!BA:BA,'Control de pagos'!A2007,Planes!BC:BC)=0,"",SUMIF(Planes!BA:BA,'Control de pagos'!A2007,Planes!BC:BC)),"")</f>
        <v/>
      </c>
      <c r="N2007" s="63">
        <f t="shared" si="96"/>
        <v>0</v>
      </c>
    </row>
    <row r="2008" spans="1:14">
      <c r="A2008" s="11" t="str">
        <f t="shared" si="97"/>
        <v xml:space="preserve"> </v>
      </c>
      <c r="J2008" s="32" t="str">
        <f t="shared" si="95"/>
        <v/>
      </c>
      <c r="L2008" s="11" t="str">
        <f>IF(I2008&lt;&gt;"",IF(SUMIF(Planes!BA:BA,'Control de pagos'!A2008,Planes!BC:BC)=0,"",SUMIF(Planes!BA:BA,'Control de pagos'!A2008,Planes!BC:BC)),"")</f>
        <v/>
      </c>
      <c r="N2008" s="63">
        <f t="shared" si="96"/>
        <v>0</v>
      </c>
    </row>
    <row r="2009" spans="1:14">
      <c r="A2009" s="11" t="str">
        <f t="shared" si="97"/>
        <v xml:space="preserve"> </v>
      </c>
      <c r="J2009" s="32" t="str">
        <f t="shared" si="95"/>
        <v/>
      </c>
      <c r="L2009" s="11" t="str">
        <f>IF(I2009&lt;&gt;"",IF(SUMIF(Planes!BA:BA,'Control de pagos'!A2009,Planes!BC:BC)=0,"",SUMIF(Planes!BA:BA,'Control de pagos'!A2009,Planes!BC:BC)),"")</f>
        <v/>
      </c>
      <c r="N2009" s="63">
        <f t="shared" si="96"/>
        <v>0</v>
      </c>
    </row>
    <row r="2010" spans="1:14">
      <c r="A2010" s="11" t="str">
        <f t="shared" si="97"/>
        <v xml:space="preserve"> </v>
      </c>
      <c r="J2010" s="32" t="str">
        <f t="shared" si="95"/>
        <v/>
      </c>
      <c r="L2010" s="11" t="str">
        <f>IF(I2010&lt;&gt;"",IF(SUMIF(Planes!BA:BA,'Control de pagos'!A2010,Planes!BC:BC)=0,"",SUMIF(Planes!BA:BA,'Control de pagos'!A2010,Planes!BC:BC)),"")</f>
        <v/>
      </c>
      <c r="N2010" s="63">
        <f t="shared" si="96"/>
        <v>0</v>
      </c>
    </row>
    <row r="2011" spans="1:14">
      <c r="A2011" s="11" t="str">
        <f t="shared" si="97"/>
        <v xml:space="preserve"> </v>
      </c>
      <c r="J2011" s="32" t="str">
        <f t="shared" si="95"/>
        <v/>
      </c>
      <c r="L2011" s="11" t="str">
        <f>IF(I2011&lt;&gt;"",IF(SUMIF(Planes!BA:BA,'Control de pagos'!A2011,Planes!BC:BC)=0,"",SUMIF(Planes!BA:BA,'Control de pagos'!A2011,Planes!BC:BC)),"")</f>
        <v/>
      </c>
      <c r="N2011" s="63">
        <f t="shared" si="96"/>
        <v>0</v>
      </c>
    </row>
    <row r="2012" spans="1:14">
      <c r="A2012" s="11" t="str">
        <f t="shared" si="97"/>
        <v xml:space="preserve"> </v>
      </c>
      <c r="J2012" s="32" t="str">
        <f t="shared" ref="J2012:J2075" si="98">IF(I2012&lt;&gt;"",I2012-DAY(I2012)+1,IF(A2011=A2012,IF(I2011&lt;&gt;"","-",""),IF(A2012=A2013,IF(I2013&lt;&gt;"","-",""),"")))</f>
        <v/>
      </c>
      <c r="L2012" s="11" t="str">
        <f>IF(I2012&lt;&gt;"",IF(SUMIF(Planes!BA:BA,'Control de pagos'!A2012,Planes!BC:BC)=0,"",SUMIF(Planes!BA:BA,'Control de pagos'!A2012,Planes!BC:BC)),"")</f>
        <v/>
      </c>
      <c r="N2012" s="63">
        <f t="shared" ref="N2012:N2075" si="99">IF(D2012=0,D2011,D2012)</f>
        <v>0</v>
      </c>
    </row>
    <row r="2013" spans="1:14">
      <c r="A2013" s="11" t="str">
        <f t="shared" si="97"/>
        <v xml:space="preserve"> </v>
      </c>
      <c r="J2013" s="32" t="str">
        <f t="shared" si="98"/>
        <v/>
      </c>
      <c r="L2013" s="11" t="str">
        <f>IF(I2013&lt;&gt;"",IF(SUMIF(Planes!BA:BA,'Control de pagos'!A2013,Planes!BC:BC)=0,"",SUMIF(Planes!BA:BA,'Control de pagos'!A2013,Planes!BC:BC)),"")</f>
        <v/>
      </c>
      <c r="N2013" s="63">
        <f t="shared" si="99"/>
        <v>0</v>
      </c>
    </row>
    <row r="2014" spans="1:14">
      <c r="A2014" s="11" t="str">
        <f t="shared" si="97"/>
        <v xml:space="preserve"> </v>
      </c>
      <c r="J2014" s="32" t="str">
        <f t="shared" si="98"/>
        <v/>
      </c>
      <c r="L2014" s="11" t="str">
        <f>IF(I2014&lt;&gt;"",IF(SUMIF(Planes!BA:BA,'Control de pagos'!A2014,Planes!BC:BC)=0,"",SUMIF(Planes!BA:BA,'Control de pagos'!A2014,Planes!BC:BC)),"")</f>
        <v/>
      </c>
      <c r="N2014" s="63">
        <f t="shared" si="99"/>
        <v>0</v>
      </c>
    </row>
    <row r="2015" spans="1:14">
      <c r="A2015" s="11" t="str">
        <f t="shared" si="97"/>
        <v xml:space="preserve"> </v>
      </c>
      <c r="J2015" s="32" t="str">
        <f t="shared" si="98"/>
        <v/>
      </c>
      <c r="L2015" s="11" t="str">
        <f>IF(I2015&lt;&gt;"",IF(SUMIF(Planes!BA:BA,'Control de pagos'!A2015,Planes!BC:BC)=0,"",SUMIF(Planes!BA:BA,'Control de pagos'!A2015,Planes!BC:BC)),"")</f>
        <v/>
      </c>
      <c r="N2015" s="63">
        <f t="shared" si="99"/>
        <v>0</v>
      </c>
    </row>
    <row r="2016" spans="1:14">
      <c r="A2016" s="11" t="str">
        <f t="shared" si="97"/>
        <v xml:space="preserve"> </v>
      </c>
      <c r="J2016" s="32" t="str">
        <f t="shared" si="98"/>
        <v/>
      </c>
      <c r="L2016" s="11" t="str">
        <f>IF(I2016&lt;&gt;"",IF(SUMIF(Planes!BA:BA,'Control de pagos'!A2016,Planes!BC:BC)=0,"",SUMIF(Planes!BA:BA,'Control de pagos'!A2016,Planes!BC:BC)),"")</f>
        <v/>
      </c>
      <c r="N2016" s="63">
        <f t="shared" si="99"/>
        <v>0</v>
      </c>
    </row>
    <row r="2017" spans="1:14">
      <c r="A2017" s="11" t="str">
        <f t="shared" si="97"/>
        <v xml:space="preserve"> </v>
      </c>
      <c r="J2017" s="32" t="str">
        <f t="shared" si="98"/>
        <v/>
      </c>
      <c r="L2017" s="11" t="str">
        <f>IF(I2017&lt;&gt;"",IF(SUMIF(Planes!BA:BA,'Control de pagos'!A2017,Planes!BC:BC)=0,"",SUMIF(Planes!BA:BA,'Control de pagos'!A2017,Planes!BC:BC)),"")</f>
        <v/>
      </c>
      <c r="N2017" s="63">
        <f t="shared" si="99"/>
        <v>0</v>
      </c>
    </row>
    <row r="2018" spans="1:14">
      <c r="A2018" s="11" t="str">
        <f t="shared" si="97"/>
        <v xml:space="preserve"> </v>
      </c>
      <c r="J2018" s="32" t="str">
        <f t="shared" si="98"/>
        <v/>
      </c>
      <c r="L2018" s="11" t="str">
        <f>IF(I2018&lt;&gt;"",IF(SUMIF(Planes!BA:BA,'Control de pagos'!A2018,Planes!BC:BC)=0,"",SUMIF(Planes!BA:BA,'Control de pagos'!A2018,Planes!BC:BC)),"")</f>
        <v/>
      </c>
      <c r="N2018" s="63">
        <f t="shared" si="99"/>
        <v>0</v>
      </c>
    </row>
    <row r="2019" spans="1:14">
      <c r="A2019" s="11" t="str">
        <f t="shared" si="97"/>
        <v xml:space="preserve"> </v>
      </c>
      <c r="J2019" s="32" t="str">
        <f t="shared" si="98"/>
        <v/>
      </c>
      <c r="L2019" s="11" t="str">
        <f>IF(I2019&lt;&gt;"",IF(SUMIF(Planes!BA:BA,'Control de pagos'!A2019,Planes!BC:BC)=0,"",SUMIF(Planes!BA:BA,'Control de pagos'!A2019,Planes!BC:BC)),"")</f>
        <v/>
      </c>
      <c r="N2019" s="63">
        <f t="shared" si="99"/>
        <v>0</v>
      </c>
    </row>
    <row r="2020" spans="1:14">
      <c r="A2020" s="11" t="str">
        <f t="shared" si="97"/>
        <v xml:space="preserve"> </v>
      </c>
      <c r="J2020" s="32" t="str">
        <f t="shared" si="98"/>
        <v/>
      </c>
      <c r="L2020" s="11" t="str">
        <f>IF(I2020&lt;&gt;"",IF(SUMIF(Planes!BA:BA,'Control de pagos'!A2020,Planes!BC:BC)=0,"",SUMIF(Planes!BA:BA,'Control de pagos'!A2020,Planes!BC:BC)),"")</f>
        <v/>
      </c>
      <c r="N2020" s="63">
        <f t="shared" si="99"/>
        <v>0</v>
      </c>
    </row>
    <row r="2021" spans="1:14">
      <c r="A2021" s="11" t="str">
        <f t="shared" si="97"/>
        <v xml:space="preserve"> </v>
      </c>
      <c r="J2021" s="32" t="str">
        <f t="shared" si="98"/>
        <v/>
      </c>
      <c r="L2021" s="11" t="str">
        <f>IF(I2021&lt;&gt;"",IF(SUMIF(Planes!BA:BA,'Control de pagos'!A2021,Planes!BC:BC)=0,"",SUMIF(Planes!BA:BA,'Control de pagos'!A2021,Planes!BC:BC)),"")</f>
        <v/>
      </c>
      <c r="N2021" s="63">
        <f t="shared" si="99"/>
        <v>0</v>
      </c>
    </row>
    <row r="2022" spans="1:14">
      <c r="A2022" s="11" t="str">
        <f t="shared" si="97"/>
        <v xml:space="preserve"> </v>
      </c>
      <c r="J2022" s="32" t="str">
        <f t="shared" si="98"/>
        <v/>
      </c>
      <c r="L2022" s="11" t="str">
        <f>IF(I2022&lt;&gt;"",IF(SUMIF(Planes!BA:BA,'Control de pagos'!A2022,Planes!BC:BC)=0,"",SUMIF(Planes!BA:BA,'Control de pagos'!A2022,Planes!BC:BC)),"")</f>
        <v/>
      </c>
      <c r="N2022" s="63">
        <f t="shared" si="99"/>
        <v>0</v>
      </c>
    </row>
    <row r="2023" spans="1:14">
      <c r="A2023" s="11" t="str">
        <f t="shared" si="97"/>
        <v xml:space="preserve"> </v>
      </c>
      <c r="J2023" s="32" t="str">
        <f t="shared" si="98"/>
        <v/>
      </c>
      <c r="L2023" s="11" t="str">
        <f>IF(I2023&lt;&gt;"",IF(SUMIF(Planes!BA:BA,'Control de pagos'!A2023,Planes!BC:BC)=0,"",SUMIF(Planes!BA:BA,'Control de pagos'!A2023,Planes!BC:BC)),"")</f>
        <v/>
      </c>
      <c r="N2023" s="63">
        <f t="shared" si="99"/>
        <v>0</v>
      </c>
    </row>
    <row r="2024" spans="1:14">
      <c r="A2024" s="11" t="str">
        <f t="shared" si="97"/>
        <v xml:space="preserve"> </v>
      </c>
      <c r="J2024" s="32" t="str">
        <f t="shared" si="98"/>
        <v/>
      </c>
      <c r="L2024" s="11" t="str">
        <f>IF(I2024&lt;&gt;"",IF(SUMIF(Planes!BA:BA,'Control de pagos'!A2024,Planes!BC:BC)=0,"",SUMIF(Planes!BA:BA,'Control de pagos'!A2024,Planes!BC:BC)),"")</f>
        <v/>
      </c>
      <c r="N2024" s="63">
        <f t="shared" si="99"/>
        <v>0</v>
      </c>
    </row>
    <row r="2025" spans="1:14">
      <c r="A2025" s="11" t="str">
        <f t="shared" si="97"/>
        <v xml:space="preserve"> </v>
      </c>
      <c r="J2025" s="32" t="str">
        <f t="shared" si="98"/>
        <v/>
      </c>
      <c r="L2025" s="11" t="str">
        <f>IF(I2025&lt;&gt;"",IF(SUMIF(Planes!BA:BA,'Control de pagos'!A2025,Planes!BC:BC)=0,"",SUMIF(Planes!BA:BA,'Control de pagos'!A2025,Planes!BC:BC)),"")</f>
        <v/>
      </c>
      <c r="N2025" s="63">
        <f t="shared" si="99"/>
        <v>0</v>
      </c>
    </row>
    <row r="2026" spans="1:14">
      <c r="A2026" s="11" t="str">
        <f t="shared" ref="A2026:A2089" si="100">B2026&amp;" "&amp;IF(C2026="",C2025,C2026)</f>
        <v xml:space="preserve"> </v>
      </c>
      <c r="J2026" s="32" t="str">
        <f t="shared" si="98"/>
        <v/>
      </c>
      <c r="L2026" s="11" t="str">
        <f>IF(I2026&lt;&gt;"",IF(SUMIF(Planes!BA:BA,'Control de pagos'!A2026,Planes!BC:BC)=0,"",SUMIF(Planes!BA:BA,'Control de pagos'!A2026,Planes!BC:BC)),"")</f>
        <v/>
      </c>
      <c r="N2026" s="63">
        <f t="shared" si="99"/>
        <v>0</v>
      </c>
    </row>
    <row r="2027" spans="1:14">
      <c r="A2027" s="11" t="str">
        <f t="shared" si="100"/>
        <v xml:space="preserve"> </v>
      </c>
      <c r="J2027" s="32" t="str">
        <f t="shared" si="98"/>
        <v/>
      </c>
      <c r="L2027" s="11" t="str">
        <f>IF(I2027&lt;&gt;"",IF(SUMIF(Planes!BA:BA,'Control de pagos'!A2027,Planes!BC:BC)=0,"",SUMIF(Planes!BA:BA,'Control de pagos'!A2027,Planes!BC:BC)),"")</f>
        <v/>
      </c>
      <c r="N2027" s="63">
        <f t="shared" si="99"/>
        <v>0</v>
      </c>
    </row>
    <row r="2028" spans="1:14">
      <c r="A2028" s="11" t="str">
        <f t="shared" si="100"/>
        <v xml:space="preserve"> </v>
      </c>
      <c r="J2028" s="32" t="str">
        <f t="shared" si="98"/>
        <v/>
      </c>
      <c r="L2028" s="11" t="str">
        <f>IF(I2028&lt;&gt;"",IF(SUMIF(Planes!BA:BA,'Control de pagos'!A2028,Planes!BC:BC)=0,"",SUMIF(Planes!BA:BA,'Control de pagos'!A2028,Planes!BC:BC)),"")</f>
        <v/>
      </c>
      <c r="N2028" s="63">
        <f t="shared" si="99"/>
        <v>0</v>
      </c>
    </row>
    <row r="2029" spans="1:14">
      <c r="A2029" s="11" t="str">
        <f t="shared" si="100"/>
        <v xml:space="preserve"> </v>
      </c>
      <c r="J2029" s="32" t="str">
        <f t="shared" si="98"/>
        <v/>
      </c>
      <c r="L2029" s="11" t="str">
        <f>IF(I2029&lt;&gt;"",IF(SUMIF(Planes!BA:BA,'Control de pagos'!A2029,Planes!BC:BC)=0,"",SUMIF(Planes!BA:BA,'Control de pagos'!A2029,Planes!BC:BC)),"")</f>
        <v/>
      </c>
      <c r="N2029" s="63">
        <f t="shared" si="99"/>
        <v>0</v>
      </c>
    </row>
    <row r="2030" spans="1:14">
      <c r="A2030" s="11" t="str">
        <f t="shared" si="100"/>
        <v xml:space="preserve"> </v>
      </c>
      <c r="J2030" s="32" t="str">
        <f t="shared" si="98"/>
        <v/>
      </c>
      <c r="L2030" s="11" t="str">
        <f>IF(I2030&lt;&gt;"",IF(SUMIF(Planes!BA:BA,'Control de pagos'!A2030,Planes!BC:BC)=0,"",SUMIF(Planes!BA:BA,'Control de pagos'!A2030,Planes!BC:BC)),"")</f>
        <v/>
      </c>
      <c r="N2030" s="63">
        <f t="shared" si="99"/>
        <v>0</v>
      </c>
    </row>
    <row r="2031" spans="1:14">
      <c r="A2031" s="11" t="str">
        <f t="shared" si="100"/>
        <v xml:space="preserve"> </v>
      </c>
      <c r="J2031" s="32" t="str">
        <f t="shared" si="98"/>
        <v/>
      </c>
      <c r="L2031" s="11" t="str">
        <f>IF(I2031&lt;&gt;"",IF(SUMIF(Planes!BA:BA,'Control de pagos'!A2031,Planes!BC:BC)=0,"",SUMIF(Planes!BA:BA,'Control de pagos'!A2031,Planes!BC:BC)),"")</f>
        <v/>
      </c>
      <c r="N2031" s="63">
        <f t="shared" si="99"/>
        <v>0</v>
      </c>
    </row>
    <row r="2032" spans="1:14">
      <c r="A2032" s="11" t="str">
        <f t="shared" si="100"/>
        <v xml:space="preserve"> </v>
      </c>
      <c r="J2032" s="32" t="str">
        <f t="shared" si="98"/>
        <v/>
      </c>
      <c r="L2032" s="11" t="str">
        <f>IF(I2032&lt;&gt;"",IF(SUMIF(Planes!BA:BA,'Control de pagos'!A2032,Planes!BC:BC)=0,"",SUMIF(Planes!BA:BA,'Control de pagos'!A2032,Planes!BC:BC)),"")</f>
        <v/>
      </c>
      <c r="N2032" s="63">
        <f t="shared" si="99"/>
        <v>0</v>
      </c>
    </row>
    <row r="2033" spans="1:14">
      <c r="A2033" s="11" t="str">
        <f t="shared" si="100"/>
        <v xml:space="preserve"> </v>
      </c>
      <c r="J2033" s="32" t="str">
        <f t="shared" si="98"/>
        <v/>
      </c>
      <c r="L2033" s="11" t="str">
        <f>IF(I2033&lt;&gt;"",IF(SUMIF(Planes!BA:BA,'Control de pagos'!A2033,Planes!BC:BC)=0,"",SUMIF(Planes!BA:BA,'Control de pagos'!A2033,Planes!BC:BC)),"")</f>
        <v/>
      </c>
      <c r="N2033" s="63">
        <f t="shared" si="99"/>
        <v>0</v>
      </c>
    </row>
    <row r="2034" spans="1:14">
      <c r="A2034" s="11" t="str">
        <f t="shared" si="100"/>
        <v xml:space="preserve"> </v>
      </c>
      <c r="J2034" s="32" t="str">
        <f t="shared" si="98"/>
        <v/>
      </c>
      <c r="L2034" s="11" t="str">
        <f>IF(I2034&lt;&gt;"",IF(SUMIF(Planes!BA:BA,'Control de pagos'!A2034,Planes!BC:BC)=0,"",SUMIF(Planes!BA:BA,'Control de pagos'!A2034,Planes!BC:BC)),"")</f>
        <v/>
      </c>
      <c r="N2034" s="63">
        <f t="shared" si="99"/>
        <v>0</v>
      </c>
    </row>
    <row r="2035" spans="1:14">
      <c r="A2035" s="11" t="str">
        <f t="shared" si="100"/>
        <v xml:space="preserve"> </v>
      </c>
      <c r="J2035" s="32" t="str">
        <f t="shared" si="98"/>
        <v/>
      </c>
      <c r="L2035" s="11" t="str">
        <f>IF(I2035&lt;&gt;"",IF(SUMIF(Planes!BA:BA,'Control de pagos'!A2035,Planes!BC:BC)=0,"",SUMIF(Planes!BA:BA,'Control de pagos'!A2035,Planes!BC:BC)),"")</f>
        <v/>
      </c>
      <c r="N2035" s="63">
        <f t="shared" si="99"/>
        <v>0</v>
      </c>
    </row>
    <row r="2036" spans="1:14">
      <c r="A2036" s="11" t="str">
        <f t="shared" si="100"/>
        <v xml:space="preserve"> </v>
      </c>
      <c r="J2036" s="32" t="str">
        <f t="shared" si="98"/>
        <v/>
      </c>
      <c r="L2036" s="11" t="str">
        <f>IF(I2036&lt;&gt;"",IF(SUMIF(Planes!BA:BA,'Control de pagos'!A2036,Planes!BC:BC)=0,"",SUMIF(Planes!BA:BA,'Control de pagos'!A2036,Planes!BC:BC)),"")</f>
        <v/>
      </c>
      <c r="N2036" s="63">
        <f t="shared" si="99"/>
        <v>0</v>
      </c>
    </row>
    <row r="2037" spans="1:14">
      <c r="A2037" s="11" t="str">
        <f t="shared" si="100"/>
        <v xml:space="preserve"> </v>
      </c>
      <c r="J2037" s="32" t="str">
        <f t="shared" si="98"/>
        <v/>
      </c>
      <c r="L2037" s="11" t="str">
        <f>IF(I2037&lt;&gt;"",IF(SUMIF(Planes!BA:BA,'Control de pagos'!A2037,Planes!BC:BC)=0,"",SUMIF(Planes!BA:BA,'Control de pagos'!A2037,Planes!BC:BC)),"")</f>
        <v/>
      </c>
      <c r="N2037" s="63">
        <f t="shared" si="99"/>
        <v>0</v>
      </c>
    </row>
    <row r="2038" spans="1:14">
      <c r="A2038" s="11" t="str">
        <f t="shared" si="100"/>
        <v xml:space="preserve"> </v>
      </c>
      <c r="J2038" s="32" t="str">
        <f t="shared" si="98"/>
        <v/>
      </c>
      <c r="L2038" s="11" t="str">
        <f>IF(I2038&lt;&gt;"",IF(SUMIF(Planes!BA:BA,'Control de pagos'!A2038,Planes!BC:BC)=0,"",SUMIF(Planes!BA:BA,'Control de pagos'!A2038,Planes!BC:BC)),"")</f>
        <v/>
      </c>
      <c r="N2038" s="63">
        <f t="shared" si="99"/>
        <v>0</v>
      </c>
    </row>
    <row r="2039" spans="1:14">
      <c r="A2039" s="11" t="str">
        <f t="shared" si="100"/>
        <v xml:space="preserve"> </v>
      </c>
      <c r="J2039" s="32" t="str">
        <f t="shared" si="98"/>
        <v/>
      </c>
      <c r="L2039" s="11" t="str">
        <f>IF(I2039&lt;&gt;"",IF(SUMIF(Planes!BA:BA,'Control de pagos'!A2039,Planes!BC:BC)=0,"",SUMIF(Planes!BA:BA,'Control de pagos'!A2039,Planes!BC:BC)),"")</f>
        <v/>
      </c>
      <c r="N2039" s="63">
        <f t="shared" si="99"/>
        <v>0</v>
      </c>
    </row>
    <row r="2040" spans="1:14">
      <c r="A2040" s="11" t="str">
        <f t="shared" si="100"/>
        <v xml:space="preserve"> </v>
      </c>
      <c r="J2040" s="32" t="str">
        <f t="shared" si="98"/>
        <v/>
      </c>
      <c r="L2040" s="11" t="str">
        <f>IF(I2040&lt;&gt;"",IF(SUMIF(Planes!BA:BA,'Control de pagos'!A2040,Planes!BC:BC)=0,"",SUMIF(Planes!BA:BA,'Control de pagos'!A2040,Planes!BC:BC)),"")</f>
        <v/>
      </c>
      <c r="N2040" s="63">
        <f t="shared" si="99"/>
        <v>0</v>
      </c>
    </row>
    <row r="2041" spans="1:14">
      <c r="A2041" s="11" t="str">
        <f t="shared" si="100"/>
        <v xml:space="preserve"> </v>
      </c>
      <c r="J2041" s="32" t="str">
        <f t="shared" si="98"/>
        <v/>
      </c>
      <c r="L2041" s="11" t="str">
        <f>IF(I2041&lt;&gt;"",IF(SUMIF(Planes!BA:BA,'Control de pagos'!A2041,Planes!BC:BC)=0,"",SUMIF(Planes!BA:BA,'Control de pagos'!A2041,Planes!BC:BC)),"")</f>
        <v/>
      </c>
      <c r="N2041" s="63">
        <f t="shared" si="99"/>
        <v>0</v>
      </c>
    </row>
    <row r="2042" spans="1:14">
      <c r="A2042" s="11" t="str">
        <f t="shared" si="100"/>
        <v xml:space="preserve"> </v>
      </c>
      <c r="J2042" s="32" t="str">
        <f t="shared" si="98"/>
        <v/>
      </c>
      <c r="L2042" s="11" t="str">
        <f>IF(I2042&lt;&gt;"",IF(SUMIF(Planes!BA:BA,'Control de pagos'!A2042,Planes!BC:BC)=0,"",SUMIF(Planes!BA:BA,'Control de pagos'!A2042,Planes!BC:BC)),"")</f>
        <v/>
      </c>
      <c r="N2042" s="63">
        <f t="shared" si="99"/>
        <v>0</v>
      </c>
    </row>
    <row r="2043" spans="1:14">
      <c r="A2043" s="11" t="str">
        <f t="shared" si="100"/>
        <v xml:space="preserve"> </v>
      </c>
      <c r="J2043" s="32" t="str">
        <f t="shared" si="98"/>
        <v/>
      </c>
      <c r="L2043" s="11" t="str">
        <f>IF(I2043&lt;&gt;"",IF(SUMIF(Planes!BA:BA,'Control de pagos'!A2043,Planes!BC:BC)=0,"",SUMIF(Planes!BA:BA,'Control de pagos'!A2043,Planes!BC:BC)),"")</f>
        <v/>
      </c>
      <c r="N2043" s="63">
        <f t="shared" si="99"/>
        <v>0</v>
      </c>
    </row>
    <row r="2044" spans="1:14">
      <c r="A2044" s="11" t="str">
        <f t="shared" si="100"/>
        <v xml:space="preserve"> </v>
      </c>
      <c r="J2044" s="32" t="str">
        <f t="shared" si="98"/>
        <v/>
      </c>
      <c r="L2044" s="11" t="str">
        <f>IF(I2044&lt;&gt;"",IF(SUMIF(Planes!BA:BA,'Control de pagos'!A2044,Planes!BC:BC)=0,"",SUMIF(Planes!BA:BA,'Control de pagos'!A2044,Planes!BC:BC)),"")</f>
        <v/>
      </c>
      <c r="N2044" s="63">
        <f t="shared" si="99"/>
        <v>0</v>
      </c>
    </row>
    <row r="2045" spans="1:14">
      <c r="A2045" s="11" t="str">
        <f t="shared" si="100"/>
        <v xml:space="preserve"> </v>
      </c>
      <c r="J2045" s="32" t="str">
        <f t="shared" si="98"/>
        <v/>
      </c>
      <c r="L2045" s="11" t="str">
        <f>IF(I2045&lt;&gt;"",IF(SUMIF(Planes!BA:BA,'Control de pagos'!A2045,Planes!BC:BC)=0,"",SUMIF(Planes!BA:BA,'Control de pagos'!A2045,Planes!BC:BC)),"")</f>
        <v/>
      </c>
      <c r="N2045" s="63">
        <f t="shared" si="99"/>
        <v>0</v>
      </c>
    </row>
    <row r="2046" spans="1:14">
      <c r="A2046" s="11" t="str">
        <f t="shared" si="100"/>
        <v xml:space="preserve"> </v>
      </c>
      <c r="J2046" s="32" t="str">
        <f t="shared" si="98"/>
        <v/>
      </c>
      <c r="L2046" s="11" t="str">
        <f>IF(I2046&lt;&gt;"",IF(SUMIF(Planes!BA:BA,'Control de pagos'!A2046,Planes!BC:BC)=0,"",SUMIF(Planes!BA:BA,'Control de pagos'!A2046,Planes!BC:BC)),"")</f>
        <v/>
      </c>
      <c r="N2046" s="63">
        <f t="shared" si="99"/>
        <v>0</v>
      </c>
    </row>
    <row r="2047" spans="1:14">
      <c r="A2047" s="11" t="str">
        <f t="shared" si="100"/>
        <v xml:space="preserve"> </v>
      </c>
      <c r="J2047" s="32" t="str">
        <f t="shared" si="98"/>
        <v/>
      </c>
      <c r="L2047" s="11" t="str">
        <f>IF(I2047&lt;&gt;"",IF(SUMIF(Planes!BA:BA,'Control de pagos'!A2047,Planes!BC:BC)=0,"",SUMIF(Planes!BA:BA,'Control de pagos'!A2047,Planes!BC:BC)),"")</f>
        <v/>
      </c>
      <c r="N2047" s="63">
        <f t="shared" si="99"/>
        <v>0</v>
      </c>
    </row>
    <row r="2048" spans="1:14">
      <c r="A2048" s="11" t="str">
        <f t="shared" si="100"/>
        <v xml:space="preserve"> </v>
      </c>
      <c r="J2048" s="32" t="str">
        <f t="shared" si="98"/>
        <v/>
      </c>
      <c r="L2048" s="11" t="str">
        <f>IF(I2048&lt;&gt;"",IF(SUMIF(Planes!BA:BA,'Control de pagos'!A2048,Planes!BC:BC)=0,"",SUMIF(Planes!BA:BA,'Control de pagos'!A2048,Planes!BC:BC)),"")</f>
        <v/>
      </c>
      <c r="N2048" s="63">
        <f t="shared" si="99"/>
        <v>0</v>
      </c>
    </row>
    <row r="2049" spans="1:14">
      <c r="A2049" s="11" t="str">
        <f t="shared" si="100"/>
        <v xml:space="preserve"> </v>
      </c>
      <c r="J2049" s="32" t="str">
        <f t="shared" si="98"/>
        <v/>
      </c>
      <c r="L2049" s="11" t="str">
        <f>IF(I2049&lt;&gt;"",IF(SUMIF(Planes!BA:BA,'Control de pagos'!A2049,Planes!BC:BC)=0,"",SUMIF(Planes!BA:BA,'Control de pagos'!A2049,Planes!BC:BC)),"")</f>
        <v/>
      </c>
      <c r="N2049" s="63">
        <f t="shared" si="99"/>
        <v>0</v>
      </c>
    </row>
    <row r="2050" spans="1:14">
      <c r="A2050" s="11" t="str">
        <f t="shared" si="100"/>
        <v xml:space="preserve"> </v>
      </c>
      <c r="J2050" s="32" t="str">
        <f t="shared" si="98"/>
        <v/>
      </c>
      <c r="L2050" s="11" t="str">
        <f>IF(I2050&lt;&gt;"",IF(SUMIF(Planes!BA:BA,'Control de pagos'!A2050,Planes!BC:BC)=0,"",SUMIF(Planes!BA:BA,'Control de pagos'!A2050,Planes!BC:BC)),"")</f>
        <v/>
      </c>
      <c r="N2050" s="63">
        <f t="shared" si="99"/>
        <v>0</v>
      </c>
    </row>
    <row r="2051" spans="1:14">
      <c r="A2051" s="11" t="str">
        <f t="shared" si="100"/>
        <v xml:space="preserve"> </v>
      </c>
      <c r="J2051" s="32" t="str">
        <f t="shared" si="98"/>
        <v/>
      </c>
      <c r="L2051" s="11" t="str">
        <f>IF(I2051&lt;&gt;"",IF(SUMIF(Planes!BA:BA,'Control de pagos'!A2051,Planes!BC:BC)=0,"",SUMIF(Planes!BA:BA,'Control de pagos'!A2051,Planes!BC:BC)),"")</f>
        <v/>
      </c>
      <c r="N2051" s="63">
        <f t="shared" si="99"/>
        <v>0</v>
      </c>
    </row>
    <row r="2052" spans="1:14">
      <c r="A2052" s="11" t="str">
        <f t="shared" si="100"/>
        <v xml:space="preserve"> </v>
      </c>
      <c r="J2052" s="32" t="str">
        <f t="shared" si="98"/>
        <v/>
      </c>
      <c r="L2052" s="11" t="str">
        <f>IF(I2052&lt;&gt;"",IF(SUMIF(Planes!BA:BA,'Control de pagos'!A2052,Planes!BC:BC)=0,"",SUMIF(Planes!BA:BA,'Control de pagos'!A2052,Planes!BC:BC)),"")</f>
        <v/>
      </c>
      <c r="N2052" s="63">
        <f t="shared" si="99"/>
        <v>0</v>
      </c>
    </row>
    <row r="2053" spans="1:14">
      <c r="A2053" s="11" t="str">
        <f t="shared" si="100"/>
        <v xml:space="preserve"> </v>
      </c>
      <c r="J2053" s="32" t="str">
        <f t="shared" si="98"/>
        <v/>
      </c>
      <c r="L2053" s="11" t="str">
        <f>IF(I2053&lt;&gt;"",IF(SUMIF(Planes!BA:BA,'Control de pagos'!A2053,Planes!BC:BC)=0,"",SUMIF(Planes!BA:BA,'Control de pagos'!A2053,Planes!BC:BC)),"")</f>
        <v/>
      </c>
      <c r="N2053" s="63">
        <f t="shared" si="99"/>
        <v>0</v>
      </c>
    </row>
    <row r="2054" spans="1:14">
      <c r="A2054" s="11" t="str">
        <f t="shared" si="100"/>
        <v xml:space="preserve"> </v>
      </c>
      <c r="J2054" s="32" t="str">
        <f t="shared" si="98"/>
        <v/>
      </c>
      <c r="L2054" s="11" t="str">
        <f>IF(I2054&lt;&gt;"",IF(SUMIF(Planes!BA:BA,'Control de pagos'!A2054,Planes!BC:BC)=0,"",SUMIF(Planes!BA:BA,'Control de pagos'!A2054,Planes!BC:BC)),"")</f>
        <v/>
      </c>
      <c r="N2054" s="63">
        <f t="shared" si="99"/>
        <v>0</v>
      </c>
    </row>
    <row r="2055" spans="1:14">
      <c r="A2055" s="11" t="str">
        <f t="shared" si="100"/>
        <v xml:space="preserve"> </v>
      </c>
      <c r="J2055" s="32" t="str">
        <f t="shared" si="98"/>
        <v/>
      </c>
      <c r="L2055" s="11" t="str">
        <f>IF(I2055&lt;&gt;"",IF(SUMIF(Planes!BA:BA,'Control de pagos'!A2055,Planes!BC:BC)=0,"",SUMIF(Planes!BA:BA,'Control de pagos'!A2055,Planes!BC:BC)),"")</f>
        <v/>
      </c>
      <c r="N2055" s="63">
        <f t="shared" si="99"/>
        <v>0</v>
      </c>
    </row>
    <row r="2056" spans="1:14">
      <c r="A2056" s="11" t="str">
        <f t="shared" si="100"/>
        <v xml:space="preserve"> </v>
      </c>
      <c r="J2056" s="32" t="str">
        <f t="shared" si="98"/>
        <v/>
      </c>
      <c r="L2056" s="11" t="str">
        <f>IF(I2056&lt;&gt;"",IF(SUMIF(Planes!BA:BA,'Control de pagos'!A2056,Planes!BC:BC)=0,"",SUMIF(Planes!BA:BA,'Control de pagos'!A2056,Planes!BC:BC)),"")</f>
        <v/>
      </c>
      <c r="N2056" s="63">
        <f t="shared" si="99"/>
        <v>0</v>
      </c>
    </row>
    <row r="2057" spans="1:14">
      <c r="A2057" s="11" t="str">
        <f t="shared" si="100"/>
        <v xml:space="preserve"> </v>
      </c>
      <c r="J2057" s="32" t="str">
        <f t="shared" si="98"/>
        <v/>
      </c>
      <c r="L2057" s="11" t="str">
        <f>IF(I2057&lt;&gt;"",IF(SUMIF(Planes!BA:BA,'Control de pagos'!A2057,Planes!BC:BC)=0,"",SUMIF(Planes!BA:BA,'Control de pagos'!A2057,Planes!BC:BC)),"")</f>
        <v/>
      </c>
      <c r="N2057" s="63">
        <f t="shared" si="99"/>
        <v>0</v>
      </c>
    </row>
    <row r="2058" spans="1:14">
      <c r="A2058" s="11" t="str">
        <f t="shared" si="100"/>
        <v xml:space="preserve"> </v>
      </c>
      <c r="J2058" s="32" t="str">
        <f t="shared" si="98"/>
        <v/>
      </c>
      <c r="L2058" s="11" t="str">
        <f>IF(I2058&lt;&gt;"",IF(SUMIF(Planes!BA:BA,'Control de pagos'!A2058,Planes!BC:BC)=0,"",SUMIF(Planes!BA:BA,'Control de pagos'!A2058,Planes!BC:BC)),"")</f>
        <v/>
      </c>
      <c r="N2058" s="63">
        <f t="shared" si="99"/>
        <v>0</v>
      </c>
    </row>
    <row r="2059" spans="1:14">
      <c r="A2059" s="11" t="str">
        <f t="shared" si="100"/>
        <v xml:space="preserve"> </v>
      </c>
      <c r="J2059" s="32" t="str">
        <f t="shared" si="98"/>
        <v/>
      </c>
      <c r="L2059" s="11" t="str">
        <f>IF(I2059&lt;&gt;"",IF(SUMIF(Planes!BA:BA,'Control de pagos'!A2059,Planes!BC:BC)=0,"",SUMIF(Planes!BA:BA,'Control de pagos'!A2059,Planes!BC:BC)),"")</f>
        <v/>
      </c>
      <c r="N2059" s="63">
        <f t="shared" si="99"/>
        <v>0</v>
      </c>
    </row>
    <row r="2060" spans="1:14">
      <c r="A2060" s="11" t="str">
        <f t="shared" si="100"/>
        <v xml:space="preserve"> </v>
      </c>
      <c r="J2060" s="32" t="str">
        <f t="shared" si="98"/>
        <v/>
      </c>
      <c r="L2060" s="11" t="str">
        <f>IF(I2060&lt;&gt;"",IF(SUMIF(Planes!BA:BA,'Control de pagos'!A2060,Planes!BC:BC)=0,"",SUMIF(Planes!BA:BA,'Control de pagos'!A2060,Planes!BC:BC)),"")</f>
        <v/>
      </c>
      <c r="N2060" s="63">
        <f t="shared" si="99"/>
        <v>0</v>
      </c>
    </row>
    <row r="2061" spans="1:14">
      <c r="A2061" s="11" t="str">
        <f t="shared" si="100"/>
        <v xml:space="preserve"> </v>
      </c>
      <c r="J2061" s="32" t="str">
        <f t="shared" si="98"/>
        <v/>
      </c>
      <c r="L2061" s="11" t="str">
        <f>IF(I2061&lt;&gt;"",IF(SUMIF(Planes!BA:BA,'Control de pagos'!A2061,Planes!BC:BC)=0,"",SUMIF(Planes!BA:BA,'Control de pagos'!A2061,Planes!BC:BC)),"")</f>
        <v/>
      </c>
      <c r="N2061" s="63">
        <f t="shared" si="99"/>
        <v>0</v>
      </c>
    </row>
    <row r="2062" spans="1:14">
      <c r="A2062" s="11" t="str">
        <f t="shared" si="100"/>
        <v xml:space="preserve"> </v>
      </c>
      <c r="J2062" s="32" t="str">
        <f t="shared" si="98"/>
        <v/>
      </c>
      <c r="L2062" s="11" t="str">
        <f>IF(I2062&lt;&gt;"",IF(SUMIF(Planes!BA:BA,'Control de pagos'!A2062,Planes!BC:BC)=0,"",SUMIF(Planes!BA:BA,'Control de pagos'!A2062,Planes!BC:BC)),"")</f>
        <v/>
      </c>
      <c r="N2062" s="63">
        <f t="shared" si="99"/>
        <v>0</v>
      </c>
    </row>
    <row r="2063" spans="1:14">
      <c r="A2063" s="11" t="str">
        <f t="shared" si="100"/>
        <v xml:space="preserve"> </v>
      </c>
      <c r="J2063" s="32" t="str">
        <f t="shared" si="98"/>
        <v/>
      </c>
      <c r="L2063" s="11" t="str">
        <f>IF(I2063&lt;&gt;"",IF(SUMIF(Planes!BA:BA,'Control de pagos'!A2063,Planes!BC:BC)=0,"",SUMIF(Planes!BA:BA,'Control de pagos'!A2063,Planes!BC:BC)),"")</f>
        <v/>
      </c>
      <c r="N2063" s="63">
        <f t="shared" si="99"/>
        <v>0</v>
      </c>
    </row>
    <row r="2064" spans="1:14">
      <c r="A2064" s="11" t="str">
        <f t="shared" si="100"/>
        <v xml:space="preserve"> </v>
      </c>
      <c r="J2064" s="32" t="str">
        <f t="shared" si="98"/>
        <v/>
      </c>
      <c r="L2064" s="11" t="str">
        <f>IF(I2064&lt;&gt;"",IF(SUMIF(Planes!BA:BA,'Control de pagos'!A2064,Planes!BC:BC)=0,"",SUMIF(Planes!BA:BA,'Control de pagos'!A2064,Planes!BC:BC)),"")</f>
        <v/>
      </c>
      <c r="N2064" s="63">
        <f t="shared" si="99"/>
        <v>0</v>
      </c>
    </row>
    <row r="2065" spans="1:14">
      <c r="A2065" s="11" t="str">
        <f t="shared" si="100"/>
        <v xml:space="preserve"> </v>
      </c>
      <c r="J2065" s="32" t="str">
        <f t="shared" si="98"/>
        <v/>
      </c>
      <c r="L2065" s="11" t="str">
        <f>IF(I2065&lt;&gt;"",IF(SUMIF(Planes!BA:BA,'Control de pagos'!A2065,Planes!BC:BC)=0,"",SUMIF(Planes!BA:BA,'Control de pagos'!A2065,Planes!BC:BC)),"")</f>
        <v/>
      </c>
      <c r="N2065" s="63">
        <f t="shared" si="99"/>
        <v>0</v>
      </c>
    </row>
    <row r="2066" spans="1:14">
      <c r="A2066" s="11" t="str">
        <f t="shared" si="100"/>
        <v xml:space="preserve"> </v>
      </c>
      <c r="J2066" s="32" t="str">
        <f t="shared" si="98"/>
        <v/>
      </c>
      <c r="L2066" s="11" t="str">
        <f>IF(I2066&lt;&gt;"",IF(SUMIF(Planes!BA:BA,'Control de pagos'!A2066,Planes!BC:BC)=0,"",SUMIF(Planes!BA:BA,'Control de pagos'!A2066,Planes!BC:BC)),"")</f>
        <v/>
      </c>
      <c r="N2066" s="63">
        <f t="shared" si="99"/>
        <v>0</v>
      </c>
    </row>
    <row r="2067" spans="1:14">
      <c r="A2067" s="11" t="str">
        <f t="shared" si="100"/>
        <v xml:space="preserve"> </v>
      </c>
      <c r="J2067" s="32" t="str">
        <f t="shared" si="98"/>
        <v/>
      </c>
      <c r="L2067" s="11" t="str">
        <f>IF(I2067&lt;&gt;"",IF(SUMIF(Planes!BA:BA,'Control de pagos'!A2067,Planes!BC:BC)=0,"",SUMIF(Planes!BA:BA,'Control de pagos'!A2067,Planes!BC:BC)),"")</f>
        <v/>
      </c>
      <c r="N2067" s="63">
        <f t="shared" si="99"/>
        <v>0</v>
      </c>
    </row>
    <row r="2068" spans="1:14">
      <c r="A2068" s="11" t="str">
        <f t="shared" si="100"/>
        <v xml:space="preserve"> </v>
      </c>
      <c r="J2068" s="32" t="str">
        <f t="shared" si="98"/>
        <v/>
      </c>
      <c r="L2068" s="11" t="str">
        <f>IF(I2068&lt;&gt;"",IF(SUMIF(Planes!BA:BA,'Control de pagos'!A2068,Planes!BC:BC)=0,"",SUMIF(Planes!BA:BA,'Control de pagos'!A2068,Planes!BC:BC)),"")</f>
        <v/>
      </c>
      <c r="N2068" s="63">
        <f t="shared" si="99"/>
        <v>0</v>
      </c>
    </row>
    <row r="2069" spans="1:14">
      <c r="A2069" s="11" t="str">
        <f t="shared" si="100"/>
        <v xml:space="preserve"> </v>
      </c>
      <c r="J2069" s="32" t="str">
        <f t="shared" si="98"/>
        <v/>
      </c>
      <c r="L2069" s="11" t="str">
        <f>IF(I2069&lt;&gt;"",IF(SUMIF(Planes!BA:BA,'Control de pagos'!A2069,Planes!BC:BC)=0,"",SUMIF(Planes!BA:BA,'Control de pagos'!A2069,Planes!BC:BC)),"")</f>
        <v/>
      </c>
      <c r="N2069" s="63">
        <f t="shared" si="99"/>
        <v>0</v>
      </c>
    </row>
    <row r="2070" spans="1:14">
      <c r="A2070" s="11" t="str">
        <f t="shared" si="100"/>
        <v xml:space="preserve"> </v>
      </c>
      <c r="J2070" s="32" t="str">
        <f t="shared" si="98"/>
        <v/>
      </c>
      <c r="L2070" s="11" t="str">
        <f>IF(I2070&lt;&gt;"",IF(SUMIF(Planes!BA:BA,'Control de pagos'!A2070,Planes!BC:BC)=0,"",SUMIF(Planes!BA:BA,'Control de pagos'!A2070,Planes!BC:BC)),"")</f>
        <v/>
      </c>
      <c r="N2070" s="63">
        <f t="shared" si="99"/>
        <v>0</v>
      </c>
    </row>
    <row r="2071" spans="1:14">
      <c r="A2071" s="11" t="str">
        <f t="shared" si="100"/>
        <v xml:space="preserve"> </v>
      </c>
      <c r="J2071" s="32" t="str">
        <f t="shared" si="98"/>
        <v/>
      </c>
      <c r="L2071" s="11" t="str">
        <f>IF(I2071&lt;&gt;"",IF(SUMIF(Planes!BA:BA,'Control de pagos'!A2071,Planes!BC:BC)=0,"",SUMIF(Planes!BA:BA,'Control de pagos'!A2071,Planes!BC:BC)),"")</f>
        <v/>
      </c>
      <c r="N2071" s="63">
        <f t="shared" si="99"/>
        <v>0</v>
      </c>
    </row>
    <row r="2072" spans="1:14">
      <c r="A2072" s="11" t="str">
        <f t="shared" si="100"/>
        <v xml:space="preserve"> </v>
      </c>
      <c r="J2072" s="32" t="str">
        <f t="shared" si="98"/>
        <v/>
      </c>
      <c r="L2072" s="11" t="str">
        <f>IF(I2072&lt;&gt;"",IF(SUMIF(Planes!BA:BA,'Control de pagos'!A2072,Planes!BC:BC)=0,"",SUMIF(Planes!BA:BA,'Control de pagos'!A2072,Planes!BC:BC)),"")</f>
        <v/>
      </c>
      <c r="N2072" s="63">
        <f t="shared" si="99"/>
        <v>0</v>
      </c>
    </row>
    <row r="2073" spans="1:14">
      <c r="A2073" s="11" t="str">
        <f t="shared" si="100"/>
        <v xml:space="preserve"> </v>
      </c>
      <c r="J2073" s="32" t="str">
        <f t="shared" si="98"/>
        <v/>
      </c>
      <c r="L2073" s="11" t="str">
        <f>IF(I2073&lt;&gt;"",IF(SUMIF(Planes!BA:BA,'Control de pagos'!A2073,Planes!BC:BC)=0,"",SUMIF(Planes!BA:BA,'Control de pagos'!A2073,Planes!BC:BC)),"")</f>
        <v/>
      </c>
      <c r="N2073" s="63">
        <f t="shared" si="99"/>
        <v>0</v>
      </c>
    </row>
    <row r="2074" spans="1:14">
      <c r="A2074" s="11" t="str">
        <f t="shared" si="100"/>
        <v xml:space="preserve"> </v>
      </c>
      <c r="J2074" s="32" t="str">
        <f t="shared" si="98"/>
        <v/>
      </c>
      <c r="L2074" s="11" t="str">
        <f>IF(I2074&lt;&gt;"",IF(SUMIF(Planes!BA:BA,'Control de pagos'!A2074,Planes!BC:BC)=0,"",SUMIF(Planes!BA:BA,'Control de pagos'!A2074,Planes!BC:BC)),"")</f>
        <v/>
      </c>
      <c r="N2074" s="63">
        <f t="shared" si="99"/>
        <v>0</v>
      </c>
    </row>
    <row r="2075" spans="1:14">
      <c r="A2075" s="11" t="str">
        <f t="shared" si="100"/>
        <v xml:space="preserve"> </v>
      </c>
      <c r="J2075" s="32" t="str">
        <f t="shared" si="98"/>
        <v/>
      </c>
      <c r="L2075" s="11" t="str">
        <f>IF(I2075&lt;&gt;"",IF(SUMIF(Planes!BA:BA,'Control de pagos'!A2075,Planes!BC:BC)=0,"",SUMIF(Planes!BA:BA,'Control de pagos'!A2075,Planes!BC:BC)),"")</f>
        <v/>
      </c>
      <c r="N2075" s="63">
        <f t="shared" si="99"/>
        <v>0</v>
      </c>
    </row>
    <row r="2076" spans="1:14">
      <c r="A2076" s="11" t="str">
        <f t="shared" si="100"/>
        <v xml:space="preserve"> </v>
      </c>
      <c r="J2076" s="32" t="str">
        <f t="shared" ref="J2076:J2139" si="101">IF(I2076&lt;&gt;"",I2076-DAY(I2076)+1,IF(A2075=A2076,IF(I2075&lt;&gt;"","-",""),IF(A2076=A2077,IF(I2077&lt;&gt;"","-",""),"")))</f>
        <v/>
      </c>
      <c r="L2076" s="11" t="str">
        <f>IF(I2076&lt;&gt;"",IF(SUMIF(Planes!BA:BA,'Control de pagos'!A2076,Planes!BC:BC)=0,"",SUMIF(Planes!BA:BA,'Control de pagos'!A2076,Planes!BC:BC)),"")</f>
        <v/>
      </c>
      <c r="N2076" s="63">
        <f t="shared" ref="N2076:N2139" si="102">IF(D2076=0,D2075,D2076)</f>
        <v>0</v>
      </c>
    </row>
    <row r="2077" spans="1:14">
      <c r="A2077" s="11" t="str">
        <f t="shared" si="100"/>
        <v xml:space="preserve"> </v>
      </c>
      <c r="J2077" s="32" t="str">
        <f t="shared" si="101"/>
        <v/>
      </c>
      <c r="L2077" s="11" t="str">
        <f>IF(I2077&lt;&gt;"",IF(SUMIF(Planes!BA:BA,'Control de pagos'!A2077,Planes!BC:BC)=0,"",SUMIF(Planes!BA:BA,'Control de pagos'!A2077,Planes!BC:BC)),"")</f>
        <v/>
      </c>
      <c r="N2077" s="63">
        <f t="shared" si="102"/>
        <v>0</v>
      </c>
    </row>
    <row r="2078" spans="1:14">
      <c r="A2078" s="11" t="str">
        <f t="shared" si="100"/>
        <v xml:space="preserve"> </v>
      </c>
      <c r="J2078" s="32" t="str">
        <f t="shared" si="101"/>
        <v/>
      </c>
      <c r="L2078" s="11" t="str">
        <f>IF(I2078&lt;&gt;"",IF(SUMIF(Planes!BA:BA,'Control de pagos'!A2078,Planes!BC:BC)=0,"",SUMIF(Planes!BA:BA,'Control de pagos'!A2078,Planes!BC:BC)),"")</f>
        <v/>
      </c>
      <c r="N2078" s="63">
        <f t="shared" si="102"/>
        <v>0</v>
      </c>
    </row>
    <row r="2079" spans="1:14">
      <c r="A2079" s="11" t="str">
        <f t="shared" si="100"/>
        <v xml:space="preserve"> </v>
      </c>
      <c r="J2079" s="32" t="str">
        <f t="shared" si="101"/>
        <v/>
      </c>
      <c r="L2079" s="11" t="str">
        <f>IF(I2079&lt;&gt;"",IF(SUMIF(Planes!BA:BA,'Control de pagos'!A2079,Planes!BC:BC)=0,"",SUMIF(Planes!BA:BA,'Control de pagos'!A2079,Planes!BC:BC)),"")</f>
        <v/>
      </c>
      <c r="N2079" s="63">
        <f t="shared" si="102"/>
        <v>0</v>
      </c>
    </row>
    <row r="2080" spans="1:14">
      <c r="A2080" s="11" t="str">
        <f t="shared" si="100"/>
        <v xml:space="preserve"> </v>
      </c>
      <c r="J2080" s="32" t="str">
        <f t="shared" si="101"/>
        <v/>
      </c>
      <c r="L2080" s="11" t="str">
        <f>IF(I2080&lt;&gt;"",IF(SUMIF(Planes!BA:BA,'Control de pagos'!A2080,Planes!BC:BC)=0,"",SUMIF(Planes!BA:BA,'Control de pagos'!A2080,Planes!BC:BC)),"")</f>
        <v/>
      </c>
      <c r="N2080" s="63">
        <f t="shared" si="102"/>
        <v>0</v>
      </c>
    </row>
    <row r="2081" spans="1:14">
      <c r="A2081" s="11" t="str">
        <f t="shared" si="100"/>
        <v xml:space="preserve"> </v>
      </c>
      <c r="J2081" s="32" t="str">
        <f t="shared" si="101"/>
        <v/>
      </c>
      <c r="L2081" s="11" t="str">
        <f>IF(I2081&lt;&gt;"",IF(SUMIF(Planes!BA:BA,'Control de pagos'!A2081,Planes!BC:BC)=0,"",SUMIF(Planes!BA:BA,'Control de pagos'!A2081,Planes!BC:BC)),"")</f>
        <v/>
      </c>
      <c r="N2081" s="63">
        <f t="shared" si="102"/>
        <v>0</v>
      </c>
    </row>
    <row r="2082" spans="1:14">
      <c r="A2082" s="11" t="str">
        <f t="shared" si="100"/>
        <v xml:space="preserve"> </v>
      </c>
      <c r="J2082" s="32" t="str">
        <f t="shared" si="101"/>
        <v/>
      </c>
      <c r="L2082" s="11" t="str">
        <f>IF(I2082&lt;&gt;"",IF(SUMIF(Planes!BA:BA,'Control de pagos'!A2082,Planes!BC:BC)=0,"",SUMIF(Planes!BA:BA,'Control de pagos'!A2082,Planes!BC:BC)),"")</f>
        <v/>
      </c>
      <c r="N2082" s="63">
        <f t="shared" si="102"/>
        <v>0</v>
      </c>
    </row>
    <row r="2083" spans="1:14">
      <c r="A2083" s="11" t="str">
        <f t="shared" si="100"/>
        <v xml:space="preserve"> </v>
      </c>
      <c r="J2083" s="32" t="str">
        <f t="shared" si="101"/>
        <v/>
      </c>
      <c r="L2083" s="11" t="str">
        <f>IF(I2083&lt;&gt;"",IF(SUMIF(Planes!BA:BA,'Control de pagos'!A2083,Planes!BC:BC)=0,"",SUMIF(Planes!BA:BA,'Control de pagos'!A2083,Planes!BC:BC)),"")</f>
        <v/>
      </c>
      <c r="N2083" s="63">
        <f t="shared" si="102"/>
        <v>0</v>
      </c>
    </row>
    <row r="2084" spans="1:14">
      <c r="A2084" s="11" t="str">
        <f t="shared" si="100"/>
        <v xml:space="preserve"> </v>
      </c>
      <c r="J2084" s="32" t="str">
        <f t="shared" si="101"/>
        <v/>
      </c>
      <c r="L2084" s="11" t="str">
        <f>IF(I2084&lt;&gt;"",IF(SUMIF(Planes!BA:BA,'Control de pagos'!A2084,Planes!BC:BC)=0,"",SUMIF(Planes!BA:BA,'Control de pagos'!A2084,Planes!BC:BC)),"")</f>
        <v/>
      </c>
      <c r="N2084" s="63">
        <f t="shared" si="102"/>
        <v>0</v>
      </c>
    </row>
    <row r="2085" spans="1:14">
      <c r="A2085" s="11" t="str">
        <f t="shared" si="100"/>
        <v xml:space="preserve"> </v>
      </c>
      <c r="J2085" s="32" t="str">
        <f t="shared" si="101"/>
        <v/>
      </c>
      <c r="L2085" s="11" t="str">
        <f>IF(I2085&lt;&gt;"",IF(SUMIF(Planes!BA:BA,'Control de pagos'!A2085,Planes!BC:BC)=0,"",SUMIF(Planes!BA:BA,'Control de pagos'!A2085,Planes!BC:BC)),"")</f>
        <v/>
      </c>
      <c r="N2085" s="63">
        <f t="shared" si="102"/>
        <v>0</v>
      </c>
    </row>
    <row r="2086" spans="1:14">
      <c r="A2086" s="11" t="str">
        <f t="shared" si="100"/>
        <v xml:space="preserve"> </v>
      </c>
      <c r="J2086" s="32" t="str">
        <f t="shared" si="101"/>
        <v/>
      </c>
      <c r="L2086" s="11" t="str">
        <f>IF(I2086&lt;&gt;"",IF(SUMIF(Planes!BA:BA,'Control de pagos'!A2086,Planes!BC:BC)=0,"",SUMIF(Planes!BA:BA,'Control de pagos'!A2086,Planes!BC:BC)),"")</f>
        <v/>
      </c>
      <c r="N2086" s="63">
        <f t="shared" si="102"/>
        <v>0</v>
      </c>
    </row>
    <row r="2087" spans="1:14">
      <c r="A2087" s="11" t="str">
        <f t="shared" si="100"/>
        <v xml:space="preserve"> </v>
      </c>
      <c r="J2087" s="32" t="str">
        <f t="shared" si="101"/>
        <v/>
      </c>
      <c r="L2087" s="11" t="str">
        <f>IF(I2087&lt;&gt;"",IF(SUMIF(Planes!BA:BA,'Control de pagos'!A2087,Planes!BC:BC)=0,"",SUMIF(Planes!BA:BA,'Control de pagos'!A2087,Planes!BC:BC)),"")</f>
        <v/>
      </c>
      <c r="N2087" s="63">
        <f t="shared" si="102"/>
        <v>0</v>
      </c>
    </row>
    <row r="2088" spans="1:14">
      <c r="A2088" s="11" t="str">
        <f t="shared" si="100"/>
        <v xml:space="preserve"> </v>
      </c>
      <c r="J2088" s="32" t="str">
        <f t="shared" si="101"/>
        <v/>
      </c>
      <c r="L2088" s="11" t="str">
        <f>IF(I2088&lt;&gt;"",IF(SUMIF(Planes!BA:BA,'Control de pagos'!A2088,Planes!BC:BC)=0,"",SUMIF(Planes!BA:BA,'Control de pagos'!A2088,Planes!BC:BC)),"")</f>
        <v/>
      </c>
      <c r="N2088" s="63">
        <f t="shared" si="102"/>
        <v>0</v>
      </c>
    </row>
    <row r="2089" spans="1:14">
      <c r="A2089" s="11" t="str">
        <f t="shared" si="100"/>
        <v xml:space="preserve"> </v>
      </c>
      <c r="J2089" s="32" t="str">
        <f t="shared" si="101"/>
        <v/>
      </c>
      <c r="L2089" s="11" t="str">
        <f>IF(I2089&lt;&gt;"",IF(SUMIF(Planes!BA:BA,'Control de pagos'!A2089,Planes!BC:BC)=0,"",SUMIF(Planes!BA:BA,'Control de pagos'!A2089,Planes!BC:BC)),"")</f>
        <v/>
      </c>
      <c r="N2089" s="63">
        <f t="shared" si="102"/>
        <v>0</v>
      </c>
    </row>
    <row r="2090" spans="1:14">
      <c r="A2090" s="11" t="str">
        <f t="shared" ref="A2090:A2153" si="103">B2090&amp;" "&amp;IF(C2090="",C2089,C2090)</f>
        <v xml:space="preserve"> </v>
      </c>
      <c r="J2090" s="32" t="str">
        <f t="shared" si="101"/>
        <v/>
      </c>
      <c r="L2090" s="11" t="str">
        <f>IF(I2090&lt;&gt;"",IF(SUMIF(Planes!BA:BA,'Control de pagos'!A2090,Planes!BC:BC)=0,"",SUMIF(Planes!BA:BA,'Control de pagos'!A2090,Planes!BC:BC)),"")</f>
        <v/>
      </c>
      <c r="N2090" s="63">
        <f t="shared" si="102"/>
        <v>0</v>
      </c>
    </row>
    <row r="2091" spans="1:14">
      <c r="A2091" s="11" t="str">
        <f t="shared" si="103"/>
        <v xml:space="preserve"> </v>
      </c>
      <c r="J2091" s="32" t="str">
        <f t="shared" si="101"/>
        <v/>
      </c>
      <c r="L2091" s="11" t="str">
        <f>IF(I2091&lt;&gt;"",IF(SUMIF(Planes!BA:BA,'Control de pagos'!A2091,Planes!BC:BC)=0,"",SUMIF(Planes!BA:BA,'Control de pagos'!A2091,Planes!BC:BC)),"")</f>
        <v/>
      </c>
      <c r="N2091" s="63">
        <f t="shared" si="102"/>
        <v>0</v>
      </c>
    </row>
    <row r="2092" spans="1:14">
      <c r="A2092" s="11" t="str">
        <f t="shared" si="103"/>
        <v xml:space="preserve"> </v>
      </c>
      <c r="J2092" s="32" t="str">
        <f t="shared" si="101"/>
        <v/>
      </c>
      <c r="L2092" s="11" t="str">
        <f>IF(I2092&lt;&gt;"",IF(SUMIF(Planes!BA:BA,'Control de pagos'!A2092,Planes!BC:BC)=0,"",SUMIF(Planes!BA:BA,'Control de pagos'!A2092,Planes!BC:BC)),"")</f>
        <v/>
      </c>
      <c r="N2092" s="63">
        <f t="shared" si="102"/>
        <v>0</v>
      </c>
    </row>
    <row r="2093" spans="1:14">
      <c r="A2093" s="11" t="str">
        <f t="shared" si="103"/>
        <v xml:space="preserve"> </v>
      </c>
      <c r="J2093" s="32" t="str">
        <f t="shared" si="101"/>
        <v/>
      </c>
      <c r="L2093" s="11" t="str">
        <f>IF(I2093&lt;&gt;"",IF(SUMIF(Planes!BA:BA,'Control de pagos'!A2093,Planes!BC:BC)=0,"",SUMIF(Planes!BA:BA,'Control de pagos'!A2093,Planes!BC:BC)),"")</f>
        <v/>
      </c>
      <c r="N2093" s="63">
        <f t="shared" si="102"/>
        <v>0</v>
      </c>
    </row>
    <row r="2094" spans="1:14">
      <c r="A2094" s="11" t="str">
        <f t="shared" si="103"/>
        <v xml:space="preserve"> </v>
      </c>
      <c r="J2094" s="32" t="str">
        <f t="shared" si="101"/>
        <v/>
      </c>
      <c r="L2094" s="11" t="str">
        <f>IF(I2094&lt;&gt;"",IF(SUMIF(Planes!BA:BA,'Control de pagos'!A2094,Planes!BC:BC)=0,"",SUMIF(Planes!BA:BA,'Control de pagos'!A2094,Planes!BC:BC)),"")</f>
        <v/>
      </c>
      <c r="N2094" s="63">
        <f t="shared" si="102"/>
        <v>0</v>
      </c>
    </row>
    <row r="2095" spans="1:14">
      <c r="A2095" s="11" t="str">
        <f t="shared" si="103"/>
        <v xml:space="preserve"> </v>
      </c>
      <c r="J2095" s="32" t="str">
        <f t="shared" si="101"/>
        <v/>
      </c>
      <c r="L2095" s="11" t="str">
        <f>IF(I2095&lt;&gt;"",IF(SUMIF(Planes!BA:BA,'Control de pagos'!A2095,Planes!BC:BC)=0,"",SUMIF(Planes!BA:BA,'Control de pagos'!A2095,Planes!BC:BC)),"")</f>
        <v/>
      </c>
      <c r="N2095" s="63">
        <f t="shared" si="102"/>
        <v>0</v>
      </c>
    </row>
    <row r="2096" spans="1:14">
      <c r="A2096" s="11" t="str">
        <f t="shared" si="103"/>
        <v xml:space="preserve"> </v>
      </c>
      <c r="J2096" s="32" t="str">
        <f t="shared" si="101"/>
        <v/>
      </c>
      <c r="L2096" s="11" t="str">
        <f>IF(I2096&lt;&gt;"",IF(SUMIF(Planes!BA:BA,'Control de pagos'!A2096,Planes!BC:BC)=0,"",SUMIF(Planes!BA:BA,'Control de pagos'!A2096,Planes!BC:BC)),"")</f>
        <v/>
      </c>
      <c r="N2096" s="63">
        <f t="shared" si="102"/>
        <v>0</v>
      </c>
    </row>
    <row r="2097" spans="1:14">
      <c r="A2097" s="11" t="str">
        <f t="shared" si="103"/>
        <v xml:space="preserve"> </v>
      </c>
      <c r="J2097" s="32" t="str">
        <f t="shared" si="101"/>
        <v/>
      </c>
      <c r="L2097" s="11" t="str">
        <f>IF(I2097&lt;&gt;"",IF(SUMIF(Planes!BA:BA,'Control de pagos'!A2097,Planes!BC:BC)=0,"",SUMIF(Planes!BA:BA,'Control de pagos'!A2097,Planes!BC:BC)),"")</f>
        <v/>
      </c>
      <c r="N2097" s="63">
        <f t="shared" si="102"/>
        <v>0</v>
      </c>
    </row>
    <row r="2098" spans="1:14">
      <c r="A2098" s="11" t="str">
        <f t="shared" si="103"/>
        <v xml:space="preserve"> </v>
      </c>
      <c r="J2098" s="32" t="str">
        <f t="shared" si="101"/>
        <v/>
      </c>
      <c r="L2098" s="11" t="str">
        <f>IF(I2098&lt;&gt;"",IF(SUMIF(Planes!BA:BA,'Control de pagos'!A2098,Planes!BC:BC)=0,"",SUMIF(Planes!BA:BA,'Control de pagos'!A2098,Planes!BC:BC)),"")</f>
        <v/>
      </c>
      <c r="N2098" s="63">
        <f t="shared" si="102"/>
        <v>0</v>
      </c>
    </row>
    <row r="2099" spans="1:14">
      <c r="A2099" s="11" t="str">
        <f t="shared" si="103"/>
        <v xml:space="preserve"> </v>
      </c>
      <c r="J2099" s="32" t="str">
        <f t="shared" si="101"/>
        <v/>
      </c>
      <c r="L2099" s="11" t="str">
        <f>IF(I2099&lt;&gt;"",IF(SUMIF(Planes!BA:BA,'Control de pagos'!A2099,Planes!BC:BC)=0,"",SUMIF(Planes!BA:BA,'Control de pagos'!A2099,Planes!BC:BC)),"")</f>
        <v/>
      </c>
      <c r="N2099" s="63">
        <f t="shared" si="102"/>
        <v>0</v>
      </c>
    </row>
    <row r="2100" spans="1:14">
      <c r="A2100" s="11" t="str">
        <f t="shared" si="103"/>
        <v xml:space="preserve"> </v>
      </c>
      <c r="J2100" s="32" t="str">
        <f t="shared" si="101"/>
        <v/>
      </c>
      <c r="L2100" s="11" t="str">
        <f>IF(I2100&lt;&gt;"",IF(SUMIF(Planes!BA:BA,'Control de pagos'!A2100,Planes!BC:BC)=0,"",SUMIF(Planes!BA:BA,'Control de pagos'!A2100,Planes!BC:BC)),"")</f>
        <v/>
      </c>
      <c r="N2100" s="63">
        <f t="shared" si="102"/>
        <v>0</v>
      </c>
    </row>
    <row r="2101" spans="1:14">
      <c r="A2101" s="11" t="str">
        <f t="shared" si="103"/>
        <v xml:space="preserve"> </v>
      </c>
      <c r="J2101" s="32" t="str">
        <f t="shared" si="101"/>
        <v/>
      </c>
      <c r="L2101" s="11" t="str">
        <f>IF(I2101&lt;&gt;"",IF(SUMIF(Planes!BA:BA,'Control de pagos'!A2101,Planes!BC:BC)=0,"",SUMIF(Planes!BA:BA,'Control de pagos'!A2101,Planes!BC:BC)),"")</f>
        <v/>
      </c>
      <c r="N2101" s="63">
        <f t="shared" si="102"/>
        <v>0</v>
      </c>
    </row>
    <row r="2102" spans="1:14">
      <c r="A2102" s="11" t="str">
        <f t="shared" si="103"/>
        <v xml:space="preserve"> </v>
      </c>
      <c r="J2102" s="32" t="str">
        <f t="shared" si="101"/>
        <v/>
      </c>
      <c r="L2102" s="11" t="str">
        <f>IF(I2102&lt;&gt;"",IF(SUMIF(Planes!BA:BA,'Control de pagos'!A2102,Planes!BC:BC)=0,"",SUMIF(Planes!BA:BA,'Control de pagos'!A2102,Planes!BC:BC)),"")</f>
        <v/>
      </c>
      <c r="N2102" s="63">
        <f t="shared" si="102"/>
        <v>0</v>
      </c>
    </row>
    <row r="2103" spans="1:14">
      <c r="A2103" s="11" t="str">
        <f t="shared" si="103"/>
        <v xml:space="preserve"> </v>
      </c>
      <c r="J2103" s="32" t="str">
        <f t="shared" si="101"/>
        <v/>
      </c>
      <c r="L2103" s="11" t="str">
        <f>IF(I2103&lt;&gt;"",IF(SUMIF(Planes!BA:BA,'Control de pagos'!A2103,Planes!BC:BC)=0,"",SUMIF(Planes!BA:BA,'Control de pagos'!A2103,Planes!BC:BC)),"")</f>
        <v/>
      </c>
      <c r="N2103" s="63">
        <f t="shared" si="102"/>
        <v>0</v>
      </c>
    </row>
    <row r="2104" spans="1:14">
      <c r="A2104" s="11" t="str">
        <f t="shared" si="103"/>
        <v xml:space="preserve"> </v>
      </c>
      <c r="J2104" s="32" t="str">
        <f t="shared" si="101"/>
        <v/>
      </c>
      <c r="L2104" s="11" t="str">
        <f>IF(I2104&lt;&gt;"",IF(SUMIF(Planes!BA:BA,'Control de pagos'!A2104,Planes!BC:BC)=0,"",SUMIF(Planes!BA:BA,'Control de pagos'!A2104,Planes!BC:BC)),"")</f>
        <v/>
      </c>
      <c r="N2104" s="63">
        <f t="shared" si="102"/>
        <v>0</v>
      </c>
    </row>
    <row r="2105" spans="1:14">
      <c r="A2105" s="11" t="str">
        <f t="shared" si="103"/>
        <v xml:space="preserve"> </v>
      </c>
      <c r="J2105" s="32" t="str">
        <f t="shared" si="101"/>
        <v/>
      </c>
      <c r="L2105" s="11" t="str">
        <f>IF(I2105&lt;&gt;"",IF(SUMIF(Planes!BA:BA,'Control de pagos'!A2105,Planes!BC:BC)=0,"",SUMIF(Planes!BA:BA,'Control de pagos'!A2105,Planes!BC:BC)),"")</f>
        <v/>
      </c>
      <c r="N2105" s="63">
        <f t="shared" si="102"/>
        <v>0</v>
      </c>
    </row>
    <row r="2106" spans="1:14">
      <c r="A2106" s="11" t="str">
        <f t="shared" si="103"/>
        <v xml:space="preserve"> </v>
      </c>
      <c r="J2106" s="32" t="str">
        <f t="shared" si="101"/>
        <v/>
      </c>
      <c r="L2106" s="11" t="str">
        <f>IF(I2106&lt;&gt;"",IF(SUMIF(Planes!BA:BA,'Control de pagos'!A2106,Planes!BC:BC)=0,"",SUMIF(Planes!BA:BA,'Control de pagos'!A2106,Planes!BC:BC)),"")</f>
        <v/>
      </c>
      <c r="N2106" s="63">
        <f t="shared" si="102"/>
        <v>0</v>
      </c>
    </row>
    <row r="2107" spans="1:14">
      <c r="A2107" s="11" t="str">
        <f t="shared" si="103"/>
        <v xml:space="preserve"> </v>
      </c>
      <c r="J2107" s="32" t="str">
        <f t="shared" si="101"/>
        <v/>
      </c>
      <c r="L2107" s="11" t="str">
        <f>IF(I2107&lt;&gt;"",IF(SUMIF(Planes!BA:BA,'Control de pagos'!A2107,Planes!BC:BC)=0,"",SUMIF(Planes!BA:BA,'Control de pagos'!A2107,Planes!BC:BC)),"")</f>
        <v/>
      </c>
      <c r="N2107" s="63">
        <f t="shared" si="102"/>
        <v>0</v>
      </c>
    </row>
    <row r="2108" spans="1:14">
      <c r="A2108" s="11" t="str">
        <f t="shared" si="103"/>
        <v xml:space="preserve"> </v>
      </c>
      <c r="J2108" s="32" t="str">
        <f t="shared" si="101"/>
        <v/>
      </c>
      <c r="L2108" s="11" t="str">
        <f>IF(I2108&lt;&gt;"",IF(SUMIF(Planes!BA:BA,'Control de pagos'!A2108,Planes!BC:BC)=0,"",SUMIF(Planes!BA:BA,'Control de pagos'!A2108,Planes!BC:BC)),"")</f>
        <v/>
      </c>
      <c r="N2108" s="63">
        <f t="shared" si="102"/>
        <v>0</v>
      </c>
    </row>
    <row r="2109" spans="1:14">
      <c r="A2109" s="11" t="str">
        <f t="shared" si="103"/>
        <v xml:space="preserve"> </v>
      </c>
      <c r="J2109" s="32" t="str">
        <f t="shared" si="101"/>
        <v/>
      </c>
      <c r="L2109" s="11" t="str">
        <f>IF(I2109&lt;&gt;"",IF(SUMIF(Planes!BA:BA,'Control de pagos'!A2109,Planes!BC:BC)=0,"",SUMIF(Planes!BA:BA,'Control de pagos'!A2109,Planes!BC:BC)),"")</f>
        <v/>
      </c>
      <c r="N2109" s="63">
        <f t="shared" si="102"/>
        <v>0</v>
      </c>
    </row>
    <row r="2110" spans="1:14">
      <c r="A2110" s="11" t="str">
        <f t="shared" si="103"/>
        <v xml:space="preserve"> </v>
      </c>
      <c r="J2110" s="32" t="str">
        <f t="shared" si="101"/>
        <v/>
      </c>
      <c r="L2110" s="11" t="str">
        <f>IF(I2110&lt;&gt;"",IF(SUMIF(Planes!BA:BA,'Control de pagos'!A2110,Planes!BC:BC)=0,"",SUMIF(Planes!BA:BA,'Control de pagos'!A2110,Planes!BC:BC)),"")</f>
        <v/>
      </c>
      <c r="N2110" s="63">
        <f t="shared" si="102"/>
        <v>0</v>
      </c>
    </row>
    <row r="2111" spans="1:14">
      <c r="A2111" s="11" t="str">
        <f t="shared" si="103"/>
        <v xml:space="preserve"> </v>
      </c>
      <c r="J2111" s="32" t="str">
        <f t="shared" si="101"/>
        <v/>
      </c>
      <c r="L2111" s="11" t="str">
        <f>IF(I2111&lt;&gt;"",IF(SUMIF(Planes!BA:BA,'Control de pagos'!A2111,Planes!BC:BC)=0,"",SUMIF(Planes!BA:BA,'Control de pagos'!A2111,Planes!BC:BC)),"")</f>
        <v/>
      </c>
      <c r="N2111" s="63">
        <f t="shared" si="102"/>
        <v>0</v>
      </c>
    </row>
    <row r="2112" spans="1:14">
      <c r="A2112" s="11" t="str">
        <f t="shared" si="103"/>
        <v xml:space="preserve"> </v>
      </c>
      <c r="J2112" s="32" t="str">
        <f t="shared" si="101"/>
        <v/>
      </c>
      <c r="L2112" s="11" t="str">
        <f>IF(I2112&lt;&gt;"",IF(SUMIF(Planes!BA:BA,'Control de pagos'!A2112,Planes!BC:BC)=0,"",SUMIF(Planes!BA:BA,'Control de pagos'!A2112,Planes!BC:BC)),"")</f>
        <v/>
      </c>
      <c r="N2112" s="63">
        <f t="shared" si="102"/>
        <v>0</v>
      </c>
    </row>
    <row r="2113" spans="1:14">
      <c r="A2113" s="11" t="str">
        <f t="shared" si="103"/>
        <v xml:space="preserve"> </v>
      </c>
      <c r="J2113" s="32" t="str">
        <f t="shared" si="101"/>
        <v/>
      </c>
      <c r="L2113" s="11" t="str">
        <f>IF(I2113&lt;&gt;"",IF(SUMIF(Planes!BA:BA,'Control de pagos'!A2113,Planes!BC:BC)=0,"",SUMIF(Planes!BA:BA,'Control de pagos'!A2113,Planes!BC:BC)),"")</f>
        <v/>
      </c>
      <c r="N2113" s="63">
        <f t="shared" si="102"/>
        <v>0</v>
      </c>
    </row>
    <row r="2114" spans="1:14">
      <c r="A2114" s="11" t="str">
        <f t="shared" si="103"/>
        <v xml:space="preserve"> </v>
      </c>
      <c r="J2114" s="32" t="str">
        <f t="shared" si="101"/>
        <v/>
      </c>
      <c r="L2114" s="11" t="str">
        <f>IF(I2114&lt;&gt;"",IF(SUMIF(Planes!BA:BA,'Control de pagos'!A2114,Planes!BC:BC)=0,"",SUMIF(Planes!BA:BA,'Control de pagos'!A2114,Planes!BC:BC)),"")</f>
        <v/>
      </c>
      <c r="N2114" s="63">
        <f t="shared" si="102"/>
        <v>0</v>
      </c>
    </row>
    <row r="2115" spans="1:14">
      <c r="A2115" s="11" t="str">
        <f t="shared" si="103"/>
        <v xml:space="preserve"> </v>
      </c>
      <c r="J2115" s="32" t="str">
        <f t="shared" si="101"/>
        <v/>
      </c>
      <c r="L2115" s="11" t="str">
        <f>IF(I2115&lt;&gt;"",IF(SUMIF(Planes!BA:BA,'Control de pagos'!A2115,Planes!BC:BC)=0,"",SUMIF(Planes!BA:BA,'Control de pagos'!A2115,Planes!BC:BC)),"")</f>
        <v/>
      </c>
      <c r="N2115" s="63">
        <f t="shared" si="102"/>
        <v>0</v>
      </c>
    </row>
    <row r="2116" spans="1:14">
      <c r="A2116" s="11" t="str">
        <f t="shared" si="103"/>
        <v xml:space="preserve"> </v>
      </c>
      <c r="J2116" s="32" t="str">
        <f t="shared" si="101"/>
        <v/>
      </c>
      <c r="L2116" s="11" t="str">
        <f>IF(I2116&lt;&gt;"",IF(SUMIF(Planes!BA:BA,'Control de pagos'!A2116,Planes!BC:BC)=0,"",SUMIF(Planes!BA:BA,'Control de pagos'!A2116,Planes!BC:BC)),"")</f>
        <v/>
      </c>
      <c r="N2116" s="63">
        <f t="shared" si="102"/>
        <v>0</v>
      </c>
    </row>
    <row r="2117" spans="1:14">
      <c r="A2117" s="11" t="str">
        <f t="shared" si="103"/>
        <v xml:space="preserve"> </v>
      </c>
      <c r="J2117" s="32" t="str">
        <f t="shared" si="101"/>
        <v/>
      </c>
      <c r="L2117" s="11" t="str">
        <f>IF(I2117&lt;&gt;"",IF(SUMIF(Planes!BA:BA,'Control de pagos'!A2117,Planes!BC:BC)=0,"",SUMIF(Planes!BA:BA,'Control de pagos'!A2117,Planes!BC:BC)),"")</f>
        <v/>
      </c>
      <c r="N2117" s="63">
        <f t="shared" si="102"/>
        <v>0</v>
      </c>
    </row>
    <row r="2118" spans="1:14">
      <c r="A2118" s="11" t="str">
        <f t="shared" si="103"/>
        <v xml:space="preserve"> </v>
      </c>
      <c r="J2118" s="32" t="str">
        <f t="shared" si="101"/>
        <v/>
      </c>
      <c r="L2118" s="11" t="str">
        <f>IF(I2118&lt;&gt;"",IF(SUMIF(Planes!BA:BA,'Control de pagos'!A2118,Planes!BC:BC)=0,"",SUMIF(Planes!BA:BA,'Control de pagos'!A2118,Planes!BC:BC)),"")</f>
        <v/>
      </c>
      <c r="N2118" s="63">
        <f t="shared" si="102"/>
        <v>0</v>
      </c>
    </row>
    <row r="2119" spans="1:14">
      <c r="A2119" s="11" t="str">
        <f t="shared" si="103"/>
        <v xml:space="preserve"> </v>
      </c>
      <c r="J2119" s="32" t="str">
        <f t="shared" si="101"/>
        <v/>
      </c>
      <c r="L2119" s="11" t="str">
        <f>IF(I2119&lt;&gt;"",IF(SUMIF(Planes!BA:BA,'Control de pagos'!A2119,Planes!BC:BC)=0,"",SUMIF(Planes!BA:BA,'Control de pagos'!A2119,Planes!BC:BC)),"")</f>
        <v/>
      </c>
      <c r="N2119" s="63">
        <f t="shared" si="102"/>
        <v>0</v>
      </c>
    </row>
    <row r="2120" spans="1:14">
      <c r="A2120" s="11" t="str">
        <f t="shared" si="103"/>
        <v xml:space="preserve"> </v>
      </c>
      <c r="J2120" s="32" t="str">
        <f t="shared" si="101"/>
        <v/>
      </c>
      <c r="L2120" s="11" t="str">
        <f>IF(I2120&lt;&gt;"",IF(SUMIF(Planes!BA:BA,'Control de pagos'!A2120,Planes!BC:BC)=0,"",SUMIF(Planes!BA:BA,'Control de pagos'!A2120,Planes!BC:BC)),"")</f>
        <v/>
      </c>
      <c r="N2120" s="63">
        <f t="shared" si="102"/>
        <v>0</v>
      </c>
    </row>
    <row r="2121" spans="1:14">
      <c r="A2121" s="11" t="str">
        <f t="shared" si="103"/>
        <v xml:space="preserve"> </v>
      </c>
      <c r="J2121" s="32" t="str">
        <f t="shared" si="101"/>
        <v/>
      </c>
      <c r="L2121" s="11" t="str">
        <f>IF(I2121&lt;&gt;"",IF(SUMIF(Planes!BA:BA,'Control de pagos'!A2121,Planes!BC:BC)=0,"",SUMIF(Planes!BA:BA,'Control de pagos'!A2121,Planes!BC:BC)),"")</f>
        <v/>
      </c>
      <c r="N2121" s="63">
        <f t="shared" si="102"/>
        <v>0</v>
      </c>
    </row>
    <row r="2122" spans="1:14">
      <c r="A2122" s="11" t="str">
        <f t="shared" si="103"/>
        <v xml:space="preserve"> </v>
      </c>
      <c r="J2122" s="32" t="str">
        <f t="shared" si="101"/>
        <v/>
      </c>
      <c r="L2122" s="11" t="str">
        <f>IF(I2122&lt;&gt;"",IF(SUMIF(Planes!BA:BA,'Control de pagos'!A2122,Planes!BC:BC)=0,"",SUMIF(Planes!BA:BA,'Control de pagos'!A2122,Planes!BC:BC)),"")</f>
        <v/>
      </c>
      <c r="N2122" s="63">
        <f t="shared" si="102"/>
        <v>0</v>
      </c>
    </row>
    <row r="2123" spans="1:14">
      <c r="A2123" s="11" t="str">
        <f t="shared" si="103"/>
        <v xml:space="preserve"> </v>
      </c>
      <c r="J2123" s="32" t="str">
        <f t="shared" si="101"/>
        <v/>
      </c>
      <c r="L2123" s="11" t="str">
        <f>IF(I2123&lt;&gt;"",IF(SUMIF(Planes!BA:BA,'Control de pagos'!A2123,Planes!BC:BC)=0,"",SUMIF(Planes!BA:BA,'Control de pagos'!A2123,Planes!BC:BC)),"")</f>
        <v/>
      </c>
      <c r="N2123" s="63">
        <f t="shared" si="102"/>
        <v>0</v>
      </c>
    </row>
    <row r="2124" spans="1:14">
      <c r="A2124" s="11" t="str">
        <f t="shared" si="103"/>
        <v xml:space="preserve"> </v>
      </c>
      <c r="J2124" s="32" t="str">
        <f t="shared" si="101"/>
        <v/>
      </c>
      <c r="L2124" s="11" t="str">
        <f>IF(I2124&lt;&gt;"",IF(SUMIF(Planes!BA:BA,'Control de pagos'!A2124,Planes!BC:BC)=0,"",SUMIF(Planes!BA:BA,'Control de pagos'!A2124,Planes!BC:BC)),"")</f>
        <v/>
      </c>
      <c r="N2124" s="63">
        <f t="shared" si="102"/>
        <v>0</v>
      </c>
    </row>
    <row r="2125" spans="1:14">
      <c r="A2125" s="11" t="str">
        <f t="shared" si="103"/>
        <v xml:space="preserve"> </v>
      </c>
      <c r="J2125" s="32" t="str">
        <f t="shared" si="101"/>
        <v/>
      </c>
      <c r="L2125" s="11" t="str">
        <f>IF(I2125&lt;&gt;"",IF(SUMIF(Planes!BA:BA,'Control de pagos'!A2125,Planes!BC:BC)=0,"",SUMIF(Planes!BA:BA,'Control de pagos'!A2125,Planes!BC:BC)),"")</f>
        <v/>
      </c>
      <c r="N2125" s="63">
        <f t="shared" si="102"/>
        <v>0</v>
      </c>
    </row>
    <row r="2126" spans="1:14">
      <c r="A2126" s="11" t="str">
        <f t="shared" si="103"/>
        <v xml:space="preserve"> </v>
      </c>
      <c r="J2126" s="32" t="str">
        <f t="shared" si="101"/>
        <v/>
      </c>
      <c r="L2126" s="11" t="str">
        <f>IF(I2126&lt;&gt;"",IF(SUMIF(Planes!BA:BA,'Control de pagos'!A2126,Planes!BC:BC)=0,"",SUMIF(Planes!BA:BA,'Control de pagos'!A2126,Planes!BC:BC)),"")</f>
        <v/>
      </c>
      <c r="N2126" s="63">
        <f t="shared" si="102"/>
        <v>0</v>
      </c>
    </row>
    <row r="2127" spans="1:14">
      <c r="A2127" s="11" t="str">
        <f t="shared" si="103"/>
        <v xml:space="preserve"> </v>
      </c>
      <c r="J2127" s="32" t="str">
        <f t="shared" si="101"/>
        <v/>
      </c>
      <c r="L2127" s="11" t="str">
        <f>IF(I2127&lt;&gt;"",IF(SUMIF(Planes!BA:BA,'Control de pagos'!A2127,Planes!BC:BC)=0,"",SUMIF(Planes!BA:BA,'Control de pagos'!A2127,Planes!BC:BC)),"")</f>
        <v/>
      </c>
      <c r="N2127" s="63">
        <f t="shared" si="102"/>
        <v>0</v>
      </c>
    </row>
    <row r="2128" spans="1:14">
      <c r="A2128" s="11" t="str">
        <f t="shared" si="103"/>
        <v xml:space="preserve"> </v>
      </c>
      <c r="J2128" s="32" t="str">
        <f t="shared" si="101"/>
        <v/>
      </c>
      <c r="L2128" s="11" t="str">
        <f>IF(I2128&lt;&gt;"",IF(SUMIF(Planes!BA:BA,'Control de pagos'!A2128,Planes!BC:BC)=0,"",SUMIF(Planes!BA:BA,'Control de pagos'!A2128,Planes!BC:BC)),"")</f>
        <v/>
      </c>
      <c r="N2128" s="63">
        <f t="shared" si="102"/>
        <v>0</v>
      </c>
    </row>
    <row r="2129" spans="1:14">
      <c r="A2129" s="11" t="str">
        <f t="shared" si="103"/>
        <v xml:space="preserve"> </v>
      </c>
      <c r="J2129" s="32" t="str">
        <f t="shared" si="101"/>
        <v/>
      </c>
      <c r="L2129" s="11" t="str">
        <f>IF(I2129&lt;&gt;"",IF(SUMIF(Planes!BA:BA,'Control de pagos'!A2129,Planes!BC:BC)=0,"",SUMIF(Planes!BA:BA,'Control de pagos'!A2129,Planes!BC:BC)),"")</f>
        <v/>
      </c>
      <c r="N2129" s="63">
        <f t="shared" si="102"/>
        <v>0</v>
      </c>
    </row>
    <row r="2130" spans="1:14">
      <c r="A2130" s="11" t="str">
        <f t="shared" si="103"/>
        <v xml:space="preserve"> </v>
      </c>
      <c r="J2130" s="32" t="str">
        <f t="shared" si="101"/>
        <v/>
      </c>
      <c r="L2130" s="11" t="str">
        <f>IF(I2130&lt;&gt;"",IF(SUMIF(Planes!BA:BA,'Control de pagos'!A2130,Planes!BC:BC)=0,"",SUMIF(Planes!BA:BA,'Control de pagos'!A2130,Planes!BC:BC)),"")</f>
        <v/>
      </c>
      <c r="N2130" s="63">
        <f t="shared" si="102"/>
        <v>0</v>
      </c>
    </row>
    <row r="2131" spans="1:14">
      <c r="A2131" s="11" t="str">
        <f t="shared" si="103"/>
        <v xml:space="preserve"> </v>
      </c>
      <c r="J2131" s="32" t="str">
        <f t="shared" si="101"/>
        <v/>
      </c>
      <c r="L2131" s="11" t="str">
        <f>IF(I2131&lt;&gt;"",IF(SUMIF(Planes!BA:BA,'Control de pagos'!A2131,Planes!BC:BC)=0,"",SUMIF(Planes!BA:BA,'Control de pagos'!A2131,Planes!BC:BC)),"")</f>
        <v/>
      </c>
      <c r="N2131" s="63">
        <f t="shared" si="102"/>
        <v>0</v>
      </c>
    </row>
    <row r="2132" spans="1:14">
      <c r="A2132" s="11" t="str">
        <f t="shared" si="103"/>
        <v xml:space="preserve"> </v>
      </c>
      <c r="J2132" s="32" t="str">
        <f t="shared" si="101"/>
        <v/>
      </c>
      <c r="L2132" s="11" t="str">
        <f>IF(I2132&lt;&gt;"",IF(SUMIF(Planes!BA:BA,'Control de pagos'!A2132,Planes!BC:BC)=0,"",SUMIF(Planes!BA:BA,'Control de pagos'!A2132,Planes!BC:BC)),"")</f>
        <v/>
      </c>
      <c r="N2132" s="63">
        <f t="shared" si="102"/>
        <v>0</v>
      </c>
    </row>
    <row r="2133" spans="1:14">
      <c r="A2133" s="11" t="str">
        <f t="shared" si="103"/>
        <v xml:space="preserve"> </v>
      </c>
      <c r="J2133" s="32" t="str">
        <f t="shared" si="101"/>
        <v/>
      </c>
      <c r="L2133" s="11" t="str">
        <f>IF(I2133&lt;&gt;"",IF(SUMIF(Planes!BA:BA,'Control de pagos'!A2133,Planes!BC:BC)=0,"",SUMIF(Planes!BA:BA,'Control de pagos'!A2133,Planes!BC:BC)),"")</f>
        <v/>
      </c>
      <c r="N2133" s="63">
        <f t="shared" si="102"/>
        <v>0</v>
      </c>
    </row>
    <row r="2134" spans="1:14">
      <c r="A2134" s="11" t="str">
        <f t="shared" si="103"/>
        <v xml:space="preserve"> </v>
      </c>
      <c r="J2134" s="32" t="str">
        <f t="shared" si="101"/>
        <v/>
      </c>
      <c r="L2134" s="11" t="str">
        <f>IF(I2134&lt;&gt;"",IF(SUMIF(Planes!BA:BA,'Control de pagos'!A2134,Planes!BC:BC)=0,"",SUMIF(Planes!BA:BA,'Control de pagos'!A2134,Planes!BC:BC)),"")</f>
        <v/>
      </c>
      <c r="N2134" s="63">
        <f t="shared" si="102"/>
        <v>0</v>
      </c>
    </row>
    <row r="2135" spans="1:14">
      <c r="A2135" s="11" t="str">
        <f t="shared" si="103"/>
        <v xml:space="preserve"> </v>
      </c>
      <c r="J2135" s="32" t="str">
        <f t="shared" si="101"/>
        <v/>
      </c>
      <c r="L2135" s="11" t="str">
        <f>IF(I2135&lt;&gt;"",IF(SUMIF(Planes!BA:BA,'Control de pagos'!A2135,Planes!BC:BC)=0,"",SUMIF(Planes!BA:BA,'Control de pagos'!A2135,Planes!BC:BC)),"")</f>
        <v/>
      </c>
      <c r="N2135" s="63">
        <f t="shared" si="102"/>
        <v>0</v>
      </c>
    </row>
    <row r="2136" spans="1:14">
      <c r="A2136" s="11" t="str">
        <f t="shared" si="103"/>
        <v xml:space="preserve"> </v>
      </c>
      <c r="J2136" s="32" t="str">
        <f t="shared" si="101"/>
        <v/>
      </c>
      <c r="L2136" s="11" t="str">
        <f>IF(I2136&lt;&gt;"",IF(SUMIF(Planes!BA:BA,'Control de pagos'!A2136,Planes!BC:BC)=0,"",SUMIF(Planes!BA:BA,'Control de pagos'!A2136,Planes!BC:BC)),"")</f>
        <v/>
      </c>
      <c r="N2136" s="63">
        <f t="shared" si="102"/>
        <v>0</v>
      </c>
    </row>
    <row r="2137" spans="1:14">
      <c r="A2137" s="11" t="str">
        <f t="shared" si="103"/>
        <v xml:space="preserve"> </v>
      </c>
      <c r="J2137" s="32" t="str">
        <f t="shared" si="101"/>
        <v/>
      </c>
      <c r="L2137" s="11" t="str">
        <f>IF(I2137&lt;&gt;"",IF(SUMIF(Planes!BA:BA,'Control de pagos'!A2137,Planes!BC:BC)=0,"",SUMIF(Planes!BA:BA,'Control de pagos'!A2137,Planes!BC:BC)),"")</f>
        <v/>
      </c>
      <c r="N2137" s="63">
        <f t="shared" si="102"/>
        <v>0</v>
      </c>
    </row>
    <row r="2138" spans="1:14">
      <c r="A2138" s="11" t="str">
        <f t="shared" si="103"/>
        <v xml:space="preserve"> </v>
      </c>
      <c r="J2138" s="32" t="str">
        <f t="shared" si="101"/>
        <v/>
      </c>
      <c r="L2138" s="11" t="str">
        <f>IF(I2138&lt;&gt;"",IF(SUMIF(Planes!BA:BA,'Control de pagos'!A2138,Planes!BC:BC)=0,"",SUMIF(Planes!BA:BA,'Control de pagos'!A2138,Planes!BC:BC)),"")</f>
        <v/>
      </c>
      <c r="N2138" s="63">
        <f t="shared" si="102"/>
        <v>0</v>
      </c>
    </row>
    <row r="2139" spans="1:14">
      <c r="A2139" s="11" t="str">
        <f t="shared" si="103"/>
        <v xml:space="preserve"> </v>
      </c>
      <c r="J2139" s="32" t="str">
        <f t="shared" si="101"/>
        <v/>
      </c>
      <c r="L2139" s="11" t="str">
        <f>IF(I2139&lt;&gt;"",IF(SUMIF(Planes!BA:BA,'Control de pagos'!A2139,Planes!BC:BC)=0,"",SUMIF(Planes!BA:BA,'Control de pagos'!A2139,Planes!BC:BC)),"")</f>
        <v/>
      </c>
      <c r="N2139" s="63">
        <f t="shared" si="102"/>
        <v>0</v>
      </c>
    </row>
    <row r="2140" spans="1:14">
      <c r="A2140" s="11" t="str">
        <f t="shared" si="103"/>
        <v xml:space="preserve"> </v>
      </c>
      <c r="J2140" s="32" t="str">
        <f t="shared" ref="J2140:J2144" si="104">IF(I2140&lt;&gt;"",I2140-DAY(I2140)+1,IF(A2139=A2140,IF(I2139&lt;&gt;"","-",""),IF(A2140=A2141,IF(I2141&lt;&gt;"","-",""),"")))</f>
        <v/>
      </c>
      <c r="L2140" s="11" t="str">
        <f>IF(I2140&lt;&gt;"",IF(SUMIF(Planes!BA:BA,'Control de pagos'!A2140,Planes!BC:BC)=0,"",SUMIF(Planes!BA:BA,'Control de pagos'!A2140,Planes!BC:BC)),"")</f>
        <v/>
      </c>
      <c r="N2140" s="63">
        <f t="shared" ref="N2140:N2144" si="105">IF(D2140=0,D2139,D2140)</f>
        <v>0</v>
      </c>
    </row>
    <row r="2141" spans="1:14">
      <c r="A2141" s="11" t="str">
        <f t="shared" si="103"/>
        <v xml:space="preserve"> </v>
      </c>
      <c r="J2141" s="32" t="str">
        <f t="shared" si="104"/>
        <v/>
      </c>
      <c r="L2141" s="11" t="str">
        <f>IF(I2141&lt;&gt;"",IF(SUMIF(Planes!BA:BA,'Control de pagos'!A2141,Planes!BC:BC)=0,"",SUMIF(Planes!BA:BA,'Control de pagos'!A2141,Planes!BC:BC)),"")</f>
        <v/>
      </c>
      <c r="N2141" s="63">
        <f t="shared" si="105"/>
        <v>0</v>
      </c>
    </row>
    <row r="2142" spans="1:14">
      <c r="A2142" s="11" t="str">
        <f t="shared" si="103"/>
        <v xml:space="preserve"> </v>
      </c>
      <c r="J2142" s="32" t="str">
        <f t="shared" si="104"/>
        <v/>
      </c>
      <c r="L2142" s="11" t="str">
        <f>IF(I2142&lt;&gt;"",IF(SUMIF(Planes!BA:BA,'Control de pagos'!A2142,Planes!BC:BC)=0,"",SUMIF(Planes!BA:BA,'Control de pagos'!A2142,Planes!BC:BC)),"")</f>
        <v/>
      </c>
      <c r="N2142" s="63">
        <f t="shared" si="105"/>
        <v>0</v>
      </c>
    </row>
    <row r="2143" spans="1:14">
      <c r="A2143" s="11" t="str">
        <f t="shared" si="103"/>
        <v xml:space="preserve"> </v>
      </c>
      <c r="J2143" s="32" t="str">
        <f t="shared" si="104"/>
        <v/>
      </c>
      <c r="L2143" s="11" t="str">
        <f>IF(I2143&lt;&gt;"",IF(SUMIF(Planes!BA:BA,'Control de pagos'!A2143,Planes!BC:BC)=0,"",SUMIF(Planes!BA:BA,'Control de pagos'!A2143,Planes!BC:BC)),"")</f>
        <v/>
      </c>
      <c r="N2143" s="63">
        <f t="shared" si="105"/>
        <v>0</v>
      </c>
    </row>
    <row r="2144" spans="1:14">
      <c r="A2144" s="11" t="str">
        <f t="shared" si="103"/>
        <v xml:space="preserve"> </v>
      </c>
      <c r="J2144" s="32" t="str">
        <f t="shared" si="104"/>
        <v/>
      </c>
      <c r="L2144" s="11" t="str">
        <f>IF(I2144&lt;&gt;"",IF(SUMIF(Planes!BA:BA,'Control de pagos'!A2144,Planes!BC:BC)=0,"",SUMIF(Planes!BA:BA,'Control de pagos'!A2144,Planes!BC:BC)),"")</f>
        <v/>
      </c>
      <c r="N2144" s="63">
        <f t="shared" si="105"/>
        <v>0</v>
      </c>
    </row>
    <row r="2145" spans="1:12">
      <c r="A2145" s="11" t="str">
        <f t="shared" si="103"/>
        <v xml:space="preserve"> </v>
      </c>
      <c r="J2145" s="32" t="str">
        <f t="shared" ref="J2145:J2208" si="106">IF(I2145&lt;&gt;"",I2145-DAY(I2145)+1,IF(A2144=A2145,IF(I2144&lt;&gt;"","-",""),IF(A2145=A2146,IF(I2146&lt;&gt;"","-",""),"")))</f>
        <v/>
      </c>
      <c r="L2145" s="11" t="str">
        <f>IF(I2145&lt;&gt;"",IF(SUMIF(Planes!BA:BA,'Control de pagos'!A2145,Planes!BC:BC)=0,"",SUMIF(Planes!BA:BA,'Control de pagos'!A2145,Planes!BC:BC)),"")</f>
        <v/>
      </c>
    </row>
    <row r="2146" spans="1:12">
      <c r="A2146" s="11" t="str">
        <f t="shared" si="103"/>
        <v xml:space="preserve"> </v>
      </c>
      <c r="J2146" s="32" t="str">
        <f t="shared" si="106"/>
        <v/>
      </c>
      <c r="L2146" s="11" t="str">
        <f>IF(I2146&lt;&gt;"",IF(SUMIF(Planes!BA:BA,'Control de pagos'!A2146,Planes!BC:BC)=0,"",SUMIF(Planes!BA:BA,'Control de pagos'!A2146,Planes!BC:BC)),"")</f>
        <v/>
      </c>
    </row>
    <row r="2147" spans="1:12">
      <c r="A2147" s="11" t="str">
        <f t="shared" si="103"/>
        <v xml:space="preserve"> </v>
      </c>
      <c r="J2147" s="32" t="str">
        <f t="shared" si="106"/>
        <v/>
      </c>
      <c r="L2147" s="11" t="str">
        <f>IF(I2147&lt;&gt;"",IF(SUMIF(Planes!BA:BA,'Control de pagos'!A2147,Planes!BC:BC)=0,"",SUMIF(Planes!BA:BA,'Control de pagos'!A2147,Planes!BC:BC)),"")</f>
        <v/>
      </c>
    </row>
    <row r="2148" spans="1:12">
      <c r="A2148" s="11" t="str">
        <f t="shared" si="103"/>
        <v xml:space="preserve"> </v>
      </c>
      <c r="J2148" s="32" t="str">
        <f t="shared" si="106"/>
        <v/>
      </c>
      <c r="L2148" s="11" t="str">
        <f>IF(I2148&lt;&gt;"",IF(SUMIF(Planes!BA:BA,'Control de pagos'!A2148,Planes!BC:BC)=0,"",SUMIF(Planes!BA:BA,'Control de pagos'!A2148,Planes!BC:BC)),"")</f>
        <v/>
      </c>
    </row>
    <row r="2149" spans="1:12">
      <c r="A2149" s="11" t="str">
        <f t="shared" si="103"/>
        <v xml:space="preserve"> </v>
      </c>
      <c r="J2149" s="32" t="str">
        <f t="shared" si="106"/>
        <v/>
      </c>
      <c r="L2149" s="11" t="str">
        <f>IF(I2149&lt;&gt;"",IF(SUMIF(Planes!BA:BA,'Control de pagos'!A2149,Planes!BC:BC)=0,"",SUMIF(Planes!BA:BA,'Control de pagos'!A2149,Planes!BC:BC)),"")</f>
        <v/>
      </c>
    </row>
    <row r="2150" spans="1:12">
      <c r="A2150" s="11" t="str">
        <f t="shared" si="103"/>
        <v xml:space="preserve"> </v>
      </c>
      <c r="J2150" s="32" t="str">
        <f t="shared" si="106"/>
        <v/>
      </c>
      <c r="L2150" s="11" t="str">
        <f>IF(I2150&lt;&gt;"",IF(SUMIF(Planes!BA:BA,'Control de pagos'!A2150,Planes!BC:BC)=0,"",SUMIF(Planes!BA:BA,'Control de pagos'!A2150,Planes!BC:BC)),"")</f>
        <v/>
      </c>
    </row>
    <row r="2151" spans="1:12">
      <c r="A2151" s="11" t="str">
        <f t="shared" si="103"/>
        <v xml:space="preserve"> </v>
      </c>
      <c r="J2151" s="32" t="str">
        <f t="shared" si="106"/>
        <v/>
      </c>
      <c r="L2151" s="11" t="str">
        <f>IF(I2151&lt;&gt;"",IF(SUMIF(Planes!BA:BA,'Control de pagos'!A2151,Planes!BC:BC)=0,"",SUMIF(Planes!BA:BA,'Control de pagos'!A2151,Planes!BC:BC)),"")</f>
        <v/>
      </c>
    </row>
    <row r="2152" spans="1:12">
      <c r="A2152" s="11" t="str">
        <f t="shared" si="103"/>
        <v xml:space="preserve"> </v>
      </c>
      <c r="J2152" s="32" t="str">
        <f t="shared" si="106"/>
        <v/>
      </c>
      <c r="L2152" s="11" t="str">
        <f>IF(I2152&lt;&gt;"",IF(SUMIF(Planes!BA:BA,'Control de pagos'!A2152,Planes!BC:BC)=0,"",SUMIF(Planes!BA:BA,'Control de pagos'!A2152,Planes!BC:BC)),"")</f>
        <v/>
      </c>
    </row>
    <row r="2153" spans="1:12">
      <c r="A2153" s="11" t="str">
        <f t="shared" si="103"/>
        <v xml:space="preserve"> </v>
      </c>
      <c r="J2153" s="32" t="str">
        <f t="shared" si="106"/>
        <v/>
      </c>
      <c r="L2153" s="11" t="str">
        <f>IF(I2153&lt;&gt;"",IF(SUMIF(Planes!BA:BA,'Control de pagos'!A2153,Planes!BC:BC)=0,"",SUMIF(Planes!BA:BA,'Control de pagos'!A2153,Planes!BC:BC)),"")</f>
        <v/>
      </c>
    </row>
    <row r="2154" spans="1:12">
      <c r="A2154" s="11" t="str">
        <f t="shared" ref="A2154:A2217" si="107">B2154&amp;" "&amp;IF(C2154="",C2153,C2154)</f>
        <v xml:space="preserve"> </v>
      </c>
      <c r="J2154" s="32" t="str">
        <f t="shared" si="106"/>
        <v/>
      </c>
      <c r="L2154" s="11" t="str">
        <f>IF(I2154&lt;&gt;"",IF(SUMIF(Planes!BA:BA,'Control de pagos'!A2154,Planes!BC:BC)=0,"",SUMIF(Planes!BA:BA,'Control de pagos'!A2154,Planes!BC:BC)),"")</f>
        <v/>
      </c>
    </row>
    <row r="2155" spans="1:12">
      <c r="A2155" s="11" t="str">
        <f t="shared" si="107"/>
        <v xml:space="preserve"> </v>
      </c>
      <c r="J2155" s="32" t="str">
        <f t="shared" si="106"/>
        <v/>
      </c>
      <c r="L2155" s="11" t="str">
        <f>IF(I2155&lt;&gt;"",IF(SUMIF(Planes!BA:BA,'Control de pagos'!A2155,Planes!BC:BC)=0,"",SUMIF(Planes!BA:BA,'Control de pagos'!A2155,Planes!BC:BC)),"")</f>
        <v/>
      </c>
    </row>
    <row r="2156" spans="1:12">
      <c r="A2156" s="11" t="str">
        <f t="shared" si="107"/>
        <v xml:space="preserve"> </v>
      </c>
      <c r="J2156" s="32" t="str">
        <f t="shared" si="106"/>
        <v/>
      </c>
      <c r="L2156" s="11" t="str">
        <f>IF(I2156&lt;&gt;"",IF(SUMIF(Planes!BA:BA,'Control de pagos'!A2156,Planes!BC:BC)=0,"",SUMIF(Planes!BA:BA,'Control de pagos'!A2156,Planes!BC:BC)),"")</f>
        <v/>
      </c>
    </row>
    <row r="2157" spans="1:12">
      <c r="A2157" s="11" t="str">
        <f t="shared" si="107"/>
        <v xml:space="preserve"> </v>
      </c>
      <c r="J2157" s="32" t="str">
        <f t="shared" si="106"/>
        <v/>
      </c>
      <c r="L2157" s="11" t="str">
        <f>IF(I2157&lt;&gt;"",IF(SUMIF(Planes!BA:BA,'Control de pagos'!A2157,Planes!BC:BC)=0,"",SUMIF(Planes!BA:BA,'Control de pagos'!A2157,Planes!BC:BC)),"")</f>
        <v/>
      </c>
    </row>
    <row r="2158" spans="1:12">
      <c r="A2158" s="11" t="str">
        <f t="shared" si="107"/>
        <v xml:space="preserve"> </v>
      </c>
      <c r="J2158" s="32" t="str">
        <f t="shared" si="106"/>
        <v/>
      </c>
      <c r="L2158" s="11" t="str">
        <f>IF(I2158&lt;&gt;"",IF(SUMIF(Planes!BA:BA,'Control de pagos'!A2158,Planes!BC:BC)=0,"",SUMIF(Planes!BA:BA,'Control de pagos'!A2158,Planes!BC:BC)),"")</f>
        <v/>
      </c>
    </row>
    <row r="2159" spans="1:12">
      <c r="A2159" s="11" t="str">
        <f t="shared" si="107"/>
        <v xml:space="preserve"> </v>
      </c>
      <c r="J2159" s="32" t="str">
        <f t="shared" si="106"/>
        <v/>
      </c>
      <c r="L2159" s="11" t="str">
        <f>IF(I2159&lt;&gt;"",IF(SUMIF(Planes!BA:BA,'Control de pagos'!A2159,Planes!BC:BC)=0,"",SUMIF(Planes!BA:BA,'Control de pagos'!A2159,Planes!BC:BC)),"")</f>
        <v/>
      </c>
    </row>
    <row r="2160" spans="1:12">
      <c r="A2160" s="11" t="str">
        <f t="shared" si="107"/>
        <v xml:space="preserve"> </v>
      </c>
      <c r="J2160" s="32" t="str">
        <f t="shared" si="106"/>
        <v/>
      </c>
      <c r="L2160" s="11" t="str">
        <f>IF(I2160&lt;&gt;"",IF(SUMIF(Planes!BA:BA,'Control de pagos'!A2160,Planes!BC:BC)=0,"",SUMIF(Planes!BA:BA,'Control de pagos'!A2160,Planes!BC:BC)),"")</f>
        <v/>
      </c>
    </row>
    <row r="2161" spans="1:12">
      <c r="A2161" s="11" t="str">
        <f t="shared" si="107"/>
        <v xml:space="preserve"> </v>
      </c>
      <c r="J2161" s="32" t="str">
        <f t="shared" si="106"/>
        <v/>
      </c>
      <c r="L2161" s="11" t="str">
        <f>IF(I2161&lt;&gt;"",IF(SUMIF(Planes!BA:BA,'Control de pagos'!A2161,Planes!BC:BC)=0,"",SUMIF(Planes!BA:BA,'Control de pagos'!A2161,Planes!BC:BC)),"")</f>
        <v/>
      </c>
    </row>
    <row r="2162" spans="1:12">
      <c r="A2162" s="11" t="str">
        <f t="shared" si="107"/>
        <v xml:space="preserve"> </v>
      </c>
      <c r="J2162" s="32" t="str">
        <f t="shared" si="106"/>
        <v/>
      </c>
      <c r="L2162" s="11" t="str">
        <f>IF(I2162&lt;&gt;"",IF(SUMIF(Planes!BA:BA,'Control de pagos'!A2162,Planes!BC:BC)=0,"",SUMIF(Planes!BA:BA,'Control de pagos'!A2162,Planes!BC:BC)),"")</f>
        <v/>
      </c>
    </row>
    <row r="2163" spans="1:12">
      <c r="A2163" s="11" t="str">
        <f t="shared" si="107"/>
        <v xml:space="preserve"> </v>
      </c>
      <c r="J2163" s="32" t="str">
        <f t="shared" si="106"/>
        <v/>
      </c>
      <c r="L2163" s="11" t="str">
        <f>IF(I2163&lt;&gt;"",IF(SUMIF(Planes!BA:BA,'Control de pagos'!A2163,Planes!BC:BC)=0,"",SUMIF(Planes!BA:BA,'Control de pagos'!A2163,Planes!BC:BC)),"")</f>
        <v/>
      </c>
    </row>
    <row r="2164" spans="1:12">
      <c r="A2164" s="11" t="str">
        <f t="shared" si="107"/>
        <v xml:space="preserve"> </v>
      </c>
      <c r="J2164" s="32" t="str">
        <f t="shared" si="106"/>
        <v/>
      </c>
      <c r="L2164" s="11" t="str">
        <f>IF(I2164&lt;&gt;"",IF(SUMIF(Planes!BA:BA,'Control de pagos'!A2164,Planes!BC:BC)=0,"",SUMIF(Planes!BA:BA,'Control de pagos'!A2164,Planes!BC:BC)),"")</f>
        <v/>
      </c>
    </row>
    <row r="2165" spans="1:12">
      <c r="A2165" s="11" t="str">
        <f t="shared" si="107"/>
        <v xml:space="preserve"> </v>
      </c>
      <c r="J2165" s="32" t="str">
        <f t="shared" si="106"/>
        <v/>
      </c>
      <c r="L2165" s="11" t="str">
        <f>IF(I2165&lt;&gt;"",IF(SUMIF(Planes!BA:BA,'Control de pagos'!A2165,Planes!BC:BC)=0,"",SUMIF(Planes!BA:BA,'Control de pagos'!A2165,Planes!BC:BC)),"")</f>
        <v/>
      </c>
    </row>
    <row r="2166" spans="1:12">
      <c r="A2166" s="11" t="str">
        <f t="shared" si="107"/>
        <v xml:space="preserve"> </v>
      </c>
      <c r="J2166" s="32" t="str">
        <f t="shared" si="106"/>
        <v/>
      </c>
      <c r="L2166" s="11" t="str">
        <f>IF(I2166&lt;&gt;"",IF(SUMIF(Planes!BA:BA,'Control de pagos'!A2166,Planes!BC:BC)=0,"",SUMIF(Planes!BA:BA,'Control de pagos'!A2166,Planes!BC:BC)),"")</f>
        <v/>
      </c>
    </row>
    <row r="2167" spans="1:12">
      <c r="A2167" s="11" t="str">
        <f t="shared" si="107"/>
        <v xml:space="preserve"> </v>
      </c>
      <c r="J2167" s="32" t="str">
        <f t="shared" si="106"/>
        <v/>
      </c>
      <c r="L2167" s="11" t="str">
        <f>IF(I2167&lt;&gt;"",IF(SUMIF(Planes!BA:BA,'Control de pagos'!A2167,Planes!BC:BC)=0,"",SUMIF(Planes!BA:BA,'Control de pagos'!A2167,Planes!BC:BC)),"")</f>
        <v/>
      </c>
    </row>
    <row r="2168" spans="1:12">
      <c r="A2168" s="11" t="str">
        <f t="shared" si="107"/>
        <v xml:space="preserve"> </v>
      </c>
      <c r="J2168" s="32" t="str">
        <f t="shared" si="106"/>
        <v/>
      </c>
      <c r="L2168" s="11" t="str">
        <f>IF(I2168&lt;&gt;"",IF(SUMIF(Planes!BA:BA,'Control de pagos'!A2168,Planes!BC:BC)=0,"",SUMIF(Planes!BA:BA,'Control de pagos'!A2168,Planes!BC:BC)),"")</f>
        <v/>
      </c>
    </row>
    <row r="2169" spans="1:12">
      <c r="A2169" s="11" t="str">
        <f t="shared" si="107"/>
        <v xml:space="preserve"> </v>
      </c>
      <c r="J2169" s="32" t="str">
        <f t="shared" si="106"/>
        <v/>
      </c>
      <c r="L2169" s="11" t="str">
        <f>IF(I2169&lt;&gt;"",IF(SUMIF(Planes!BA:BA,'Control de pagos'!A2169,Planes!BC:BC)=0,"",SUMIF(Planes!BA:BA,'Control de pagos'!A2169,Planes!BC:BC)),"")</f>
        <v/>
      </c>
    </row>
    <row r="2170" spans="1:12">
      <c r="A2170" s="11" t="str">
        <f t="shared" si="107"/>
        <v xml:space="preserve"> </v>
      </c>
      <c r="J2170" s="32" t="str">
        <f t="shared" si="106"/>
        <v/>
      </c>
      <c r="L2170" s="11" t="str">
        <f>IF(I2170&lt;&gt;"",IF(SUMIF(Planes!BA:BA,'Control de pagos'!A2170,Planes!BC:BC)=0,"",SUMIF(Planes!BA:BA,'Control de pagos'!A2170,Planes!BC:BC)),"")</f>
        <v/>
      </c>
    </row>
    <row r="2171" spans="1:12">
      <c r="A2171" s="11" t="str">
        <f t="shared" si="107"/>
        <v xml:space="preserve"> </v>
      </c>
      <c r="J2171" s="32" t="str">
        <f t="shared" si="106"/>
        <v/>
      </c>
      <c r="L2171" s="11" t="str">
        <f>IF(I2171&lt;&gt;"",IF(SUMIF(Planes!BA:BA,'Control de pagos'!A2171,Planes!BC:BC)=0,"",SUMIF(Planes!BA:BA,'Control de pagos'!A2171,Planes!BC:BC)),"")</f>
        <v/>
      </c>
    </row>
    <row r="2172" spans="1:12">
      <c r="A2172" s="11" t="str">
        <f t="shared" si="107"/>
        <v xml:space="preserve"> </v>
      </c>
      <c r="J2172" s="32" t="str">
        <f t="shared" si="106"/>
        <v/>
      </c>
      <c r="L2172" s="11" t="str">
        <f>IF(I2172&lt;&gt;"",IF(SUMIF(Planes!BA:BA,'Control de pagos'!A2172,Planes!BC:BC)=0,"",SUMIF(Planes!BA:BA,'Control de pagos'!A2172,Planes!BC:BC)),"")</f>
        <v/>
      </c>
    </row>
    <row r="2173" spans="1:12">
      <c r="A2173" s="11" t="str">
        <f t="shared" si="107"/>
        <v xml:space="preserve"> </v>
      </c>
      <c r="J2173" s="32" t="str">
        <f t="shared" si="106"/>
        <v/>
      </c>
      <c r="L2173" s="11" t="str">
        <f>IF(I2173&lt;&gt;"",IF(SUMIF(Planes!BA:BA,'Control de pagos'!A2173,Planes!BC:BC)=0,"",SUMIF(Planes!BA:BA,'Control de pagos'!A2173,Planes!BC:BC)),"")</f>
        <v/>
      </c>
    </row>
    <row r="2174" spans="1:12">
      <c r="A2174" s="11" t="str">
        <f t="shared" si="107"/>
        <v xml:space="preserve"> </v>
      </c>
      <c r="J2174" s="32" t="str">
        <f t="shared" si="106"/>
        <v/>
      </c>
      <c r="L2174" s="11" t="str">
        <f>IF(I2174&lt;&gt;"",IF(SUMIF(Planes!BA:BA,'Control de pagos'!A2174,Planes!BC:BC)=0,"",SUMIF(Planes!BA:BA,'Control de pagos'!A2174,Planes!BC:BC)),"")</f>
        <v/>
      </c>
    </row>
    <row r="2175" spans="1:12">
      <c r="A2175" s="11" t="str">
        <f t="shared" si="107"/>
        <v xml:space="preserve"> </v>
      </c>
      <c r="J2175" s="32" t="str">
        <f t="shared" si="106"/>
        <v/>
      </c>
      <c r="L2175" s="11" t="str">
        <f>IF(I2175&lt;&gt;"",IF(SUMIF(Planes!BA:BA,'Control de pagos'!A2175,Planes!BC:BC)=0,"",SUMIF(Planes!BA:BA,'Control de pagos'!A2175,Planes!BC:BC)),"")</f>
        <v/>
      </c>
    </row>
    <row r="2176" spans="1:12">
      <c r="A2176" s="11" t="str">
        <f t="shared" si="107"/>
        <v xml:space="preserve"> </v>
      </c>
      <c r="J2176" s="32" t="str">
        <f t="shared" si="106"/>
        <v/>
      </c>
      <c r="L2176" s="11" t="str">
        <f>IF(I2176&lt;&gt;"",IF(SUMIF(Planes!BA:BA,'Control de pagos'!A2176,Planes!BC:BC)=0,"",SUMIF(Planes!BA:BA,'Control de pagos'!A2176,Planes!BC:BC)),"")</f>
        <v/>
      </c>
    </row>
    <row r="2177" spans="1:12">
      <c r="A2177" s="11" t="str">
        <f t="shared" si="107"/>
        <v xml:space="preserve"> </v>
      </c>
      <c r="J2177" s="32" t="str">
        <f t="shared" si="106"/>
        <v/>
      </c>
      <c r="L2177" s="11" t="str">
        <f>IF(I2177&lt;&gt;"",IF(SUMIF(Planes!BA:BA,'Control de pagos'!A2177,Planes!BC:BC)=0,"",SUMIF(Planes!BA:BA,'Control de pagos'!A2177,Planes!BC:BC)),"")</f>
        <v/>
      </c>
    </row>
    <row r="2178" spans="1:12">
      <c r="A2178" s="11" t="str">
        <f t="shared" si="107"/>
        <v xml:space="preserve"> </v>
      </c>
      <c r="J2178" s="32" t="str">
        <f t="shared" si="106"/>
        <v/>
      </c>
      <c r="L2178" s="11" t="str">
        <f>IF(I2178&lt;&gt;"",IF(SUMIF(Planes!BA:BA,'Control de pagos'!A2178,Planes!BC:BC)=0,"",SUMIF(Planes!BA:BA,'Control de pagos'!A2178,Planes!BC:BC)),"")</f>
        <v/>
      </c>
    </row>
    <row r="2179" spans="1:12">
      <c r="A2179" s="11" t="str">
        <f t="shared" si="107"/>
        <v xml:space="preserve"> </v>
      </c>
      <c r="J2179" s="32" t="str">
        <f t="shared" si="106"/>
        <v/>
      </c>
      <c r="L2179" s="11" t="str">
        <f>IF(I2179&lt;&gt;"",IF(SUMIF(Planes!BA:BA,'Control de pagos'!A2179,Planes!BC:BC)=0,"",SUMIF(Planes!BA:BA,'Control de pagos'!A2179,Planes!BC:BC)),"")</f>
        <v/>
      </c>
    </row>
    <row r="2180" spans="1:12">
      <c r="A2180" s="11" t="str">
        <f t="shared" si="107"/>
        <v xml:space="preserve"> </v>
      </c>
      <c r="J2180" s="32" t="str">
        <f t="shared" si="106"/>
        <v/>
      </c>
      <c r="L2180" s="11" t="str">
        <f>IF(I2180&lt;&gt;"",IF(SUMIF(Planes!BA:BA,'Control de pagos'!A2180,Planes!BC:BC)=0,"",SUMIF(Planes!BA:BA,'Control de pagos'!A2180,Planes!BC:BC)),"")</f>
        <v/>
      </c>
    </row>
    <row r="2181" spans="1:12">
      <c r="A2181" s="11" t="str">
        <f t="shared" si="107"/>
        <v xml:space="preserve"> </v>
      </c>
      <c r="J2181" s="32" t="str">
        <f t="shared" si="106"/>
        <v/>
      </c>
      <c r="L2181" s="11" t="str">
        <f>IF(I2181&lt;&gt;"",IF(SUMIF(Planes!BA:BA,'Control de pagos'!A2181,Planes!BC:BC)=0,"",SUMIF(Planes!BA:BA,'Control de pagos'!A2181,Planes!BC:BC)),"")</f>
        <v/>
      </c>
    </row>
    <row r="2182" spans="1:12">
      <c r="A2182" s="11" t="str">
        <f t="shared" si="107"/>
        <v xml:space="preserve"> </v>
      </c>
      <c r="J2182" s="32" t="str">
        <f t="shared" si="106"/>
        <v/>
      </c>
      <c r="L2182" s="11" t="str">
        <f>IF(I2182&lt;&gt;"",IF(SUMIF(Planes!BA:BA,'Control de pagos'!A2182,Planes!BC:BC)=0,"",SUMIF(Planes!BA:BA,'Control de pagos'!A2182,Planes!BC:BC)),"")</f>
        <v/>
      </c>
    </row>
    <row r="2183" spans="1:12">
      <c r="A2183" s="11" t="str">
        <f t="shared" si="107"/>
        <v xml:space="preserve"> </v>
      </c>
      <c r="J2183" s="32" t="str">
        <f t="shared" si="106"/>
        <v/>
      </c>
      <c r="L2183" s="11" t="str">
        <f>IF(I2183&lt;&gt;"",IF(SUMIF(Planes!BA:BA,'Control de pagos'!A2183,Planes!BC:BC)=0,"",SUMIF(Planes!BA:BA,'Control de pagos'!A2183,Planes!BC:BC)),"")</f>
        <v/>
      </c>
    </row>
    <row r="2184" spans="1:12">
      <c r="A2184" s="11" t="str">
        <f t="shared" si="107"/>
        <v xml:space="preserve"> </v>
      </c>
      <c r="J2184" s="32" t="str">
        <f t="shared" si="106"/>
        <v/>
      </c>
      <c r="L2184" s="11" t="str">
        <f>IF(I2184&lt;&gt;"",IF(SUMIF(Planes!BA:BA,'Control de pagos'!A2184,Planes!BC:BC)=0,"",SUMIF(Planes!BA:BA,'Control de pagos'!A2184,Planes!BC:BC)),"")</f>
        <v/>
      </c>
    </row>
    <row r="2185" spans="1:12">
      <c r="A2185" s="11" t="str">
        <f t="shared" si="107"/>
        <v xml:space="preserve"> </v>
      </c>
      <c r="J2185" s="32" t="str">
        <f t="shared" si="106"/>
        <v/>
      </c>
      <c r="L2185" s="11" t="str">
        <f>IF(I2185&lt;&gt;"",IF(SUMIF(Planes!BA:BA,'Control de pagos'!A2185,Planes!BC:BC)=0,"",SUMIF(Planes!BA:BA,'Control de pagos'!A2185,Planes!BC:BC)),"")</f>
        <v/>
      </c>
    </row>
    <row r="2186" spans="1:12">
      <c r="A2186" s="11" t="str">
        <f t="shared" si="107"/>
        <v xml:space="preserve"> </v>
      </c>
      <c r="J2186" s="32" t="str">
        <f t="shared" si="106"/>
        <v/>
      </c>
      <c r="L2186" s="11" t="str">
        <f>IF(I2186&lt;&gt;"",IF(SUMIF(Planes!BA:BA,'Control de pagos'!A2186,Planes!BC:BC)=0,"",SUMIF(Planes!BA:BA,'Control de pagos'!A2186,Planes!BC:BC)),"")</f>
        <v/>
      </c>
    </row>
    <row r="2187" spans="1:12">
      <c r="A2187" s="11" t="str">
        <f t="shared" si="107"/>
        <v xml:space="preserve"> </v>
      </c>
      <c r="J2187" s="32" t="str">
        <f t="shared" si="106"/>
        <v/>
      </c>
      <c r="L2187" s="11" t="str">
        <f>IF(I2187&lt;&gt;"",IF(SUMIF(Planes!BA:BA,'Control de pagos'!A2187,Planes!BC:BC)=0,"",SUMIF(Planes!BA:BA,'Control de pagos'!A2187,Planes!BC:BC)),"")</f>
        <v/>
      </c>
    </row>
    <row r="2188" spans="1:12">
      <c r="A2188" s="11" t="str">
        <f t="shared" si="107"/>
        <v xml:space="preserve"> </v>
      </c>
      <c r="J2188" s="32" t="str">
        <f t="shared" si="106"/>
        <v/>
      </c>
      <c r="L2188" s="11" t="str">
        <f>IF(I2188&lt;&gt;"",IF(SUMIF(Planes!BA:BA,'Control de pagos'!A2188,Planes!BC:BC)=0,"",SUMIF(Planes!BA:BA,'Control de pagos'!A2188,Planes!BC:BC)),"")</f>
        <v/>
      </c>
    </row>
    <row r="2189" spans="1:12">
      <c r="A2189" s="11" t="str">
        <f t="shared" si="107"/>
        <v xml:space="preserve"> </v>
      </c>
      <c r="J2189" s="32" t="str">
        <f t="shared" si="106"/>
        <v/>
      </c>
      <c r="L2189" s="11" t="str">
        <f>IF(I2189&lt;&gt;"",IF(SUMIF(Planes!BA:BA,'Control de pagos'!A2189,Planes!BC:BC)=0,"",SUMIF(Planes!BA:BA,'Control de pagos'!A2189,Planes!BC:BC)),"")</f>
        <v/>
      </c>
    </row>
    <row r="2190" spans="1:12">
      <c r="A2190" s="11" t="str">
        <f t="shared" si="107"/>
        <v xml:space="preserve"> </v>
      </c>
      <c r="J2190" s="32" t="str">
        <f t="shared" si="106"/>
        <v/>
      </c>
      <c r="L2190" s="11" t="str">
        <f>IF(I2190&lt;&gt;"",IF(SUMIF(Planes!BA:BA,'Control de pagos'!A2190,Planes!BC:BC)=0,"",SUMIF(Planes!BA:BA,'Control de pagos'!A2190,Planes!BC:BC)),"")</f>
        <v/>
      </c>
    </row>
    <row r="2191" spans="1:12">
      <c r="A2191" s="11" t="str">
        <f t="shared" si="107"/>
        <v xml:space="preserve"> </v>
      </c>
      <c r="J2191" s="32" t="str">
        <f t="shared" si="106"/>
        <v/>
      </c>
      <c r="L2191" s="11" t="str">
        <f>IF(I2191&lt;&gt;"",IF(SUMIF(Planes!BA:BA,'Control de pagos'!A2191,Planes!BC:BC)=0,"",SUMIF(Planes!BA:BA,'Control de pagos'!A2191,Planes!BC:BC)),"")</f>
        <v/>
      </c>
    </row>
    <row r="2192" spans="1:12">
      <c r="A2192" s="11" t="str">
        <f t="shared" si="107"/>
        <v xml:space="preserve"> </v>
      </c>
      <c r="J2192" s="32" t="str">
        <f t="shared" si="106"/>
        <v/>
      </c>
      <c r="L2192" s="11" t="str">
        <f>IF(I2192&lt;&gt;"",IF(SUMIF(Planes!BA:BA,'Control de pagos'!A2192,Planes!BC:BC)=0,"",SUMIF(Planes!BA:BA,'Control de pagos'!A2192,Planes!BC:BC)),"")</f>
        <v/>
      </c>
    </row>
    <row r="2193" spans="1:12">
      <c r="A2193" s="11" t="str">
        <f t="shared" si="107"/>
        <v xml:space="preserve"> </v>
      </c>
      <c r="J2193" s="32" t="str">
        <f t="shared" si="106"/>
        <v/>
      </c>
      <c r="L2193" s="11" t="str">
        <f>IF(I2193&lt;&gt;"",IF(SUMIF(Planes!BA:BA,'Control de pagos'!A2193,Planes!BC:BC)=0,"",SUMIF(Planes!BA:BA,'Control de pagos'!A2193,Planes!BC:BC)),"")</f>
        <v/>
      </c>
    </row>
    <row r="2194" spans="1:12">
      <c r="A2194" s="11" t="str">
        <f t="shared" si="107"/>
        <v xml:space="preserve"> </v>
      </c>
      <c r="J2194" s="32" t="str">
        <f t="shared" si="106"/>
        <v/>
      </c>
      <c r="L2194" s="11" t="str">
        <f>IF(I2194&lt;&gt;"",IF(SUMIF(Planes!BA:BA,'Control de pagos'!A2194,Planes!BC:BC)=0,"",SUMIF(Planes!BA:BA,'Control de pagos'!A2194,Planes!BC:BC)),"")</f>
        <v/>
      </c>
    </row>
    <row r="2195" spans="1:12">
      <c r="A2195" s="11" t="str">
        <f t="shared" si="107"/>
        <v xml:space="preserve"> </v>
      </c>
      <c r="J2195" s="32" t="str">
        <f t="shared" si="106"/>
        <v/>
      </c>
      <c r="L2195" s="11" t="str">
        <f>IF(I2195&lt;&gt;"",IF(SUMIF(Planes!BA:BA,'Control de pagos'!A2195,Planes!BC:BC)=0,"",SUMIF(Planes!BA:BA,'Control de pagos'!A2195,Planes!BC:BC)),"")</f>
        <v/>
      </c>
    </row>
    <row r="2196" spans="1:12">
      <c r="A2196" s="11" t="str">
        <f t="shared" si="107"/>
        <v xml:space="preserve"> </v>
      </c>
      <c r="J2196" s="32" t="str">
        <f t="shared" si="106"/>
        <v/>
      </c>
      <c r="L2196" s="11" t="str">
        <f>IF(I2196&lt;&gt;"",IF(SUMIF(Planes!BA:BA,'Control de pagos'!A2196,Planes!BC:BC)=0,"",SUMIF(Planes!BA:BA,'Control de pagos'!A2196,Planes!BC:BC)),"")</f>
        <v/>
      </c>
    </row>
    <row r="2197" spans="1:12">
      <c r="A2197" s="11" t="str">
        <f t="shared" si="107"/>
        <v xml:space="preserve"> </v>
      </c>
      <c r="J2197" s="32" t="str">
        <f t="shared" si="106"/>
        <v/>
      </c>
      <c r="L2197" s="11" t="str">
        <f>IF(I2197&lt;&gt;"",IF(SUMIF(Planes!BA:BA,'Control de pagos'!A2197,Planes!BC:BC)=0,"",SUMIF(Planes!BA:BA,'Control de pagos'!A2197,Planes!BC:BC)),"")</f>
        <v/>
      </c>
    </row>
    <row r="2198" spans="1:12">
      <c r="A2198" s="11" t="str">
        <f t="shared" si="107"/>
        <v xml:space="preserve"> </v>
      </c>
      <c r="J2198" s="32" t="str">
        <f t="shared" si="106"/>
        <v/>
      </c>
      <c r="L2198" s="11" t="str">
        <f>IF(I2198&lt;&gt;"",IF(SUMIF(Planes!BA:BA,'Control de pagos'!A2198,Planes!BC:BC)=0,"",SUMIF(Planes!BA:BA,'Control de pagos'!A2198,Planes!BC:BC)),"")</f>
        <v/>
      </c>
    </row>
    <row r="2199" spans="1:12">
      <c r="A2199" s="11" t="str">
        <f t="shared" si="107"/>
        <v xml:space="preserve"> </v>
      </c>
      <c r="J2199" s="32" t="str">
        <f t="shared" si="106"/>
        <v/>
      </c>
      <c r="L2199" s="11" t="str">
        <f>IF(I2199&lt;&gt;"",IF(SUMIF(Planes!BA:BA,'Control de pagos'!A2199,Planes!BC:BC)=0,"",SUMIF(Planes!BA:BA,'Control de pagos'!A2199,Planes!BC:BC)),"")</f>
        <v/>
      </c>
    </row>
    <row r="2200" spans="1:12">
      <c r="A2200" s="11" t="str">
        <f t="shared" si="107"/>
        <v xml:space="preserve"> </v>
      </c>
      <c r="J2200" s="32" t="str">
        <f t="shared" si="106"/>
        <v/>
      </c>
      <c r="L2200" s="11" t="str">
        <f>IF(I2200&lt;&gt;"",IF(SUMIF(Planes!BA:BA,'Control de pagos'!A2200,Planes!BC:BC)=0,"",SUMIF(Planes!BA:BA,'Control de pagos'!A2200,Planes!BC:BC)),"")</f>
        <v/>
      </c>
    </row>
    <row r="2201" spans="1:12">
      <c r="A2201" s="11" t="str">
        <f t="shared" si="107"/>
        <v xml:space="preserve"> </v>
      </c>
      <c r="J2201" s="32" t="str">
        <f t="shared" si="106"/>
        <v/>
      </c>
      <c r="L2201" s="11" t="str">
        <f>IF(I2201&lt;&gt;"",IF(SUMIF(Planes!BA:BA,'Control de pagos'!A2201,Planes!BC:BC)=0,"",SUMIF(Planes!BA:BA,'Control de pagos'!A2201,Planes!BC:BC)),"")</f>
        <v/>
      </c>
    </row>
    <row r="2202" spans="1:12">
      <c r="A2202" s="11" t="str">
        <f t="shared" si="107"/>
        <v xml:space="preserve"> </v>
      </c>
      <c r="J2202" s="32" t="str">
        <f t="shared" si="106"/>
        <v/>
      </c>
      <c r="L2202" s="11" t="str">
        <f>IF(I2202&lt;&gt;"",IF(SUMIF(Planes!BA:BA,'Control de pagos'!A2202,Planes!BC:BC)=0,"",SUMIF(Planes!BA:BA,'Control de pagos'!A2202,Planes!BC:BC)),"")</f>
        <v/>
      </c>
    </row>
    <row r="2203" spans="1:12">
      <c r="A2203" s="11" t="str">
        <f t="shared" si="107"/>
        <v xml:space="preserve"> </v>
      </c>
      <c r="J2203" s="32" t="str">
        <f t="shared" si="106"/>
        <v/>
      </c>
      <c r="L2203" s="11" t="str">
        <f>IF(I2203&lt;&gt;"",IF(SUMIF(Planes!BA:BA,'Control de pagos'!A2203,Planes!BC:BC)=0,"",SUMIF(Planes!BA:BA,'Control de pagos'!A2203,Planes!BC:BC)),"")</f>
        <v/>
      </c>
    </row>
    <row r="2204" spans="1:12">
      <c r="A2204" s="11" t="str">
        <f t="shared" si="107"/>
        <v xml:space="preserve"> </v>
      </c>
      <c r="J2204" s="32" t="str">
        <f t="shared" si="106"/>
        <v/>
      </c>
      <c r="L2204" s="11" t="str">
        <f>IF(I2204&lt;&gt;"",IF(SUMIF(Planes!BA:BA,'Control de pagos'!A2204,Planes!BC:BC)=0,"",SUMIF(Planes!BA:BA,'Control de pagos'!A2204,Planes!BC:BC)),"")</f>
        <v/>
      </c>
    </row>
    <row r="2205" spans="1:12">
      <c r="A2205" s="11" t="str">
        <f t="shared" si="107"/>
        <v xml:space="preserve"> </v>
      </c>
      <c r="J2205" s="32" t="str">
        <f t="shared" si="106"/>
        <v/>
      </c>
      <c r="L2205" s="11" t="str">
        <f>IF(I2205&lt;&gt;"",IF(SUMIF(Planes!BA:BA,'Control de pagos'!A2205,Planes!BC:BC)=0,"",SUMIF(Planes!BA:BA,'Control de pagos'!A2205,Planes!BC:BC)),"")</f>
        <v/>
      </c>
    </row>
    <row r="2206" spans="1:12">
      <c r="A2206" s="11" t="str">
        <f t="shared" si="107"/>
        <v xml:space="preserve"> </v>
      </c>
      <c r="J2206" s="32" t="str">
        <f t="shared" si="106"/>
        <v/>
      </c>
      <c r="L2206" s="11" t="str">
        <f>IF(I2206&lt;&gt;"",IF(SUMIF(Planes!BA:BA,'Control de pagos'!A2206,Planes!BC:BC)=0,"",SUMIF(Planes!BA:BA,'Control de pagos'!A2206,Planes!BC:BC)),"")</f>
        <v/>
      </c>
    </row>
    <row r="2207" spans="1:12">
      <c r="A2207" s="11" t="str">
        <f t="shared" si="107"/>
        <v xml:space="preserve"> </v>
      </c>
      <c r="J2207" s="32" t="str">
        <f t="shared" si="106"/>
        <v/>
      </c>
      <c r="L2207" s="11" t="str">
        <f>IF(I2207&lt;&gt;"",IF(SUMIF(Planes!BA:BA,'Control de pagos'!A2207,Planes!BC:BC)=0,"",SUMIF(Planes!BA:BA,'Control de pagos'!A2207,Planes!BC:BC)),"")</f>
        <v/>
      </c>
    </row>
    <row r="2208" spans="1:12">
      <c r="A2208" s="11" t="str">
        <f t="shared" si="107"/>
        <v xml:space="preserve"> </v>
      </c>
      <c r="J2208" s="32" t="str">
        <f t="shared" si="106"/>
        <v/>
      </c>
      <c r="L2208" s="11" t="str">
        <f>IF(I2208&lt;&gt;"",IF(SUMIF(Planes!BA:BA,'Control de pagos'!A2208,Planes!BC:BC)=0,"",SUMIF(Planes!BA:BA,'Control de pagos'!A2208,Planes!BC:BC)),"")</f>
        <v/>
      </c>
    </row>
    <row r="2209" spans="1:12">
      <c r="A2209" s="11" t="str">
        <f t="shared" si="107"/>
        <v xml:space="preserve"> </v>
      </c>
      <c r="J2209" s="32" t="str">
        <f t="shared" ref="J2209:J2272" si="108">IF(I2209&lt;&gt;"",I2209-DAY(I2209)+1,IF(A2208=A2209,IF(I2208&lt;&gt;"","-",""),IF(A2209=A2210,IF(I2210&lt;&gt;"","-",""),"")))</f>
        <v/>
      </c>
      <c r="L2209" s="11" t="str">
        <f>IF(I2209&lt;&gt;"",IF(SUMIF(Planes!BA:BA,'Control de pagos'!A2209,Planes!BC:BC)=0,"",SUMIF(Planes!BA:BA,'Control de pagos'!A2209,Planes!BC:BC)),"")</f>
        <v/>
      </c>
    </row>
    <row r="2210" spans="1:12">
      <c r="A2210" s="11" t="str">
        <f t="shared" si="107"/>
        <v xml:space="preserve"> </v>
      </c>
      <c r="J2210" s="32" t="str">
        <f t="shared" si="108"/>
        <v/>
      </c>
      <c r="L2210" s="11" t="str">
        <f>IF(I2210&lt;&gt;"",IF(SUMIF(Planes!BA:BA,'Control de pagos'!A2210,Planes!BC:BC)=0,"",SUMIF(Planes!BA:BA,'Control de pagos'!A2210,Planes!BC:BC)),"")</f>
        <v/>
      </c>
    </row>
    <row r="2211" spans="1:12">
      <c r="A2211" s="11" t="str">
        <f t="shared" si="107"/>
        <v xml:space="preserve"> </v>
      </c>
      <c r="J2211" s="32" t="str">
        <f t="shared" si="108"/>
        <v/>
      </c>
      <c r="L2211" s="11" t="str">
        <f>IF(I2211&lt;&gt;"",IF(SUMIF(Planes!BA:BA,'Control de pagos'!A2211,Planes!BC:BC)=0,"",SUMIF(Planes!BA:BA,'Control de pagos'!A2211,Planes!BC:BC)),"")</f>
        <v/>
      </c>
    </row>
    <row r="2212" spans="1:12">
      <c r="A2212" s="11" t="str">
        <f t="shared" si="107"/>
        <v xml:space="preserve"> </v>
      </c>
      <c r="J2212" s="32" t="str">
        <f t="shared" si="108"/>
        <v/>
      </c>
      <c r="L2212" s="11" t="str">
        <f>IF(I2212&lt;&gt;"",IF(SUMIF(Planes!BA:BA,'Control de pagos'!A2212,Planes!BC:BC)=0,"",SUMIF(Planes!BA:BA,'Control de pagos'!A2212,Planes!BC:BC)),"")</f>
        <v/>
      </c>
    </row>
    <row r="2213" spans="1:12">
      <c r="A2213" s="11" t="str">
        <f t="shared" si="107"/>
        <v xml:space="preserve"> </v>
      </c>
      <c r="J2213" s="32" t="str">
        <f t="shared" si="108"/>
        <v/>
      </c>
      <c r="L2213" s="11" t="str">
        <f>IF(I2213&lt;&gt;"",IF(SUMIF(Planes!BA:BA,'Control de pagos'!A2213,Planes!BC:BC)=0,"",SUMIF(Planes!BA:BA,'Control de pagos'!A2213,Planes!BC:BC)),"")</f>
        <v/>
      </c>
    </row>
    <row r="2214" spans="1:12">
      <c r="A2214" s="11" t="str">
        <f t="shared" si="107"/>
        <v xml:space="preserve"> </v>
      </c>
      <c r="J2214" s="32" t="str">
        <f t="shared" si="108"/>
        <v/>
      </c>
      <c r="L2214" s="11" t="str">
        <f>IF(I2214&lt;&gt;"",IF(SUMIF(Planes!BA:BA,'Control de pagos'!A2214,Planes!BC:BC)=0,"",SUMIF(Planes!BA:BA,'Control de pagos'!A2214,Planes!BC:BC)),"")</f>
        <v/>
      </c>
    </row>
    <row r="2215" spans="1:12">
      <c r="A2215" s="11" t="str">
        <f t="shared" si="107"/>
        <v xml:space="preserve"> </v>
      </c>
      <c r="J2215" s="32" t="str">
        <f t="shared" si="108"/>
        <v/>
      </c>
      <c r="L2215" s="11" t="str">
        <f>IF(I2215&lt;&gt;"",IF(SUMIF(Planes!BA:BA,'Control de pagos'!A2215,Planes!BC:BC)=0,"",SUMIF(Planes!BA:BA,'Control de pagos'!A2215,Planes!BC:BC)),"")</f>
        <v/>
      </c>
    </row>
    <row r="2216" spans="1:12">
      <c r="A2216" s="11" t="str">
        <f t="shared" si="107"/>
        <v xml:space="preserve"> </v>
      </c>
      <c r="J2216" s="32" t="str">
        <f t="shared" si="108"/>
        <v/>
      </c>
      <c r="L2216" s="11" t="str">
        <f>IF(I2216&lt;&gt;"",IF(SUMIF(Planes!BA:BA,'Control de pagos'!A2216,Planes!BC:BC)=0,"",SUMIF(Planes!BA:BA,'Control de pagos'!A2216,Planes!BC:BC)),"")</f>
        <v/>
      </c>
    </row>
    <row r="2217" spans="1:12">
      <c r="A2217" s="11" t="str">
        <f t="shared" si="107"/>
        <v xml:space="preserve"> </v>
      </c>
      <c r="J2217" s="32" t="str">
        <f t="shared" si="108"/>
        <v/>
      </c>
      <c r="L2217" s="11" t="str">
        <f>IF(I2217&lt;&gt;"",IF(SUMIF(Planes!BA:BA,'Control de pagos'!A2217,Planes!BC:BC)=0,"",SUMIF(Planes!BA:BA,'Control de pagos'!A2217,Planes!BC:BC)),"")</f>
        <v/>
      </c>
    </row>
    <row r="2218" spans="1:12">
      <c r="A2218" s="11" t="str">
        <f t="shared" ref="A2218:A2281" si="109">B2218&amp;" "&amp;IF(C2218="",C2217,C2218)</f>
        <v xml:space="preserve"> </v>
      </c>
      <c r="J2218" s="32" t="str">
        <f t="shared" si="108"/>
        <v/>
      </c>
      <c r="L2218" s="11" t="str">
        <f>IF(I2218&lt;&gt;"",IF(SUMIF(Planes!BA:BA,'Control de pagos'!A2218,Planes!BC:BC)=0,"",SUMIF(Planes!BA:BA,'Control de pagos'!A2218,Planes!BC:BC)),"")</f>
        <v/>
      </c>
    </row>
    <row r="2219" spans="1:12">
      <c r="A2219" s="11" t="str">
        <f t="shared" si="109"/>
        <v xml:space="preserve"> </v>
      </c>
      <c r="J2219" s="32" t="str">
        <f t="shared" si="108"/>
        <v/>
      </c>
      <c r="L2219" s="11" t="str">
        <f>IF(I2219&lt;&gt;"",IF(SUMIF(Planes!BA:BA,'Control de pagos'!A2219,Planes!BC:BC)=0,"",SUMIF(Planes!BA:BA,'Control de pagos'!A2219,Planes!BC:BC)),"")</f>
        <v/>
      </c>
    </row>
    <row r="2220" spans="1:12">
      <c r="A2220" s="11" t="str">
        <f t="shared" si="109"/>
        <v xml:space="preserve"> </v>
      </c>
      <c r="J2220" s="32" t="str">
        <f t="shared" si="108"/>
        <v/>
      </c>
      <c r="L2220" s="11" t="str">
        <f>IF(I2220&lt;&gt;"",IF(SUMIF(Planes!BA:BA,'Control de pagos'!A2220,Planes!BC:BC)=0,"",SUMIF(Planes!BA:BA,'Control de pagos'!A2220,Planes!BC:BC)),"")</f>
        <v/>
      </c>
    </row>
    <row r="2221" spans="1:12">
      <c r="A2221" s="11" t="str">
        <f t="shared" si="109"/>
        <v xml:space="preserve"> </v>
      </c>
      <c r="J2221" s="32" t="str">
        <f t="shared" si="108"/>
        <v/>
      </c>
      <c r="L2221" s="11" t="str">
        <f>IF(I2221&lt;&gt;"",IF(SUMIF(Planes!BA:BA,'Control de pagos'!A2221,Planes!BC:BC)=0,"",SUMIF(Planes!BA:BA,'Control de pagos'!A2221,Planes!BC:BC)),"")</f>
        <v/>
      </c>
    </row>
    <row r="2222" spans="1:12">
      <c r="A2222" s="11" t="str">
        <f t="shared" si="109"/>
        <v xml:space="preserve"> </v>
      </c>
      <c r="J2222" s="32" t="str">
        <f t="shared" si="108"/>
        <v/>
      </c>
      <c r="L2222" s="11" t="str">
        <f>IF(I2222&lt;&gt;"",IF(SUMIF(Planes!BA:BA,'Control de pagos'!A2222,Planes!BC:BC)=0,"",SUMIF(Planes!BA:BA,'Control de pagos'!A2222,Planes!BC:BC)),"")</f>
        <v/>
      </c>
    </row>
    <row r="2223" spans="1:12">
      <c r="A2223" s="11" t="str">
        <f t="shared" si="109"/>
        <v xml:space="preserve"> </v>
      </c>
      <c r="J2223" s="32" t="str">
        <f t="shared" si="108"/>
        <v/>
      </c>
      <c r="L2223" s="11" t="str">
        <f>IF(I2223&lt;&gt;"",IF(SUMIF(Planes!BA:BA,'Control de pagos'!A2223,Planes!BC:BC)=0,"",SUMIF(Planes!BA:BA,'Control de pagos'!A2223,Planes!BC:BC)),"")</f>
        <v/>
      </c>
    </row>
    <row r="2224" spans="1:12">
      <c r="A2224" s="11" t="str">
        <f t="shared" si="109"/>
        <v xml:space="preserve"> </v>
      </c>
      <c r="J2224" s="32" t="str">
        <f t="shared" si="108"/>
        <v/>
      </c>
      <c r="L2224" s="11" t="str">
        <f>IF(I2224&lt;&gt;"",IF(SUMIF(Planes!BA:BA,'Control de pagos'!A2224,Planes!BC:BC)=0,"",SUMIF(Planes!BA:BA,'Control de pagos'!A2224,Planes!BC:BC)),"")</f>
        <v/>
      </c>
    </row>
    <row r="2225" spans="1:12">
      <c r="A2225" s="11" t="str">
        <f t="shared" si="109"/>
        <v xml:space="preserve"> </v>
      </c>
      <c r="J2225" s="32" t="str">
        <f t="shared" si="108"/>
        <v/>
      </c>
      <c r="L2225" s="11" t="str">
        <f>IF(I2225&lt;&gt;"",IF(SUMIF(Planes!BA:BA,'Control de pagos'!A2225,Planes!BC:BC)=0,"",SUMIF(Planes!BA:BA,'Control de pagos'!A2225,Planes!BC:BC)),"")</f>
        <v/>
      </c>
    </row>
    <row r="2226" spans="1:12">
      <c r="A2226" s="11" t="str">
        <f t="shared" si="109"/>
        <v xml:space="preserve"> </v>
      </c>
      <c r="J2226" s="32" t="str">
        <f t="shared" si="108"/>
        <v/>
      </c>
      <c r="L2226" s="11" t="str">
        <f>IF(I2226&lt;&gt;"",IF(SUMIF(Planes!BA:BA,'Control de pagos'!A2226,Planes!BC:BC)=0,"",SUMIF(Planes!BA:BA,'Control de pagos'!A2226,Planes!BC:BC)),"")</f>
        <v/>
      </c>
    </row>
    <row r="2227" spans="1:12">
      <c r="A2227" s="11" t="str">
        <f t="shared" si="109"/>
        <v xml:space="preserve"> </v>
      </c>
      <c r="J2227" s="32" t="str">
        <f t="shared" si="108"/>
        <v/>
      </c>
      <c r="L2227" s="11" t="str">
        <f>IF(I2227&lt;&gt;"",IF(SUMIF(Planes!BA:BA,'Control de pagos'!A2227,Planes!BC:BC)=0,"",SUMIF(Planes!BA:BA,'Control de pagos'!A2227,Planes!BC:BC)),"")</f>
        <v/>
      </c>
    </row>
    <row r="2228" spans="1:12">
      <c r="A2228" s="11" t="str">
        <f t="shared" si="109"/>
        <v xml:space="preserve"> </v>
      </c>
      <c r="J2228" s="32" t="str">
        <f t="shared" si="108"/>
        <v/>
      </c>
      <c r="L2228" s="11" t="str">
        <f>IF(I2228&lt;&gt;"",IF(SUMIF(Planes!BA:BA,'Control de pagos'!A2228,Planes!BC:BC)=0,"",SUMIF(Planes!BA:BA,'Control de pagos'!A2228,Planes!BC:BC)),"")</f>
        <v/>
      </c>
    </row>
    <row r="2229" spans="1:12">
      <c r="A2229" s="11" t="str">
        <f t="shared" si="109"/>
        <v xml:space="preserve"> </v>
      </c>
      <c r="J2229" s="32" t="str">
        <f t="shared" si="108"/>
        <v/>
      </c>
      <c r="L2229" s="11" t="str">
        <f>IF(I2229&lt;&gt;"",IF(SUMIF(Planes!BA:BA,'Control de pagos'!A2229,Planes!BC:BC)=0,"",SUMIF(Planes!BA:BA,'Control de pagos'!A2229,Planes!BC:BC)),"")</f>
        <v/>
      </c>
    </row>
    <row r="2230" spans="1:12">
      <c r="A2230" s="11" t="str">
        <f t="shared" si="109"/>
        <v xml:space="preserve"> </v>
      </c>
      <c r="J2230" s="32" t="str">
        <f t="shared" si="108"/>
        <v/>
      </c>
      <c r="L2230" s="11" t="str">
        <f>IF(I2230&lt;&gt;"",IF(SUMIF(Planes!BA:BA,'Control de pagos'!A2230,Planes!BC:BC)=0,"",SUMIF(Planes!BA:BA,'Control de pagos'!A2230,Planes!BC:BC)),"")</f>
        <v/>
      </c>
    </row>
    <row r="2231" spans="1:12">
      <c r="A2231" s="11" t="str">
        <f t="shared" si="109"/>
        <v xml:space="preserve"> </v>
      </c>
      <c r="J2231" s="32" t="str">
        <f t="shared" si="108"/>
        <v/>
      </c>
      <c r="L2231" s="11" t="str">
        <f>IF(I2231&lt;&gt;"",IF(SUMIF(Planes!BA:BA,'Control de pagos'!A2231,Planes!BC:BC)=0,"",SUMIF(Planes!BA:BA,'Control de pagos'!A2231,Planes!BC:BC)),"")</f>
        <v/>
      </c>
    </row>
    <row r="2232" spans="1:12">
      <c r="A2232" s="11" t="str">
        <f t="shared" si="109"/>
        <v xml:space="preserve"> </v>
      </c>
      <c r="J2232" s="32" t="str">
        <f t="shared" si="108"/>
        <v/>
      </c>
      <c r="L2232" s="11" t="str">
        <f>IF(I2232&lt;&gt;"",IF(SUMIF(Planes!BA:BA,'Control de pagos'!A2232,Planes!BC:BC)=0,"",SUMIF(Planes!BA:BA,'Control de pagos'!A2232,Planes!BC:BC)),"")</f>
        <v/>
      </c>
    </row>
    <row r="2233" spans="1:12">
      <c r="A2233" s="11" t="str">
        <f t="shared" si="109"/>
        <v xml:space="preserve"> </v>
      </c>
      <c r="J2233" s="32" t="str">
        <f t="shared" si="108"/>
        <v/>
      </c>
      <c r="L2233" s="11" t="str">
        <f>IF(I2233&lt;&gt;"",IF(SUMIF(Planes!BA:BA,'Control de pagos'!A2233,Planes!BC:BC)=0,"",SUMIF(Planes!BA:BA,'Control de pagos'!A2233,Planes!BC:BC)),"")</f>
        <v/>
      </c>
    </row>
    <row r="2234" spans="1:12">
      <c r="A2234" s="11" t="str">
        <f t="shared" si="109"/>
        <v xml:space="preserve"> </v>
      </c>
      <c r="J2234" s="32" t="str">
        <f t="shared" si="108"/>
        <v/>
      </c>
      <c r="L2234" s="11" t="str">
        <f>IF(I2234&lt;&gt;"",IF(SUMIF(Planes!BA:BA,'Control de pagos'!A2234,Planes!BC:BC)=0,"",SUMIF(Planes!BA:BA,'Control de pagos'!A2234,Planes!BC:BC)),"")</f>
        <v/>
      </c>
    </row>
    <row r="2235" spans="1:12">
      <c r="A2235" s="11" t="str">
        <f t="shared" si="109"/>
        <v xml:space="preserve"> </v>
      </c>
      <c r="J2235" s="32" t="str">
        <f t="shared" si="108"/>
        <v/>
      </c>
      <c r="L2235" s="11" t="str">
        <f>IF(I2235&lt;&gt;"",IF(SUMIF(Planes!BA:BA,'Control de pagos'!A2235,Planes!BC:BC)=0,"",SUMIF(Planes!BA:BA,'Control de pagos'!A2235,Planes!BC:BC)),"")</f>
        <v/>
      </c>
    </row>
    <row r="2236" spans="1:12">
      <c r="A2236" s="11" t="str">
        <f t="shared" si="109"/>
        <v xml:space="preserve"> </v>
      </c>
      <c r="J2236" s="32" t="str">
        <f t="shared" si="108"/>
        <v/>
      </c>
      <c r="L2236" s="11" t="str">
        <f>IF(I2236&lt;&gt;"",IF(SUMIF(Planes!BA:BA,'Control de pagos'!A2236,Planes!BC:BC)=0,"",SUMIF(Planes!BA:BA,'Control de pagos'!A2236,Planes!BC:BC)),"")</f>
        <v/>
      </c>
    </row>
    <row r="2237" spans="1:12">
      <c r="A2237" s="11" t="str">
        <f t="shared" si="109"/>
        <v xml:space="preserve"> </v>
      </c>
      <c r="J2237" s="32" t="str">
        <f t="shared" si="108"/>
        <v/>
      </c>
      <c r="L2237" s="11" t="str">
        <f>IF(I2237&lt;&gt;"",IF(SUMIF(Planes!BA:BA,'Control de pagos'!A2237,Planes!BC:BC)=0,"",SUMIF(Planes!BA:BA,'Control de pagos'!A2237,Planes!BC:BC)),"")</f>
        <v/>
      </c>
    </row>
    <row r="2238" spans="1:12">
      <c r="A2238" s="11" t="str">
        <f t="shared" si="109"/>
        <v xml:space="preserve"> </v>
      </c>
      <c r="J2238" s="32" t="str">
        <f t="shared" si="108"/>
        <v/>
      </c>
      <c r="L2238" s="11" t="str">
        <f>IF(I2238&lt;&gt;"",IF(SUMIF(Planes!BA:BA,'Control de pagos'!A2238,Planes!BC:BC)=0,"",SUMIF(Planes!BA:BA,'Control de pagos'!A2238,Planes!BC:BC)),"")</f>
        <v/>
      </c>
    </row>
    <row r="2239" spans="1:12">
      <c r="A2239" s="11" t="str">
        <f t="shared" si="109"/>
        <v xml:space="preserve"> </v>
      </c>
      <c r="J2239" s="32" t="str">
        <f t="shared" si="108"/>
        <v/>
      </c>
      <c r="L2239" s="11" t="str">
        <f>IF(I2239&lt;&gt;"",IF(SUMIF(Planes!BA:BA,'Control de pagos'!A2239,Planes!BC:BC)=0,"",SUMIF(Planes!BA:BA,'Control de pagos'!A2239,Planes!BC:BC)),"")</f>
        <v/>
      </c>
    </row>
    <row r="2240" spans="1:12">
      <c r="A2240" s="11" t="str">
        <f t="shared" si="109"/>
        <v xml:space="preserve"> </v>
      </c>
      <c r="J2240" s="32" t="str">
        <f t="shared" si="108"/>
        <v/>
      </c>
      <c r="L2240" s="11" t="str">
        <f>IF(I2240&lt;&gt;"",IF(SUMIF(Planes!BA:BA,'Control de pagos'!A2240,Planes!BC:BC)=0,"",SUMIF(Planes!BA:BA,'Control de pagos'!A2240,Planes!BC:BC)),"")</f>
        <v/>
      </c>
    </row>
    <row r="2241" spans="1:12">
      <c r="A2241" s="11" t="str">
        <f t="shared" si="109"/>
        <v xml:space="preserve"> </v>
      </c>
      <c r="J2241" s="32" t="str">
        <f t="shared" si="108"/>
        <v/>
      </c>
      <c r="L2241" s="11" t="str">
        <f>IF(I2241&lt;&gt;"",IF(SUMIF(Planes!BA:BA,'Control de pagos'!A2241,Planes!BC:BC)=0,"",SUMIF(Planes!BA:BA,'Control de pagos'!A2241,Planes!BC:BC)),"")</f>
        <v/>
      </c>
    </row>
    <row r="2242" spans="1:12">
      <c r="A2242" s="11" t="str">
        <f t="shared" si="109"/>
        <v xml:space="preserve"> </v>
      </c>
      <c r="J2242" s="32" t="str">
        <f t="shared" si="108"/>
        <v/>
      </c>
      <c r="L2242" s="11" t="str">
        <f>IF(I2242&lt;&gt;"",IF(SUMIF(Planes!BA:BA,'Control de pagos'!A2242,Planes!BC:BC)=0,"",SUMIF(Planes!BA:BA,'Control de pagos'!A2242,Planes!BC:BC)),"")</f>
        <v/>
      </c>
    </row>
    <row r="2243" spans="1:12">
      <c r="A2243" s="11" t="str">
        <f t="shared" si="109"/>
        <v xml:space="preserve"> </v>
      </c>
      <c r="J2243" s="32" t="str">
        <f t="shared" si="108"/>
        <v/>
      </c>
      <c r="L2243" s="11" t="str">
        <f>IF(I2243&lt;&gt;"",IF(SUMIF(Planes!BA:BA,'Control de pagos'!A2243,Planes!BC:BC)=0,"",SUMIF(Planes!BA:BA,'Control de pagos'!A2243,Planes!BC:BC)),"")</f>
        <v/>
      </c>
    </row>
    <row r="2244" spans="1:12">
      <c r="A2244" s="11" t="str">
        <f t="shared" si="109"/>
        <v xml:space="preserve"> </v>
      </c>
      <c r="J2244" s="32" t="str">
        <f t="shared" si="108"/>
        <v/>
      </c>
      <c r="L2244" s="11" t="str">
        <f>IF(I2244&lt;&gt;"",IF(SUMIF(Planes!BA:BA,'Control de pagos'!A2244,Planes!BC:BC)=0,"",SUMIF(Planes!BA:BA,'Control de pagos'!A2244,Planes!BC:BC)),"")</f>
        <v/>
      </c>
    </row>
    <row r="2245" spans="1:12">
      <c r="A2245" s="11" t="str">
        <f t="shared" si="109"/>
        <v xml:space="preserve"> </v>
      </c>
      <c r="J2245" s="32" t="str">
        <f t="shared" si="108"/>
        <v/>
      </c>
      <c r="L2245" s="11" t="str">
        <f>IF(I2245&lt;&gt;"",IF(SUMIF(Planes!BA:BA,'Control de pagos'!A2245,Planes!BC:BC)=0,"",SUMIF(Planes!BA:BA,'Control de pagos'!A2245,Planes!BC:BC)),"")</f>
        <v/>
      </c>
    </row>
    <row r="2246" spans="1:12">
      <c r="A2246" s="11" t="str">
        <f t="shared" si="109"/>
        <v xml:space="preserve"> </v>
      </c>
      <c r="J2246" s="32" t="str">
        <f t="shared" si="108"/>
        <v/>
      </c>
      <c r="L2246" s="11" t="str">
        <f>IF(I2246&lt;&gt;"",IF(SUMIF(Planes!BA:BA,'Control de pagos'!A2246,Planes!BC:BC)=0,"",SUMIF(Planes!BA:BA,'Control de pagos'!A2246,Planes!BC:BC)),"")</f>
        <v/>
      </c>
    </row>
    <row r="2247" spans="1:12">
      <c r="A2247" s="11" t="str">
        <f t="shared" si="109"/>
        <v xml:space="preserve"> </v>
      </c>
      <c r="J2247" s="32" t="str">
        <f t="shared" si="108"/>
        <v/>
      </c>
      <c r="L2247" s="11" t="str">
        <f>IF(I2247&lt;&gt;"",IF(SUMIF(Planes!BA:BA,'Control de pagos'!A2247,Planes!BC:BC)=0,"",SUMIF(Planes!BA:BA,'Control de pagos'!A2247,Planes!BC:BC)),"")</f>
        <v/>
      </c>
    </row>
    <row r="2248" spans="1:12">
      <c r="A2248" s="11" t="str">
        <f t="shared" si="109"/>
        <v xml:space="preserve"> </v>
      </c>
      <c r="J2248" s="32" t="str">
        <f t="shared" si="108"/>
        <v/>
      </c>
      <c r="L2248" s="11" t="str">
        <f>IF(I2248&lt;&gt;"",IF(SUMIF(Planes!BA:BA,'Control de pagos'!A2248,Planes!BC:BC)=0,"",SUMIF(Planes!BA:BA,'Control de pagos'!A2248,Planes!BC:BC)),"")</f>
        <v/>
      </c>
    </row>
    <row r="2249" spans="1:12">
      <c r="A2249" s="11" t="str">
        <f t="shared" si="109"/>
        <v xml:space="preserve"> </v>
      </c>
      <c r="J2249" s="32" t="str">
        <f t="shared" si="108"/>
        <v/>
      </c>
      <c r="L2249" s="11" t="str">
        <f>IF(I2249&lt;&gt;"",IF(SUMIF(Planes!BA:BA,'Control de pagos'!A2249,Planes!BC:BC)=0,"",SUMIF(Planes!BA:BA,'Control de pagos'!A2249,Planes!BC:BC)),"")</f>
        <v/>
      </c>
    </row>
    <row r="2250" spans="1:12">
      <c r="A2250" s="11" t="str">
        <f t="shared" si="109"/>
        <v xml:space="preserve"> </v>
      </c>
      <c r="J2250" s="32" t="str">
        <f t="shared" si="108"/>
        <v/>
      </c>
      <c r="L2250" s="11" t="str">
        <f>IF(I2250&lt;&gt;"",IF(SUMIF(Planes!BA:BA,'Control de pagos'!A2250,Planes!BC:BC)=0,"",SUMIF(Planes!BA:BA,'Control de pagos'!A2250,Planes!BC:BC)),"")</f>
        <v/>
      </c>
    </row>
    <row r="2251" spans="1:12">
      <c r="A2251" s="11" t="str">
        <f t="shared" si="109"/>
        <v xml:space="preserve"> </v>
      </c>
      <c r="J2251" s="32" t="str">
        <f t="shared" si="108"/>
        <v/>
      </c>
      <c r="L2251" s="11" t="str">
        <f>IF(I2251&lt;&gt;"",IF(SUMIF(Planes!BA:BA,'Control de pagos'!A2251,Planes!BC:BC)=0,"",SUMIF(Planes!BA:BA,'Control de pagos'!A2251,Planes!BC:BC)),"")</f>
        <v/>
      </c>
    </row>
    <row r="2252" spans="1:12">
      <c r="A2252" s="11" t="str">
        <f t="shared" si="109"/>
        <v xml:space="preserve"> </v>
      </c>
      <c r="J2252" s="32" t="str">
        <f t="shared" si="108"/>
        <v/>
      </c>
      <c r="L2252" s="11" t="str">
        <f>IF(I2252&lt;&gt;"",IF(SUMIF(Planes!BA:BA,'Control de pagos'!A2252,Planes!BC:BC)=0,"",SUMIF(Planes!BA:BA,'Control de pagos'!A2252,Planes!BC:BC)),"")</f>
        <v/>
      </c>
    </row>
    <row r="2253" spans="1:12">
      <c r="A2253" s="11" t="str">
        <f t="shared" si="109"/>
        <v xml:space="preserve"> </v>
      </c>
      <c r="J2253" s="32" t="str">
        <f t="shared" si="108"/>
        <v/>
      </c>
      <c r="L2253" s="11" t="str">
        <f>IF(I2253&lt;&gt;"",IF(SUMIF(Planes!BA:BA,'Control de pagos'!A2253,Planes!BC:BC)=0,"",SUMIF(Planes!BA:BA,'Control de pagos'!A2253,Planes!BC:BC)),"")</f>
        <v/>
      </c>
    </row>
    <row r="2254" spans="1:12">
      <c r="A2254" s="11" t="str">
        <f t="shared" si="109"/>
        <v xml:space="preserve"> </v>
      </c>
      <c r="J2254" s="32" t="str">
        <f t="shared" si="108"/>
        <v/>
      </c>
      <c r="L2254" s="11" t="str">
        <f>IF(I2254&lt;&gt;"",IF(SUMIF(Planes!BA:BA,'Control de pagos'!A2254,Planes!BC:BC)=0,"",SUMIF(Planes!BA:BA,'Control de pagos'!A2254,Planes!BC:BC)),"")</f>
        <v/>
      </c>
    </row>
    <row r="2255" spans="1:12">
      <c r="A2255" s="11" t="str">
        <f t="shared" si="109"/>
        <v xml:space="preserve"> </v>
      </c>
      <c r="J2255" s="32" t="str">
        <f t="shared" si="108"/>
        <v/>
      </c>
      <c r="L2255" s="11" t="str">
        <f>IF(I2255&lt;&gt;"",IF(SUMIF(Planes!BA:BA,'Control de pagos'!A2255,Planes!BC:BC)=0,"",SUMIF(Planes!BA:BA,'Control de pagos'!A2255,Planes!BC:BC)),"")</f>
        <v/>
      </c>
    </row>
    <row r="2256" spans="1:12">
      <c r="A2256" s="11" t="str">
        <f t="shared" si="109"/>
        <v xml:space="preserve"> </v>
      </c>
      <c r="J2256" s="32" t="str">
        <f t="shared" si="108"/>
        <v/>
      </c>
      <c r="L2256" s="11" t="str">
        <f>IF(I2256&lt;&gt;"",IF(SUMIF(Planes!BA:BA,'Control de pagos'!A2256,Planes!BC:BC)=0,"",SUMIF(Planes!BA:BA,'Control de pagos'!A2256,Planes!BC:BC)),"")</f>
        <v/>
      </c>
    </row>
    <row r="2257" spans="1:12">
      <c r="A2257" s="11" t="str">
        <f t="shared" si="109"/>
        <v xml:space="preserve"> </v>
      </c>
      <c r="J2257" s="32" t="str">
        <f t="shared" si="108"/>
        <v/>
      </c>
      <c r="L2257" s="11" t="str">
        <f>IF(I2257&lt;&gt;"",IF(SUMIF(Planes!BA:BA,'Control de pagos'!A2257,Planes!BC:BC)=0,"",SUMIF(Planes!BA:BA,'Control de pagos'!A2257,Planes!BC:BC)),"")</f>
        <v/>
      </c>
    </row>
    <row r="2258" spans="1:12">
      <c r="A2258" s="11" t="str">
        <f t="shared" si="109"/>
        <v xml:space="preserve"> </v>
      </c>
      <c r="J2258" s="32" t="str">
        <f t="shared" si="108"/>
        <v/>
      </c>
      <c r="L2258" s="11" t="str">
        <f>IF(I2258&lt;&gt;"",IF(SUMIF(Planes!BA:BA,'Control de pagos'!A2258,Planes!BC:BC)=0,"",SUMIF(Planes!BA:BA,'Control de pagos'!A2258,Planes!BC:BC)),"")</f>
        <v/>
      </c>
    </row>
    <row r="2259" spans="1:12">
      <c r="A2259" s="11" t="str">
        <f t="shared" si="109"/>
        <v xml:space="preserve"> </v>
      </c>
      <c r="J2259" s="32" t="str">
        <f t="shared" si="108"/>
        <v/>
      </c>
      <c r="L2259" s="11" t="str">
        <f>IF(I2259&lt;&gt;"",IF(SUMIF(Planes!BA:BA,'Control de pagos'!A2259,Planes!BC:BC)=0,"",SUMIF(Planes!BA:BA,'Control de pagos'!A2259,Planes!BC:BC)),"")</f>
        <v/>
      </c>
    </row>
    <row r="2260" spans="1:12">
      <c r="A2260" s="11" t="str">
        <f t="shared" si="109"/>
        <v xml:space="preserve"> </v>
      </c>
      <c r="J2260" s="32" t="str">
        <f t="shared" si="108"/>
        <v/>
      </c>
      <c r="L2260" s="11" t="str">
        <f>IF(I2260&lt;&gt;"",IF(SUMIF(Planes!BA:BA,'Control de pagos'!A2260,Planes!BC:BC)=0,"",SUMIF(Planes!BA:BA,'Control de pagos'!A2260,Planes!BC:BC)),"")</f>
        <v/>
      </c>
    </row>
    <row r="2261" spans="1:12">
      <c r="A2261" s="11" t="str">
        <f t="shared" si="109"/>
        <v xml:space="preserve"> </v>
      </c>
      <c r="J2261" s="32" t="str">
        <f t="shared" si="108"/>
        <v/>
      </c>
      <c r="L2261" s="11" t="str">
        <f>IF(I2261&lt;&gt;"",IF(SUMIF(Planes!BA:BA,'Control de pagos'!A2261,Planes!BC:BC)=0,"",SUMIF(Planes!BA:BA,'Control de pagos'!A2261,Planes!BC:BC)),"")</f>
        <v/>
      </c>
    </row>
    <row r="2262" spans="1:12">
      <c r="A2262" s="11" t="str">
        <f t="shared" si="109"/>
        <v xml:space="preserve"> </v>
      </c>
      <c r="J2262" s="32" t="str">
        <f t="shared" si="108"/>
        <v/>
      </c>
      <c r="L2262" s="11" t="str">
        <f>IF(I2262&lt;&gt;"",IF(SUMIF(Planes!BA:BA,'Control de pagos'!A2262,Planes!BC:BC)=0,"",SUMIF(Planes!BA:BA,'Control de pagos'!A2262,Planes!BC:BC)),"")</f>
        <v/>
      </c>
    </row>
    <row r="2263" spans="1:12">
      <c r="A2263" s="11" t="str">
        <f t="shared" si="109"/>
        <v xml:space="preserve"> </v>
      </c>
      <c r="J2263" s="32" t="str">
        <f t="shared" si="108"/>
        <v/>
      </c>
      <c r="L2263" s="11" t="str">
        <f>IF(I2263&lt;&gt;"",IF(SUMIF(Planes!BA:BA,'Control de pagos'!A2263,Planes!BC:BC)=0,"",SUMIF(Planes!BA:BA,'Control de pagos'!A2263,Planes!BC:BC)),"")</f>
        <v/>
      </c>
    </row>
    <row r="2264" spans="1:12">
      <c r="A2264" s="11" t="str">
        <f t="shared" si="109"/>
        <v xml:space="preserve"> </v>
      </c>
      <c r="J2264" s="32" t="str">
        <f t="shared" si="108"/>
        <v/>
      </c>
      <c r="L2264" s="11" t="str">
        <f>IF(I2264&lt;&gt;"",IF(SUMIF(Planes!BA:BA,'Control de pagos'!A2264,Planes!BC:BC)=0,"",SUMIF(Planes!BA:BA,'Control de pagos'!A2264,Planes!BC:BC)),"")</f>
        <v/>
      </c>
    </row>
    <row r="2265" spans="1:12">
      <c r="A2265" s="11" t="str">
        <f t="shared" si="109"/>
        <v xml:space="preserve"> </v>
      </c>
      <c r="J2265" s="32" t="str">
        <f t="shared" si="108"/>
        <v/>
      </c>
      <c r="L2265" s="11" t="str">
        <f>IF(I2265&lt;&gt;"",IF(SUMIF(Planes!BA:BA,'Control de pagos'!A2265,Planes!BC:BC)=0,"",SUMIF(Planes!BA:BA,'Control de pagos'!A2265,Planes!BC:BC)),"")</f>
        <v/>
      </c>
    </row>
    <row r="2266" spans="1:12">
      <c r="A2266" s="11" t="str">
        <f t="shared" si="109"/>
        <v xml:space="preserve"> </v>
      </c>
      <c r="J2266" s="32" t="str">
        <f t="shared" si="108"/>
        <v/>
      </c>
      <c r="L2266" s="11" t="str">
        <f>IF(I2266&lt;&gt;"",IF(SUMIF(Planes!BA:BA,'Control de pagos'!A2266,Planes!BC:BC)=0,"",SUMIF(Planes!BA:BA,'Control de pagos'!A2266,Planes!BC:BC)),"")</f>
        <v/>
      </c>
    </row>
    <row r="2267" spans="1:12">
      <c r="A2267" s="11" t="str">
        <f t="shared" si="109"/>
        <v xml:space="preserve"> </v>
      </c>
      <c r="J2267" s="32" t="str">
        <f t="shared" si="108"/>
        <v/>
      </c>
      <c r="L2267" s="11" t="str">
        <f>IF(I2267&lt;&gt;"",IF(SUMIF(Planes!BA:BA,'Control de pagos'!A2267,Planes!BC:BC)=0,"",SUMIF(Planes!BA:BA,'Control de pagos'!A2267,Planes!BC:BC)),"")</f>
        <v/>
      </c>
    </row>
    <row r="2268" spans="1:12">
      <c r="A2268" s="11" t="str">
        <f t="shared" si="109"/>
        <v xml:space="preserve"> </v>
      </c>
      <c r="J2268" s="32" t="str">
        <f t="shared" si="108"/>
        <v/>
      </c>
      <c r="L2268" s="11" t="str">
        <f>IF(I2268&lt;&gt;"",IF(SUMIF(Planes!BA:BA,'Control de pagos'!A2268,Planes!BC:BC)=0,"",SUMIF(Planes!BA:BA,'Control de pagos'!A2268,Planes!BC:BC)),"")</f>
        <v/>
      </c>
    </row>
    <row r="2269" spans="1:12">
      <c r="A2269" s="11" t="str">
        <f t="shared" si="109"/>
        <v xml:space="preserve"> </v>
      </c>
      <c r="J2269" s="32" t="str">
        <f t="shared" si="108"/>
        <v/>
      </c>
      <c r="L2269" s="11" t="str">
        <f>IF(I2269&lt;&gt;"",IF(SUMIF(Planes!BA:BA,'Control de pagos'!A2269,Planes!BC:BC)=0,"",SUMIF(Planes!BA:BA,'Control de pagos'!A2269,Planes!BC:BC)),"")</f>
        <v/>
      </c>
    </row>
    <row r="2270" spans="1:12">
      <c r="A2270" s="11" t="str">
        <f t="shared" si="109"/>
        <v xml:space="preserve"> </v>
      </c>
      <c r="J2270" s="32" t="str">
        <f t="shared" si="108"/>
        <v/>
      </c>
      <c r="L2270" s="11" t="str">
        <f>IF(I2270&lt;&gt;"",IF(SUMIF(Planes!BA:BA,'Control de pagos'!A2270,Planes!BC:BC)=0,"",SUMIF(Planes!BA:BA,'Control de pagos'!A2270,Planes!BC:BC)),"")</f>
        <v/>
      </c>
    </row>
    <row r="2271" spans="1:12">
      <c r="A2271" s="11" t="str">
        <f t="shared" si="109"/>
        <v xml:space="preserve"> </v>
      </c>
      <c r="J2271" s="32" t="str">
        <f t="shared" si="108"/>
        <v/>
      </c>
      <c r="L2271" s="11" t="str">
        <f>IF(I2271&lt;&gt;"",IF(SUMIF(Planes!BA:BA,'Control de pagos'!A2271,Planes!BC:BC)=0,"",SUMIF(Planes!BA:BA,'Control de pagos'!A2271,Planes!BC:BC)),"")</f>
        <v/>
      </c>
    </row>
    <row r="2272" spans="1:12">
      <c r="A2272" s="11" t="str">
        <f t="shared" si="109"/>
        <v xml:space="preserve"> </v>
      </c>
      <c r="J2272" s="32" t="str">
        <f t="shared" si="108"/>
        <v/>
      </c>
      <c r="L2272" s="11" t="str">
        <f>IF(I2272&lt;&gt;"",IF(SUMIF(Planes!BA:BA,'Control de pagos'!A2272,Planes!BC:BC)=0,"",SUMIF(Planes!BA:BA,'Control de pagos'!A2272,Planes!BC:BC)),"")</f>
        <v/>
      </c>
    </row>
    <row r="2273" spans="1:12">
      <c r="A2273" s="11" t="str">
        <f t="shared" si="109"/>
        <v xml:space="preserve"> </v>
      </c>
      <c r="J2273" s="32" t="str">
        <f t="shared" ref="J2273:J2336" si="110">IF(I2273&lt;&gt;"",I2273-DAY(I2273)+1,IF(A2272=A2273,IF(I2272&lt;&gt;"","-",""),IF(A2273=A2274,IF(I2274&lt;&gt;"","-",""),"")))</f>
        <v/>
      </c>
      <c r="L2273" s="11" t="str">
        <f>IF(I2273&lt;&gt;"",IF(SUMIF(Planes!BA:BA,'Control de pagos'!A2273,Planes!BC:BC)=0,"",SUMIF(Planes!BA:BA,'Control de pagos'!A2273,Planes!BC:BC)),"")</f>
        <v/>
      </c>
    </row>
    <row r="2274" spans="1:12">
      <c r="A2274" s="11" t="str">
        <f t="shared" si="109"/>
        <v xml:space="preserve"> </v>
      </c>
      <c r="J2274" s="32" t="str">
        <f t="shared" si="110"/>
        <v/>
      </c>
      <c r="L2274" s="11" t="str">
        <f>IF(I2274&lt;&gt;"",IF(SUMIF(Planes!BA:BA,'Control de pagos'!A2274,Planes!BC:BC)=0,"",SUMIF(Planes!BA:BA,'Control de pagos'!A2274,Planes!BC:BC)),"")</f>
        <v/>
      </c>
    </row>
    <row r="2275" spans="1:12">
      <c r="A2275" s="11" t="str">
        <f t="shared" si="109"/>
        <v xml:space="preserve"> </v>
      </c>
      <c r="J2275" s="32" t="str">
        <f t="shared" si="110"/>
        <v/>
      </c>
      <c r="L2275" s="11" t="str">
        <f>IF(I2275&lt;&gt;"",IF(SUMIF(Planes!BA:BA,'Control de pagos'!A2275,Planes!BC:BC)=0,"",SUMIF(Planes!BA:BA,'Control de pagos'!A2275,Planes!BC:BC)),"")</f>
        <v/>
      </c>
    </row>
    <row r="2276" spans="1:12">
      <c r="A2276" s="11" t="str">
        <f t="shared" si="109"/>
        <v xml:space="preserve"> </v>
      </c>
      <c r="J2276" s="32" t="str">
        <f t="shared" si="110"/>
        <v/>
      </c>
      <c r="L2276" s="11" t="str">
        <f>IF(I2276&lt;&gt;"",IF(SUMIF(Planes!BA:BA,'Control de pagos'!A2276,Planes!BC:BC)=0,"",SUMIF(Planes!BA:BA,'Control de pagos'!A2276,Planes!BC:BC)),"")</f>
        <v/>
      </c>
    </row>
    <row r="2277" spans="1:12">
      <c r="A2277" s="11" t="str">
        <f t="shared" si="109"/>
        <v xml:space="preserve"> </v>
      </c>
      <c r="J2277" s="32" t="str">
        <f t="shared" si="110"/>
        <v/>
      </c>
      <c r="L2277" s="11" t="str">
        <f>IF(I2277&lt;&gt;"",IF(SUMIF(Planes!BA:BA,'Control de pagos'!A2277,Planes!BC:BC)=0,"",SUMIF(Planes!BA:BA,'Control de pagos'!A2277,Planes!BC:BC)),"")</f>
        <v/>
      </c>
    </row>
    <row r="2278" spans="1:12">
      <c r="A2278" s="11" t="str">
        <f t="shared" si="109"/>
        <v xml:space="preserve"> </v>
      </c>
      <c r="J2278" s="32" t="str">
        <f t="shared" si="110"/>
        <v/>
      </c>
      <c r="L2278" s="11" t="str">
        <f>IF(I2278&lt;&gt;"",IF(SUMIF(Planes!BA:BA,'Control de pagos'!A2278,Planes!BC:BC)=0,"",SUMIF(Planes!BA:BA,'Control de pagos'!A2278,Planes!BC:BC)),"")</f>
        <v/>
      </c>
    </row>
    <row r="2279" spans="1:12">
      <c r="A2279" s="11" t="str">
        <f t="shared" si="109"/>
        <v xml:space="preserve"> </v>
      </c>
      <c r="J2279" s="32" t="str">
        <f t="shared" si="110"/>
        <v/>
      </c>
      <c r="L2279" s="11" t="str">
        <f>IF(I2279&lt;&gt;"",IF(SUMIF(Planes!BA:BA,'Control de pagos'!A2279,Planes!BC:BC)=0,"",SUMIF(Planes!BA:BA,'Control de pagos'!A2279,Planes!BC:BC)),"")</f>
        <v/>
      </c>
    </row>
    <row r="2280" spans="1:12">
      <c r="A2280" s="11" t="str">
        <f t="shared" si="109"/>
        <v xml:space="preserve"> </v>
      </c>
      <c r="J2280" s="32" t="str">
        <f t="shared" si="110"/>
        <v/>
      </c>
      <c r="L2280" s="11" t="str">
        <f>IF(I2280&lt;&gt;"",IF(SUMIF(Planes!BA:BA,'Control de pagos'!A2280,Planes!BC:BC)=0,"",SUMIF(Planes!BA:BA,'Control de pagos'!A2280,Planes!BC:BC)),"")</f>
        <v/>
      </c>
    </row>
    <row r="2281" spans="1:12">
      <c r="A2281" s="11" t="str">
        <f t="shared" si="109"/>
        <v xml:space="preserve"> </v>
      </c>
      <c r="J2281" s="32" t="str">
        <f t="shared" si="110"/>
        <v/>
      </c>
      <c r="L2281" s="11" t="str">
        <f>IF(I2281&lt;&gt;"",IF(SUMIF(Planes!BA:BA,'Control de pagos'!A2281,Planes!BC:BC)=0,"",SUMIF(Planes!BA:BA,'Control de pagos'!A2281,Planes!BC:BC)),"")</f>
        <v/>
      </c>
    </row>
    <row r="2282" spans="1:12">
      <c r="A2282" s="11" t="str">
        <f t="shared" ref="A2282:A2345" si="111">B2282&amp;" "&amp;IF(C2282="",C2281,C2282)</f>
        <v xml:space="preserve"> </v>
      </c>
      <c r="J2282" s="32" t="str">
        <f t="shared" si="110"/>
        <v/>
      </c>
      <c r="L2282" s="11" t="str">
        <f>IF(I2282&lt;&gt;"",IF(SUMIF(Planes!BA:BA,'Control de pagos'!A2282,Planes!BC:BC)=0,"",SUMIF(Planes!BA:BA,'Control de pagos'!A2282,Planes!BC:BC)),"")</f>
        <v/>
      </c>
    </row>
    <row r="2283" spans="1:12">
      <c r="A2283" s="11" t="str">
        <f t="shared" si="111"/>
        <v xml:space="preserve"> </v>
      </c>
      <c r="J2283" s="32" t="str">
        <f t="shared" si="110"/>
        <v/>
      </c>
      <c r="L2283" s="11" t="str">
        <f>IF(I2283&lt;&gt;"",IF(SUMIF(Planes!BA:BA,'Control de pagos'!A2283,Planes!BC:BC)=0,"",SUMIF(Planes!BA:BA,'Control de pagos'!A2283,Planes!BC:BC)),"")</f>
        <v/>
      </c>
    </row>
    <row r="2284" spans="1:12">
      <c r="A2284" s="11" t="str">
        <f t="shared" si="111"/>
        <v xml:space="preserve"> </v>
      </c>
      <c r="J2284" s="32" t="str">
        <f t="shared" si="110"/>
        <v/>
      </c>
      <c r="L2284" s="11" t="str">
        <f>IF(I2284&lt;&gt;"",IF(SUMIF(Planes!BA:BA,'Control de pagos'!A2284,Planes!BC:BC)=0,"",SUMIF(Planes!BA:BA,'Control de pagos'!A2284,Planes!BC:BC)),"")</f>
        <v/>
      </c>
    </row>
    <row r="2285" spans="1:12">
      <c r="A2285" s="11" t="str">
        <f t="shared" si="111"/>
        <v xml:space="preserve"> </v>
      </c>
      <c r="J2285" s="32" t="str">
        <f t="shared" si="110"/>
        <v/>
      </c>
      <c r="L2285" s="11" t="str">
        <f>IF(I2285&lt;&gt;"",IF(SUMIF(Planes!BA:BA,'Control de pagos'!A2285,Planes!BC:BC)=0,"",SUMIF(Planes!BA:BA,'Control de pagos'!A2285,Planes!BC:BC)),"")</f>
        <v/>
      </c>
    </row>
    <row r="2286" spans="1:12">
      <c r="A2286" s="11" t="str">
        <f t="shared" si="111"/>
        <v xml:space="preserve"> </v>
      </c>
      <c r="J2286" s="32" t="str">
        <f t="shared" si="110"/>
        <v/>
      </c>
      <c r="L2286" s="11" t="str">
        <f>IF(I2286&lt;&gt;"",IF(SUMIF(Planes!BA:BA,'Control de pagos'!A2286,Planes!BC:BC)=0,"",SUMIF(Planes!BA:BA,'Control de pagos'!A2286,Planes!BC:BC)),"")</f>
        <v/>
      </c>
    </row>
    <row r="2287" spans="1:12">
      <c r="A2287" s="11" t="str">
        <f t="shared" si="111"/>
        <v xml:space="preserve"> </v>
      </c>
      <c r="J2287" s="32" t="str">
        <f t="shared" si="110"/>
        <v/>
      </c>
      <c r="L2287" s="11" t="str">
        <f>IF(I2287&lt;&gt;"",IF(SUMIF(Planes!BA:BA,'Control de pagos'!A2287,Planes!BC:BC)=0,"",SUMIF(Planes!BA:BA,'Control de pagos'!A2287,Planes!BC:BC)),"")</f>
        <v/>
      </c>
    </row>
    <row r="2288" spans="1:12">
      <c r="A2288" s="11" t="str">
        <f t="shared" si="111"/>
        <v xml:space="preserve"> </v>
      </c>
      <c r="J2288" s="32" t="str">
        <f t="shared" si="110"/>
        <v/>
      </c>
      <c r="L2288" s="11" t="str">
        <f>IF(I2288&lt;&gt;"",IF(SUMIF(Planes!BA:BA,'Control de pagos'!A2288,Planes!BC:BC)=0,"",SUMIF(Planes!BA:BA,'Control de pagos'!A2288,Planes!BC:BC)),"")</f>
        <v/>
      </c>
    </row>
    <row r="2289" spans="1:12">
      <c r="A2289" s="11" t="str">
        <f t="shared" si="111"/>
        <v xml:space="preserve"> </v>
      </c>
      <c r="J2289" s="32" t="str">
        <f t="shared" si="110"/>
        <v/>
      </c>
      <c r="L2289" s="11" t="str">
        <f>IF(I2289&lt;&gt;"",IF(SUMIF(Planes!BA:BA,'Control de pagos'!A2289,Planes!BC:BC)=0,"",SUMIF(Planes!BA:BA,'Control de pagos'!A2289,Planes!BC:BC)),"")</f>
        <v/>
      </c>
    </row>
    <row r="2290" spans="1:12">
      <c r="A2290" s="11" t="str">
        <f t="shared" si="111"/>
        <v xml:space="preserve"> </v>
      </c>
      <c r="J2290" s="32" t="str">
        <f t="shared" si="110"/>
        <v/>
      </c>
      <c r="L2290" s="11" t="str">
        <f>IF(I2290&lt;&gt;"",IF(SUMIF(Planes!BA:BA,'Control de pagos'!A2290,Planes!BC:BC)=0,"",SUMIF(Planes!BA:BA,'Control de pagos'!A2290,Planes!BC:BC)),"")</f>
        <v/>
      </c>
    </row>
    <row r="2291" spans="1:12">
      <c r="A2291" s="11" t="str">
        <f t="shared" si="111"/>
        <v xml:space="preserve"> </v>
      </c>
      <c r="J2291" s="32" t="str">
        <f t="shared" si="110"/>
        <v/>
      </c>
      <c r="L2291" s="11" t="str">
        <f>IF(I2291&lt;&gt;"",IF(SUMIF(Planes!BA:BA,'Control de pagos'!A2291,Planes!BC:BC)=0,"",SUMIF(Planes!BA:BA,'Control de pagos'!A2291,Planes!BC:BC)),"")</f>
        <v/>
      </c>
    </row>
    <row r="2292" spans="1:12">
      <c r="A2292" s="11" t="str">
        <f t="shared" si="111"/>
        <v xml:space="preserve"> </v>
      </c>
      <c r="J2292" s="32" t="str">
        <f t="shared" si="110"/>
        <v/>
      </c>
      <c r="L2292" s="11" t="str">
        <f>IF(I2292&lt;&gt;"",IF(SUMIF(Planes!BA:BA,'Control de pagos'!A2292,Planes!BC:BC)=0,"",SUMIF(Planes!BA:BA,'Control de pagos'!A2292,Planes!BC:BC)),"")</f>
        <v/>
      </c>
    </row>
    <row r="2293" spans="1:12">
      <c r="A2293" s="11" t="str">
        <f t="shared" si="111"/>
        <v xml:space="preserve"> </v>
      </c>
      <c r="J2293" s="32" t="str">
        <f t="shared" si="110"/>
        <v/>
      </c>
      <c r="L2293" s="11" t="str">
        <f>IF(I2293&lt;&gt;"",IF(SUMIF(Planes!BA:BA,'Control de pagos'!A2293,Planes!BC:BC)=0,"",SUMIF(Planes!BA:BA,'Control de pagos'!A2293,Planes!BC:BC)),"")</f>
        <v/>
      </c>
    </row>
    <row r="2294" spans="1:12">
      <c r="A2294" s="11" t="str">
        <f t="shared" si="111"/>
        <v xml:space="preserve"> </v>
      </c>
      <c r="J2294" s="32" t="str">
        <f t="shared" si="110"/>
        <v/>
      </c>
      <c r="L2294" s="11" t="str">
        <f>IF(I2294&lt;&gt;"",IF(SUMIF(Planes!BA:BA,'Control de pagos'!A2294,Planes!BC:BC)=0,"",SUMIF(Planes!BA:BA,'Control de pagos'!A2294,Planes!BC:BC)),"")</f>
        <v/>
      </c>
    </row>
    <row r="2295" spans="1:12">
      <c r="A2295" s="11" t="str">
        <f t="shared" si="111"/>
        <v xml:space="preserve"> </v>
      </c>
      <c r="J2295" s="32" t="str">
        <f t="shared" si="110"/>
        <v/>
      </c>
      <c r="L2295" s="11" t="str">
        <f>IF(I2295&lt;&gt;"",IF(SUMIF(Planes!BA:BA,'Control de pagos'!A2295,Planes!BC:BC)=0,"",SUMIF(Planes!BA:BA,'Control de pagos'!A2295,Planes!BC:BC)),"")</f>
        <v/>
      </c>
    </row>
    <row r="2296" spans="1:12">
      <c r="A2296" s="11" t="str">
        <f t="shared" si="111"/>
        <v xml:space="preserve"> </v>
      </c>
      <c r="J2296" s="32" t="str">
        <f t="shared" si="110"/>
        <v/>
      </c>
      <c r="L2296" s="11" t="str">
        <f>IF(I2296&lt;&gt;"",IF(SUMIF(Planes!BA:BA,'Control de pagos'!A2296,Planes!BC:BC)=0,"",SUMIF(Planes!BA:BA,'Control de pagos'!A2296,Planes!BC:BC)),"")</f>
        <v/>
      </c>
    </row>
    <row r="2297" spans="1:12">
      <c r="A2297" s="11" t="str">
        <f t="shared" si="111"/>
        <v xml:space="preserve"> </v>
      </c>
      <c r="J2297" s="32" t="str">
        <f t="shared" si="110"/>
        <v/>
      </c>
      <c r="L2297" s="11" t="str">
        <f>IF(I2297&lt;&gt;"",IF(SUMIF(Planes!BA:BA,'Control de pagos'!A2297,Planes!BC:BC)=0,"",SUMIF(Planes!BA:BA,'Control de pagos'!A2297,Planes!BC:BC)),"")</f>
        <v/>
      </c>
    </row>
    <row r="2298" spans="1:12">
      <c r="A2298" s="11" t="str">
        <f t="shared" si="111"/>
        <v xml:space="preserve"> </v>
      </c>
      <c r="J2298" s="32" t="str">
        <f t="shared" si="110"/>
        <v/>
      </c>
      <c r="L2298" s="11" t="str">
        <f>IF(I2298&lt;&gt;"",IF(SUMIF(Planes!BA:BA,'Control de pagos'!A2298,Planes!BC:BC)=0,"",SUMIF(Planes!BA:BA,'Control de pagos'!A2298,Planes!BC:BC)),"")</f>
        <v/>
      </c>
    </row>
    <row r="2299" spans="1:12">
      <c r="A2299" s="11" t="str">
        <f t="shared" si="111"/>
        <v xml:space="preserve"> </v>
      </c>
      <c r="J2299" s="32" t="str">
        <f t="shared" si="110"/>
        <v/>
      </c>
      <c r="L2299" s="11" t="str">
        <f>IF(I2299&lt;&gt;"",IF(SUMIF(Planes!BA:BA,'Control de pagos'!A2299,Planes!BC:BC)=0,"",SUMIF(Planes!BA:BA,'Control de pagos'!A2299,Planes!BC:BC)),"")</f>
        <v/>
      </c>
    </row>
    <row r="2300" spans="1:12">
      <c r="A2300" s="11" t="str">
        <f t="shared" si="111"/>
        <v xml:space="preserve"> </v>
      </c>
      <c r="J2300" s="32" t="str">
        <f t="shared" si="110"/>
        <v/>
      </c>
      <c r="L2300" s="11" t="str">
        <f>IF(I2300&lt;&gt;"",IF(SUMIF(Planes!BA:BA,'Control de pagos'!A2300,Planes!BC:BC)=0,"",SUMIF(Planes!BA:BA,'Control de pagos'!A2300,Planes!BC:BC)),"")</f>
        <v/>
      </c>
    </row>
    <row r="2301" spans="1:12">
      <c r="A2301" s="11" t="str">
        <f t="shared" si="111"/>
        <v xml:space="preserve"> </v>
      </c>
      <c r="J2301" s="32" t="str">
        <f t="shared" si="110"/>
        <v/>
      </c>
      <c r="L2301" s="11" t="str">
        <f>IF(I2301&lt;&gt;"",IF(SUMIF(Planes!BA:BA,'Control de pagos'!A2301,Planes!BC:BC)=0,"",SUMIF(Planes!BA:BA,'Control de pagos'!A2301,Planes!BC:BC)),"")</f>
        <v/>
      </c>
    </row>
    <row r="2302" spans="1:12">
      <c r="A2302" s="11" t="str">
        <f t="shared" si="111"/>
        <v xml:space="preserve"> </v>
      </c>
      <c r="J2302" s="32" t="str">
        <f t="shared" si="110"/>
        <v/>
      </c>
      <c r="L2302" s="11" t="str">
        <f>IF(I2302&lt;&gt;"",IF(SUMIF(Planes!BA:BA,'Control de pagos'!A2302,Planes!BC:BC)=0,"",SUMIF(Planes!BA:BA,'Control de pagos'!A2302,Planes!BC:BC)),"")</f>
        <v/>
      </c>
    </row>
    <row r="2303" spans="1:12">
      <c r="A2303" s="11" t="str">
        <f t="shared" si="111"/>
        <v xml:space="preserve"> </v>
      </c>
      <c r="J2303" s="32" t="str">
        <f t="shared" si="110"/>
        <v/>
      </c>
      <c r="L2303" s="11" t="str">
        <f>IF(I2303&lt;&gt;"",IF(SUMIF(Planes!BA:BA,'Control de pagos'!A2303,Planes!BC:BC)=0,"",SUMIF(Planes!BA:BA,'Control de pagos'!A2303,Planes!BC:BC)),"")</f>
        <v/>
      </c>
    </row>
    <row r="2304" spans="1:12">
      <c r="A2304" s="11" t="str">
        <f t="shared" si="111"/>
        <v xml:space="preserve"> </v>
      </c>
      <c r="J2304" s="32" t="str">
        <f t="shared" si="110"/>
        <v/>
      </c>
      <c r="L2304" s="11" t="str">
        <f>IF(I2304&lt;&gt;"",IF(SUMIF(Planes!BA:BA,'Control de pagos'!A2304,Planes!BC:BC)=0,"",SUMIF(Planes!BA:BA,'Control de pagos'!A2304,Planes!BC:BC)),"")</f>
        <v/>
      </c>
    </row>
    <row r="2305" spans="1:12">
      <c r="A2305" s="11" t="str">
        <f t="shared" si="111"/>
        <v xml:space="preserve"> </v>
      </c>
      <c r="J2305" s="32" t="str">
        <f t="shared" si="110"/>
        <v/>
      </c>
      <c r="L2305" s="11" t="str">
        <f>IF(I2305&lt;&gt;"",IF(SUMIF(Planes!BA:BA,'Control de pagos'!A2305,Planes!BC:BC)=0,"",SUMIF(Planes!BA:BA,'Control de pagos'!A2305,Planes!BC:BC)),"")</f>
        <v/>
      </c>
    </row>
    <row r="2306" spans="1:12">
      <c r="A2306" s="11" t="str">
        <f t="shared" si="111"/>
        <v xml:space="preserve"> </v>
      </c>
      <c r="J2306" s="32" t="str">
        <f t="shared" si="110"/>
        <v/>
      </c>
      <c r="L2306" s="11" t="str">
        <f>IF(I2306&lt;&gt;"",IF(SUMIF(Planes!BA:BA,'Control de pagos'!A2306,Planes!BC:BC)=0,"",SUMIF(Planes!BA:BA,'Control de pagos'!A2306,Planes!BC:BC)),"")</f>
        <v/>
      </c>
    </row>
    <row r="2307" spans="1:12">
      <c r="A2307" s="11" t="str">
        <f t="shared" si="111"/>
        <v xml:space="preserve"> </v>
      </c>
      <c r="J2307" s="32" t="str">
        <f t="shared" si="110"/>
        <v/>
      </c>
      <c r="L2307" s="11" t="str">
        <f>IF(I2307&lt;&gt;"",IF(SUMIF(Planes!BA:BA,'Control de pagos'!A2307,Planes!BC:BC)=0,"",SUMIF(Planes!BA:BA,'Control de pagos'!A2307,Planes!BC:BC)),"")</f>
        <v/>
      </c>
    </row>
    <row r="2308" spans="1:12">
      <c r="A2308" s="11" t="str">
        <f t="shared" si="111"/>
        <v xml:space="preserve"> </v>
      </c>
      <c r="J2308" s="32" t="str">
        <f t="shared" si="110"/>
        <v/>
      </c>
      <c r="L2308" s="11" t="str">
        <f>IF(I2308&lt;&gt;"",IF(SUMIF(Planes!BA:BA,'Control de pagos'!A2308,Planes!BC:BC)=0,"",SUMIF(Planes!BA:BA,'Control de pagos'!A2308,Planes!BC:BC)),"")</f>
        <v/>
      </c>
    </row>
    <row r="2309" spans="1:12">
      <c r="A2309" s="11" t="str">
        <f t="shared" si="111"/>
        <v xml:space="preserve"> </v>
      </c>
      <c r="J2309" s="32" t="str">
        <f t="shared" si="110"/>
        <v/>
      </c>
      <c r="L2309" s="11" t="str">
        <f>IF(I2309&lt;&gt;"",IF(SUMIF(Planes!BA:BA,'Control de pagos'!A2309,Planes!BC:BC)=0,"",SUMIF(Planes!BA:BA,'Control de pagos'!A2309,Planes!BC:BC)),"")</f>
        <v/>
      </c>
    </row>
    <row r="2310" spans="1:12">
      <c r="A2310" s="11" t="str">
        <f t="shared" si="111"/>
        <v xml:space="preserve"> </v>
      </c>
      <c r="J2310" s="32" t="str">
        <f t="shared" si="110"/>
        <v/>
      </c>
      <c r="L2310" s="11" t="str">
        <f>IF(I2310&lt;&gt;"",IF(SUMIF(Planes!BA:BA,'Control de pagos'!A2310,Planes!BC:BC)=0,"",SUMIF(Planes!BA:BA,'Control de pagos'!A2310,Planes!BC:BC)),"")</f>
        <v/>
      </c>
    </row>
    <row r="2311" spans="1:12">
      <c r="A2311" s="11" t="str">
        <f t="shared" si="111"/>
        <v xml:space="preserve"> </v>
      </c>
      <c r="J2311" s="32" t="str">
        <f t="shared" si="110"/>
        <v/>
      </c>
      <c r="L2311" s="11" t="str">
        <f>IF(I2311&lt;&gt;"",IF(SUMIF(Planes!BA:BA,'Control de pagos'!A2311,Planes!BC:BC)=0,"",SUMIF(Planes!BA:BA,'Control de pagos'!A2311,Planes!BC:BC)),"")</f>
        <v/>
      </c>
    </row>
    <row r="2312" spans="1:12">
      <c r="A2312" s="11" t="str">
        <f t="shared" si="111"/>
        <v xml:space="preserve"> </v>
      </c>
      <c r="J2312" s="32" t="str">
        <f t="shared" si="110"/>
        <v/>
      </c>
      <c r="L2312" s="11" t="str">
        <f>IF(I2312&lt;&gt;"",IF(SUMIF(Planes!BA:BA,'Control de pagos'!A2312,Planes!BC:BC)=0,"",SUMIF(Planes!BA:BA,'Control de pagos'!A2312,Planes!BC:BC)),"")</f>
        <v/>
      </c>
    </row>
    <row r="2313" spans="1:12">
      <c r="A2313" s="11" t="str">
        <f t="shared" si="111"/>
        <v xml:space="preserve"> </v>
      </c>
      <c r="J2313" s="32" t="str">
        <f t="shared" si="110"/>
        <v/>
      </c>
      <c r="L2313" s="11" t="str">
        <f>IF(I2313&lt;&gt;"",IF(SUMIF(Planes!BA:BA,'Control de pagos'!A2313,Planes!BC:BC)=0,"",SUMIF(Planes!BA:BA,'Control de pagos'!A2313,Planes!BC:BC)),"")</f>
        <v/>
      </c>
    </row>
    <row r="2314" spans="1:12">
      <c r="A2314" s="11" t="str">
        <f t="shared" si="111"/>
        <v xml:space="preserve"> </v>
      </c>
      <c r="J2314" s="32" t="str">
        <f t="shared" si="110"/>
        <v/>
      </c>
      <c r="L2314" s="11" t="str">
        <f>IF(I2314&lt;&gt;"",IF(SUMIF(Planes!BA:BA,'Control de pagos'!A2314,Planes!BC:BC)=0,"",SUMIF(Planes!BA:BA,'Control de pagos'!A2314,Planes!BC:BC)),"")</f>
        <v/>
      </c>
    </row>
    <row r="2315" spans="1:12">
      <c r="A2315" s="11" t="str">
        <f t="shared" si="111"/>
        <v xml:space="preserve"> </v>
      </c>
      <c r="J2315" s="32" t="str">
        <f t="shared" si="110"/>
        <v/>
      </c>
      <c r="L2315" s="11" t="str">
        <f>IF(I2315&lt;&gt;"",IF(SUMIF(Planes!BA:BA,'Control de pagos'!A2315,Planes!BC:BC)=0,"",SUMIF(Planes!BA:BA,'Control de pagos'!A2315,Planes!BC:BC)),"")</f>
        <v/>
      </c>
    </row>
    <row r="2316" spans="1:12">
      <c r="A2316" s="11" t="str">
        <f t="shared" si="111"/>
        <v xml:space="preserve"> </v>
      </c>
      <c r="J2316" s="32" t="str">
        <f t="shared" si="110"/>
        <v/>
      </c>
      <c r="L2316" s="11" t="str">
        <f>IF(I2316&lt;&gt;"",IF(SUMIF(Planes!BA:BA,'Control de pagos'!A2316,Planes!BC:BC)=0,"",SUMIF(Planes!BA:BA,'Control de pagos'!A2316,Planes!BC:BC)),"")</f>
        <v/>
      </c>
    </row>
    <row r="2317" spans="1:12">
      <c r="A2317" s="11" t="str">
        <f t="shared" si="111"/>
        <v xml:space="preserve"> </v>
      </c>
      <c r="J2317" s="32" t="str">
        <f t="shared" si="110"/>
        <v/>
      </c>
      <c r="L2317" s="11" t="str">
        <f>IF(I2317&lt;&gt;"",IF(SUMIF(Planes!BA:BA,'Control de pagos'!A2317,Planes!BC:BC)=0,"",SUMIF(Planes!BA:BA,'Control de pagos'!A2317,Planes!BC:BC)),"")</f>
        <v/>
      </c>
    </row>
    <row r="2318" spans="1:12">
      <c r="A2318" s="11" t="str">
        <f t="shared" si="111"/>
        <v xml:space="preserve"> </v>
      </c>
      <c r="J2318" s="32" t="str">
        <f t="shared" si="110"/>
        <v/>
      </c>
      <c r="L2318" s="11" t="str">
        <f>IF(I2318&lt;&gt;"",IF(SUMIF(Planes!BA:BA,'Control de pagos'!A2318,Planes!BC:BC)=0,"",SUMIF(Planes!BA:BA,'Control de pagos'!A2318,Planes!BC:BC)),"")</f>
        <v/>
      </c>
    </row>
    <row r="2319" spans="1:12">
      <c r="A2319" s="11" t="str">
        <f t="shared" si="111"/>
        <v xml:space="preserve"> </v>
      </c>
      <c r="J2319" s="32" t="str">
        <f t="shared" si="110"/>
        <v/>
      </c>
      <c r="L2319" s="11" t="str">
        <f>IF(I2319&lt;&gt;"",IF(SUMIF(Planes!BA:BA,'Control de pagos'!A2319,Planes!BC:BC)=0,"",SUMIF(Planes!BA:BA,'Control de pagos'!A2319,Planes!BC:BC)),"")</f>
        <v/>
      </c>
    </row>
    <row r="2320" spans="1:12">
      <c r="A2320" s="11" t="str">
        <f t="shared" si="111"/>
        <v xml:space="preserve"> </v>
      </c>
      <c r="J2320" s="32" t="str">
        <f t="shared" si="110"/>
        <v/>
      </c>
      <c r="L2320" s="11" t="str">
        <f>IF(I2320&lt;&gt;"",IF(SUMIF(Planes!BA:BA,'Control de pagos'!A2320,Planes!BC:BC)=0,"",SUMIF(Planes!BA:BA,'Control de pagos'!A2320,Planes!BC:BC)),"")</f>
        <v/>
      </c>
    </row>
    <row r="2321" spans="1:12">
      <c r="A2321" s="11" t="str">
        <f t="shared" si="111"/>
        <v xml:space="preserve"> </v>
      </c>
      <c r="J2321" s="32" t="str">
        <f t="shared" si="110"/>
        <v/>
      </c>
      <c r="L2321" s="11" t="str">
        <f>IF(I2321&lt;&gt;"",IF(SUMIF(Planes!BA:BA,'Control de pagos'!A2321,Planes!BC:BC)=0,"",SUMIF(Planes!BA:BA,'Control de pagos'!A2321,Planes!BC:BC)),"")</f>
        <v/>
      </c>
    </row>
    <row r="2322" spans="1:12">
      <c r="A2322" s="11" t="str">
        <f t="shared" si="111"/>
        <v xml:space="preserve"> </v>
      </c>
      <c r="J2322" s="32" t="str">
        <f t="shared" si="110"/>
        <v/>
      </c>
      <c r="L2322" s="11" t="str">
        <f>IF(I2322&lt;&gt;"",IF(SUMIF(Planes!BA:BA,'Control de pagos'!A2322,Planes!BC:BC)=0,"",SUMIF(Planes!BA:BA,'Control de pagos'!A2322,Planes!BC:BC)),"")</f>
        <v/>
      </c>
    </row>
    <row r="2323" spans="1:12">
      <c r="A2323" s="11" t="str">
        <f t="shared" si="111"/>
        <v xml:space="preserve"> </v>
      </c>
      <c r="J2323" s="32" t="str">
        <f t="shared" si="110"/>
        <v/>
      </c>
      <c r="L2323" s="11" t="str">
        <f>IF(I2323&lt;&gt;"",IF(SUMIF(Planes!BA:BA,'Control de pagos'!A2323,Planes!BC:BC)=0,"",SUMIF(Planes!BA:BA,'Control de pagos'!A2323,Planes!BC:BC)),"")</f>
        <v/>
      </c>
    </row>
    <row r="2324" spans="1:12">
      <c r="A2324" s="11" t="str">
        <f t="shared" si="111"/>
        <v xml:space="preserve"> </v>
      </c>
      <c r="J2324" s="32" t="str">
        <f t="shared" si="110"/>
        <v/>
      </c>
      <c r="L2324" s="11" t="str">
        <f>IF(I2324&lt;&gt;"",IF(SUMIF(Planes!BA:BA,'Control de pagos'!A2324,Planes!BC:BC)=0,"",SUMIF(Planes!BA:BA,'Control de pagos'!A2324,Planes!BC:BC)),"")</f>
        <v/>
      </c>
    </row>
    <row r="2325" spans="1:12">
      <c r="A2325" s="11" t="str">
        <f t="shared" si="111"/>
        <v xml:space="preserve"> </v>
      </c>
      <c r="J2325" s="32" t="str">
        <f t="shared" si="110"/>
        <v/>
      </c>
      <c r="L2325" s="11" t="str">
        <f>IF(I2325&lt;&gt;"",IF(SUMIF(Planes!BA:BA,'Control de pagos'!A2325,Planes!BC:BC)=0,"",SUMIF(Planes!BA:BA,'Control de pagos'!A2325,Planes!BC:BC)),"")</f>
        <v/>
      </c>
    </row>
    <row r="2326" spans="1:12">
      <c r="A2326" s="11" t="str">
        <f t="shared" si="111"/>
        <v xml:space="preserve"> </v>
      </c>
      <c r="J2326" s="32" t="str">
        <f t="shared" si="110"/>
        <v/>
      </c>
      <c r="L2326" s="11" t="str">
        <f>IF(I2326&lt;&gt;"",IF(SUMIF(Planes!BA:BA,'Control de pagos'!A2326,Planes!BC:BC)=0,"",SUMIF(Planes!BA:BA,'Control de pagos'!A2326,Planes!BC:BC)),"")</f>
        <v/>
      </c>
    </row>
    <row r="2327" spans="1:12">
      <c r="A2327" s="11" t="str">
        <f t="shared" si="111"/>
        <v xml:space="preserve"> </v>
      </c>
      <c r="J2327" s="32" t="str">
        <f t="shared" si="110"/>
        <v/>
      </c>
      <c r="L2327" s="11" t="str">
        <f>IF(I2327&lt;&gt;"",IF(SUMIF(Planes!BA:BA,'Control de pagos'!A2327,Planes!BC:BC)=0,"",SUMIF(Planes!BA:BA,'Control de pagos'!A2327,Planes!BC:BC)),"")</f>
        <v/>
      </c>
    </row>
    <row r="2328" spans="1:12">
      <c r="A2328" s="11" t="str">
        <f t="shared" si="111"/>
        <v xml:space="preserve"> </v>
      </c>
      <c r="J2328" s="32" t="str">
        <f t="shared" si="110"/>
        <v/>
      </c>
      <c r="L2328" s="11" t="str">
        <f>IF(I2328&lt;&gt;"",IF(SUMIF(Planes!BA:BA,'Control de pagos'!A2328,Planes!BC:BC)=0,"",SUMIF(Planes!BA:BA,'Control de pagos'!A2328,Planes!BC:BC)),"")</f>
        <v/>
      </c>
    </row>
    <row r="2329" spans="1:12">
      <c r="A2329" s="11" t="str">
        <f t="shared" si="111"/>
        <v xml:space="preserve"> </v>
      </c>
      <c r="J2329" s="32" t="str">
        <f t="shared" si="110"/>
        <v/>
      </c>
      <c r="L2329" s="11" t="str">
        <f>IF(I2329&lt;&gt;"",IF(SUMIF(Planes!BA:BA,'Control de pagos'!A2329,Planes!BC:BC)=0,"",SUMIF(Planes!BA:BA,'Control de pagos'!A2329,Planes!BC:BC)),"")</f>
        <v/>
      </c>
    </row>
    <row r="2330" spans="1:12">
      <c r="A2330" s="11" t="str">
        <f t="shared" si="111"/>
        <v xml:space="preserve"> </v>
      </c>
      <c r="J2330" s="32" t="str">
        <f t="shared" si="110"/>
        <v/>
      </c>
      <c r="L2330" s="11" t="str">
        <f>IF(I2330&lt;&gt;"",IF(SUMIF(Planes!BA:BA,'Control de pagos'!A2330,Planes!BC:BC)=0,"",SUMIF(Planes!BA:BA,'Control de pagos'!A2330,Planes!BC:BC)),"")</f>
        <v/>
      </c>
    </row>
    <row r="2331" spans="1:12">
      <c r="A2331" s="11" t="str">
        <f t="shared" si="111"/>
        <v xml:space="preserve"> </v>
      </c>
      <c r="J2331" s="32" t="str">
        <f t="shared" si="110"/>
        <v/>
      </c>
      <c r="L2331" s="11" t="str">
        <f>IF(I2331&lt;&gt;"",IF(SUMIF(Planes!BA:BA,'Control de pagos'!A2331,Planes!BC:BC)=0,"",SUMIF(Planes!BA:BA,'Control de pagos'!A2331,Planes!BC:BC)),"")</f>
        <v/>
      </c>
    </row>
    <row r="2332" spans="1:12">
      <c r="A2332" s="11" t="str">
        <f t="shared" si="111"/>
        <v xml:space="preserve"> </v>
      </c>
      <c r="J2332" s="32" t="str">
        <f t="shared" si="110"/>
        <v/>
      </c>
      <c r="L2332" s="11" t="str">
        <f>IF(I2332&lt;&gt;"",IF(SUMIF(Planes!BA:BA,'Control de pagos'!A2332,Planes!BC:BC)=0,"",SUMIF(Planes!BA:BA,'Control de pagos'!A2332,Planes!BC:BC)),"")</f>
        <v/>
      </c>
    </row>
    <row r="2333" spans="1:12">
      <c r="A2333" s="11" t="str">
        <f t="shared" si="111"/>
        <v xml:space="preserve"> </v>
      </c>
      <c r="J2333" s="32" t="str">
        <f t="shared" si="110"/>
        <v/>
      </c>
      <c r="L2333" s="11" t="str">
        <f>IF(I2333&lt;&gt;"",IF(SUMIF(Planes!BA:BA,'Control de pagos'!A2333,Planes!BC:BC)=0,"",SUMIF(Planes!BA:BA,'Control de pagos'!A2333,Planes!BC:BC)),"")</f>
        <v/>
      </c>
    </row>
    <row r="2334" spans="1:12">
      <c r="A2334" s="11" t="str">
        <f t="shared" si="111"/>
        <v xml:space="preserve"> </v>
      </c>
      <c r="J2334" s="32" t="str">
        <f t="shared" si="110"/>
        <v/>
      </c>
      <c r="L2334" s="11" t="str">
        <f>IF(I2334&lt;&gt;"",IF(SUMIF(Planes!BA:BA,'Control de pagos'!A2334,Planes!BC:BC)=0,"",SUMIF(Planes!BA:BA,'Control de pagos'!A2334,Planes!BC:BC)),"")</f>
        <v/>
      </c>
    </row>
    <row r="2335" spans="1:12">
      <c r="A2335" s="11" t="str">
        <f t="shared" si="111"/>
        <v xml:space="preserve"> </v>
      </c>
      <c r="J2335" s="32" t="str">
        <f t="shared" si="110"/>
        <v/>
      </c>
      <c r="L2335" s="11" t="str">
        <f>IF(I2335&lt;&gt;"",IF(SUMIF(Planes!BA:BA,'Control de pagos'!A2335,Planes!BC:BC)=0,"",SUMIF(Planes!BA:BA,'Control de pagos'!A2335,Planes!BC:BC)),"")</f>
        <v/>
      </c>
    </row>
    <row r="2336" spans="1:12">
      <c r="A2336" s="11" t="str">
        <f t="shared" si="111"/>
        <v xml:space="preserve"> </v>
      </c>
      <c r="J2336" s="32" t="str">
        <f t="shared" si="110"/>
        <v/>
      </c>
      <c r="L2336" s="11" t="str">
        <f>IF(I2336&lt;&gt;"",IF(SUMIF(Planes!BA:BA,'Control de pagos'!A2336,Planes!BC:BC)=0,"",SUMIF(Planes!BA:BA,'Control de pagos'!A2336,Planes!BC:BC)),"")</f>
        <v/>
      </c>
    </row>
    <row r="2337" spans="1:12">
      <c r="A2337" s="11" t="str">
        <f t="shared" si="111"/>
        <v xml:space="preserve"> </v>
      </c>
      <c r="J2337" s="32" t="str">
        <f t="shared" ref="J2337:J2400" si="112">IF(I2337&lt;&gt;"",I2337-DAY(I2337)+1,IF(A2336=A2337,IF(I2336&lt;&gt;"","-",""),IF(A2337=A2338,IF(I2338&lt;&gt;"","-",""),"")))</f>
        <v/>
      </c>
      <c r="L2337" s="11" t="str">
        <f>IF(I2337&lt;&gt;"",IF(SUMIF(Planes!BA:BA,'Control de pagos'!A2337,Planes!BC:BC)=0,"",SUMIF(Planes!BA:BA,'Control de pagos'!A2337,Planes!BC:BC)),"")</f>
        <v/>
      </c>
    </row>
    <row r="2338" spans="1:12">
      <c r="A2338" s="11" t="str">
        <f t="shared" si="111"/>
        <v xml:space="preserve"> </v>
      </c>
      <c r="J2338" s="32" t="str">
        <f t="shared" si="112"/>
        <v/>
      </c>
      <c r="L2338" s="11" t="str">
        <f>IF(I2338&lt;&gt;"",IF(SUMIF(Planes!BA:BA,'Control de pagos'!A2338,Planes!BC:BC)=0,"",SUMIF(Planes!BA:BA,'Control de pagos'!A2338,Planes!BC:BC)),"")</f>
        <v/>
      </c>
    </row>
    <row r="2339" spans="1:12">
      <c r="A2339" s="11" t="str">
        <f t="shared" si="111"/>
        <v xml:space="preserve"> </v>
      </c>
      <c r="J2339" s="32" t="str">
        <f t="shared" si="112"/>
        <v/>
      </c>
      <c r="L2339" s="11" t="str">
        <f>IF(I2339&lt;&gt;"",IF(SUMIF(Planes!BA:BA,'Control de pagos'!A2339,Planes!BC:BC)=0,"",SUMIF(Planes!BA:BA,'Control de pagos'!A2339,Planes!BC:BC)),"")</f>
        <v/>
      </c>
    </row>
    <row r="2340" spans="1:12">
      <c r="A2340" s="11" t="str">
        <f t="shared" si="111"/>
        <v xml:space="preserve"> </v>
      </c>
      <c r="J2340" s="32" t="str">
        <f t="shared" si="112"/>
        <v/>
      </c>
      <c r="L2340" s="11" t="str">
        <f>IF(I2340&lt;&gt;"",IF(SUMIF(Planes!BA:BA,'Control de pagos'!A2340,Planes!BC:BC)=0,"",SUMIF(Planes!BA:BA,'Control de pagos'!A2340,Planes!BC:BC)),"")</f>
        <v/>
      </c>
    </row>
    <row r="2341" spans="1:12">
      <c r="A2341" s="11" t="str">
        <f t="shared" si="111"/>
        <v xml:space="preserve"> </v>
      </c>
      <c r="J2341" s="32" t="str">
        <f t="shared" si="112"/>
        <v/>
      </c>
      <c r="L2341" s="11" t="str">
        <f>IF(I2341&lt;&gt;"",IF(SUMIF(Planes!BA:BA,'Control de pagos'!A2341,Planes!BC:BC)=0,"",SUMIF(Planes!BA:BA,'Control de pagos'!A2341,Planes!BC:BC)),"")</f>
        <v/>
      </c>
    </row>
    <row r="2342" spans="1:12">
      <c r="A2342" s="11" t="str">
        <f t="shared" si="111"/>
        <v xml:space="preserve"> </v>
      </c>
      <c r="J2342" s="32" t="str">
        <f t="shared" si="112"/>
        <v/>
      </c>
      <c r="L2342" s="11" t="str">
        <f>IF(I2342&lt;&gt;"",IF(SUMIF(Planes!BA:BA,'Control de pagos'!A2342,Planes!BC:BC)=0,"",SUMIF(Planes!BA:BA,'Control de pagos'!A2342,Planes!BC:BC)),"")</f>
        <v/>
      </c>
    </row>
    <row r="2343" spans="1:12">
      <c r="A2343" s="11" t="str">
        <f t="shared" si="111"/>
        <v xml:space="preserve"> </v>
      </c>
      <c r="J2343" s="32" t="str">
        <f t="shared" si="112"/>
        <v/>
      </c>
      <c r="L2343" s="11" t="str">
        <f>IF(I2343&lt;&gt;"",IF(SUMIF(Planes!BA:BA,'Control de pagos'!A2343,Planes!BC:BC)=0,"",SUMIF(Planes!BA:BA,'Control de pagos'!A2343,Planes!BC:BC)),"")</f>
        <v/>
      </c>
    </row>
    <row r="2344" spans="1:12">
      <c r="A2344" s="11" t="str">
        <f t="shared" si="111"/>
        <v xml:space="preserve"> </v>
      </c>
      <c r="J2344" s="32" t="str">
        <f t="shared" si="112"/>
        <v/>
      </c>
      <c r="L2344" s="11" t="str">
        <f>IF(I2344&lt;&gt;"",IF(SUMIF(Planes!BA:BA,'Control de pagos'!A2344,Planes!BC:BC)=0,"",SUMIF(Planes!BA:BA,'Control de pagos'!A2344,Planes!BC:BC)),"")</f>
        <v/>
      </c>
    </row>
    <row r="2345" spans="1:12">
      <c r="A2345" s="11" t="str">
        <f t="shared" si="111"/>
        <v xml:space="preserve"> </v>
      </c>
      <c r="J2345" s="32" t="str">
        <f t="shared" si="112"/>
        <v/>
      </c>
      <c r="L2345" s="11" t="str">
        <f>IF(I2345&lt;&gt;"",IF(SUMIF(Planes!BA:BA,'Control de pagos'!A2345,Planes!BC:BC)=0,"",SUMIF(Planes!BA:BA,'Control de pagos'!A2345,Planes!BC:BC)),"")</f>
        <v/>
      </c>
    </row>
    <row r="2346" spans="1:12">
      <c r="A2346" s="11" t="str">
        <f t="shared" ref="A2346:A2409" si="113">B2346&amp;" "&amp;IF(C2346="",C2345,C2346)</f>
        <v xml:space="preserve"> </v>
      </c>
      <c r="J2346" s="32" t="str">
        <f t="shared" si="112"/>
        <v/>
      </c>
      <c r="L2346" s="11" t="str">
        <f>IF(I2346&lt;&gt;"",IF(SUMIF(Planes!BA:BA,'Control de pagos'!A2346,Planes!BC:BC)=0,"",SUMIF(Planes!BA:BA,'Control de pagos'!A2346,Planes!BC:BC)),"")</f>
        <v/>
      </c>
    </row>
    <row r="2347" spans="1:12">
      <c r="A2347" s="11" t="str">
        <f t="shared" si="113"/>
        <v xml:space="preserve"> </v>
      </c>
      <c r="J2347" s="32" t="str">
        <f t="shared" si="112"/>
        <v/>
      </c>
      <c r="L2347" s="11" t="str">
        <f>IF(I2347&lt;&gt;"",IF(SUMIF(Planes!BA:BA,'Control de pagos'!A2347,Planes!BC:BC)=0,"",SUMIF(Planes!BA:BA,'Control de pagos'!A2347,Planes!BC:BC)),"")</f>
        <v/>
      </c>
    </row>
    <row r="2348" spans="1:12">
      <c r="A2348" s="11" t="str">
        <f t="shared" si="113"/>
        <v xml:space="preserve"> </v>
      </c>
      <c r="J2348" s="32" t="str">
        <f t="shared" si="112"/>
        <v/>
      </c>
      <c r="L2348" s="11" t="str">
        <f>IF(I2348&lt;&gt;"",IF(SUMIF(Planes!BA:BA,'Control de pagos'!A2348,Planes!BC:BC)=0,"",SUMIF(Planes!BA:BA,'Control de pagos'!A2348,Planes!BC:BC)),"")</f>
        <v/>
      </c>
    </row>
    <row r="2349" spans="1:12">
      <c r="A2349" s="11" t="str">
        <f t="shared" si="113"/>
        <v xml:space="preserve"> </v>
      </c>
      <c r="J2349" s="32" t="str">
        <f t="shared" si="112"/>
        <v/>
      </c>
      <c r="L2349" s="11" t="str">
        <f>IF(I2349&lt;&gt;"",IF(SUMIF(Planes!BA:BA,'Control de pagos'!A2349,Planes!BC:BC)=0,"",SUMIF(Planes!BA:BA,'Control de pagos'!A2349,Planes!BC:BC)),"")</f>
        <v/>
      </c>
    </row>
    <row r="2350" spans="1:12">
      <c r="A2350" s="11" t="str">
        <f t="shared" si="113"/>
        <v xml:space="preserve"> </v>
      </c>
      <c r="J2350" s="32" t="str">
        <f t="shared" si="112"/>
        <v/>
      </c>
      <c r="L2350" s="11" t="str">
        <f>IF(I2350&lt;&gt;"",IF(SUMIF(Planes!BA:BA,'Control de pagos'!A2350,Planes!BC:BC)=0,"",SUMIF(Planes!BA:BA,'Control de pagos'!A2350,Planes!BC:BC)),"")</f>
        <v/>
      </c>
    </row>
    <row r="2351" spans="1:12">
      <c r="A2351" s="11" t="str">
        <f t="shared" si="113"/>
        <v xml:space="preserve"> </v>
      </c>
      <c r="J2351" s="32" t="str">
        <f t="shared" si="112"/>
        <v/>
      </c>
      <c r="L2351" s="11" t="str">
        <f>IF(I2351&lt;&gt;"",IF(SUMIF(Planes!BA:BA,'Control de pagos'!A2351,Planes!BC:BC)=0,"",SUMIF(Planes!BA:BA,'Control de pagos'!A2351,Planes!BC:BC)),"")</f>
        <v/>
      </c>
    </row>
    <row r="2352" spans="1:12">
      <c r="A2352" s="11" t="str">
        <f t="shared" si="113"/>
        <v xml:space="preserve"> </v>
      </c>
      <c r="J2352" s="32" t="str">
        <f t="shared" si="112"/>
        <v/>
      </c>
      <c r="L2352" s="11" t="str">
        <f>IF(I2352&lt;&gt;"",IF(SUMIF(Planes!BA:BA,'Control de pagos'!A2352,Planes!BC:BC)=0,"",SUMIF(Planes!BA:BA,'Control de pagos'!A2352,Planes!BC:BC)),"")</f>
        <v/>
      </c>
    </row>
    <row r="2353" spans="1:12">
      <c r="A2353" s="11" t="str">
        <f t="shared" si="113"/>
        <v xml:space="preserve"> </v>
      </c>
      <c r="J2353" s="32" t="str">
        <f t="shared" si="112"/>
        <v/>
      </c>
      <c r="L2353" s="11" t="str">
        <f>IF(I2353&lt;&gt;"",IF(SUMIF(Planes!BA:BA,'Control de pagos'!A2353,Planes!BC:BC)=0,"",SUMIF(Planes!BA:BA,'Control de pagos'!A2353,Planes!BC:BC)),"")</f>
        <v/>
      </c>
    </row>
    <row r="2354" spans="1:12">
      <c r="A2354" s="11" t="str">
        <f t="shared" si="113"/>
        <v xml:space="preserve"> </v>
      </c>
      <c r="J2354" s="32" t="str">
        <f t="shared" si="112"/>
        <v/>
      </c>
      <c r="L2354" s="11" t="str">
        <f>IF(I2354&lt;&gt;"",IF(SUMIF(Planes!BA:BA,'Control de pagos'!A2354,Planes!BC:BC)=0,"",SUMIF(Planes!BA:BA,'Control de pagos'!A2354,Planes!BC:BC)),"")</f>
        <v/>
      </c>
    </row>
    <row r="2355" spans="1:12">
      <c r="A2355" s="11" t="str">
        <f t="shared" si="113"/>
        <v xml:space="preserve"> </v>
      </c>
      <c r="J2355" s="32" t="str">
        <f t="shared" si="112"/>
        <v/>
      </c>
      <c r="L2355" s="11" t="str">
        <f>IF(I2355&lt;&gt;"",IF(SUMIF(Planes!BA:BA,'Control de pagos'!A2355,Planes!BC:BC)=0,"",SUMIF(Planes!BA:BA,'Control de pagos'!A2355,Planes!BC:BC)),"")</f>
        <v/>
      </c>
    </row>
    <row r="2356" spans="1:12">
      <c r="A2356" s="11" t="str">
        <f t="shared" si="113"/>
        <v xml:space="preserve"> </v>
      </c>
      <c r="J2356" s="32" t="str">
        <f t="shared" si="112"/>
        <v/>
      </c>
      <c r="L2356" s="11" t="str">
        <f>IF(I2356&lt;&gt;"",IF(SUMIF(Planes!BA:BA,'Control de pagos'!A2356,Planes!BC:BC)=0,"",SUMIF(Planes!BA:BA,'Control de pagos'!A2356,Planes!BC:BC)),"")</f>
        <v/>
      </c>
    </row>
    <row r="2357" spans="1:12">
      <c r="A2357" s="11" t="str">
        <f t="shared" si="113"/>
        <v xml:space="preserve"> </v>
      </c>
      <c r="J2357" s="32" t="str">
        <f t="shared" si="112"/>
        <v/>
      </c>
      <c r="L2357" s="11" t="str">
        <f>IF(I2357&lt;&gt;"",IF(SUMIF(Planes!BA:BA,'Control de pagos'!A2357,Planes!BC:BC)=0,"",SUMIF(Planes!BA:BA,'Control de pagos'!A2357,Planes!BC:BC)),"")</f>
        <v/>
      </c>
    </row>
    <row r="2358" spans="1:12">
      <c r="A2358" s="11" t="str">
        <f t="shared" si="113"/>
        <v xml:space="preserve"> </v>
      </c>
      <c r="J2358" s="32" t="str">
        <f t="shared" si="112"/>
        <v/>
      </c>
      <c r="L2358" s="11" t="str">
        <f>IF(I2358&lt;&gt;"",IF(SUMIF(Planes!BA:BA,'Control de pagos'!A2358,Planes!BC:BC)=0,"",SUMIF(Planes!BA:BA,'Control de pagos'!A2358,Planes!BC:BC)),"")</f>
        <v/>
      </c>
    </row>
    <row r="2359" spans="1:12">
      <c r="A2359" s="11" t="str">
        <f t="shared" si="113"/>
        <v xml:space="preserve"> </v>
      </c>
      <c r="J2359" s="32" t="str">
        <f t="shared" si="112"/>
        <v/>
      </c>
      <c r="L2359" s="11" t="str">
        <f>IF(I2359&lt;&gt;"",IF(SUMIF(Planes!BA:BA,'Control de pagos'!A2359,Planes!BC:BC)=0,"",SUMIF(Planes!BA:BA,'Control de pagos'!A2359,Planes!BC:BC)),"")</f>
        <v/>
      </c>
    </row>
    <row r="2360" spans="1:12">
      <c r="A2360" s="11" t="str">
        <f t="shared" si="113"/>
        <v xml:space="preserve"> </v>
      </c>
      <c r="J2360" s="32" t="str">
        <f t="shared" si="112"/>
        <v/>
      </c>
      <c r="L2360" s="11" t="str">
        <f>IF(I2360&lt;&gt;"",IF(SUMIF(Planes!BA:BA,'Control de pagos'!A2360,Planes!BC:BC)=0,"",SUMIF(Planes!BA:BA,'Control de pagos'!A2360,Planes!BC:BC)),"")</f>
        <v/>
      </c>
    </row>
    <row r="2361" spans="1:12">
      <c r="A2361" s="11" t="str">
        <f t="shared" si="113"/>
        <v xml:space="preserve"> </v>
      </c>
      <c r="J2361" s="32" t="str">
        <f t="shared" si="112"/>
        <v/>
      </c>
      <c r="L2361" s="11" t="str">
        <f>IF(I2361&lt;&gt;"",IF(SUMIF(Planes!BA:BA,'Control de pagos'!A2361,Planes!BC:BC)=0,"",SUMIF(Planes!BA:BA,'Control de pagos'!A2361,Planes!BC:BC)),"")</f>
        <v/>
      </c>
    </row>
    <row r="2362" spans="1:12">
      <c r="A2362" s="11" t="str">
        <f t="shared" si="113"/>
        <v xml:space="preserve"> </v>
      </c>
      <c r="J2362" s="32" t="str">
        <f t="shared" si="112"/>
        <v/>
      </c>
      <c r="L2362" s="11" t="str">
        <f>IF(I2362&lt;&gt;"",IF(SUMIF(Planes!BA:BA,'Control de pagos'!A2362,Planes!BC:BC)=0,"",SUMIF(Planes!BA:BA,'Control de pagos'!A2362,Planes!BC:BC)),"")</f>
        <v/>
      </c>
    </row>
    <row r="2363" spans="1:12">
      <c r="A2363" s="11" t="str">
        <f t="shared" si="113"/>
        <v xml:space="preserve"> </v>
      </c>
      <c r="J2363" s="32" t="str">
        <f t="shared" si="112"/>
        <v/>
      </c>
      <c r="L2363" s="11" t="str">
        <f>IF(I2363&lt;&gt;"",IF(SUMIF(Planes!BA:BA,'Control de pagos'!A2363,Planes!BC:BC)=0,"",SUMIF(Planes!BA:BA,'Control de pagos'!A2363,Planes!BC:BC)),"")</f>
        <v/>
      </c>
    </row>
    <row r="2364" spans="1:12">
      <c r="A2364" s="11" t="str">
        <f t="shared" si="113"/>
        <v xml:space="preserve"> </v>
      </c>
      <c r="J2364" s="32" t="str">
        <f t="shared" si="112"/>
        <v/>
      </c>
      <c r="L2364" s="11" t="str">
        <f>IF(I2364&lt;&gt;"",IF(SUMIF(Planes!BA:BA,'Control de pagos'!A2364,Planes!BC:BC)=0,"",SUMIF(Planes!BA:BA,'Control de pagos'!A2364,Planes!BC:BC)),"")</f>
        <v/>
      </c>
    </row>
    <row r="2365" spans="1:12">
      <c r="A2365" s="11" t="str">
        <f t="shared" si="113"/>
        <v xml:space="preserve"> </v>
      </c>
      <c r="J2365" s="32" t="str">
        <f t="shared" si="112"/>
        <v/>
      </c>
      <c r="L2365" s="11" t="str">
        <f>IF(I2365&lt;&gt;"",IF(SUMIF(Planes!BA:BA,'Control de pagos'!A2365,Planes!BC:BC)=0,"",SUMIF(Planes!BA:BA,'Control de pagos'!A2365,Planes!BC:BC)),"")</f>
        <v/>
      </c>
    </row>
    <row r="2366" spans="1:12">
      <c r="A2366" s="11" t="str">
        <f t="shared" si="113"/>
        <v xml:space="preserve"> </v>
      </c>
      <c r="J2366" s="32" t="str">
        <f t="shared" si="112"/>
        <v/>
      </c>
      <c r="L2366" s="11" t="str">
        <f>IF(I2366&lt;&gt;"",IF(SUMIF(Planes!BA:BA,'Control de pagos'!A2366,Planes!BC:BC)=0,"",SUMIF(Planes!BA:BA,'Control de pagos'!A2366,Planes!BC:BC)),"")</f>
        <v/>
      </c>
    </row>
    <row r="2367" spans="1:12">
      <c r="A2367" s="11" t="str">
        <f t="shared" si="113"/>
        <v xml:space="preserve"> </v>
      </c>
      <c r="J2367" s="32" t="str">
        <f t="shared" si="112"/>
        <v/>
      </c>
      <c r="L2367" s="11" t="str">
        <f>IF(I2367&lt;&gt;"",IF(SUMIF(Planes!BA:BA,'Control de pagos'!A2367,Planes!BC:BC)=0,"",SUMIF(Planes!BA:BA,'Control de pagos'!A2367,Planes!BC:BC)),"")</f>
        <v/>
      </c>
    </row>
    <row r="2368" spans="1:12">
      <c r="A2368" s="11" t="str">
        <f t="shared" si="113"/>
        <v xml:space="preserve"> </v>
      </c>
      <c r="J2368" s="32" t="str">
        <f t="shared" si="112"/>
        <v/>
      </c>
      <c r="L2368" s="11" t="str">
        <f>IF(I2368&lt;&gt;"",IF(SUMIF(Planes!BA:BA,'Control de pagos'!A2368,Planes!BC:BC)=0,"",SUMIF(Planes!BA:BA,'Control de pagos'!A2368,Planes!BC:BC)),"")</f>
        <v/>
      </c>
    </row>
    <row r="2369" spans="1:12">
      <c r="A2369" s="11" t="str">
        <f t="shared" si="113"/>
        <v xml:space="preserve"> </v>
      </c>
      <c r="J2369" s="32" t="str">
        <f t="shared" si="112"/>
        <v/>
      </c>
      <c r="L2369" s="11" t="str">
        <f>IF(I2369&lt;&gt;"",IF(SUMIF(Planes!BA:BA,'Control de pagos'!A2369,Planes!BC:BC)=0,"",SUMIF(Planes!BA:BA,'Control de pagos'!A2369,Planes!BC:BC)),"")</f>
        <v/>
      </c>
    </row>
    <row r="2370" spans="1:12">
      <c r="A2370" s="11" t="str">
        <f t="shared" si="113"/>
        <v xml:space="preserve"> </v>
      </c>
      <c r="J2370" s="32" t="str">
        <f t="shared" si="112"/>
        <v/>
      </c>
      <c r="L2370" s="11" t="str">
        <f>IF(I2370&lt;&gt;"",IF(SUMIF(Planes!BA:BA,'Control de pagos'!A2370,Planes!BC:BC)=0,"",SUMIF(Planes!BA:BA,'Control de pagos'!A2370,Planes!BC:BC)),"")</f>
        <v/>
      </c>
    </row>
    <row r="2371" spans="1:12">
      <c r="A2371" s="11" t="str">
        <f t="shared" si="113"/>
        <v xml:space="preserve"> </v>
      </c>
      <c r="J2371" s="32" t="str">
        <f t="shared" si="112"/>
        <v/>
      </c>
      <c r="L2371" s="11" t="str">
        <f>IF(I2371&lt;&gt;"",IF(SUMIF(Planes!BA:BA,'Control de pagos'!A2371,Planes!BC:BC)=0,"",SUMIF(Planes!BA:BA,'Control de pagos'!A2371,Planes!BC:BC)),"")</f>
        <v/>
      </c>
    </row>
    <row r="2372" spans="1:12">
      <c r="A2372" s="11" t="str">
        <f t="shared" si="113"/>
        <v xml:space="preserve"> </v>
      </c>
      <c r="J2372" s="32" t="str">
        <f t="shared" si="112"/>
        <v/>
      </c>
      <c r="L2372" s="11" t="str">
        <f>IF(I2372&lt;&gt;"",IF(SUMIF(Planes!BA:BA,'Control de pagos'!A2372,Planes!BC:BC)=0,"",SUMIF(Planes!BA:BA,'Control de pagos'!A2372,Planes!BC:BC)),"")</f>
        <v/>
      </c>
    </row>
    <row r="2373" spans="1:12">
      <c r="A2373" s="11" t="str">
        <f t="shared" si="113"/>
        <v xml:space="preserve"> </v>
      </c>
      <c r="J2373" s="32" t="str">
        <f t="shared" si="112"/>
        <v/>
      </c>
      <c r="L2373" s="11" t="str">
        <f>IF(I2373&lt;&gt;"",IF(SUMIF(Planes!BA:BA,'Control de pagos'!A2373,Planes!BC:BC)=0,"",SUMIF(Planes!BA:BA,'Control de pagos'!A2373,Planes!BC:BC)),"")</f>
        <v/>
      </c>
    </row>
    <row r="2374" spans="1:12">
      <c r="A2374" s="11" t="str">
        <f t="shared" si="113"/>
        <v xml:space="preserve"> </v>
      </c>
      <c r="J2374" s="32" t="str">
        <f t="shared" si="112"/>
        <v/>
      </c>
      <c r="L2374" s="11" t="str">
        <f>IF(I2374&lt;&gt;"",IF(SUMIF(Planes!BA:BA,'Control de pagos'!A2374,Planes!BC:BC)=0,"",SUMIF(Planes!BA:BA,'Control de pagos'!A2374,Planes!BC:BC)),"")</f>
        <v/>
      </c>
    </row>
    <row r="2375" spans="1:12">
      <c r="A2375" s="11" t="str">
        <f t="shared" si="113"/>
        <v xml:space="preserve"> </v>
      </c>
      <c r="J2375" s="32" t="str">
        <f t="shared" si="112"/>
        <v/>
      </c>
      <c r="L2375" s="11" t="str">
        <f>IF(I2375&lt;&gt;"",IF(SUMIF(Planes!BA:BA,'Control de pagos'!A2375,Planes!BC:BC)=0,"",SUMIF(Planes!BA:BA,'Control de pagos'!A2375,Planes!BC:BC)),"")</f>
        <v/>
      </c>
    </row>
    <row r="2376" spans="1:12">
      <c r="A2376" s="11" t="str">
        <f t="shared" si="113"/>
        <v xml:space="preserve"> </v>
      </c>
      <c r="J2376" s="32" t="str">
        <f t="shared" si="112"/>
        <v/>
      </c>
      <c r="L2376" s="11" t="str">
        <f>IF(I2376&lt;&gt;"",IF(SUMIF(Planes!BA:BA,'Control de pagos'!A2376,Planes!BC:BC)=0,"",SUMIF(Planes!BA:BA,'Control de pagos'!A2376,Planes!BC:BC)),"")</f>
        <v/>
      </c>
    </row>
    <row r="2377" spans="1:12">
      <c r="A2377" s="11" t="str">
        <f t="shared" si="113"/>
        <v xml:space="preserve"> </v>
      </c>
      <c r="J2377" s="32" t="str">
        <f t="shared" si="112"/>
        <v/>
      </c>
      <c r="L2377" s="11" t="str">
        <f>IF(I2377&lt;&gt;"",IF(SUMIF(Planes!BA:BA,'Control de pagos'!A2377,Planes!BC:BC)=0,"",SUMIF(Planes!BA:BA,'Control de pagos'!A2377,Planes!BC:BC)),"")</f>
        <v/>
      </c>
    </row>
    <row r="2378" spans="1:12">
      <c r="A2378" s="11" t="str">
        <f t="shared" si="113"/>
        <v xml:space="preserve"> </v>
      </c>
      <c r="J2378" s="32" t="str">
        <f t="shared" si="112"/>
        <v/>
      </c>
      <c r="L2378" s="11" t="str">
        <f>IF(I2378&lt;&gt;"",IF(SUMIF(Planes!BA:BA,'Control de pagos'!A2378,Planes!BC:BC)=0,"",SUMIF(Planes!BA:BA,'Control de pagos'!A2378,Planes!BC:BC)),"")</f>
        <v/>
      </c>
    </row>
    <row r="2379" spans="1:12">
      <c r="A2379" s="11" t="str">
        <f t="shared" si="113"/>
        <v xml:space="preserve"> </v>
      </c>
      <c r="J2379" s="32" t="str">
        <f t="shared" si="112"/>
        <v/>
      </c>
      <c r="L2379" s="11" t="str">
        <f>IF(I2379&lt;&gt;"",IF(SUMIF(Planes!BA:BA,'Control de pagos'!A2379,Planes!BC:BC)=0,"",SUMIF(Planes!BA:BA,'Control de pagos'!A2379,Planes!BC:BC)),"")</f>
        <v/>
      </c>
    </row>
    <row r="2380" spans="1:12">
      <c r="A2380" s="11" t="str">
        <f t="shared" si="113"/>
        <v xml:space="preserve"> </v>
      </c>
      <c r="J2380" s="32" t="str">
        <f t="shared" si="112"/>
        <v/>
      </c>
      <c r="L2380" s="11" t="str">
        <f>IF(I2380&lt;&gt;"",IF(SUMIF(Planes!BA:BA,'Control de pagos'!A2380,Planes!BC:BC)=0,"",SUMIF(Planes!BA:BA,'Control de pagos'!A2380,Planes!BC:BC)),"")</f>
        <v/>
      </c>
    </row>
    <row r="2381" spans="1:12">
      <c r="A2381" s="11" t="str">
        <f t="shared" si="113"/>
        <v xml:space="preserve"> </v>
      </c>
      <c r="J2381" s="32" t="str">
        <f t="shared" si="112"/>
        <v/>
      </c>
      <c r="L2381" s="11" t="str">
        <f>IF(I2381&lt;&gt;"",IF(SUMIF(Planes!BA:BA,'Control de pagos'!A2381,Planes!BC:BC)=0,"",SUMIF(Planes!BA:BA,'Control de pagos'!A2381,Planes!BC:BC)),"")</f>
        <v/>
      </c>
    </row>
    <row r="2382" spans="1:12">
      <c r="A2382" s="11" t="str">
        <f t="shared" si="113"/>
        <v xml:space="preserve"> </v>
      </c>
      <c r="J2382" s="32" t="str">
        <f t="shared" si="112"/>
        <v/>
      </c>
      <c r="L2382" s="11" t="str">
        <f>IF(I2382&lt;&gt;"",IF(SUMIF(Planes!BA:BA,'Control de pagos'!A2382,Planes!BC:BC)=0,"",SUMIF(Planes!BA:BA,'Control de pagos'!A2382,Planes!BC:BC)),"")</f>
        <v/>
      </c>
    </row>
    <row r="2383" spans="1:12">
      <c r="A2383" s="11" t="str">
        <f t="shared" si="113"/>
        <v xml:space="preserve"> </v>
      </c>
      <c r="J2383" s="32" t="str">
        <f t="shared" si="112"/>
        <v/>
      </c>
      <c r="L2383" s="11" t="str">
        <f>IF(I2383&lt;&gt;"",IF(SUMIF(Planes!BA:BA,'Control de pagos'!A2383,Planes!BC:BC)=0,"",SUMIF(Planes!BA:BA,'Control de pagos'!A2383,Planes!BC:BC)),"")</f>
        <v/>
      </c>
    </row>
    <row r="2384" spans="1:12">
      <c r="A2384" s="11" t="str">
        <f t="shared" si="113"/>
        <v xml:space="preserve"> </v>
      </c>
      <c r="J2384" s="32" t="str">
        <f t="shared" si="112"/>
        <v/>
      </c>
      <c r="L2384" s="11" t="str">
        <f>IF(I2384&lt;&gt;"",IF(SUMIF(Planes!BA:BA,'Control de pagos'!A2384,Planes!BC:BC)=0,"",SUMIF(Planes!BA:BA,'Control de pagos'!A2384,Planes!BC:BC)),"")</f>
        <v/>
      </c>
    </row>
    <row r="2385" spans="1:12">
      <c r="A2385" s="11" t="str">
        <f t="shared" si="113"/>
        <v xml:space="preserve"> </v>
      </c>
      <c r="J2385" s="32" t="str">
        <f t="shared" si="112"/>
        <v/>
      </c>
      <c r="L2385" s="11" t="str">
        <f>IF(I2385&lt;&gt;"",IF(SUMIF(Planes!BA:BA,'Control de pagos'!A2385,Planes!BC:BC)=0,"",SUMIF(Planes!BA:BA,'Control de pagos'!A2385,Planes!BC:BC)),"")</f>
        <v/>
      </c>
    </row>
    <row r="2386" spans="1:12">
      <c r="A2386" s="11" t="str">
        <f t="shared" si="113"/>
        <v xml:space="preserve"> </v>
      </c>
      <c r="J2386" s="32" t="str">
        <f t="shared" si="112"/>
        <v/>
      </c>
      <c r="L2386" s="11" t="str">
        <f>IF(I2386&lt;&gt;"",IF(SUMIF(Planes!BA:BA,'Control de pagos'!A2386,Planes!BC:BC)=0,"",SUMIF(Planes!BA:BA,'Control de pagos'!A2386,Planes!BC:BC)),"")</f>
        <v/>
      </c>
    </row>
    <row r="2387" spans="1:12">
      <c r="A2387" s="11" t="str">
        <f t="shared" si="113"/>
        <v xml:space="preserve"> </v>
      </c>
      <c r="J2387" s="32" t="str">
        <f t="shared" si="112"/>
        <v/>
      </c>
      <c r="L2387" s="11" t="str">
        <f>IF(I2387&lt;&gt;"",IF(SUMIF(Planes!BA:BA,'Control de pagos'!A2387,Planes!BC:BC)=0,"",SUMIF(Planes!BA:BA,'Control de pagos'!A2387,Planes!BC:BC)),"")</f>
        <v/>
      </c>
    </row>
    <row r="2388" spans="1:12">
      <c r="A2388" s="11" t="str">
        <f t="shared" si="113"/>
        <v xml:space="preserve"> </v>
      </c>
      <c r="J2388" s="32" t="str">
        <f t="shared" si="112"/>
        <v/>
      </c>
      <c r="L2388" s="11" t="str">
        <f>IF(I2388&lt;&gt;"",IF(SUMIF(Planes!BA:BA,'Control de pagos'!A2388,Planes!BC:BC)=0,"",SUMIF(Planes!BA:BA,'Control de pagos'!A2388,Planes!BC:BC)),"")</f>
        <v/>
      </c>
    </row>
    <row r="2389" spans="1:12">
      <c r="A2389" s="11" t="str">
        <f t="shared" si="113"/>
        <v xml:space="preserve"> </v>
      </c>
      <c r="J2389" s="32" t="str">
        <f t="shared" si="112"/>
        <v/>
      </c>
      <c r="L2389" s="11" t="str">
        <f>IF(I2389&lt;&gt;"",IF(SUMIF(Planes!BA:BA,'Control de pagos'!A2389,Planes!BC:BC)=0,"",SUMIF(Planes!BA:BA,'Control de pagos'!A2389,Planes!BC:BC)),"")</f>
        <v/>
      </c>
    </row>
    <row r="2390" spans="1:12">
      <c r="A2390" s="11" t="str">
        <f t="shared" si="113"/>
        <v xml:space="preserve"> </v>
      </c>
      <c r="J2390" s="32" t="str">
        <f t="shared" si="112"/>
        <v/>
      </c>
      <c r="L2390" s="11" t="str">
        <f>IF(I2390&lt;&gt;"",IF(SUMIF(Planes!BA:BA,'Control de pagos'!A2390,Planes!BC:BC)=0,"",SUMIF(Planes!BA:BA,'Control de pagos'!A2390,Planes!BC:BC)),"")</f>
        <v/>
      </c>
    </row>
    <row r="2391" spans="1:12">
      <c r="A2391" s="11" t="str">
        <f t="shared" si="113"/>
        <v xml:space="preserve"> </v>
      </c>
      <c r="J2391" s="32" t="str">
        <f t="shared" si="112"/>
        <v/>
      </c>
      <c r="L2391" s="11" t="str">
        <f>IF(I2391&lt;&gt;"",IF(SUMIF(Planes!BA:BA,'Control de pagos'!A2391,Planes!BC:BC)=0,"",SUMIF(Planes!BA:BA,'Control de pagos'!A2391,Planes!BC:BC)),"")</f>
        <v/>
      </c>
    </row>
    <row r="2392" spans="1:12">
      <c r="A2392" s="11" t="str">
        <f t="shared" si="113"/>
        <v xml:space="preserve"> </v>
      </c>
      <c r="J2392" s="32" t="str">
        <f t="shared" si="112"/>
        <v/>
      </c>
      <c r="L2392" s="11" t="str">
        <f>IF(I2392&lt;&gt;"",IF(SUMIF(Planes!BA:BA,'Control de pagos'!A2392,Planes!BC:BC)=0,"",SUMIF(Planes!BA:BA,'Control de pagos'!A2392,Planes!BC:BC)),"")</f>
        <v/>
      </c>
    </row>
    <row r="2393" spans="1:12">
      <c r="A2393" s="11" t="str">
        <f t="shared" si="113"/>
        <v xml:space="preserve"> </v>
      </c>
      <c r="J2393" s="32" t="str">
        <f t="shared" si="112"/>
        <v/>
      </c>
      <c r="L2393" s="11" t="str">
        <f>IF(I2393&lt;&gt;"",IF(SUMIF(Planes!BA:BA,'Control de pagos'!A2393,Planes!BC:BC)=0,"",SUMIF(Planes!BA:BA,'Control de pagos'!A2393,Planes!BC:BC)),"")</f>
        <v/>
      </c>
    </row>
    <row r="2394" spans="1:12">
      <c r="A2394" s="11" t="str">
        <f t="shared" si="113"/>
        <v xml:space="preserve"> </v>
      </c>
      <c r="J2394" s="32" t="str">
        <f t="shared" si="112"/>
        <v/>
      </c>
      <c r="L2394" s="11" t="str">
        <f>IF(I2394&lt;&gt;"",IF(SUMIF(Planes!BA:BA,'Control de pagos'!A2394,Planes!BC:BC)=0,"",SUMIF(Planes!BA:BA,'Control de pagos'!A2394,Planes!BC:BC)),"")</f>
        <v/>
      </c>
    </row>
    <row r="2395" spans="1:12">
      <c r="A2395" s="11" t="str">
        <f t="shared" si="113"/>
        <v xml:space="preserve"> </v>
      </c>
      <c r="J2395" s="32" t="str">
        <f t="shared" si="112"/>
        <v/>
      </c>
      <c r="L2395" s="11" t="str">
        <f>IF(I2395&lt;&gt;"",IF(SUMIF(Planes!BA:BA,'Control de pagos'!A2395,Planes!BC:BC)=0,"",SUMIF(Planes!BA:BA,'Control de pagos'!A2395,Planes!BC:BC)),"")</f>
        <v/>
      </c>
    </row>
    <row r="2396" spans="1:12">
      <c r="A2396" s="11" t="str">
        <f t="shared" si="113"/>
        <v xml:space="preserve"> </v>
      </c>
      <c r="J2396" s="32" t="str">
        <f t="shared" si="112"/>
        <v/>
      </c>
      <c r="L2396" s="11" t="str">
        <f>IF(I2396&lt;&gt;"",IF(SUMIF(Planes!BA:BA,'Control de pagos'!A2396,Planes!BC:BC)=0,"",SUMIF(Planes!BA:BA,'Control de pagos'!A2396,Planes!BC:BC)),"")</f>
        <v/>
      </c>
    </row>
    <row r="2397" spans="1:12">
      <c r="A2397" s="11" t="str">
        <f t="shared" si="113"/>
        <v xml:space="preserve"> </v>
      </c>
      <c r="J2397" s="32" t="str">
        <f t="shared" si="112"/>
        <v/>
      </c>
      <c r="L2397" s="11" t="str">
        <f>IF(I2397&lt;&gt;"",IF(SUMIF(Planes!BA:BA,'Control de pagos'!A2397,Planes!BC:BC)=0,"",SUMIF(Planes!BA:BA,'Control de pagos'!A2397,Planes!BC:BC)),"")</f>
        <v/>
      </c>
    </row>
    <row r="2398" spans="1:12">
      <c r="A2398" s="11" t="str">
        <f t="shared" si="113"/>
        <v xml:space="preserve"> </v>
      </c>
      <c r="J2398" s="32" t="str">
        <f t="shared" si="112"/>
        <v/>
      </c>
      <c r="L2398" s="11" t="str">
        <f>IF(I2398&lt;&gt;"",IF(SUMIF(Planes!BA:BA,'Control de pagos'!A2398,Planes!BC:BC)=0,"",SUMIF(Planes!BA:BA,'Control de pagos'!A2398,Planes!BC:BC)),"")</f>
        <v/>
      </c>
    </row>
    <row r="2399" spans="1:12">
      <c r="A2399" s="11" t="str">
        <f t="shared" si="113"/>
        <v xml:space="preserve"> </v>
      </c>
      <c r="J2399" s="32" t="str">
        <f t="shared" si="112"/>
        <v/>
      </c>
      <c r="L2399" s="11" t="str">
        <f>IF(I2399&lt;&gt;"",IF(SUMIF(Planes!BA:BA,'Control de pagos'!A2399,Planes!BC:BC)=0,"",SUMIF(Planes!BA:BA,'Control de pagos'!A2399,Planes!BC:BC)),"")</f>
        <v/>
      </c>
    </row>
    <row r="2400" spans="1:12">
      <c r="A2400" s="11" t="str">
        <f t="shared" si="113"/>
        <v xml:space="preserve"> </v>
      </c>
      <c r="J2400" s="32" t="str">
        <f t="shared" si="112"/>
        <v/>
      </c>
      <c r="L2400" s="11" t="str">
        <f>IF(I2400&lt;&gt;"",IF(SUMIF(Planes!BA:BA,'Control de pagos'!A2400,Planes!BC:BC)=0,"",SUMIF(Planes!BA:BA,'Control de pagos'!A2400,Planes!BC:BC)),"")</f>
        <v/>
      </c>
    </row>
    <row r="2401" spans="1:12">
      <c r="A2401" s="11" t="str">
        <f t="shared" si="113"/>
        <v xml:space="preserve"> </v>
      </c>
      <c r="J2401" s="32" t="str">
        <f t="shared" ref="J2401:J2464" si="114">IF(I2401&lt;&gt;"",I2401-DAY(I2401)+1,IF(A2400=A2401,IF(I2400&lt;&gt;"","-",""),IF(A2401=A2402,IF(I2402&lt;&gt;"","-",""),"")))</f>
        <v/>
      </c>
      <c r="L2401" s="11" t="str">
        <f>IF(I2401&lt;&gt;"",IF(SUMIF(Planes!BA:BA,'Control de pagos'!A2401,Planes!BC:BC)=0,"",SUMIF(Planes!BA:BA,'Control de pagos'!A2401,Planes!BC:BC)),"")</f>
        <v/>
      </c>
    </row>
    <row r="2402" spans="1:12">
      <c r="A2402" s="11" t="str">
        <f t="shared" si="113"/>
        <v xml:space="preserve"> </v>
      </c>
      <c r="J2402" s="32" t="str">
        <f t="shared" si="114"/>
        <v/>
      </c>
      <c r="L2402" s="11" t="str">
        <f>IF(I2402&lt;&gt;"",IF(SUMIF(Planes!BA:BA,'Control de pagos'!A2402,Planes!BC:BC)=0,"",SUMIF(Planes!BA:BA,'Control de pagos'!A2402,Planes!BC:BC)),"")</f>
        <v/>
      </c>
    </row>
    <row r="2403" spans="1:12">
      <c r="A2403" s="11" t="str">
        <f t="shared" si="113"/>
        <v xml:space="preserve"> </v>
      </c>
      <c r="J2403" s="32" t="str">
        <f t="shared" si="114"/>
        <v/>
      </c>
      <c r="L2403" s="11" t="str">
        <f>IF(I2403&lt;&gt;"",IF(SUMIF(Planes!BA:BA,'Control de pagos'!A2403,Planes!BC:BC)=0,"",SUMIF(Planes!BA:BA,'Control de pagos'!A2403,Planes!BC:BC)),"")</f>
        <v/>
      </c>
    </row>
    <row r="2404" spans="1:12">
      <c r="A2404" s="11" t="str">
        <f t="shared" si="113"/>
        <v xml:space="preserve"> </v>
      </c>
      <c r="J2404" s="32" t="str">
        <f t="shared" si="114"/>
        <v/>
      </c>
      <c r="L2404" s="11" t="str">
        <f>IF(I2404&lt;&gt;"",IF(SUMIF(Planes!BA:BA,'Control de pagos'!A2404,Planes!BC:BC)=0,"",SUMIF(Planes!BA:BA,'Control de pagos'!A2404,Planes!BC:BC)),"")</f>
        <v/>
      </c>
    </row>
    <row r="2405" spans="1:12">
      <c r="A2405" s="11" t="str">
        <f t="shared" si="113"/>
        <v xml:space="preserve"> </v>
      </c>
      <c r="J2405" s="32" t="str">
        <f t="shared" si="114"/>
        <v/>
      </c>
      <c r="L2405" s="11" t="str">
        <f>IF(I2405&lt;&gt;"",IF(SUMIF(Planes!BA:BA,'Control de pagos'!A2405,Planes!BC:BC)=0,"",SUMIF(Planes!BA:BA,'Control de pagos'!A2405,Planes!BC:BC)),"")</f>
        <v/>
      </c>
    </row>
    <row r="2406" spans="1:12">
      <c r="A2406" s="11" t="str">
        <f t="shared" si="113"/>
        <v xml:space="preserve"> </v>
      </c>
      <c r="J2406" s="32" t="str">
        <f t="shared" si="114"/>
        <v/>
      </c>
      <c r="L2406" s="11" t="str">
        <f>IF(I2406&lt;&gt;"",IF(SUMIF(Planes!BA:BA,'Control de pagos'!A2406,Planes!BC:BC)=0,"",SUMIF(Planes!BA:BA,'Control de pagos'!A2406,Planes!BC:BC)),"")</f>
        <v/>
      </c>
    </row>
    <row r="2407" spans="1:12">
      <c r="A2407" s="11" t="str">
        <f t="shared" si="113"/>
        <v xml:space="preserve"> </v>
      </c>
      <c r="J2407" s="32" t="str">
        <f t="shared" si="114"/>
        <v/>
      </c>
      <c r="L2407" s="11" t="str">
        <f>IF(I2407&lt;&gt;"",IF(SUMIF(Planes!BA:BA,'Control de pagos'!A2407,Planes!BC:BC)=0,"",SUMIF(Planes!BA:BA,'Control de pagos'!A2407,Planes!BC:BC)),"")</f>
        <v/>
      </c>
    </row>
    <row r="2408" spans="1:12">
      <c r="A2408" s="11" t="str">
        <f t="shared" si="113"/>
        <v xml:space="preserve"> </v>
      </c>
      <c r="J2408" s="32" t="str">
        <f t="shared" si="114"/>
        <v/>
      </c>
      <c r="L2408" s="11" t="str">
        <f>IF(I2408&lt;&gt;"",IF(SUMIF(Planes!BA:BA,'Control de pagos'!A2408,Planes!BC:BC)=0,"",SUMIF(Planes!BA:BA,'Control de pagos'!A2408,Planes!BC:BC)),"")</f>
        <v/>
      </c>
    </row>
    <row r="2409" spans="1:12">
      <c r="A2409" s="11" t="str">
        <f t="shared" si="113"/>
        <v xml:space="preserve"> </v>
      </c>
      <c r="J2409" s="32" t="str">
        <f t="shared" si="114"/>
        <v/>
      </c>
      <c r="L2409" s="11" t="str">
        <f>IF(I2409&lt;&gt;"",IF(SUMIF(Planes!BA:BA,'Control de pagos'!A2409,Planes!BC:BC)=0,"",SUMIF(Planes!BA:BA,'Control de pagos'!A2409,Planes!BC:BC)),"")</f>
        <v/>
      </c>
    </row>
    <row r="2410" spans="1:12">
      <c r="A2410" s="11" t="str">
        <f t="shared" ref="A2410:A2473" si="115">B2410&amp;" "&amp;IF(C2410="",C2409,C2410)</f>
        <v xml:space="preserve"> </v>
      </c>
      <c r="J2410" s="32" t="str">
        <f t="shared" si="114"/>
        <v/>
      </c>
      <c r="L2410" s="11" t="str">
        <f>IF(I2410&lt;&gt;"",IF(SUMIF(Planes!BA:BA,'Control de pagos'!A2410,Planes!BC:BC)=0,"",SUMIF(Planes!BA:BA,'Control de pagos'!A2410,Planes!BC:BC)),"")</f>
        <v/>
      </c>
    </row>
    <row r="2411" spans="1:12">
      <c r="A2411" s="11" t="str">
        <f t="shared" si="115"/>
        <v xml:space="preserve"> </v>
      </c>
      <c r="J2411" s="32" t="str">
        <f t="shared" si="114"/>
        <v/>
      </c>
      <c r="L2411" s="11" t="str">
        <f>IF(I2411&lt;&gt;"",IF(SUMIF(Planes!BA:BA,'Control de pagos'!A2411,Planes!BC:BC)=0,"",SUMIF(Planes!BA:BA,'Control de pagos'!A2411,Planes!BC:BC)),"")</f>
        <v/>
      </c>
    </row>
    <row r="2412" spans="1:12">
      <c r="A2412" s="11" t="str">
        <f t="shared" si="115"/>
        <v xml:space="preserve"> </v>
      </c>
      <c r="J2412" s="32" t="str">
        <f t="shared" si="114"/>
        <v/>
      </c>
      <c r="L2412" s="11" t="str">
        <f>IF(I2412&lt;&gt;"",IF(SUMIF(Planes!BA:BA,'Control de pagos'!A2412,Planes!BC:BC)=0,"",SUMIF(Planes!BA:BA,'Control de pagos'!A2412,Planes!BC:BC)),"")</f>
        <v/>
      </c>
    </row>
    <row r="2413" spans="1:12">
      <c r="A2413" s="11" t="str">
        <f t="shared" si="115"/>
        <v xml:space="preserve"> </v>
      </c>
      <c r="J2413" s="32" t="str">
        <f t="shared" si="114"/>
        <v/>
      </c>
      <c r="L2413" s="11" t="str">
        <f>IF(I2413&lt;&gt;"",IF(SUMIF(Planes!BA:BA,'Control de pagos'!A2413,Planes!BC:BC)=0,"",SUMIF(Planes!BA:BA,'Control de pagos'!A2413,Planes!BC:BC)),"")</f>
        <v/>
      </c>
    </row>
    <row r="2414" spans="1:12">
      <c r="A2414" s="11" t="str">
        <f t="shared" si="115"/>
        <v xml:space="preserve"> </v>
      </c>
      <c r="J2414" s="32" t="str">
        <f t="shared" si="114"/>
        <v/>
      </c>
      <c r="L2414" s="11" t="str">
        <f>IF(I2414&lt;&gt;"",IF(SUMIF(Planes!BA:BA,'Control de pagos'!A2414,Planes!BC:BC)=0,"",SUMIF(Planes!BA:BA,'Control de pagos'!A2414,Planes!BC:BC)),"")</f>
        <v/>
      </c>
    </row>
    <row r="2415" spans="1:12">
      <c r="A2415" s="11" t="str">
        <f t="shared" si="115"/>
        <v xml:space="preserve"> </v>
      </c>
      <c r="J2415" s="32" t="str">
        <f t="shared" si="114"/>
        <v/>
      </c>
      <c r="L2415" s="11" t="str">
        <f>IF(I2415&lt;&gt;"",IF(SUMIF(Planes!BA:BA,'Control de pagos'!A2415,Planes!BC:BC)=0,"",SUMIF(Planes!BA:BA,'Control de pagos'!A2415,Planes!BC:BC)),"")</f>
        <v/>
      </c>
    </row>
    <row r="2416" spans="1:12">
      <c r="A2416" s="11" t="str">
        <f t="shared" si="115"/>
        <v xml:space="preserve"> </v>
      </c>
      <c r="J2416" s="32" t="str">
        <f t="shared" si="114"/>
        <v/>
      </c>
      <c r="L2416" s="11" t="str">
        <f>IF(I2416&lt;&gt;"",IF(SUMIF(Planes!BA:BA,'Control de pagos'!A2416,Planes!BC:BC)=0,"",SUMIF(Planes!BA:BA,'Control de pagos'!A2416,Planes!BC:BC)),"")</f>
        <v/>
      </c>
    </row>
    <row r="2417" spans="1:12">
      <c r="A2417" s="11" t="str">
        <f t="shared" si="115"/>
        <v xml:space="preserve"> </v>
      </c>
      <c r="J2417" s="32" t="str">
        <f t="shared" si="114"/>
        <v/>
      </c>
      <c r="L2417" s="11" t="str">
        <f>IF(I2417&lt;&gt;"",IF(SUMIF(Planes!BA:BA,'Control de pagos'!A2417,Planes!BC:BC)=0,"",SUMIF(Planes!BA:BA,'Control de pagos'!A2417,Planes!BC:BC)),"")</f>
        <v/>
      </c>
    </row>
    <row r="2418" spans="1:12">
      <c r="A2418" s="11" t="str">
        <f t="shared" si="115"/>
        <v xml:space="preserve"> </v>
      </c>
      <c r="J2418" s="32" t="str">
        <f t="shared" si="114"/>
        <v/>
      </c>
      <c r="L2418" s="11" t="str">
        <f>IF(I2418&lt;&gt;"",IF(SUMIF(Planes!BA:BA,'Control de pagos'!A2418,Planes!BC:BC)=0,"",SUMIF(Planes!BA:BA,'Control de pagos'!A2418,Planes!BC:BC)),"")</f>
        <v/>
      </c>
    </row>
    <row r="2419" spans="1:12">
      <c r="A2419" s="11" t="str">
        <f t="shared" si="115"/>
        <v xml:space="preserve"> </v>
      </c>
      <c r="J2419" s="32" t="str">
        <f t="shared" si="114"/>
        <v/>
      </c>
      <c r="L2419" s="11" t="str">
        <f>IF(I2419&lt;&gt;"",IF(SUMIF(Planes!BA:BA,'Control de pagos'!A2419,Planes!BC:BC)=0,"",SUMIF(Planes!BA:BA,'Control de pagos'!A2419,Planes!BC:BC)),"")</f>
        <v/>
      </c>
    </row>
    <row r="2420" spans="1:12">
      <c r="A2420" s="11" t="str">
        <f t="shared" si="115"/>
        <v xml:space="preserve"> </v>
      </c>
      <c r="J2420" s="32" t="str">
        <f t="shared" si="114"/>
        <v/>
      </c>
      <c r="L2420" s="11" t="str">
        <f>IF(I2420&lt;&gt;"",IF(SUMIF(Planes!BA:BA,'Control de pagos'!A2420,Planes!BC:BC)=0,"",SUMIF(Planes!BA:BA,'Control de pagos'!A2420,Planes!BC:BC)),"")</f>
        <v/>
      </c>
    </row>
    <row r="2421" spans="1:12">
      <c r="A2421" s="11" t="str">
        <f t="shared" si="115"/>
        <v xml:space="preserve"> </v>
      </c>
      <c r="J2421" s="32" t="str">
        <f t="shared" si="114"/>
        <v/>
      </c>
      <c r="L2421" s="11" t="str">
        <f>IF(I2421&lt;&gt;"",IF(SUMIF(Planes!BA:BA,'Control de pagos'!A2421,Planes!BC:BC)=0,"",SUMIF(Planes!BA:BA,'Control de pagos'!A2421,Planes!BC:BC)),"")</f>
        <v/>
      </c>
    </row>
    <row r="2422" spans="1:12">
      <c r="A2422" s="11" t="str">
        <f t="shared" si="115"/>
        <v xml:space="preserve"> </v>
      </c>
      <c r="J2422" s="32" t="str">
        <f t="shared" si="114"/>
        <v/>
      </c>
      <c r="L2422" s="11" t="str">
        <f>IF(I2422&lt;&gt;"",IF(SUMIF(Planes!BA:BA,'Control de pagos'!A2422,Planes!BC:BC)=0,"",SUMIF(Planes!BA:BA,'Control de pagos'!A2422,Planes!BC:BC)),"")</f>
        <v/>
      </c>
    </row>
    <row r="2423" spans="1:12">
      <c r="A2423" s="11" t="str">
        <f t="shared" si="115"/>
        <v xml:space="preserve"> </v>
      </c>
      <c r="J2423" s="32" t="str">
        <f t="shared" si="114"/>
        <v/>
      </c>
      <c r="L2423" s="11" t="str">
        <f>IF(I2423&lt;&gt;"",IF(SUMIF(Planes!BA:BA,'Control de pagos'!A2423,Planes!BC:BC)=0,"",SUMIF(Planes!BA:BA,'Control de pagos'!A2423,Planes!BC:BC)),"")</f>
        <v/>
      </c>
    </row>
    <row r="2424" spans="1:12">
      <c r="A2424" s="11" t="str">
        <f t="shared" si="115"/>
        <v xml:space="preserve"> </v>
      </c>
      <c r="J2424" s="32" t="str">
        <f t="shared" si="114"/>
        <v/>
      </c>
      <c r="L2424" s="11" t="str">
        <f>IF(I2424&lt;&gt;"",IF(SUMIF(Planes!BA:BA,'Control de pagos'!A2424,Planes!BC:BC)=0,"",SUMIF(Planes!BA:BA,'Control de pagos'!A2424,Planes!BC:BC)),"")</f>
        <v/>
      </c>
    </row>
    <row r="2425" spans="1:12">
      <c r="A2425" s="11" t="str">
        <f t="shared" si="115"/>
        <v xml:space="preserve"> </v>
      </c>
      <c r="J2425" s="32" t="str">
        <f t="shared" si="114"/>
        <v/>
      </c>
      <c r="L2425" s="11" t="str">
        <f>IF(I2425&lt;&gt;"",IF(SUMIF(Planes!BA:BA,'Control de pagos'!A2425,Planes!BC:BC)=0,"",SUMIF(Planes!BA:BA,'Control de pagos'!A2425,Planes!BC:BC)),"")</f>
        <v/>
      </c>
    </row>
    <row r="2426" spans="1:12">
      <c r="A2426" s="11" t="str">
        <f t="shared" si="115"/>
        <v xml:space="preserve"> </v>
      </c>
      <c r="J2426" s="32" t="str">
        <f t="shared" si="114"/>
        <v/>
      </c>
      <c r="L2426" s="11" t="str">
        <f>IF(I2426&lt;&gt;"",IF(SUMIF(Planes!BA:BA,'Control de pagos'!A2426,Planes!BC:BC)=0,"",SUMIF(Planes!BA:BA,'Control de pagos'!A2426,Planes!BC:BC)),"")</f>
        <v/>
      </c>
    </row>
    <row r="2427" spans="1:12">
      <c r="A2427" s="11" t="str">
        <f t="shared" si="115"/>
        <v xml:space="preserve"> </v>
      </c>
      <c r="J2427" s="32" t="str">
        <f t="shared" si="114"/>
        <v/>
      </c>
      <c r="L2427" s="11" t="str">
        <f>IF(I2427&lt;&gt;"",IF(SUMIF(Planes!BA:BA,'Control de pagos'!A2427,Planes!BC:BC)=0,"",SUMIF(Planes!BA:BA,'Control de pagos'!A2427,Planes!BC:BC)),"")</f>
        <v/>
      </c>
    </row>
    <row r="2428" spans="1:12">
      <c r="A2428" s="11" t="str">
        <f t="shared" si="115"/>
        <v xml:space="preserve"> </v>
      </c>
      <c r="J2428" s="32" t="str">
        <f t="shared" si="114"/>
        <v/>
      </c>
      <c r="L2428" s="11" t="str">
        <f>IF(I2428&lt;&gt;"",IF(SUMIF(Planes!BA:BA,'Control de pagos'!A2428,Planes!BC:BC)=0,"",SUMIF(Planes!BA:BA,'Control de pagos'!A2428,Planes!BC:BC)),"")</f>
        <v/>
      </c>
    </row>
    <row r="2429" spans="1:12">
      <c r="A2429" s="11" t="str">
        <f t="shared" si="115"/>
        <v xml:space="preserve"> </v>
      </c>
      <c r="J2429" s="32" t="str">
        <f t="shared" si="114"/>
        <v/>
      </c>
      <c r="L2429" s="11" t="str">
        <f>IF(I2429&lt;&gt;"",IF(SUMIF(Planes!BA:BA,'Control de pagos'!A2429,Planes!BC:BC)=0,"",SUMIF(Planes!BA:BA,'Control de pagos'!A2429,Planes!BC:BC)),"")</f>
        <v/>
      </c>
    </row>
    <row r="2430" spans="1:12">
      <c r="A2430" s="11" t="str">
        <f t="shared" si="115"/>
        <v xml:space="preserve"> </v>
      </c>
      <c r="J2430" s="32" t="str">
        <f t="shared" si="114"/>
        <v/>
      </c>
      <c r="L2430" s="11" t="str">
        <f>IF(I2430&lt;&gt;"",IF(SUMIF(Planes!BA:BA,'Control de pagos'!A2430,Planes!BC:BC)=0,"",SUMIF(Planes!BA:BA,'Control de pagos'!A2430,Planes!BC:BC)),"")</f>
        <v/>
      </c>
    </row>
    <row r="2431" spans="1:12">
      <c r="A2431" s="11" t="str">
        <f t="shared" si="115"/>
        <v xml:space="preserve"> </v>
      </c>
      <c r="J2431" s="32" t="str">
        <f t="shared" si="114"/>
        <v/>
      </c>
      <c r="L2431" s="11" t="str">
        <f>IF(I2431&lt;&gt;"",IF(SUMIF(Planes!BA:BA,'Control de pagos'!A2431,Planes!BC:BC)=0,"",SUMIF(Planes!BA:BA,'Control de pagos'!A2431,Planes!BC:BC)),"")</f>
        <v/>
      </c>
    </row>
    <row r="2432" spans="1:12">
      <c r="A2432" s="11" t="str">
        <f t="shared" si="115"/>
        <v xml:space="preserve"> </v>
      </c>
      <c r="J2432" s="32" t="str">
        <f t="shared" si="114"/>
        <v/>
      </c>
      <c r="L2432" s="11" t="str">
        <f>IF(I2432&lt;&gt;"",IF(SUMIF(Planes!BA:BA,'Control de pagos'!A2432,Planes!BC:BC)=0,"",SUMIF(Planes!BA:BA,'Control de pagos'!A2432,Planes!BC:BC)),"")</f>
        <v/>
      </c>
    </row>
    <row r="2433" spans="1:12">
      <c r="A2433" s="11" t="str">
        <f t="shared" si="115"/>
        <v xml:space="preserve"> </v>
      </c>
      <c r="J2433" s="32" t="str">
        <f t="shared" si="114"/>
        <v/>
      </c>
      <c r="L2433" s="11" t="str">
        <f>IF(I2433&lt;&gt;"",IF(SUMIF(Planes!BA:BA,'Control de pagos'!A2433,Planes!BC:BC)=0,"",SUMIF(Planes!BA:BA,'Control de pagos'!A2433,Planes!BC:BC)),"")</f>
        <v/>
      </c>
    </row>
    <row r="2434" spans="1:12">
      <c r="A2434" s="11" t="str">
        <f t="shared" si="115"/>
        <v xml:space="preserve"> </v>
      </c>
      <c r="J2434" s="32" t="str">
        <f t="shared" si="114"/>
        <v/>
      </c>
      <c r="L2434" s="11" t="str">
        <f>IF(I2434&lt;&gt;"",IF(SUMIF(Planes!BA:BA,'Control de pagos'!A2434,Planes!BC:BC)=0,"",SUMIF(Planes!BA:BA,'Control de pagos'!A2434,Planes!BC:BC)),"")</f>
        <v/>
      </c>
    </row>
    <row r="2435" spans="1:12">
      <c r="A2435" s="11" t="str">
        <f t="shared" si="115"/>
        <v xml:space="preserve"> </v>
      </c>
      <c r="J2435" s="32" t="str">
        <f t="shared" si="114"/>
        <v/>
      </c>
      <c r="L2435" s="11" t="str">
        <f>IF(I2435&lt;&gt;"",IF(SUMIF(Planes!BA:BA,'Control de pagos'!A2435,Planes!BC:BC)=0,"",SUMIF(Planes!BA:BA,'Control de pagos'!A2435,Planes!BC:BC)),"")</f>
        <v/>
      </c>
    </row>
    <row r="2436" spans="1:12">
      <c r="A2436" s="11" t="str">
        <f t="shared" si="115"/>
        <v xml:space="preserve"> </v>
      </c>
      <c r="J2436" s="32" t="str">
        <f t="shared" si="114"/>
        <v/>
      </c>
      <c r="L2436" s="11" t="str">
        <f>IF(I2436&lt;&gt;"",IF(SUMIF(Planes!BA:BA,'Control de pagos'!A2436,Planes!BC:BC)=0,"",SUMIF(Planes!BA:BA,'Control de pagos'!A2436,Planes!BC:BC)),"")</f>
        <v/>
      </c>
    </row>
    <row r="2437" spans="1:12">
      <c r="A2437" s="11" t="str">
        <f t="shared" si="115"/>
        <v xml:space="preserve"> </v>
      </c>
      <c r="J2437" s="32" t="str">
        <f t="shared" si="114"/>
        <v/>
      </c>
      <c r="L2437" s="11" t="str">
        <f>IF(I2437&lt;&gt;"",IF(SUMIF(Planes!BA:BA,'Control de pagos'!A2437,Planes!BC:BC)=0,"",SUMIF(Planes!BA:BA,'Control de pagos'!A2437,Planes!BC:BC)),"")</f>
        <v/>
      </c>
    </row>
    <row r="2438" spans="1:12">
      <c r="A2438" s="11" t="str">
        <f t="shared" si="115"/>
        <v xml:space="preserve"> </v>
      </c>
      <c r="J2438" s="32" t="str">
        <f t="shared" si="114"/>
        <v/>
      </c>
      <c r="L2438" s="11" t="str">
        <f>IF(I2438&lt;&gt;"",IF(SUMIF(Planes!BA:BA,'Control de pagos'!A2438,Planes!BC:BC)=0,"",SUMIF(Planes!BA:BA,'Control de pagos'!A2438,Planes!BC:BC)),"")</f>
        <v/>
      </c>
    </row>
    <row r="2439" spans="1:12">
      <c r="A2439" s="11" t="str">
        <f t="shared" si="115"/>
        <v xml:space="preserve"> </v>
      </c>
      <c r="J2439" s="32" t="str">
        <f t="shared" si="114"/>
        <v/>
      </c>
      <c r="L2439" s="11" t="str">
        <f>IF(I2439&lt;&gt;"",IF(SUMIF(Planes!BA:BA,'Control de pagos'!A2439,Planes!BC:BC)=0,"",SUMIF(Planes!BA:BA,'Control de pagos'!A2439,Planes!BC:BC)),"")</f>
        <v/>
      </c>
    </row>
    <row r="2440" spans="1:12">
      <c r="A2440" s="11" t="str">
        <f t="shared" si="115"/>
        <v xml:space="preserve"> </v>
      </c>
      <c r="J2440" s="32" t="str">
        <f t="shared" si="114"/>
        <v/>
      </c>
      <c r="L2440" s="11" t="str">
        <f>IF(I2440&lt;&gt;"",IF(SUMIF(Planes!BA:BA,'Control de pagos'!A2440,Planes!BC:BC)=0,"",SUMIF(Planes!BA:BA,'Control de pagos'!A2440,Planes!BC:BC)),"")</f>
        <v/>
      </c>
    </row>
    <row r="2441" spans="1:12">
      <c r="A2441" s="11" t="str">
        <f t="shared" si="115"/>
        <v xml:space="preserve"> </v>
      </c>
      <c r="J2441" s="32" t="str">
        <f t="shared" si="114"/>
        <v/>
      </c>
      <c r="L2441" s="11" t="str">
        <f>IF(I2441&lt;&gt;"",IF(SUMIF(Planes!BA:BA,'Control de pagos'!A2441,Planes!BC:BC)=0,"",SUMIF(Planes!BA:BA,'Control de pagos'!A2441,Planes!BC:BC)),"")</f>
        <v/>
      </c>
    </row>
    <row r="2442" spans="1:12">
      <c r="A2442" s="11" t="str">
        <f t="shared" si="115"/>
        <v xml:space="preserve"> </v>
      </c>
      <c r="J2442" s="32" t="str">
        <f t="shared" si="114"/>
        <v/>
      </c>
      <c r="L2442" s="11" t="str">
        <f>IF(I2442&lt;&gt;"",IF(SUMIF(Planes!BA:BA,'Control de pagos'!A2442,Planes!BC:BC)=0,"",SUMIF(Planes!BA:BA,'Control de pagos'!A2442,Planes!BC:BC)),"")</f>
        <v/>
      </c>
    </row>
    <row r="2443" spans="1:12">
      <c r="A2443" s="11" t="str">
        <f t="shared" si="115"/>
        <v xml:space="preserve"> </v>
      </c>
      <c r="J2443" s="32" t="str">
        <f t="shared" si="114"/>
        <v/>
      </c>
      <c r="L2443" s="11" t="str">
        <f>IF(I2443&lt;&gt;"",IF(SUMIF(Planes!BA:BA,'Control de pagos'!A2443,Planes!BC:BC)=0,"",SUMIF(Planes!BA:BA,'Control de pagos'!A2443,Planes!BC:BC)),"")</f>
        <v/>
      </c>
    </row>
    <row r="2444" spans="1:12">
      <c r="A2444" s="11" t="str">
        <f t="shared" si="115"/>
        <v xml:space="preserve"> </v>
      </c>
      <c r="J2444" s="32" t="str">
        <f t="shared" si="114"/>
        <v/>
      </c>
      <c r="L2444" s="11" t="str">
        <f>IF(I2444&lt;&gt;"",IF(SUMIF(Planes!BA:BA,'Control de pagos'!A2444,Planes!BC:BC)=0,"",SUMIF(Planes!BA:BA,'Control de pagos'!A2444,Planes!BC:BC)),"")</f>
        <v/>
      </c>
    </row>
    <row r="2445" spans="1:12">
      <c r="A2445" s="11" t="str">
        <f t="shared" si="115"/>
        <v xml:space="preserve"> </v>
      </c>
      <c r="J2445" s="32" t="str">
        <f t="shared" si="114"/>
        <v/>
      </c>
      <c r="L2445" s="11" t="str">
        <f>IF(I2445&lt;&gt;"",IF(SUMIF(Planes!BA:BA,'Control de pagos'!A2445,Planes!BC:BC)=0,"",SUMIF(Planes!BA:BA,'Control de pagos'!A2445,Planes!BC:BC)),"")</f>
        <v/>
      </c>
    </row>
    <row r="2446" spans="1:12">
      <c r="A2446" s="11" t="str">
        <f t="shared" si="115"/>
        <v xml:space="preserve"> </v>
      </c>
      <c r="J2446" s="32" t="str">
        <f t="shared" si="114"/>
        <v/>
      </c>
      <c r="L2446" s="11" t="str">
        <f>IF(I2446&lt;&gt;"",IF(SUMIF(Planes!BA:BA,'Control de pagos'!A2446,Planes!BC:BC)=0,"",SUMIF(Planes!BA:BA,'Control de pagos'!A2446,Planes!BC:BC)),"")</f>
        <v/>
      </c>
    </row>
    <row r="2447" spans="1:12">
      <c r="A2447" s="11" t="str">
        <f t="shared" si="115"/>
        <v xml:space="preserve"> </v>
      </c>
      <c r="J2447" s="32" t="str">
        <f t="shared" si="114"/>
        <v/>
      </c>
      <c r="L2447" s="11" t="str">
        <f>IF(I2447&lt;&gt;"",IF(SUMIF(Planes!BA:BA,'Control de pagos'!A2447,Planes!BC:BC)=0,"",SUMIF(Planes!BA:BA,'Control de pagos'!A2447,Planes!BC:BC)),"")</f>
        <v/>
      </c>
    </row>
    <row r="2448" spans="1:12">
      <c r="A2448" s="11" t="str">
        <f t="shared" si="115"/>
        <v xml:space="preserve"> </v>
      </c>
      <c r="J2448" s="32" t="str">
        <f t="shared" si="114"/>
        <v/>
      </c>
      <c r="L2448" s="11" t="str">
        <f>IF(I2448&lt;&gt;"",IF(SUMIF(Planes!BA:BA,'Control de pagos'!A2448,Planes!BC:BC)=0,"",SUMIF(Planes!BA:BA,'Control de pagos'!A2448,Planes!BC:BC)),"")</f>
        <v/>
      </c>
    </row>
    <row r="2449" spans="1:12">
      <c r="A2449" s="11" t="str">
        <f t="shared" si="115"/>
        <v xml:space="preserve"> </v>
      </c>
      <c r="J2449" s="32" t="str">
        <f t="shared" si="114"/>
        <v/>
      </c>
      <c r="L2449" s="11" t="str">
        <f>IF(I2449&lt;&gt;"",IF(SUMIF(Planes!BA:BA,'Control de pagos'!A2449,Planes!BC:BC)=0,"",SUMIF(Planes!BA:BA,'Control de pagos'!A2449,Planes!BC:BC)),"")</f>
        <v/>
      </c>
    </row>
    <row r="2450" spans="1:12">
      <c r="A2450" s="11" t="str">
        <f t="shared" si="115"/>
        <v xml:space="preserve"> </v>
      </c>
      <c r="J2450" s="32" t="str">
        <f t="shared" si="114"/>
        <v/>
      </c>
      <c r="L2450" s="11" t="str">
        <f>IF(I2450&lt;&gt;"",IF(SUMIF(Planes!BA:BA,'Control de pagos'!A2450,Planes!BC:BC)=0,"",SUMIF(Planes!BA:BA,'Control de pagos'!A2450,Planes!BC:BC)),"")</f>
        <v/>
      </c>
    </row>
    <row r="2451" spans="1:12">
      <c r="A2451" s="11" t="str">
        <f t="shared" si="115"/>
        <v xml:space="preserve"> </v>
      </c>
      <c r="J2451" s="32" t="str">
        <f t="shared" si="114"/>
        <v/>
      </c>
      <c r="L2451" s="11" t="str">
        <f>IF(I2451&lt;&gt;"",IF(SUMIF(Planes!BA:BA,'Control de pagos'!A2451,Planes!BC:BC)=0,"",SUMIF(Planes!BA:BA,'Control de pagos'!A2451,Planes!BC:BC)),"")</f>
        <v/>
      </c>
    </row>
    <row r="2452" spans="1:12">
      <c r="A2452" s="11" t="str">
        <f t="shared" si="115"/>
        <v xml:space="preserve"> </v>
      </c>
      <c r="J2452" s="32" t="str">
        <f t="shared" si="114"/>
        <v/>
      </c>
      <c r="L2452" s="11" t="str">
        <f>IF(I2452&lt;&gt;"",IF(SUMIF(Planes!BA:BA,'Control de pagos'!A2452,Planes!BC:BC)=0,"",SUMIF(Planes!BA:BA,'Control de pagos'!A2452,Planes!BC:BC)),"")</f>
        <v/>
      </c>
    </row>
    <row r="2453" spans="1:12">
      <c r="A2453" s="11" t="str">
        <f t="shared" si="115"/>
        <v xml:space="preserve"> </v>
      </c>
      <c r="J2453" s="32" t="str">
        <f t="shared" si="114"/>
        <v/>
      </c>
      <c r="L2453" s="11" t="str">
        <f>IF(I2453&lt;&gt;"",IF(SUMIF(Planes!BA:BA,'Control de pagos'!A2453,Planes!BC:BC)=0,"",SUMIF(Planes!BA:BA,'Control de pagos'!A2453,Planes!BC:BC)),"")</f>
        <v/>
      </c>
    </row>
    <row r="2454" spans="1:12">
      <c r="A2454" s="11" t="str">
        <f t="shared" si="115"/>
        <v xml:space="preserve"> </v>
      </c>
      <c r="J2454" s="32" t="str">
        <f t="shared" si="114"/>
        <v/>
      </c>
      <c r="L2454" s="11" t="str">
        <f>IF(I2454&lt;&gt;"",IF(SUMIF(Planes!BA:BA,'Control de pagos'!A2454,Planes!BC:BC)=0,"",SUMIF(Planes!BA:BA,'Control de pagos'!A2454,Planes!BC:BC)),"")</f>
        <v/>
      </c>
    </row>
    <row r="2455" spans="1:12">
      <c r="A2455" s="11" t="str">
        <f t="shared" si="115"/>
        <v xml:space="preserve"> </v>
      </c>
      <c r="J2455" s="32" t="str">
        <f t="shared" si="114"/>
        <v/>
      </c>
      <c r="L2455" s="11" t="str">
        <f>IF(I2455&lt;&gt;"",IF(SUMIF(Planes!BA:BA,'Control de pagos'!A2455,Planes!BC:BC)=0,"",SUMIF(Planes!BA:BA,'Control de pagos'!A2455,Planes!BC:BC)),"")</f>
        <v/>
      </c>
    </row>
    <row r="2456" spans="1:12">
      <c r="A2456" s="11" t="str">
        <f t="shared" si="115"/>
        <v xml:space="preserve"> </v>
      </c>
      <c r="J2456" s="32" t="str">
        <f t="shared" si="114"/>
        <v/>
      </c>
      <c r="L2456" s="11" t="str">
        <f>IF(I2456&lt;&gt;"",IF(SUMIF(Planes!BA:BA,'Control de pagos'!A2456,Planes!BC:BC)=0,"",SUMIF(Planes!BA:BA,'Control de pagos'!A2456,Planes!BC:BC)),"")</f>
        <v/>
      </c>
    </row>
    <row r="2457" spans="1:12">
      <c r="A2457" s="11" t="str">
        <f t="shared" si="115"/>
        <v xml:space="preserve"> </v>
      </c>
      <c r="J2457" s="32" t="str">
        <f t="shared" si="114"/>
        <v/>
      </c>
      <c r="L2457" s="11" t="str">
        <f>IF(I2457&lt;&gt;"",IF(SUMIF(Planes!BA:BA,'Control de pagos'!A2457,Planes!BC:BC)=0,"",SUMIF(Planes!BA:BA,'Control de pagos'!A2457,Planes!BC:BC)),"")</f>
        <v/>
      </c>
    </row>
    <row r="2458" spans="1:12">
      <c r="A2458" s="11" t="str">
        <f t="shared" si="115"/>
        <v xml:space="preserve"> </v>
      </c>
      <c r="J2458" s="32" t="str">
        <f t="shared" si="114"/>
        <v/>
      </c>
      <c r="L2458" s="11" t="str">
        <f>IF(I2458&lt;&gt;"",IF(SUMIF(Planes!BA:BA,'Control de pagos'!A2458,Planes!BC:BC)=0,"",SUMIF(Planes!BA:BA,'Control de pagos'!A2458,Planes!BC:BC)),"")</f>
        <v/>
      </c>
    </row>
    <row r="2459" spans="1:12">
      <c r="A2459" s="11" t="str">
        <f t="shared" si="115"/>
        <v xml:space="preserve"> </v>
      </c>
      <c r="J2459" s="32" t="str">
        <f t="shared" si="114"/>
        <v/>
      </c>
      <c r="L2459" s="11" t="str">
        <f>IF(I2459&lt;&gt;"",IF(SUMIF(Planes!BA:BA,'Control de pagos'!A2459,Planes!BC:BC)=0,"",SUMIF(Planes!BA:BA,'Control de pagos'!A2459,Planes!BC:BC)),"")</f>
        <v/>
      </c>
    </row>
    <row r="2460" spans="1:12">
      <c r="A2460" s="11" t="str">
        <f t="shared" si="115"/>
        <v xml:space="preserve"> </v>
      </c>
      <c r="J2460" s="32" t="str">
        <f t="shared" si="114"/>
        <v/>
      </c>
      <c r="L2460" s="11" t="str">
        <f>IF(I2460&lt;&gt;"",IF(SUMIF(Planes!BA:BA,'Control de pagos'!A2460,Planes!BC:BC)=0,"",SUMIF(Planes!BA:BA,'Control de pagos'!A2460,Planes!BC:BC)),"")</f>
        <v/>
      </c>
    </row>
    <row r="2461" spans="1:12">
      <c r="A2461" s="11" t="str">
        <f t="shared" si="115"/>
        <v xml:space="preserve"> </v>
      </c>
      <c r="J2461" s="32" t="str">
        <f t="shared" si="114"/>
        <v/>
      </c>
      <c r="L2461" s="11" t="str">
        <f>IF(I2461&lt;&gt;"",IF(SUMIF(Planes!BA:BA,'Control de pagos'!A2461,Planes!BC:BC)=0,"",SUMIF(Planes!BA:BA,'Control de pagos'!A2461,Planes!BC:BC)),"")</f>
        <v/>
      </c>
    </row>
    <row r="2462" spans="1:12">
      <c r="A2462" s="11" t="str">
        <f t="shared" si="115"/>
        <v xml:space="preserve"> </v>
      </c>
      <c r="J2462" s="32" t="str">
        <f t="shared" si="114"/>
        <v/>
      </c>
      <c r="L2462" s="11" t="str">
        <f>IF(I2462&lt;&gt;"",IF(SUMIF(Planes!BA:BA,'Control de pagos'!A2462,Planes!BC:BC)=0,"",SUMIF(Planes!BA:BA,'Control de pagos'!A2462,Planes!BC:BC)),"")</f>
        <v/>
      </c>
    </row>
    <row r="2463" spans="1:12">
      <c r="A2463" s="11" t="str">
        <f t="shared" si="115"/>
        <v xml:space="preserve"> </v>
      </c>
      <c r="J2463" s="32" t="str">
        <f t="shared" si="114"/>
        <v/>
      </c>
      <c r="L2463" s="11" t="str">
        <f>IF(I2463&lt;&gt;"",IF(SUMIF(Planes!BA:BA,'Control de pagos'!A2463,Planes!BC:BC)=0,"",SUMIF(Planes!BA:BA,'Control de pagos'!A2463,Planes!BC:BC)),"")</f>
        <v/>
      </c>
    </row>
    <row r="2464" spans="1:12">
      <c r="A2464" s="11" t="str">
        <f t="shared" si="115"/>
        <v xml:space="preserve"> </v>
      </c>
      <c r="J2464" s="32" t="str">
        <f t="shared" si="114"/>
        <v/>
      </c>
      <c r="L2464" s="11" t="str">
        <f>IF(I2464&lt;&gt;"",IF(SUMIF(Planes!BA:BA,'Control de pagos'!A2464,Planes!BC:BC)=0,"",SUMIF(Planes!BA:BA,'Control de pagos'!A2464,Planes!BC:BC)),"")</f>
        <v/>
      </c>
    </row>
    <row r="2465" spans="1:12">
      <c r="A2465" s="11" t="str">
        <f t="shared" si="115"/>
        <v xml:space="preserve"> </v>
      </c>
      <c r="J2465" s="32" t="str">
        <f t="shared" ref="J2465:J2528" si="116">IF(I2465&lt;&gt;"",I2465-DAY(I2465)+1,IF(A2464=A2465,IF(I2464&lt;&gt;"","-",""),IF(A2465=A2466,IF(I2466&lt;&gt;"","-",""),"")))</f>
        <v/>
      </c>
      <c r="L2465" s="11" t="str">
        <f>IF(I2465&lt;&gt;"",IF(SUMIF(Planes!BA:BA,'Control de pagos'!A2465,Planes!BC:BC)=0,"",SUMIF(Planes!BA:BA,'Control de pagos'!A2465,Planes!BC:BC)),"")</f>
        <v/>
      </c>
    </row>
    <row r="2466" spans="1:12">
      <c r="A2466" s="11" t="str">
        <f t="shared" si="115"/>
        <v xml:space="preserve"> </v>
      </c>
      <c r="J2466" s="32" t="str">
        <f t="shared" si="116"/>
        <v/>
      </c>
      <c r="L2466" s="11" t="str">
        <f>IF(I2466&lt;&gt;"",IF(SUMIF(Planes!BA:BA,'Control de pagos'!A2466,Planes!BC:BC)=0,"",SUMIF(Planes!BA:BA,'Control de pagos'!A2466,Planes!BC:BC)),"")</f>
        <v/>
      </c>
    </row>
    <row r="2467" spans="1:12">
      <c r="A2467" s="11" t="str">
        <f t="shared" si="115"/>
        <v xml:space="preserve"> </v>
      </c>
      <c r="J2467" s="32" t="str">
        <f t="shared" si="116"/>
        <v/>
      </c>
      <c r="L2467" s="11" t="str">
        <f>IF(I2467&lt;&gt;"",IF(SUMIF(Planes!BA:BA,'Control de pagos'!A2467,Planes!BC:BC)=0,"",SUMIF(Planes!BA:BA,'Control de pagos'!A2467,Planes!BC:BC)),"")</f>
        <v/>
      </c>
    </row>
    <row r="2468" spans="1:12">
      <c r="A2468" s="11" t="str">
        <f t="shared" si="115"/>
        <v xml:space="preserve"> </v>
      </c>
      <c r="J2468" s="32" t="str">
        <f t="shared" si="116"/>
        <v/>
      </c>
      <c r="L2468" s="11" t="str">
        <f>IF(I2468&lt;&gt;"",IF(SUMIF(Planes!BA:BA,'Control de pagos'!A2468,Planes!BC:BC)=0,"",SUMIF(Planes!BA:BA,'Control de pagos'!A2468,Planes!BC:BC)),"")</f>
        <v/>
      </c>
    </row>
    <row r="2469" spans="1:12">
      <c r="A2469" s="11" t="str">
        <f t="shared" si="115"/>
        <v xml:space="preserve"> </v>
      </c>
      <c r="J2469" s="32" t="str">
        <f t="shared" si="116"/>
        <v/>
      </c>
      <c r="L2469" s="11" t="str">
        <f>IF(I2469&lt;&gt;"",IF(SUMIF(Planes!BA:BA,'Control de pagos'!A2469,Planes!BC:BC)=0,"",SUMIF(Planes!BA:BA,'Control de pagos'!A2469,Planes!BC:BC)),"")</f>
        <v/>
      </c>
    </row>
    <row r="2470" spans="1:12">
      <c r="A2470" s="11" t="str">
        <f t="shared" si="115"/>
        <v xml:space="preserve"> </v>
      </c>
      <c r="J2470" s="32" t="str">
        <f t="shared" si="116"/>
        <v/>
      </c>
      <c r="L2470" s="11" t="str">
        <f>IF(I2470&lt;&gt;"",IF(SUMIF(Planes!BA:BA,'Control de pagos'!A2470,Planes!BC:BC)=0,"",SUMIF(Planes!BA:BA,'Control de pagos'!A2470,Planes!BC:BC)),"")</f>
        <v/>
      </c>
    </row>
    <row r="2471" spans="1:12">
      <c r="A2471" s="11" t="str">
        <f t="shared" si="115"/>
        <v xml:space="preserve"> </v>
      </c>
      <c r="J2471" s="32" t="str">
        <f t="shared" si="116"/>
        <v/>
      </c>
      <c r="L2471" s="11" t="str">
        <f>IF(I2471&lt;&gt;"",IF(SUMIF(Planes!BA:BA,'Control de pagos'!A2471,Planes!BC:BC)=0,"",SUMIF(Planes!BA:BA,'Control de pagos'!A2471,Planes!BC:BC)),"")</f>
        <v/>
      </c>
    </row>
    <row r="2472" spans="1:12">
      <c r="A2472" s="11" t="str">
        <f t="shared" si="115"/>
        <v xml:space="preserve"> </v>
      </c>
      <c r="J2472" s="32" t="str">
        <f t="shared" si="116"/>
        <v/>
      </c>
      <c r="L2472" s="11" t="str">
        <f>IF(I2472&lt;&gt;"",IF(SUMIF(Planes!BA:BA,'Control de pagos'!A2472,Planes!BC:BC)=0,"",SUMIF(Planes!BA:BA,'Control de pagos'!A2472,Planes!BC:BC)),"")</f>
        <v/>
      </c>
    </row>
    <row r="2473" spans="1:12">
      <c r="A2473" s="11" t="str">
        <f t="shared" si="115"/>
        <v xml:space="preserve"> </v>
      </c>
      <c r="J2473" s="32" t="str">
        <f t="shared" si="116"/>
        <v/>
      </c>
      <c r="L2473" s="11" t="str">
        <f>IF(I2473&lt;&gt;"",IF(SUMIF(Planes!BA:BA,'Control de pagos'!A2473,Planes!BC:BC)=0,"",SUMIF(Planes!BA:BA,'Control de pagos'!A2473,Planes!BC:BC)),"")</f>
        <v/>
      </c>
    </row>
    <row r="2474" spans="1:12">
      <c r="A2474" s="11" t="str">
        <f t="shared" ref="A2474:A2537" si="117">B2474&amp;" "&amp;IF(C2474="",C2473,C2474)</f>
        <v xml:space="preserve"> </v>
      </c>
      <c r="J2474" s="32" t="str">
        <f t="shared" si="116"/>
        <v/>
      </c>
      <c r="L2474" s="11" t="str">
        <f>IF(I2474&lt;&gt;"",IF(SUMIF(Planes!BA:BA,'Control de pagos'!A2474,Planes!BC:BC)=0,"",SUMIF(Planes!BA:BA,'Control de pagos'!A2474,Planes!BC:BC)),"")</f>
        <v/>
      </c>
    </row>
    <row r="2475" spans="1:12">
      <c r="A2475" s="11" t="str">
        <f t="shared" si="117"/>
        <v xml:space="preserve"> </v>
      </c>
      <c r="J2475" s="32" t="str">
        <f t="shared" si="116"/>
        <v/>
      </c>
      <c r="L2475" s="11" t="str">
        <f>IF(I2475&lt;&gt;"",IF(SUMIF(Planes!BA:BA,'Control de pagos'!A2475,Planes!BC:BC)=0,"",SUMIF(Planes!BA:BA,'Control de pagos'!A2475,Planes!BC:BC)),"")</f>
        <v/>
      </c>
    </row>
    <row r="2476" spans="1:12">
      <c r="A2476" s="11" t="str">
        <f t="shared" si="117"/>
        <v xml:space="preserve"> </v>
      </c>
      <c r="J2476" s="32" t="str">
        <f t="shared" si="116"/>
        <v/>
      </c>
      <c r="L2476" s="11" t="str">
        <f>IF(I2476&lt;&gt;"",IF(SUMIF(Planes!BA:BA,'Control de pagos'!A2476,Planes!BC:BC)=0,"",SUMIF(Planes!BA:BA,'Control de pagos'!A2476,Planes!BC:BC)),"")</f>
        <v/>
      </c>
    </row>
    <row r="2477" spans="1:12">
      <c r="A2477" s="11" t="str">
        <f t="shared" si="117"/>
        <v xml:space="preserve"> </v>
      </c>
      <c r="J2477" s="32" t="str">
        <f t="shared" si="116"/>
        <v/>
      </c>
      <c r="L2477" s="11" t="str">
        <f>IF(I2477&lt;&gt;"",IF(SUMIF(Planes!BA:BA,'Control de pagos'!A2477,Planes!BC:BC)=0,"",SUMIF(Planes!BA:BA,'Control de pagos'!A2477,Planes!BC:BC)),"")</f>
        <v/>
      </c>
    </row>
    <row r="2478" spans="1:12">
      <c r="A2478" s="11" t="str">
        <f t="shared" si="117"/>
        <v xml:space="preserve"> </v>
      </c>
      <c r="J2478" s="32" t="str">
        <f t="shared" si="116"/>
        <v/>
      </c>
      <c r="L2478" s="11" t="str">
        <f>IF(I2478&lt;&gt;"",IF(SUMIF(Planes!BA:BA,'Control de pagos'!A2478,Planes!BC:BC)=0,"",SUMIF(Planes!BA:BA,'Control de pagos'!A2478,Planes!BC:BC)),"")</f>
        <v/>
      </c>
    </row>
    <row r="2479" spans="1:12">
      <c r="A2479" s="11" t="str">
        <f t="shared" si="117"/>
        <v xml:space="preserve"> </v>
      </c>
      <c r="J2479" s="32" t="str">
        <f t="shared" si="116"/>
        <v/>
      </c>
      <c r="L2479" s="11" t="str">
        <f>IF(I2479&lt;&gt;"",IF(SUMIF(Planes!BA:BA,'Control de pagos'!A2479,Planes!BC:BC)=0,"",SUMIF(Planes!BA:BA,'Control de pagos'!A2479,Planes!BC:BC)),"")</f>
        <v/>
      </c>
    </row>
    <row r="2480" spans="1:12">
      <c r="A2480" s="11" t="str">
        <f t="shared" si="117"/>
        <v xml:space="preserve"> </v>
      </c>
      <c r="J2480" s="32" t="str">
        <f t="shared" si="116"/>
        <v/>
      </c>
      <c r="L2480" s="11" t="str">
        <f>IF(I2480&lt;&gt;"",IF(SUMIF(Planes!BA:BA,'Control de pagos'!A2480,Planes!BC:BC)=0,"",SUMIF(Planes!BA:BA,'Control de pagos'!A2480,Planes!BC:BC)),"")</f>
        <v/>
      </c>
    </row>
    <row r="2481" spans="1:12">
      <c r="A2481" s="11" t="str">
        <f t="shared" si="117"/>
        <v xml:space="preserve"> </v>
      </c>
      <c r="J2481" s="32" t="str">
        <f t="shared" si="116"/>
        <v/>
      </c>
      <c r="L2481" s="11" t="str">
        <f>IF(I2481&lt;&gt;"",IF(SUMIF(Planes!BA:BA,'Control de pagos'!A2481,Planes!BC:BC)=0,"",SUMIF(Planes!BA:BA,'Control de pagos'!A2481,Planes!BC:BC)),"")</f>
        <v/>
      </c>
    </row>
    <row r="2482" spans="1:12">
      <c r="A2482" s="11" t="str">
        <f t="shared" si="117"/>
        <v xml:space="preserve"> </v>
      </c>
      <c r="J2482" s="32" t="str">
        <f t="shared" si="116"/>
        <v/>
      </c>
      <c r="L2482" s="11" t="str">
        <f>IF(I2482&lt;&gt;"",IF(SUMIF(Planes!BA:BA,'Control de pagos'!A2482,Planes!BC:BC)=0,"",SUMIF(Planes!BA:BA,'Control de pagos'!A2482,Planes!BC:BC)),"")</f>
        <v/>
      </c>
    </row>
    <row r="2483" spans="1:12">
      <c r="A2483" s="11" t="str">
        <f t="shared" si="117"/>
        <v xml:space="preserve"> </v>
      </c>
      <c r="J2483" s="32" t="str">
        <f t="shared" si="116"/>
        <v/>
      </c>
      <c r="L2483" s="11" t="str">
        <f>IF(I2483&lt;&gt;"",IF(SUMIF(Planes!BA:BA,'Control de pagos'!A2483,Planes!BC:BC)=0,"",SUMIF(Planes!BA:BA,'Control de pagos'!A2483,Planes!BC:BC)),"")</f>
        <v/>
      </c>
    </row>
    <row r="2484" spans="1:12">
      <c r="A2484" s="11" t="str">
        <f t="shared" si="117"/>
        <v xml:space="preserve"> </v>
      </c>
      <c r="J2484" s="32" t="str">
        <f t="shared" si="116"/>
        <v/>
      </c>
      <c r="L2484" s="11" t="str">
        <f>IF(I2484&lt;&gt;"",IF(SUMIF(Planes!BA:BA,'Control de pagos'!A2484,Planes!BC:BC)=0,"",SUMIF(Planes!BA:BA,'Control de pagos'!A2484,Planes!BC:BC)),"")</f>
        <v/>
      </c>
    </row>
    <row r="2485" spans="1:12">
      <c r="A2485" s="11" t="str">
        <f t="shared" si="117"/>
        <v xml:space="preserve"> </v>
      </c>
      <c r="J2485" s="32" t="str">
        <f t="shared" si="116"/>
        <v/>
      </c>
      <c r="L2485" s="11" t="str">
        <f>IF(I2485&lt;&gt;"",IF(SUMIF(Planes!BA:BA,'Control de pagos'!A2485,Planes!BC:BC)=0,"",SUMIF(Planes!BA:BA,'Control de pagos'!A2485,Planes!BC:BC)),"")</f>
        <v/>
      </c>
    </row>
    <row r="2486" spans="1:12">
      <c r="A2486" s="11" t="str">
        <f t="shared" si="117"/>
        <v xml:space="preserve"> </v>
      </c>
      <c r="J2486" s="32" t="str">
        <f t="shared" si="116"/>
        <v/>
      </c>
      <c r="L2486" s="11" t="str">
        <f>IF(I2486&lt;&gt;"",IF(SUMIF(Planes!BA:BA,'Control de pagos'!A2486,Planes!BC:BC)=0,"",SUMIF(Planes!BA:BA,'Control de pagos'!A2486,Planes!BC:BC)),"")</f>
        <v/>
      </c>
    </row>
    <row r="2487" spans="1:12">
      <c r="A2487" s="11" t="str">
        <f t="shared" si="117"/>
        <v xml:space="preserve"> </v>
      </c>
      <c r="J2487" s="32" t="str">
        <f t="shared" si="116"/>
        <v/>
      </c>
      <c r="L2487" s="11" t="str">
        <f>IF(I2487&lt;&gt;"",IF(SUMIF(Planes!BA:BA,'Control de pagos'!A2487,Planes!BC:BC)=0,"",SUMIF(Planes!BA:BA,'Control de pagos'!A2487,Planes!BC:BC)),"")</f>
        <v/>
      </c>
    </row>
    <row r="2488" spans="1:12">
      <c r="A2488" s="11" t="str">
        <f t="shared" si="117"/>
        <v xml:space="preserve"> </v>
      </c>
      <c r="J2488" s="32" t="str">
        <f t="shared" si="116"/>
        <v/>
      </c>
      <c r="L2488" s="11" t="str">
        <f>IF(I2488&lt;&gt;"",IF(SUMIF(Planes!BA:BA,'Control de pagos'!A2488,Planes!BC:BC)=0,"",SUMIF(Planes!BA:BA,'Control de pagos'!A2488,Planes!BC:BC)),"")</f>
        <v/>
      </c>
    </row>
    <row r="2489" spans="1:12">
      <c r="A2489" s="11" t="str">
        <f t="shared" si="117"/>
        <v xml:space="preserve"> </v>
      </c>
      <c r="J2489" s="32" t="str">
        <f t="shared" si="116"/>
        <v/>
      </c>
      <c r="L2489" s="11" t="str">
        <f>IF(I2489&lt;&gt;"",IF(SUMIF(Planes!BA:BA,'Control de pagos'!A2489,Planes!BC:BC)=0,"",SUMIF(Planes!BA:BA,'Control de pagos'!A2489,Planes!BC:BC)),"")</f>
        <v/>
      </c>
    </row>
    <row r="2490" spans="1:12">
      <c r="A2490" s="11" t="str">
        <f t="shared" si="117"/>
        <v xml:space="preserve"> </v>
      </c>
      <c r="J2490" s="32" t="str">
        <f t="shared" si="116"/>
        <v/>
      </c>
      <c r="L2490" s="11" t="str">
        <f>IF(I2490&lt;&gt;"",IF(SUMIF(Planes!BA:BA,'Control de pagos'!A2490,Planes!BC:BC)=0,"",SUMIF(Planes!BA:BA,'Control de pagos'!A2490,Planes!BC:BC)),"")</f>
        <v/>
      </c>
    </row>
    <row r="2491" spans="1:12">
      <c r="A2491" s="11" t="str">
        <f t="shared" si="117"/>
        <v xml:space="preserve"> </v>
      </c>
      <c r="J2491" s="32" t="str">
        <f t="shared" si="116"/>
        <v/>
      </c>
      <c r="L2491" s="11" t="str">
        <f>IF(I2491&lt;&gt;"",IF(SUMIF(Planes!BA:BA,'Control de pagos'!A2491,Planes!BC:BC)=0,"",SUMIF(Planes!BA:BA,'Control de pagos'!A2491,Planes!BC:BC)),"")</f>
        <v/>
      </c>
    </row>
    <row r="2492" spans="1:12">
      <c r="A2492" s="11" t="str">
        <f t="shared" si="117"/>
        <v xml:space="preserve"> </v>
      </c>
      <c r="J2492" s="32" t="str">
        <f t="shared" si="116"/>
        <v/>
      </c>
      <c r="L2492" s="11" t="str">
        <f>IF(I2492&lt;&gt;"",IF(SUMIF(Planes!BA:BA,'Control de pagos'!A2492,Planes!BC:BC)=0,"",SUMIF(Planes!BA:BA,'Control de pagos'!A2492,Planes!BC:BC)),"")</f>
        <v/>
      </c>
    </row>
    <row r="2493" spans="1:12">
      <c r="A2493" s="11" t="str">
        <f t="shared" si="117"/>
        <v xml:space="preserve"> </v>
      </c>
      <c r="J2493" s="32" t="str">
        <f t="shared" si="116"/>
        <v/>
      </c>
      <c r="L2493" s="11" t="str">
        <f>IF(I2493&lt;&gt;"",IF(SUMIF(Planes!BA:BA,'Control de pagos'!A2493,Planes!BC:BC)=0,"",SUMIF(Planes!BA:BA,'Control de pagos'!A2493,Planes!BC:BC)),"")</f>
        <v/>
      </c>
    </row>
    <row r="2494" spans="1:12">
      <c r="A2494" s="11" t="str">
        <f t="shared" si="117"/>
        <v xml:space="preserve"> </v>
      </c>
      <c r="J2494" s="32" t="str">
        <f t="shared" si="116"/>
        <v/>
      </c>
      <c r="L2494" s="11" t="str">
        <f>IF(I2494&lt;&gt;"",IF(SUMIF(Planes!BA:BA,'Control de pagos'!A2494,Planes!BC:BC)=0,"",SUMIF(Planes!BA:BA,'Control de pagos'!A2494,Planes!BC:BC)),"")</f>
        <v/>
      </c>
    </row>
    <row r="2495" spans="1:12">
      <c r="A2495" s="11" t="str">
        <f t="shared" si="117"/>
        <v xml:space="preserve"> </v>
      </c>
      <c r="J2495" s="32" t="str">
        <f t="shared" si="116"/>
        <v/>
      </c>
      <c r="L2495" s="11" t="str">
        <f>IF(I2495&lt;&gt;"",IF(SUMIF(Planes!BA:BA,'Control de pagos'!A2495,Planes!BC:BC)=0,"",SUMIF(Planes!BA:BA,'Control de pagos'!A2495,Planes!BC:BC)),"")</f>
        <v/>
      </c>
    </row>
    <row r="2496" spans="1:12">
      <c r="A2496" s="11" t="str">
        <f t="shared" si="117"/>
        <v xml:space="preserve"> </v>
      </c>
      <c r="J2496" s="32" t="str">
        <f t="shared" si="116"/>
        <v/>
      </c>
      <c r="L2496" s="11" t="str">
        <f>IF(I2496&lt;&gt;"",IF(SUMIF(Planes!BA:BA,'Control de pagos'!A2496,Planes!BC:BC)=0,"",SUMIF(Planes!BA:BA,'Control de pagos'!A2496,Planes!BC:BC)),"")</f>
        <v/>
      </c>
    </row>
    <row r="2497" spans="1:12">
      <c r="A2497" s="11" t="str">
        <f t="shared" si="117"/>
        <v xml:space="preserve"> </v>
      </c>
      <c r="J2497" s="32" t="str">
        <f t="shared" si="116"/>
        <v/>
      </c>
      <c r="L2497" s="11" t="str">
        <f>IF(I2497&lt;&gt;"",IF(SUMIF(Planes!BA:BA,'Control de pagos'!A2497,Planes!BC:BC)=0,"",SUMIF(Planes!BA:BA,'Control de pagos'!A2497,Planes!BC:BC)),"")</f>
        <v/>
      </c>
    </row>
    <row r="2498" spans="1:12">
      <c r="A2498" s="11" t="str">
        <f t="shared" si="117"/>
        <v xml:space="preserve"> </v>
      </c>
      <c r="J2498" s="32" t="str">
        <f t="shared" si="116"/>
        <v/>
      </c>
      <c r="L2498" s="11" t="str">
        <f>IF(I2498&lt;&gt;"",IF(SUMIF(Planes!BA:BA,'Control de pagos'!A2498,Planes!BC:BC)=0,"",SUMIF(Planes!BA:BA,'Control de pagos'!A2498,Planes!BC:BC)),"")</f>
        <v/>
      </c>
    </row>
    <row r="2499" spans="1:12">
      <c r="A2499" s="11" t="str">
        <f t="shared" si="117"/>
        <v xml:space="preserve"> </v>
      </c>
      <c r="J2499" s="32" t="str">
        <f t="shared" si="116"/>
        <v/>
      </c>
      <c r="L2499" s="11" t="str">
        <f>IF(I2499&lt;&gt;"",IF(SUMIF(Planes!BA:BA,'Control de pagos'!A2499,Planes!BC:BC)=0,"",SUMIF(Planes!BA:BA,'Control de pagos'!A2499,Planes!BC:BC)),"")</f>
        <v/>
      </c>
    </row>
    <row r="2500" spans="1:12">
      <c r="A2500" s="11" t="str">
        <f t="shared" si="117"/>
        <v xml:space="preserve"> </v>
      </c>
      <c r="J2500" s="32" t="str">
        <f t="shared" si="116"/>
        <v/>
      </c>
      <c r="L2500" s="11" t="str">
        <f>IF(I2500&lt;&gt;"",IF(SUMIF(Planes!BA:BA,'Control de pagos'!A2500,Planes!BC:BC)=0,"",SUMIF(Planes!BA:BA,'Control de pagos'!A2500,Planes!BC:BC)),"")</f>
        <v/>
      </c>
    </row>
    <row r="2501" spans="1:12">
      <c r="A2501" s="11" t="str">
        <f t="shared" si="117"/>
        <v xml:space="preserve"> </v>
      </c>
      <c r="J2501" s="32" t="str">
        <f t="shared" si="116"/>
        <v/>
      </c>
      <c r="L2501" s="11" t="str">
        <f>IF(I2501&lt;&gt;"",IF(SUMIF(Planes!BA:BA,'Control de pagos'!A2501,Planes!BC:BC)=0,"",SUMIF(Planes!BA:BA,'Control de pagos'!A2501,Planes!BC:BC)),"")</f>
        <v/>
      </c>
    </row>
    <row r="2502" spans="1:12">
      <c r="A2502" s="11" t="str">
        <f t="shared" si="117"/>
        <v xml:space="preserve"> </v>
      </c>
      <c r="J2502" s="32" t="str">
        <f t="shared" si="116"/>
        <v/>
      </c>
      <c r="L2502" s="11" t="str">
        <f>IF(I2502&lt;&gt;"",IF(SUMIF(Planes!BA:BA,'Control de pagos'!A2502,Planes!BC:BC)=0,"",SUMIF(Planes!BA:BA,'Control de pagos'!A2502,Planes!BC:BC)),"")</f>
        <v/>
      </c>
    </row>
    <row r="2503" spans="1:12">
      <c r="A2503" s="11" t="str">
        <f t="shared" si="117"/>
        <v xml:space="preserve"> </v>
      </c>
      <c r="J2503" s="32" t="str">
        <f t="shared" si="116"/>
        <v/>
      </c>
      <c r="L2503" s="11" t="str">
        <f>IF(I2503&lt;&gt;"",IF(SUMIF(Planes!BA:BA,'Control de pagos'!A2503,Planes!BC:BC)=0,"",SUMIF(Planes!BA:BA,'Control de pagos'!A2503,Planes!BC:BC)),"")</f>
        <v/>
      </c>
    </row>
    <row r="2504" spans="1:12">
      <c r="A2504" s="11" t="str">
        <f t="shared" si="117"/>
        <v xml:space="preserve"> </v>
      </c>
      <c r="J2504" s="32" t="str">
        <f t="shared" si="116"/>
        <v/>
      </c>
      <c r="L2504" s="11" t="str">
        <f>IF(I2504&lt;&gt;"",IF(SUMIF(Planes!BA:BA,'Control de pagos'!A2504,Planes!BC:BC)=0,"",SUMIF(Planes!BA:BA,'Control de pagos'!A2504,Planes!BC:BC)),"")</f>
        <v/>
      </c>
    </row>
    <row r="2505" spans="1:12">
      <c r="A2505" s="11" t="str">
        <f t="shared" si="117"/>
        <v xml:space="preserve"> </v>
      </c>
      <c r="J2505" s="32" t="str">
        <f t="shared" si="116"/>
        <v/>
      </c>
      <c r="L2505" s="11" t="str">
        <f>IF(I2505&lt;&gt;"",IF(SUMIF(Planes!BA:BA,'Control de pagos'!A2505,Planes!BC:BC)=0,"",SUMIF(Planes!BA:BA,'Control de pagos'!A2505,Planes!BC:BC)),"")</f>
        <v/>
      </c>
    </row>
    <row r="2506" spans="1:12">
      <c r="A2506" s="11" t="str">
        <f t="shared" si="117"/>
        <v xml:space="preserve"> </v>
      </c>
      <c r="J2506" s="32" t="str">
        <f t="shared" si="116"/>
        <v/>
      </c>
      <c r="L2506" s="11" t="str">
        <f>IF(I2506&lt;&gt;"",IF(SUMIF(Planes!BA:BA,'Control de pagos'!A2506,Planes!BC:BC)=0,"",SUMIF(Planes!BA:BA,'Control de pagos'!A2506,Planes!BC:BC)),"")</f>
        <v/>
      </c>
    </row>
    <row r="2507" spans="1:12">
      <c r="A2507" s="11" t="str">
        <f t="shared" si="117"/>
        <v xml:space="preserve"> </v>
      </c>
      <c r="J2507" s="32" t="str">
        <f t="shared" si="116"/>
        <v/>
      </c>
      <c r="L2507" s="11" t="str">
        <f>IF(I2507&lt;&gt;"",IF(SUMIF(Planes!BA:BA,'Control de pagos'!A2507,Planes!BC:BC)=0,"",SUMIF(Planes!BA:BA,'Control de pagos'!A2507,Planes!BC:BC)),"")</f>
        <v/>
      </c>
    </row>
    <row r="2508" spans="1:12">
      <c r="A2508" s="11" t="str">
        <f t="shared" si="117"/>
        <v xml:space="preserve"> </v>
      </c>
      <c r="J2508" s="32" t="str">
        <f t="shared" si="116"/>
        <v/>
      </c>
      <c r="L2508" s="11" t="str">
        <f>IF(I2508&lt;&gt;"",IF(SUMIF(Planes!BA:BA,'Control de pagos'!A2508,Planes!BC:BC)=0,"",SUMIF(Planes!BA:BA,'Control de pagos'!A2508,Planes!BC:BC)),"")</f>
        <v/>
      </c>
    </row>
    <row r="2509" spans="1:12">
      <c r="A2509" s="11" t="str">
        <f t="shared" si="117"/>
        <v xml:space="preserve"> </v>
      </c>
      <c r="J2509" s="32" t="str">
        <f t="shared" si="116"/>
        <v/>
      </c>
      <c r="L2509" s="11" t="str">
        <f>IF(I2509&lt;&gt;"",IF(SUMIF(Planes!BA:BA,'Control de pagos'!A2509,Planes!BC:BC)=0,"",SUMIF(Planes!BA:BA,'Control de pagos'!A2509,Planes!BC:BC)),"")</f>
        <v/>
      </c>
    </row>
    <row r="2510" spans="1:12">
      <c r="A2510" s="11" t="str">
        <f t="shared" si="117"/>
        <v xml:space="preserve"> </v>
      </c>
      <c r="J2510" s="32" t="str">
        <f t="shared" si="116"/>
        <v/>
      </c>
      <c r="L2510" s="11" t="str">
        <f>IF(I2510&lt;&gt;"",IF(SUMIF(Planes!BA:BA,'Control de pagos'!A2510,Planes!BC:BC)=0,"",SUMIF(Planes!BA:BA,'Control de pagos'!A2510,Planes!BC:BC)),"")</f>
        <v/>
      </c>
    </row>
    <row r="2511" spans="1:12">
      <c r="A2511" s="11" t="str">
        <f t="shared" si="117"/>
        <v xml:space="preserve"> </v>
      </c>
      <c r="J2511" s="32" t="str">
        <f t="shared" si="116"/>
        <v/>
      </c>
      <c r="L2511" s="11" t="str">
        <f>IF(I2511&lt;&gt;"",IF(SUMIF(Planes!BA:BA,'Control de pagos'!A2511,Planes!BC:BC)=0,"",SUMIF(Planes!BA:BA,'Control de pagos'!A2511,Planes!BC:BC)),"")</f>
        <v/>
      </c>
    </row>
    <row r="2512" spans="1:12">
      <c r="A2512" s="11" t="str">
        <f t="shared" si="117"/>
        <v xml:space="preserve"> </v>
      </c>
      <c r="J2512" s="32" t="str">
        <f t="shared" si="116"/>
        <v/>
      </c>
      <c r="L2512" s="11" t="str">
        <f>IF(I2512&lt;&gt;"",IF(SUMIF(Planes!BA:BA,'Control de pagos'!A2512,Planes!BC:BC)=0,"",SUMIF(Planes!BA:BA,'Control de pagos'!A2512,Planes!BC:BC)),"")</f>
        <v/>
      </c>
    </row>
    <row r="2513" spans="1:12">
      <c r="A2513" s="11" t="str">
        <f t="shared" si="117"/>
        <v xml:space="preserve"> </v>
      </c>
      <c r="J2513" s="32" t="str">
        <f t="shared" si="116"/>
        <v/>
      </c>
      <c r="L2513" s="11" t="str">
        <f>IF(I2513&lt;&gt;"",IF(SUMIF(Planes!BA:BA,'Control de pagos'!A2513,Planes!BC:BC)=0,"",SUMIF(Planes!BA:BA,'Control de pagos'!A2513,Planes!BC:BC)),"")</f>
        <v/>
      </c>
    </row>
    <row r="2514" spans="1:12">
      <c r="A2514" s="11" t="str">
        <f t="shared" si="117"/>
        <v xml:space="preserve"> </v>
      </c>
      <c r="J2514" s="32" t="str">
        <f t="shared" si="116"/>
        <v/>
      </c>
      <c r="L2514" s="11" t="str">
        <f>IF(I2514&lt;&gt;"",IF(SUMIF(Planes!BA:BA,'Control de pagos'!A2514,Planes!BC:BC)=0,"",SUMIF(Planes!BA:BA,'Control de pagos'!A2514,Planes!BC:BC)),"")</f>
        <v/>
      </c>
    </row>
    <row r="2515" spans="1:12">
      <c r="A2515" s="11" t="str">
        <f t="shared" si="117"/>
        <v xml:space="preserve"> </v>
      </c>
      <c r="J2515" s="32" t="str">
        <f t="shared" si="116"/>
        <v/>
      </c>
      <c r="L2515" s="11" t="str">
        <f>IF(I2515&lt;&gt;"",IF(SUMIF(Planes!BA:BA,'Control de pagos'!A2515,Planes!BC:BC)=0,"",SUMIF(Planes!BA:BA,'Control de pagos'!A2515,Planes!BC:BC)),"")</f>
        <v/>
      </c>
    </row>
    <row r="2516" spans="1:12">
      <c r="A2516" s="11" t="str">
        <f t="shared" si="117"/>
        <v xml:space="preserve"> </v>
      </c>
      <c r="J2516" s="32" t="str">
        <f t="shared" si="116"/>
        <v/>
      </c>
      <c r="L2516" s="11" t="str">
        <f>IF(I2516&lt;&gt;"",IF(SUMIF(Planes!BA:BA,'Control de pagos'!A2516,Planes!BC:BC)=0,"",SUMIF(Planes!BA:BA,'Control de pagos'!A2516,Planes!BC:BC)),"")</f>
        <v/>
      </c>
    </row>
    <row r="2517" spans="1:12">
      <c r="A2517" s="11" t="str">
        <f t="shared" si="117"/>
        <v xml:space="preserve"> </v>
      </c>
      <c r="J2517" s="32" t="str">
        <f t="shared" si="116"/>
        <v/>
      </c>
      <c r="L2517" s="11" t="str">
        <f>IF(I2517&lt;&gt;"",IF(SUMIF(Planes!BA:BA,'Control de pagos'!A2517,Planes!BC:BC)=0,"",SUMIF(Planes!BA:BA,'Control de pagos'!A2517,Planes!BC:BC)),"")</f>
        <v/>
      </c>
    </row>
    <row r="2518" spans="1:12">
      <c r="A2518" s="11" t="str">
        <f t="shared" si="117"/>
        <v xml:space="preserve"> </v>
      </c>
      <c r="J2518" s="32" t="str">
        <f t="shared" si="116"/>
        <v/>
      </c>
      <c r="L2518" s="11" t="str">
        <f>IF(I2518&lt;&gt;"",IF(SUMIF(Planes!BA:BA,'Control de pagos'!A2518,Planes!BC:BC)=0,"",SUMIF(Planes!BA:BA,'Control de pagos'!A2518,Planes!BC:BC)),"")</f>
        <v/>
      </c>
    </row>
    <row r="2519" spans="1:12">
      <c r="A2519" s="11" t="str">
        <f t="shared" si="117"/>
        <v xml:space="preserve"> </v>
      </c>
      <c r="J2519" s="32" t="str">
        <f t="shared" si="116"/>
        <v/>
      </c>
      <c r="L2519" s="11" t="str">
        <f>IF(I2519&lt;&gt;"",IF(SUMIF(Planes!BA:BA,'Control de pagos'!A2519,Planes!BC:BC)=0,"",SUMIF(Planes!BA:BA,'Control de pagos'!A2519,Planes!BC:BC)),"")</f>
        <v/>
      </c>
    </row>
    <row r="2520" spans="1:12">
      <c r="A2520" s="11" t="str">
        <f t="shared" si="117"/>
        <v xml:space="preserve"> </v>
      </c>
      <c r="J2520" s="32" t="str">
        <f t="shared" si="116"/>
        <v/>
      </c>
      <c r="L2520" s="11" t="str">
        <f>IF(I2520&lt;&gt;"",IF(SUMIF(Planes!BA:BA,'Control de pagos'!A2520,Planes!BC:BC)=0,"",SUMIF(Planes!BA:BA,'Control de pagos'!A2520,Planes!BC:BC)),"")</f>
        <v/>
      </c>
    </row>
    <row r="2521" spans="1:12">
      <c r="A2521" s="11" t="str">
        <f t="shared" si="117"/>
        <v xml:space="preserve"> </v>
      </c>
      <c r="J2521" s="32" t="str">
        <f t="shared" si="116"/>
        <v/>
      </c>
      <c r="L2521" s="11" t="str">
        <f>IF(I2521&lt;&gt;"",IF(SUMIF(Planes!BA:BA,'Control de pagos'!A2521,Planes!BC:BC)=0,"",SUMIF(Planes!BA:BA,'Control de pagos'!A2521,Planes!BC:BC)),"")</f>
        <v/>
      </c>
    </row>
    <row r="2522" spans="1:12">
      <c r="A2522" s="11" t="str">
        <f t="shared" si="117"/>
        <v xml:space="preserve"> </v>
      </c>
      <c r="J2522" s="32" t="str">
        <f t="shared" si="116"/>
        <v/>
      </c>
      <c r="L2522" s="11" t="str">
        <f>IF(I2522&lt;&gt;"",IF(SUMIF(Planes!BA:BA,'Control de pagos'!A2522,Planes!BC:BC)=0,"",SUMIF(Planes!BA:BA,'Control de pagos'!A2522,Planes!BC:BC)),"")</f>
        <v/>
      </c>
    </row>
    <row r="2523" spans="1:12">
      <c r="A2523" s="11" t="str">
        <f t="shared" si="117"/>
        <v xml:space="preserve"> </v>
      </c>
      <c r="J2523" s="32" t="str">
        <f t="shared" si="116"/>
        <v/>
      </c>
      <c r="L2523" s="11" t="str">
        <f>IF(I2523&lt;&gt;"",IF(SUMIF(Planes!BA:BA,'Control de pagos'!A2523,Planes!BC:BC)=0,"",SUMIF(Planes!BA:BA,'Control de pagos'!A2523,Planes!BC:BC)),"")</f>
        <v/>
      </c>
    </row>
    <row r="2524" spans="1:12">
      <c r="A2524" s="11" t="str">
        <f t="shared" si="117"/>
        <v xml:space="preserve"> </v>
      </c>
      <c r="J2524" s="32" t="str">
        <f t="shared" si="116"/>
        <v/>
      </c>
      <c r="L2524" s="11" t="str">
        <f>IF(I2524&lt;&gt;"",IF(SUMIF(Planes!BA:BA,'Control de pagos'!A2524,Planes!BC:BC)=0,"",SUMIF(Planes!BA:BA,'Control de pagos'!A2524,Planes!BC:BC)),"")</f>
        <v/>
      </c>
    </row>
    <row r="2525" spans="1:12">
      <c r="A2525" s="11" t="str">
        <f t="shared" si="117"/>
        <v xml:space="preserve"> </v>
      </c>
      <c r="J2525" s="32" t="str">
        <f t="shared" si="116"/>
        <v/>
      </c>
      <c r="L2525" s="11" t="str">
        <f>IF(I2525&lt;&gt;"",IF(SUMIF(Planes!BA:BA,'Control de pagos'!A2525,Planes!BC:BC)=0,"",SUMIF(Planes!BA:BA,'Control de pagos'!A2525,Planes!BC:BC)),"")</f>
        <v/>
      </c>
    </row>
    <row r="2526" spans="1:12">
      <c r="A2526" s="11" t="str">
        <f t="shared" si="117"/>
        <v xml:space="preserve"> </v>
      </c>
      <c r="J2526" s="32" t="str">
        <f t="shared" si="116"/>
        <v/>
      </c>
      <c r="L2526" s="11" t="str">
        <f>IF(I2526&lt;&gt;"",IF(SUMIF(Planes!BA:BA,'Control de pagos'!A2526,Planes!BC:BC)=0,"",SUMIF(Planes!BA:BA,'Control de pagos'!A2526,Planes!BC:BC)),"")</f>
        <v/>
      </c>
    </row>
    <row r="2527" spans="1:12">
      <c r="A2527" s="11" t="str">
        <f t="shared" si="117"/>
        <v xml:space="preserve"> </v>
      </c>
      <c r="J2527" s="32" t="str">
        <f t="shared" si="116"/>
        <v/>
      </c>
      <c r="L2527" s="11" t="str">
        <f>IF(I2527&lt;&gt;"",IF(SUMIF(Planes!BA:BA,'Control de pagos'!A2527,Planes!BC:BC)=0,"",SUMIF(Planes!BA:BA,'Control de pagos'!A2527,Planes!BC:BC)),"")</f>
        <v/>
      </c>
    </row>
    <row r="2528" spans="1:12">
      <c r="A2528" s="11" t="str">
        <f t="shared" si="117"/>
        <v xml:space="preserve"> </v>
      </c>
      <c r="J2528" s="32" t="str">
        <f t="shared" si="116"/>
        <v/>
      </c>
      <c r="L2528" s="11" t="str">
        <f>IF(I2528&lt;&gt;"",IF(SUMIF(Planes!BA:BA,'Control de pagos'!A2528,Planes!BC:BC)=0,"",SUMIF(Planes!BA:BA,'Control de pagos'!A2528,Planes!BC:BC)),"")</f>
        <v/>
      </c>
    </row>
    <row r="2529" spans="1:12">
      <c r="A2529" s="11" t="str">
        <f t="shared" si="117"/>
        <v xml:space="preserve"> </v>
      </c>
      <c r="J2529" s="32" t="str">
        <f t="shared" ref="J2529:J2592" si="118">IF(I2529&lt;&gt;"",I2529-DAY(I2529)+1,IF(A2528=A2529,IF(I2528&lt;&gt;"","-",""),IF(A2529=A2530,IF(I2530&lt;&gt;"","-",""),"")))</f>
        <v/>
      </c>
      <c r="L2529" s="11" t="str">
        <f>IF(I2529&lt;&gt;"",IF(SUMIF(Planes!BA:BA,'Control de pagos'!A2529,Planes!BC:BC)=0,"",SUMIF(Planes!BA:BA,'Control de pagos'!A2529,Planes!BC:BC)),"")</f>
        <v/>
      </c>
    </row>
    <row r="2530" spans="1:12">
      <c r="A2530" s="11" t="str">
        <f t="shared" si="117"/>
        <v xml:space="preserve"> </v>
      </c>
      <c r="J2530" s="32" t="str">
        <f t="shared" si="118"/>
        <v/>
      </c>
      <c r="L2530" s="11" t="str">
        <f>IF(I2530&lt;&gt;"",IF(SUMIF(Planes!BA:BA,'Control de pagos'!A2530,Planes!BC:BC)=0,"",SUMIF(Planes!BA:BA,'Control de pagos'!A2530,Planes!BC:BC)),"")</f>
        <v/>
      </c>
    </row>
    <row r="2531" spans="1:12">
      <c r="A2531" s="11" t="str">
        <f t="shared" si="117"/>
        <v xml:space="preserve"> </v>
      </c>
      <c r="J2531" s="32" t="str">
        <f t="shared" si="118"/>
        <v/>
      </c>
      <c r="L2531" s="11" t="str">
        <f>IF(I2531&lt;&gt;"",IF(SUMIF(Planes!BA:BA,'Control de pagos'!A2531,Planes!BC:BC)=0,"",SUMIF(Planes!BA:BA,'Control de pagos'!A2531,Planes!BC:BC)),"")</f>
        <v/>
      </c>
    </row>
    <row r="2532" spans="1:12">
      <c r="A2532" s="11" t="str">
        <f t="shared" si="117"/>
        <v xml:space="preserve"> </v>
      </c>
      <c r="J2532" s="32" t="str">
        <f t="shared" si="118"/>
        <v/>
      </c>
      <c r="L2532" s="11" t="str">
        <f>IF(I2532&lt;&gt;"",IF(SUMIF(Planes!BA:BA,'Control de pagos'!A2532,Planes!BC:BC)=0,"",SUMIF(Planes!BA:BA,'Control de pagos'!A2532,Planes!BC:BC)),"")</f>
        <v/>
      </c>
    </row>
    <row r="2533" spans="1:12">
      <c r="A2533" s="11" t="str">
        <f t="shared" si="117"/>
        <v xml:space="preserve"> </v>
      </c>
      <c r="J2533" s="32" t="str">
        <f t="shared" si="118"/>
        <v/>
      </c>
      <c r="L2533" s="11" t="str">
        <f>IF(I2533&lt;&gt;"",IF(SUMIF(Planes!BA:BA,'Control de pagos'!A2533,Planes!BC:BC)=0,"",SUMIF(Planes!BA:BA,'Control de pagos'!A2533,Planes!BC:BC)),"")</f>
        <v/>
      </c>
    </row>
    <row r="2534" spans="1:12">
      <c r="A2534" s="11" t="str">
        <f t="shared" si="117"/>
        <v xml:space="preserve"> </v>
      </c>
      <c r="J2534" s="32" t="str">
        <f t="shared" si="118"/>
        <v/>
      </c>
      <c r="L2534" s="11" t="str">
        <f>IF(I2534&lt;&gt;"",IF(SUMIF(Planes!BA:BA,'Control de pagos'!A2534,Planes!BC:BC)=0,"",SUMIF(Planes!BA:BA,'Control de pagos'!A2534,Planes!BC:BC)),"")</f>
        <v/>
      </c>
    </row>
    <row r="2535" spans="1:12">
      <c r="A2535" s="11" t="str">
        <f t="shared" si="117"/>
        <v xml:space="preserve"> </v>
      </c>
      <c r="J2535" s="32" t="str">
        <f t="shared" si="118"/>
        <v/>
      </c>
      <c r="L2535" s="11" t="str">
        <f>IF(I2535&lt;&gt;"",IF(SUMIF(Planes!BA:BA,'Control de pagos'!A2535,Planes!BC:BC)=0,"",SUMIF(Planes!BA:BA,'Control de pagos'!A2535,Planes!BC:BC)),"")</f>
        <v/>
      </c>
    </row>
    <row r="2536" spans="1:12">
      <c r="A2536" s="11" t="str">
        <f t="shared" si="117"/>
        <v xml:space="preserve"> </v>
      </c>
      <c r="J2536" s="32" t="str">
        <f t="shared" si="118"/>
        <v/>
      </c>
      <c r="L2536" s="11" t="str">
        <f>IF(I2536&lt;&gt;"",IF(SUMIF(Planes!BA:BA,'Control de pagos'!A2536,Planes!BC:BC)=0,"",SUMIF(Planes!BA:BA,'Control de pagos'!A2536,Planes!BC:BC)),"")</f>
        <v/>
      </c>
    </row>
    <row r="2537" spans="1:12">
      <c r="A2537" s="11" t="str">
        <f t="shared" si="117"/>
        <v xml:space="preserve"> </v>
      </c>
      <c r="J2537" s="32" t="str">
        <f t="shared" si="118"/>
        <v/>
      </c>
      <c r="L2537" s="11" t="str">
        <f>IF(I2537&lt;&gt;"",IF(SUMIF(Planes!BA:BA,'Control de pagos'!A2537,Planes!BC:BC)=0,"",SUMIF(Planes!BA:BA,'Control de pagos'!A2537,Planes!BC:BC)),"")</f>
        <v/>
      </c>
    </row>
    <row r="2538" spans="1:12">
      <c r="A2538" s="11" t="str">
        <f t="shared" ref="A2538:A2601" si="119">B2538&amp;" "&amp;IF(C2538="",C2537,C2538)</f>
        <v xml:space="preserve"> </v>
      </c>
      <c r="J2538" s="32" t="str">
        <f t="shared" si="118"/>
        <v/>
      </c>
      <c r="L2538" s="11" t="str">
        <f>IF(I2538&lt;&gt;"",IF(SUMIF(Planes!BA:BA,'Control de pagos'!A2538,Planes!BC:BC)=0,"",SUMIF(Planes!BA:BA,'Control de pagos'!A2538,Planes!BC:BC)),"")</f>
        <v/>
      </c>
    </row>
    <row r="2539" spans="1:12">
      <c r="A2539" s="11" t="str">
        <f t="shared" si="119"/>
        <v xml:space="preserve"> </v>
      </c>
      <c r="J2539" s="32" t="str">
        <f t="shared" si="118"/>
        <v/>
      </c>
      <c r="L2539" s="11" t="str">
        <f>IF(I2539&lt;&gt;"",IF(SUMIF(Planes!BA:BA,'Control de pagos'!A2539,Planes!BC:BC)=0,"",SUMIF(Planes!BA:BA,'Control de pagos'!A2539,Planes!BC:BC)),"")</f>
        <v/>
      </c>
    </row>
    <row r="2540" spans="1:12">
      <c r="A2540" s="11" t="str">
        <f t="shared" si="119"/>
        <v xml:space="preserve"> </v>
      </c>
      <c r="J2540" s="32" t="str">
        <f t="shared" si="118"/>
        <v/>
      </c>
      <c r="L2540" s="11" t="str">
        <f>IF(I2540&lt;&gt;"",IF(SUMIF(Planes!BA:BA,'Control de pagos'!A2540,Planes!BC:BC)=0,"",SUMIF(Planes!BA:BA,'Control de pagos'!A2540,Planes!BC:BC)),"")</f>
        <v/>
      </c>
    </row>
    <row r="2541" spans="1:12">
      <c r="A2541" s="11" t="str">
        <f t="shared" si="119"/>
        <v xml:space="preserve"> </v>
      </c>
      <c r="J2541" s="32" t="str">
        <f t="shared" si="118"/>
        <v/>
      </c>
      <c r="L2541" s="11" t="str">
        <f>IF(I2541&lt;&gt;"",IF(SUMIF(Planes!BA:BA,'Control de pagos'!A2541,Planes!BC:BC)=0,"",SUMIF(Planes!BA:BA,'Control de pagos'!A2541,Planes!BC:BC)),"")</f>
        <v/>
      </c>
    </row>
    <row r="2542" spans="1:12">
      <c r="A2542" s="11" t="str">
        <f t="shared" si="119"/>
        <v xml:space="preserve"> </v>
      </c>
      <c r="J2542" s="32" t="str">
        <f t="shared" si="118"/>
        <v/>
      </c>
      <c r="L2542" s="11" t="str">
        <f>IF(I2542&lt;&gt;"",IF(SUMIF(Planes!BA:BA,'Control de pagos'!A2542,Planes!BC:BC)=0,"",SUMIF(Planes!BA:BA,'Control de pagos'!A2542,Planes!BC:BC)),"")</f>
        <v/>
      </c>
    </row>
    <row r="2543" spans="1:12">
      <c r="A2543" s="11" t="str">
        <f t="shared" si="119"/>
        <v xml:space="preserve"> </v>
      </c>
      <c r="J2543" s="32" t="str">
        <f t="shared" si="118"/>
        <v/>
      </c>
      <c r="L2543" s="11" t="str">
        <f>IF(I2543&lt;&gt;"",IF(SUMIF(Planes!BA:BA,'Control de pagos'!A2543,Planes!BC:BC)=0,"",SUMIF(Planes!BA:BA,'Control de pagos'!A2543,Planes!BC:BC)),"")</f>
        <v/>
      </c>
    </row>
    <row r="2544" spans="1:12">
      <c r="A2544" s="11" t="str">
        <f t="shared" si="119"/>
        <v xml:space="preserve"> </v>
      </c>
      <c r="J2544" s="32" t="str">
        <f t="shared" si="118"/>
        <v/>
      </c>
      <c r="L2544" s="11" t="str">
        <f>IF(I2544&lt;&gt;"",IF(SUMIF(Planes!BA:BA,'Control de pagos'!A2544,Planes!BC:BC)=0,"",SUMIF(Planes!BA:BA,'Control de pagos'!A2544,Planes!BC:BC)),"")</f>
        <v/>
      </c>
    </row>
    <row r="2545" spans="1:12">
      <c r="A2545" s="11" t="str">
        <f t="shared" si="119"/>
        <v xml:space="preserve"> </v>
      </c>
      <c r="J2545" s="32" t="str">
        <f t="shared" si="118"/>
        <v/>
      </c>
      <c r="L2545" s="11" t="str">
        <f>IF(I2545&lt;&gt;"",IF(SUMIF(Planes!BA:BA,'Control de pagos'!A2545,Planes!BC:BC)=0,"",SUMIF(Planes!BA:BA,'Control de pagos'!A2545,Planes!BC:BC)),"")</f>
        <v/>
      </c>
    </row>
    <row r="2546" spans="1:12">
      <c r="A2546" s="11" t="str">
        <f t="shared" si="119"/>
        <v xml:space="preserve"> </v>
      </c>
      <c r="J2546" s="32" t="str">
        <f t="shared" si="118"/>
        <v/>
      </c>
      <c r="L2546" s="11" t="str">
        <f>IF(I2546&lt;&gt;"",IF(SUMIF(Planes!BA:BA,'Control de pagos'!A2546,Planes!BC:BC)=0,"",SUMIF(Planes!BA:BA,'Control de pagos'!A2546,Planes!BC:BC)),"")</f>
        <v/>
      </c>
    </row>
    <row r="2547" spans="1:12">
      <c r="A2547" s="11" t="str">
        <f t="shared" si="119"/>
        <v xml:space="preserve"> </v>
      </c>
      <c r="J2547" s="32" t="str">
        <f t="shared" si="118"/>
        <v/>
      </c>
      <c r="L2547" s="11" t="str">
        <f>IF(I2547&lt;&gt;"",IF(SUMIF(Planes!BA:BA,'Control de pagos'!A2547,Planes!BC:BC)=0,"",SUMIF(Planes!BA:BA,'Control de pagos'!A2547,Planes!BC:BC)),"")</f>
        <v/>
      </c>
    </row>
    <row r="2548" spans="1:12">
      <c r="A2548" s="11" t="str">
        <f t="shared" si="119"/>
        <v xml:space="preserve"> </v>
      </c>
      <c r="J2548" s="32" t="str">
        <f t="shared" si="118"/>
        <v/>
      </c>
      <c r="L2548" s="11" t="str">
        <f>IF(I2548&lt;&gt;"",IF(SUMIF(Planes!BA:BA,'Control de pagos'!A2548,Planes!BC:BC)=0,"",SUMIF(Planes!BA:BA,'Control de pagos'!A2548,Planes!BC:BC)),"")</f>
        <v/>
      </c>
    </row>
    <row r="2549" spans="1:12">
      <c r="A2549" s="11" t="str">
        <f t="shared" si="119"/>
        <v xml:space="preserve"> </v>
      </c>
      <c r="J2549" s="32" t="str">
        <f t="shared" si="118"/>
        <v/>
      </c>
      <c r="L2549" s="11" t="str">
        <f>IF(I2549&lt;&gt;"",IF(SUMIF(Planes!BA:BA,'Control de pagos'!A2549,Planes!BC:BC)=0,"",SUMIF(Planes!BA:BA,'Control de pagos'!A2549,Planes!BC:BC)),"")</f>
        <v/>
      </c>
    </row>
    <row r="2550" spans="1:12">
      <c r="A2550" s="11" t="str">
        <f t="shared" si="119"/>
        <v xml:space="preserve"> </v>
      </c>
      <c r="J2550" s="32" t="str">
        <f t="shared" si="118"/>
        <v/>
      </c>
      <c r="L2550" s="11" t="str">
        <f>IF(I2550&lt;&gt;"",IF(SUMIF(Planes!BA:BA,'Control de pagos'!A2550,Planes!BC:BC)=0,"",SUMIF(Planes!BA:BA,'Control de pagos'!A2550,Planes!BC:BC)),"")</f>
        <v/>
      </c>
    </row>
    <row r="2551" spans="1:12">
      <c r="A2551" s="11" t="str">
        <f t="shared" si="119"/>
        <v xml:space="preserve"> </v>
      </c>
      <c r="J2551" s="32" t="str">
        <f t="shared" si="118"/>
        <v/>
      </c>
      <c r="L2551" s="11" t="str">
        <f>IF(I2551&lt;&gt;"",IF(SUMIF(Planes!BA:BA,'Control de pagos'!A2551,Planes!BC:BC)=0,"",SUMIF(Planes!BA:BA,'Control de pagos'!A2551,Planes!BC:BC)),"")</f>
        <v/>
      </c>
    </row>
    <row r="2552" spans="1:12">
      <c r="A2552" s="11" t="str">
        <f t="shared" si="119"/>
        <v xml:space="preserve"> </v>
      </c>
      <c r="J2552" s="32" t="str">
        <f t="shared" si="118"/>
        <v/>
      </c>
      <c r="L2552" s="11" t="str">
        <f>IF(I2552&lt;&gt;"",IF(SUMIF(Planes!BA:BA,'Control de pagos'!A2552,Planes!BC:BC)=0,"",SUMIF(Planes!BA:BA,'Control de pagos'!A2552,Planes!BC:BC)),"")</f>
        <v/>
      </c>
    </row>
    <row r="2553" spans="1:12">
      <c r="A2553" s="11" t="str">
        <f t="shared" si="119"/>
        <v xml:space="preserve"> </v>
      </c>
      <c r="J2553" s="32" t="str">
        <f t="shared" si="118"/>
        <v/>
      </c>
      <c r="L2553" s="11" t="str">
        <f>IF(I2553&lt;&gt;"",IF(SUMIF(Planes!BA:BA,'Control de pagos'!A2553,Planes!BC:BC)=0,"",SUMIF(Planes!BA:BA,'Control de pagos'!A2553,Planes!BC:BC)),"")</f>
        <v/>
      </c>
    </row>
    <row r="2554" spans="1:12">
      <c r="A2554" s="11" t="str">
        <f t="shared" si="119"/>
        <v xml:space="preserve"> </v>
      </c>
      <c r="J2554" s="32" t="str">
        <f t="shared" si="118"/>
        <v/>
      </c>
      <c r="L2554" s="11" t="str">
        <f>IF(I2554&lt;&gt;"",IF(SUMIF(Planes!BA:BA,'Control de pagos'!A2554,Planes!BC:BC)=0,"",SUMIF(Planes!BA:BA,'Control de pagos'!A2554,Planes!BC:BC)),"")</f>
        <v/>
      </c>
    </row>
    <row r="2555" spans="1:12">
      <c r="A2555" s="11" t="str">
        <f t="shared" si="119"/>
        <v xml:space="preserve"> </v>
      </c>
      <c r="J2555" s="32" t="str">
        <f t="shared" si="118"/>
        <v/>
      </c>
      <c r="L2555" s="11" t="str">
        <f>IF(I2555&lt;&gt;"",IF(SUMIF(Planes!BA:BA,'Control de pagos'!A2555,Planes!BC:BC)=0,"",SUMIF(Planes!BA:BA,'Control de pagos'!A2555,Planes!BC:BC)),"")</f>
        <v/>
      </c>
    </row>
    <row r="2556" spans="1:12">
      <c r="A2556" s="11" t="str">
        <f t="shared" si="119"/>
        <v xml:space="preserve"> </v>
      </c>
      <c r="J2556" s="32" t="str">
        <f t="shared" si="118"/>
        <v/>
      </c>
      <c r="L2556" s="11" t="str">
        <f>IF(I2556&lt;&gt;"",IF(SUMIF(Planes!BA:BA,'Control de pagos'!A2556,Planes!BC:BC)=0,"",SUMIF(Planes!BA:BA,'Control de pagos'!A2556,Planes!BC:BC)),"")</f>
        <v/>
      </c>
    </row>
    <row r="2557" spans="1:12">
      <c r="A2557" s="11" t="str">
        <f t="shared" si="119"/>
        <v xml:space="preserve"> </v>
      </c>
      <c r="J2557" s="32" t="str">
        <f t="shared" si="118"/>
        <v/>
      </c>
      <c r="L2557" s="11" t="str">
        <f>IF(I2557&lt;&gt;"",IF(SUMIF(Planes!BA:BA,'Control de pagos'!A2557,Planes!BC:BC)=0,"",SUMIF(Planes!BA:BA,'Control de pagos'!A2557,Planes!BC:BC)),"")</f>
        <v/>
      </c>
    </row>
    <row r="2558" spans="1:12">
      <c r="A2558" s="11" t="str">
        <f t="shared" si="119"/>
        <v xml:space="preserve"> </v>
      </c>
      <c r="J2558" s="32" t="str">
        <f t="shared" si="118"/>
        <v/>
      </c>
      <c r="L2558" s="11" t="str">
        <f>IF(I2558&lt;&gt;"",IF(SUMIF(Planes!BA:BA,'Control de pagos'!A2558,Planes!BC:BC)=0,"",SUMIF(Planes!BA:BA,'Control de pagos'!A2558,Planes!BC:BC)),"")</f>
        <v/>
      </c>
    </row>
    <row r="2559" spans="1:12">
      <c r="A2559" s="11" t="str">
        <f t="shared" si="119"/>
        <v xml:space="preserve"> </v>
      </c>
      <c r="J2559" s="32" t="str">
        <f t="shared" si="118"/>
        <v/>
      </c>
      <c r="L2559" s="11" t="str">
        <f>IF(I2559&lt;&gt;"",IF(SUMIF(Planes!BA:BA,'Control de pagos'!A2559,Planes!BC:BC)=0,"",SUMIF(Planes!BA:BA,'Control de pagos'!A2559,Planes!BC:BC)),"")</f>
        <v/>
      </c>
    </row>
    <row r="2560" spans="1:12">
      <c r="A2560" s="11" t="str">
        <f t="shared" si="119"/>
        <v xml:space="preserve"> </v>
      </c>
      <c r="J2560" s="32" t="str">
        <f t="shared" si="118"/>
        <v/>
      </c>
      <c r="L2560" s="11" t="str">
        <f>IF(I2560&lt;&gt;"",IF(SUMIF(Planes!BA:BA,'Control de pagos'!A2560,Planes!BC:BC)=0,"",SUMIF(Planes!BA:BA,'Control de pagos'!A2560,Planes!BC:BC)),"")</f>
        <v/>
      </c>
    </row>
    <row r="2561" spans="1:12">
      <c r="A2561" s="11" t="str">
        <f t="shared" si="119"/>
        <v xml:space="preserve"> </v>
      </c>
      <c r="J2561" s="32" t="str">
        <f t="shared" si="118"/>
        <v/>
      </c>
      <c r="L2561" s="11" t="str">
        <f>IF(I2561&lt;&gt;"",IF(SUMIF(Planes!BA:BA,'Control de pagos'!A2561,Planes!BC:BC)=0,"",SUMIF(Planes!BA:BA,'Control de pagos'!A2561,Planes!BC:BC)),"")</f>
        <v/>
      </c>
    </row>
    <row r="2562" spans="1:12">
      <c r="A2562" s="11" t="str">
        <f t="shared" si="119"/>
        <v xml:space="preserve"> </v>
      </c>
      <c r="J2562" s="32" t="str">
        <f t="shared" si="118"/>
        <v/>
      </c>
      <c r="L2562" s="11" t="str">
        <f>IF(I2562&lt;&gt;"",IF(SUMIF(Planes!BA:BA,'Control de pagos'!A2562,Planes!BC:BC)=0,"",SUMIF(Planes!BA:BA,'Control de pagos'!A2562,Planes!BC:BC)),"")</f>
        <v/>
      </c>
    </row>
    <row r="2563" spans="1:12">
      <c r="A2563" s="11" t="str">
        <f t="shared" si="119"/>
        <v xml:space="preserve"> </v>
      </c>
      <c r="J2563" s="32" t="str">
        <f t="shared" si="118"/>
        <v/>
      </c>
      <c r="L2563" s="11" t="str">
        <f>IF(I2563&lt;&gt;"",IF(SUMIF(Planes!BA:BA,'Control de pagos'!A2563,Planes!BC:BC)=0,"",SUMIF(Planes!BA:BA,'Control de pagos'!A2563,Planes!BC:BC)),"")</f>
        <v/>
      </c>
    </row>
    <row r="2564" spans="1:12">
      <c r="A2564" s="11" t="str">
        <f t="shared" si="119"/>
        <v xml:space="preserve"> </v>
      </c>
      <c r="J2564" s="32" t="str">
        <f t="shared" si="118"/>
        <v/>
      </c>
      <c r="L2564" s="11" t="str">
        <f>IF(I2564&lt;&gt;"",IF(SUMIF(Planes!BA:BA,'Control de pagos'!A2564,Planes!BC:BC)=0,"",SUMIF(Planes!BA:BA,'Control de pagos'!A2564,Planes!BC:BC)),"")</f>
        <v/>
      </c>
    </row>
    <row r="2565" spans="1:12">
      <c r="A2565" s="11" t="str">
        <f t="shared" si="119"/>
        <v xml:space="preserve"> </v>
      </c>
      <c r="J2565" s="32" t="str">
        <f t="shared" si="118"/>
        <v/>
      </c>
      <c r="L2565" s="11" t="str">
        <f>IF(I2565&lt;&gt;"",IF(SUMIF(Planes!BA:BA,'Control de pagos'!A2565,Planes!BC:BC)=0,"",SUMIF(Planes!BA:BA,'Control de pagos'!A2565,Planes!BC:BC)),"")</f>
        <v/>
      </c>
    </row>
    <row r="2566" spans="1:12">
      <c r="A2566" s="11" t="str">
        <f t="shared" si="119"/>
        <v xml:space="preserve"> </v>
      </c>
      <c r="J2566" s="32" t="str">
        <f t="shared" si="118"/>
        <v/>
      </c>
      <c r="L2566" s="11" t="str">
        <f>IF(I2566&lt;&gt;"",IF(SUMIF(Planes!BA:BA,'Control de pagos'!A2566,Planes!BC:BC)=0,"",SUMIF(Planes!BA:BA,'Control de pagos'!A2566,Planes!BC:BC)),"")</f>
        <v/>
      </c>
    </row>
    <row r="2567" spans="1:12">
      <c r="A2567" s="11" t="str">
        <f t="shared" si="119"/>
        <v xml:space="preserve"> </v>
      </c>
      <c r="J2567" s="32" t="str">
        <f t="shared" si="118"/>
        <v/>
      </c>
      <c r="L2567" s="11" t="str">
        <f>IF(I2567&lt;&gt;"",IF(SUMIF(Planes!BA:BA,'Control de pagos'!A2567,Planes!BC:BC)=0,"",SUMIF(Planes!BA:BA,'Control de pagos'!A2567,Planes!BC:BC)),"")</f>
        <v/>
      </c>
    </row>
    <row r="2568" spans="1:12">
      <c r="A2568" s="11" t="str">
        <f t="shared" si="119"/>
        <v xml:space="preserve"> </v>
      </c>
      <c r="J2568" s="32" t="str">
        <f t="shared" si="118"/>
        <v/>
      </c>
      <c r="L2568" s="11" t="str">
        <f>IF(I2568&lt;&gt;"",IF(SUMIF(Planes!BA:BA,'Control de pagos'!A2568,Planes!BC:BC)=0,"",SUMIF(Planes!BA:BA,'Control de pagos'!A2568,Planes!BC:BC)),"")</f>
        <v/>
      </c>
    </row>
    <row r="2569" spans="1:12">
      <c r="A2569" s="11" t="str">
        <f t="shared" si="119"/>
        <v xml:space="preserve"> </v>
      </c>
      <c r="J2569" s="32" t="str">
        <f t="shared" si="118"/>
        <v/>
      </c>
      <c r="L2569" s="11" t="str">
        <f>IF(I2569&lt;&gt;"",IF(SUMIF(Planes!BA:BA,'Control de pagos'!A2569,Planes!BC:BC)=0,"",SUMIF(Planes!BA:BA,'Control de pagos'!A2569,Planes!BC:BC)),"")</f>
        <v/>
      </c>
    </row>
    <row r="2570" spans="1:12">
      <c r="A2570" s="11" t="str">
        <f t="shared" si="119"/>
        <v xml:space="preserve"> </v>
      </c>
      <c r="J2570" s="32" t="str">
        <f t="shared" si="118"/>
        <v/>
      </c>
      <c r="L2570" s="11" t="str">
        <f>IF(I2570&lt;&gt;"",IF(SUMIF(Planes!BA:BA,'Control de pagos'!A2570,Planes!BC:BC)=0,"",SUMIF(Planes!BA:BA,'Control de pagos'!A2570,Planes!BC:BC)),"")</f>
        <v/>
      </c>
    </row>
    <row r="2571" spans="1:12">
      <c r="A2571" s="11" t="str">
        <f t="shared" si="119"/>
        <v xml:space="preserve"> </v>
      </c>
      <c r="J2571" s="32" t="str">
        <f t="shared" si="118"/>
        <v/>
      </c>
      <c r="L2571" s="11" t="str">
        <f>IF(I2571&lt;&gt;"",IF(SUMIF(Planes!BA:BA,'Control de pagos'!A2571,Planes!BC:BC)=0,"",SUMIF(Planes!BA:BA,'Control de pagos'!A2571,Planes!BC:BC)),"")</f>
        <v/>
      </c>
    </row>
    <row r="2572" spans="1:12">
      <c r="A2572" s="11" t="str">
        <f t="shared" si="119"/>
        <v xml:space="preserve"> </v>
      </c>
      <c r="J2572" s="32" t="str">
        <f t="shared" si="118"/>
        <v/>
      </c>
      <c r="L2572" s="11" t="str">
        <f>IF(I2572&lt;&gt;"",IF(SUMIF(Planes!BA:BA,'Control de pagos'!A2572,Planes!BC:BC)=0,"",SUMIF(Planes!BA:BA,'Control de pagos'!A2572,Planes!BC:BC)),"")</f>
        <v/>
      </c>
    </row>
    <row r="2573" spans="1:12">
      <c r="A2573" s="11" t="str">
        <f t="shared" si="119"/>
        <v xml:space="preserve"> </v>
      </c>
      <c r="J2573" s="32" t="str">
        <f t="shared" si="118"/>
        <v/>
      </c>
      <c r="L2573" s="11" t="str">
        <f>IF(I2573&lt;&gt;"",IF(SUMIF(Planes!BA:BA,'Control de pagos'!A2573,Planes!BC:BC)=0,"",SUMIF(Planes!BA:BA,'Control de pagos'!A2573,Planes!BC:BC)),"")</f>
        <v/>
      </c>
    </row>
    <row r="2574" spans="1:12">
      <c r="A2574" s="11" t="str">
        <f t="shared" si="119"/>
        <v xml:space="preserve"> </v>
      </c>
      <c r="J2574" s="32" t="str">
        <f t="shared" si="118"/>
        <v/>
      </c>
      <c r="L2574" s="11" t="str">
        <f>IF(I2574&lt;&gt;"",IF(SUMIF(Planes!BA:BA,'Control de pagos'!A2574,Planes!BC:BC)=0,"",SUMIF(Planes!BA:BA,'Control de pagos'!A2574,Planes!BC:BC)),"")</f>
        <v/>
      </c>
    </row>
    <row r="2575" spans="1:12">
      <c r="A2575" s="11" t="str">
        <f t="shared" si="119"/>
        <v xml:space="preserve"> </v>
      </c>
      <c r="J2575" s="32" t="str">
        <f t="shared" si="118"/>
        <v/>
      </c>
      <c r="L2575" s="11" t="str">
        <f>IF(I2575&lt;&gt;"",IF(SUMIF(Planes!BA:BA,'Control de pagos'!A2575,Planes!BC:BC)=0,"",SUMIF(Planes!BA:BA,'Control de pagos'!A2575,Planes!BC:BC)),"")</f>
        <v/>
      </c>
    </row>
    <row r="2576" spans="1:12">
      <c r="A2576" s="11" t="str">
        <f t="shared" si="119"/>
        <v xml:space="preserve"> </v>
      </c>
      <c r="J2576" s="32" t="str">
        <f t="shared" si="118"/>
        <v/>
      </c>
      <c r="L2576" s="11" t="str">
        <f>IF(I2576&lt;&gt;"",IF(SUMIF(Planes!BA:BA,'Control de pagos'!A2576,Planes!BC:BC)=0,"",SUMIF(Planes!BA:BA,'Control de pagos'!A2576,Planes!BC:BC)),"")</f>
        <v/>
      </c>
    </row>
    <row r="2577" spans="1:12">
      <c r="A2577" s="11" t="str">
        <f t="shared" si="119"/>
        <v xml:space="preserve"> </v>
      </c>
      <c r="J2577" s="32" t="str">
        <f t="shared" si="118"/>
        <v/>
      </c>
      <c r="L2577" s="11" t="str">
        <f>IF(I2577&lt;&gt;"",IF(SUMIF(Planes!BA:BA,'Control de pagos'!A2577,Planes!BC:BC)=0,"",SUMIF(Planes!BA:BA,'Control de pagos'!A2577,Planes!BC:BC)),"")</f>
        <v/>
      </c>
    </row>
    <row r="2578" spans="1:12">
      <c r="A2578" s="11" t="str">
        <f t="shared" si="119"/>
        <v xml:space="preserve"> </v>
      </c>
      <c r="J2578" s="32" t="str">
        <f t="shared" si="118"/>
        <v/>
      </c>
      <c r="L2578" s="11" t="str">
        <f>IF(I2578&lt;&gt;"",IF(SUMIF(Planes!BA:BA,'Control de pagos'!A2578,Planes!BC:BC)=0,"",SUMIF(Planes!BA:BA,'Control de pagos'!A2578,Planes!BC:BC)),"")</f>
        <v/>
      </c>
    </row>
    <row r="2579" spans="1:12">
      <c r="A2579" s="11" t="str">
        <f t="shared" si="119"/>
        <v xml:space="preserve"> </v>
      </c>
      <c r="J2579" s="32" t="str">
        <f t="shared" si="118"/>
        <v/>
      </c>
      <c r="L2579" s="11" t="str">
        <f>IF(I2579&lt;&gt;"",IF(SUMIF(Planes!BA:BA,'Control de pagos'!A2579,Planes!BC:BC)=0,"",SUMIF(Planes!BA:BA,'Control de pagos'!A2579,Planes!BC:BC)),"")</f>
        <v/>
      </c>
    </row>
    <row r="2580" spans="1:12">
      <c r="A2580" s="11" t="str">
        <f t="shared" si="119"/>
        <v xml:space="preserve"> </v>
      </c>
      <c r="J2580" s="32" t="str">
        <f t="shared" si="118"/>
        <v/>
      </c>
      <c r="L2580" s="11" t="str">
        <f>IF(I2580&lt;&gt;"",IF(SUMIF(Planes!BA:BA,'Control de pagos'!A2580,Planes!BC:BC)=0,"",SUMIF(Planes!BA:BA,'Control de pagos'!A2580,Planes!BC:BC)),"")</f>
        <v/>
      </c>
    </row>
    <row r="2581" spans="1:12">
      <c r="A2581" s="11" t="str">
        <f t="shared" si="119"/>
        <v xml:space="preserve"> </v>
      </c>
      <c r="J2581" s="32" t="str">
        <f t="shared" si="118"/>
        <v/>
      </c>
      <c r="L2581" s="11" t="str">
        <f>IF(I2581&lt;&gt;"",IF(SUMIF(Planes!BA:BA,'Control de pagos'!A2581,Planes!BC:BC)=0,"",SUMIF(Planes!BA:BA,'Control de pagos'!A2581,Planes!BC:BC)),"")</f>
        <v/>
      </c>
    </row>
    <row r="2582" spans="1:12">
      <c r="A2582" s="11" t="str">
        <f t="shared" si="119"/>
        <v xml:space="preserve"> </v>
      </c>
      <c r="J2582" s="32" t="str">
        <f t="shared" si="118"/>
        <v/>
      </c>
      <c r="L2582" s="11" t="str">
        <f>IF(I2582&lt;&gt;"",IF(SUMIF(Planes!BA:BA,'Control de pagos'!A2582,Planes!BC:BC)=0,"",SUMIF(Planes!BA:BA,'Control de pagos'!A2582,Planes!BC:BC)),"")</f>
        <v/>
      </c>
    </row>
    <row r="2583" spans="1:12">
      <c r="A2583" s="11" t="str">
        <f t="shared" si="119"/>
        <v xml:space="preserve"> </v>
      </c>
      <c r="J2583" s="32" t="str">
        <f t="shared" si="118"/>
        <v/>
      </c>
      <c r="L2583" s="11" t="str">
        <f>IF(I2583&lt;&gt;"",IF(SUMIF(Planes!BA:BA,'Control de pagos'!A2583,Planes!BC:BC)=0,"",SUMIF(Planes!BA:BA,'Control de pagos'!A2583,Planes!BC:BC)),"")</f>
        <v/>
      </c>
    </row>
    <row r="2584" spans="1:12">
      <c r="A2584" s="11" t="str">
        <f t="shared" si="119"/>
        <v xml:space="preserve"> </v>
      </c>
      <c r="J2584" s="32" t="str">
        <f t="shared" si="118"/>
        <v/>
      </c>
      <c r="L2584" s="11" t="str">
        <f>IF(I2584&lt;&gt;"",IF(SUMIF(Planes!BA:BA,'Control de pagos'!A2584,Planes!BC:BC)=0,"",SUMIF(Planes!BA:BA,'Control de pagos'!A2584,Planes!BC:BC)),"")</f>
        <v/>
      </c>
    </row>
    <row r="2585" spans="1:12">
      <c r="A2585" s="11" t="str">
        <f t="shared" si="119"/>
        <v xml:space="preserve"> </v>
      </c>
      <c r="J2585" s="32" t="str">
        <f t="shared" si="118"/>
        <v/>
      </c>
      <c r="L2585" s="11" t="str">
        <f>IF(I2585&lt;&gt;"",IF(SUMIF(Planes!BA:BA,'Control de pagos'!A2585,Planes!BC:BC)=0,"",SUMIF(Planes!BA:BA,'Control de pagos'!A2585,Planes!BC:BC)),"")</f>
        <v/>
      </c>
    </row>
    <row r="2586" spans="1:12">
      <c r="A2586" s="11" t="str">
        <f t="shared" si="119"/>
        <v xml:space="preserve"> </v>
      </c>
      <c r="J2586" s="32" t="str">
        <f t="shared" si="118"/>
        <v/>
      </c>
      <c r="L2586" s="11" t="str">
        <f>IF(I2586&lt;&gt;"",IF(SUMIF(Planes!BA:BA,'Control de pagos'!A2586,Planes!BC:BC)=0,"",SUMIF(Planes!BA:BA,'Control de pagos'!A2586,Planes!BC:BC)),"")</f>
        <v/>
      </c>
    </row>
    <row r="2587" spans="1:12">
      <c r="A2587" s="11" t="str">
        <f t="shared" si="119"/>
        <v xml:space="preserve"> </v>
      </c>
      <c r="J2587" s="32" t="str">
        <f t="shared" si="118"/>
        <v/>
      </c>
      <c r="L2587" s="11" t="str">
        <f>IF(I2587&lt;&gt;"",IF(SUMIF(Planes!BA:BA,'Control de pagos'!A2587,Planes!BC:BC)=0,"",SUMIF(Planes!BA:BA,'Control de pagos'!A2587,Planes!BC:BC)),"")</f>
        <v/>
      </c>
    </row>
    <row r="2588" spans="1:12">
      <c r="A2588" s="11" t="str">
        <f t="shared" si="119"/>
        <v xml:space="preserve"> </v>
      </c>
      <c r="J2588" s="32" t="str">
        <f t="shared" si="118"/>
        <v/>
      </c>
      <c r="L2588" s="11" t="str">
        <f>IF(I2588&lt;&gt;"",IF(SUMIF(Planes!BA:BA,'Control de pagos'!A2588,Planes!BC:BC)=0,"",SUMIF(Planes!BA:BA,'Control de pagos'!A2588,Planes!BC:BC)),"")</f>
        <v/>
      </c>
    </row>
    <row r="2589" spans="1:12">
      <c r="A2589" s="11" t="str">
        <f t="shared" si="119"/>
        <v xml:space="preserve"> </v>
      </c>
      <c r="J2589" s="32" t="str">
        <f t="shared" si="118"/>
        <v/>
      </c>
      <c r="L2589" s="11" t="str">
        <f>IF(I2589&lt;&gt;"",IF(SUMIF(Planes!BA:BA,'Control de pagos'!A2589,Planes!BC:BC)=0,"",SUMIF(Planes!BA:BA,'Control de pagos'!A2589,Planes!BC:BC)),"")</f>
        <v/>
      </c>
    </row>
    <row r="2590" spans="1:12">
      <c r="A2590" s="11" t="str">
        <f t="shared" si="119"/>
        <v xml:space="preserve"> </v>
      </c>
      <c r="J2590" s="32" t="str">
        <f t="shared" si="118"/>
        <v/>
      </c>
      <c r="L2590" s="11" t="str">
        <f>IF(I2590&lt;&gt;"",IF(SUMIF(Planes!BA:BA,'Control de pagos'!A2590,Planes!BC:BC)=0,"",SUMIF(Planes!BA:BA,'Control de pagos'!A2590,Planes!BC:BC)),"")</f>
        <v/>
      </c>
    </row>
    <row r="2591" spans="1:12">
      <c r="A2591" s="11" t="str">
        <f t="shared" si="119"/>
        <v xml:space="preserve"> </v>
      </c>
      <c r="J2591" s="32" t="str">
        <f t="shared" si="118"/>
        <v/>
      </c>
      <c r="L2591" s="11" t="str">
        <f>IF(I2591&lt;&gt;"",IF(SUMIF(Planes!BA:BA,'Control de pagos'!A2591,Planes!BC:BC)=0,"",SUMIF(Planes!BA:BA,'Control de pagos'!A2591,Planes!BC:BC)),"")</f>
        <v/>
      </c>
    </row>
    <row r="2592" spans="1:12">
      <c r="A2592" s="11" t="str">
        <f t="shared" si="119"/>
        <v xml:space="preserve"> </v>
      </c>
      <c r="J2592" s="32" t="str">
        <f t="shared" si="118"/>
        <v/>
      </c>
      <c r="L2592" s="11" t="str">
        <f>IF(I2592&lt;&gt;"",IF(SUMIF(Planes!BA:BA,'Control de pagos'!A2592,Planes!BC:BC)=0,"",SUMIF(Planes!BA:BA,'Control de pagos'!A2592,Planes!BC:BC)),"")</f>
        <v/>
      </c>
    </row>
    <row r="2593" spans="1:12">
      <c r="A2593" s="11" t="str">
        <f t="shared" si="119"/>
        <v xml:space="preserve"> </v>
      </c>
      <c r="J2593" s="32" t="str">
        <f t="shared" ref="J2593:J2656" si="120">IF(I2593&lt;&gt;"",I2593-DAY(I2593)+1,IF(A2592=A2593,IF(I2592&lt;&gt;"","-",""),IF(A2593=A2594,IF(I2594&lt;&gt;"","-",""),"")))</f>
        <v/>
      </c>
      <c r="L2593" s="11" t="str">
        <f>IF(I2593&lt;&gt;"",IF(SUMIF(Planes!BA:BA,'Control de pagos'!A2593,Planes!BC:BC)=0,"",SUMIF(Planes!BA:BA,'Control de pagos'!A2593,Planes!BC:BC)),"")</f>
        <v/>
      </c>
    </row>
    <row r="2594" spans="1:12">
      <c r="A2594" s="11" t="str">
        <f t="shared" si="119"/>
        <v xml:space="preserve"> </v>
      </c>
      <c r="J2594" s="32" t="str">
        <f t="shared" si="120"/>
        <v/>
      </c>
      <c r="L2594" s="11" t="str">
        <f>IF(I2594&lt;&gt;"",IF(SUMIF(Planes!BA:BA,'Control de pagos'!A2594,Planes!BC:BC)=0,"",SUMIF(Planes!BA:BA,'Control de pagos'!A2594,Planes!BC:BC)),"")</f>
        <v/>
      </c>
    </row>
    <row r="2595" spans="1:12">
      <c r="A2595" s="11" t="str">
        <f t="shared" si="119"/>
        <v xml:space="preserve"> </v>
      </c>
      <c r="J2595" s="32" t="str">
        <f t="shared" si="120"/>
        <v/>
      </c>
      <c r="L2595" s="11" t="str">
        <f>IF(I2595&lt;&gt;"",IF(SUMIF(Planes!BA:BA,'Control de pagos'!A2595,Planes!BC:BC)=0,"",SUMIF(Planes!BA:BA,'Control de pagos'!A2595,Planes!BC:BC)),"")</f>
        <v/>
      </c>
    </row>
    <row r="2596" spans="1:12">
      <c r="A2596" s="11" t="str">
        <f t="shared" si="119"/>
        <v xml:space="preserve"> </v>
      </c>
      <c r="J2596" s="32" t="str">
        <f t="shared" si="120"/>
        <v/>
      </c>
      <c r="L2596" s="11" t="str">
        <f>IF(I2596&lt;&gt;"",IF(SUMIF(Planes!BA:BA,'Control de pagos'!A2596,Planes!BC:BC)=0,"",SUMIF(Planes!BA:BA,'Control de pagos'!A2596,Planes!BC:BC)),"")</f>
        <v/>
      </c>
    </row>
    <row r="2597" spans="1:12">
      <c r="A2597" s="11" t="str">
        <f t="shared" si="119"/>
        <v xml:space="preserve"> </v>
      </c>
      <c r="J2597" s="32" t="str">
        <f t="shared" si="120"/>
        <v/>
      </c>
      <c r="L2597" s="11" t="str">
        <f>IF(I2597&lt;&gt;"",IF(SUMIF(Planes!BA:BA,'Control de pagos'!A2597,Planes!BC:BC)=0,"",SUMIF(Planes!BA:BA,'Control de pagos'!A2597,Planes!BC:BC)),"")</f>
        <v/>
      </c>
    </row>
    <row r="2598" spans="1:12">
      <c r="A2598" s="11" t="str">
        <f t="shared" si="119"/>
        <v xml:space="preserve"> </v>
      </c>
      <c r="J2598" s="32" t="str">
        <f t="shared" si="120"/>
        <v/>
      </c>
      <c r="L2598" s="11" t="str">
        <f>IF(I2598&lt;&gt;"",IF(SUMIF(Planes!BA:BA,'Control de pagos'!A2598,Planes!BC:BC)=0,"",SUMIF(Planes!BA:BA,'Control de pagos'!A2598,Planes!BC:BC)),"")</f>
        <v/>
      </c>
    </row>
    <row r="2599" spans="1:12">
      <c r="A2599" s="11" t="str">
        <f t="shared" si="119"/>
        <v xml:space="preserve"> </v>
      </c>
      <c r="J2599" s="32" t="str">
        <f t="shared" si="120"/>
        <v/>
      </c>
      <c r="L2599" s="11" t="str">
        <f>IF(I2599&lt;&gt;"",IF(SUMIF(Planes!BA:BA,'Control de pagos'!A2599,Planes!BC:BC)=0,"",SUMIF(Planes!BA:BA,'Control de pagos'!A2599,Planes!BC:BC)),"")</f>
        <v/>
      </c>
    </row>
    <row r="2600" spans="1:12">
      <c r="A2600" s="11" t="str">
        <f t="shared" si="119"/>
        <v xml:space="preserve"> </v>
      </c>
      <c r="J2600" s="32" t="str">
        <f t="shared" si="120"/>
        <v/>
      </c>
      <c r="L2600" s="11" t="str">
        <f>IF(I2600&lt;&gt;"",IF(SUMIF(Planes!BA:BA,'Control de pagos'!A2600,Planes!BC:BC)=0,"",SUMIF(Planes!BA:BA,'Control de pagos'!A2600,Planes!BC:BC)),"")</f>
        <v/>
      </c>
    </row>
    <row r="2601" spans="1:12">
      <c r="A2601" s="11" t="str">
        <f t="shared" si="119"/>
        <v xml:space="preserve"> </v>
      </c>
      <c r="J2601" s="32" t="str">
        <f t="shared" si="120"/>
        <v/>
      </c>
      <c r="L2601" s="11" t="str">
        <f>IF(I2601&lt;&gt;"",IF(SUMIF(Planes!BA:BA,'Control de pagos'!A2601,Planes!BC:BC)=0,"",SUMIF(Planes!BA:BA,'Control de pagos'!A2601,Planes!BC:BC)),"")</f>
        <v/>
      </c>
    </row>
    <row r="2602" spans="1:12">
      <c r="A2602" s="11" t="str">
        <f t="shared" ref="A2602:A2665" si="121">B2602&amp;" "&amp;IF(C2602="",C2601,C2602)</f>
        <v xml:space="preserve"> </v>
      </c>
      <c r="J2602" s="32" t="str">
        <f t="shared" si="120"/>
        <v/>
      </c>
      <c r="L2602" s="11" t="str">
        <f>IF(I2602&lt;&gt;"",IF(SUMIF(Planes!BA:BA,'Control de pagos'!A2602,Planes!BC:BC)=0,"",SUMIF(Planes!BA:BA,'Control de pagos'!A2602,Planes!BC:BC)),"")</f>
        <v/>
      </c>
    </row>
    <row r="2603" spans="1:12">
      <c r="A2603" s="11" t="str">
        <f t="shared" si="121"/>
        <v xml:space="preserve"> </v>
      </c>
      <c r="J2603" s="32" t="str">
        <f t="shared" si="120"/>
        <v/>
      </c>
      <c r="L2603" s="11" t="str">
        <f>IF(I2603&lt;&gt;"",IF(SUMIF(Planes!BA:BA,'Control de pagos'!A2603,Planes!BC:BC)=0,"",SUMIF(Planes!BA:BA,'Control de pagos'!A2603,Planes!BC:BC)),"")</f>
        <v/>
      </c>
    </row>
    <row r="2604" spans="1:12">
      <c r="A2604" s="11" t="str">
        <f t="shared" si="121"/>
        <v xml:space="preserve"> </v>
      </c>
      <c r="J2604" s="32" t="str">
        <f t="shared" si="120"/>
        <v/>
      </c>
      <c r="L2604" s="11" t="str">
        <f>IF(I2604&lt;&gt;"",IF(SUMIF(Planes!BA:BA,'Control de pagos'!A2604,Planes!BC:BC)=0,"",SUMIF(Planes!BA:BA,'Control de pagos'!A2604,Planes!BC:BC)),"")</f>
        <v/>
      </c>
    </row>
    <row r="2605" spans="1:12">
      <c r="A2605" s="11" t="str">
        <f t="shared" si="121"/>
        <v xml:space="preserve"> </v>
      </c>
      <c r="J2605" s="32" t="str">
        <f t="shared" si="120"/>
        <v/>
      </c>
      <c r="L2605" s="11" t="str">
        <f>IF(I2605&lt;&gt;"",IF(SUMIF(Planes!BA:BA,'Control de pagos'!A2605,Planes!BC:BC)=0,"",SUMIF(Planes!BA:BA,'Control de pagos'!A2605,Planes!BC:BC)),"")</f>
        <v/>
      </c>
    </row>
    <row r="2606" spans="1:12">
      <c r="A2606" s="11" t="str">
        <f t="shared" si="121"/>
        <v xml:space="preserve"> </v>
      </c>
      <c r="J2606" s="32" t="str">
        <f t="shared" si="120"/>
        <v/>
      </c>
      <c r="L2606" s="11" t="str">
        <f>IF(I2606&lt;&gt;"",IF(SUMIF(Planes!BA:BA,'Control de pagos'!A2606,Planes!BC:BC)=0,"",SUMIF(Planes!BA:BA,'Control de pagos'!A2606,Planes!BC:BC)),"")</f>
        <v/>
      </c>
    </row>
    <row r="2607" spans="1:12">
      <c r="A2607" s="11" t="str">
        <f t="shared" si="121"/>
        <v xml:space="preserve"> </v>
      </c>
      <c r="J2607" s="32" t="str">
        <f t="shared" si="120"/>
        <v/>
      </c>
      <c r="L2607" s="11" t="str">
        <f>IF(I2607&lt;&gt;"",IF(SUMIF(Planes!BA:BA,'Control de pagos'!A2607,Planes!BC:BC)=0,"",SUMIF(Planes!BA:BA,'Control de pagos'!A2607,Planes!BC:BC)),"")</f>
        <v/>
      </c>
    </row>
    <row r="2608" spans="1:12">
      <c r="A2608" s="11" t="str">
        <f t="shared" si="121"/>
        <v xml:space="preserve"> </v>
      </c>
      <c r="J2608" s="32" t="str">
        <f t="shared" si="120"/>
        <v/>
      </c>
      <c r="L2608" s="11" t="str">
        <f>IF(I2608&lt;&gt;"",IF(SUMIF(Planes!BA:BA,'Control de pagos'!A2608,Planes!BC:BC)=0,"",SUMIF(Planes!BA:BA,'Control de pagos'!A2608,Planes!BC:BC)),"")</f>
        <v/>
      </c>
    </row>
    <row r="2609" spans="1:12">
      <c r="A2609" s="11" t="str">
        <f t="shared" si="121"/>
        <v xml:space="preserve"> </v>
      </c>
      <c r="J2609" s="32" t="str">
        <f t="shared" si="120"/>
        <v/>
      </c>
      <c r="L2609" s="11" t="str">
        <f>IF(I2609&lt;&gt;"",IF(SUMIF(Planes!BA:BA,'Control de pagos'!A2609,Planes!BC:BC)=0,"",SUMIF(Planes!BA:BA,'Control de pagos'!A2609,Planes!BC:BC)),"")</f>
        <v/>
      </c>
    </row>
    <row r="2610" spans="1:12">
      <c r="A2610" s="11" t="str">
        <f t="shared" si="121"/>
        <v xml:space="preserve"> </v>
      </c>
      <c r="J2610" s="32" t="str">
        <f t="shared" si="120"/>
        <v/>
      </c>
      <c r="L2610" s="11" t="str">
        <f>IF(I2610&lt;&gt;"",IF(SUMIF(Planes!BA:BA,'Control de pagos'!A2610,Planes!BC:BC)=0,"",SUMIF(Planes!BA:BA,'Control de pagos'!A2610,Planes!BC:BC)),"")</f>
        <v/>
      </c>
    </row>
    <row r="2611" spans="1:12">
      <c r="A2611" s="11" t="str">
        <f t="shared" si="121"/>
        <v xml:space="preserve"> </v>
      </c>
      <c r="J2611" s="32" t="str">
        <f t="shared" si="120"/>
        <v/>
      </c>
      <c r="L2611" s="11" t="str">
        <f>IF(I2611&lt;&gt;"",IF(SUMIF(Planes!BA:BA,'Control de pagos'!A2611,Planes!BC:BC)=0,"",SUMIF(Planes!BA:BA,'Control de pagos'!A2611,Planes!BC:BC)),"")</f>
        <v/>
      </c>
    </row>
    <row r="2612" spans="1:12">
      <c r="A2612" s="11" t="str">
        <f t="shared" si="121"/>
        <v xml:space="preserve"> </v>
      </c>
      <c r="J2612" s="32" t="str">
        <f t="shared" si="120"/>
        <v/>
      </c>
      <c r="L2612" s="11" t="str">
        <f>IF(I2612&lt;&gt;"",IF(SUMIF(Planes!BA:BA,'Control de pagos'!A2612,Planes!BC:BC)=0,"",SUMIF(Planes!BA:BA,'Control de pagos'!A2612,Planes!BC:BC)),"")</f>
        <v/>
      </c>
    </row>
    <row r="2613" spans="1:12">
      <c r="A2613" s="11" t="str">
        <f t="shared" si="121"/>
        <v xml:space="preserve"> </v>
      </c>
      <c r="J2613" s="32" t="str">
        <f t="shared" si="120"/>
        <v/>
      </c>
      <c r="L2613" s="11" t="str">
        <f>IF(I2613&lt;&gt;"",IF(SUMIF(Planes!BA:BA,'Control de pagos'!A2613,Planes!BC:BC)=0,"",SUMIF(Planes!BA:BA,'Control de pagos'!A2613,Planes!BC:BC)),"")</f>
        <v/>
      </c>
    </row>
    <row r="2614" spans="1:12">
      <c r="A2614" s="11" t="str">
        <f t="shared" si="121"/>
        <v xml:space="preserve"> </v>
      </c>
      <c r="J2614" s="32" t="str">
        <f t="shared" si="120"/>
        <v/>
      </c>
      <c r="L2614" s="11" t="str">
        <f>IF(I2614&lt;&gt;"",IF(SUMIF(Planes!BA:BA,'Control de pagos'!A2614,Planes!BC:BC)=0,"",SUMIF(Planes!BA:BA,'Control de pagos'!A2614,Planes!BC:BC)),"")</f>
        <v/>
      </c>
    </row>
    <row r="2615" spans="1:12">
      <c r="A2615" s="11" t="str">
        <f t="shared" si="121"/>
        <v xml:space="preserve"> </v>
      </c>
      <c r="J2615" s="32" t="str">
        <f t="shared" si="120"/>
        <v/>
      </c>
      <c r="L2615" s="11" t="str">
        <f>IF(I2615&lt;&gt;"",IF(SUMIF(Planes!BA:BA,'Control de pagos'!A2615,Planes!BC:BC)=0,"",SUMIF(Planes!BA:BA,'Control de pagos'!A2615,Planes!BC:BC)),"")</f>
        <v/>
      </c>
    </row>
    <row r="2616" spans="1:12">
      <c r="A2616" s="11" t="str">
        <f t="shared" si="121"/>
        <v xml:space="preserve"> </v>
      </c>
      <c r="J2616" s="32" t="str">
        <f t="shared" si="120"/>
        <v/>
      </c>
      <c r="L2616" s="11" t="str">
        <f>IF(I2616&lt;&gt;"",IF(SUMIF(Planes!BA:BA,'Control de pagos'!A2616,Planes!BC:BC)=0,"",SUMIF(Planes!BA:BA,'Control de pagos'!A2616,Planes!BC:BC)),"")</f>
        <v/>
      </c>
    </row>
    <row r="2617" spans="1:12">
      <c r="A2617" s="11" t="str">
        <f t="shared" si="121"/>
        <v xml:space="preserve"> </v>
      </c>
      <c r="J2617" s="32" t="str">
        <f t="shared" si="120"/>
        <v/>
      </c>
      <c r="L2617" s="11" t="str">
        <f>IF(I2617&lt;&gt;"",IF(SUMIF(Planes!BA:BA,'Control de pagos'!A2617,Planes!BC:BC)=0,"",SUMIF(Planes!BA:BA,'Control de pagos'!A2617,Planes!BC:BC)),"")</f>
        <v/>
      </c>
    </row>
    <row r="2618" spans="1:12">
      <c r="A2618" s="11" t="str">
        <f t="shared" si="121"/>
        <v xml:space="preserve"> </v>
      </c>
      <c r="J2618" s="32" t="str">
        <f t="shared" si="120"/>
        <v/>
      </c>
      <c r="L2618" s="11" t="str">
        <f>IF(I2618&lt;&gt;"",IF(SUMIF(Planes!BA:BA,'Control de pagos'!A2618,Planes!BC:BC)=0,"",SUMIF(Planes!BA:BA,'Control de pagos'!A2618,Planes!BC:BC)),"")</f>
        <v/>
      </c>
    </row>
    <row r="2619" spans="1:12">
      <c r="A2619" s="11" t="str">
        <f t="shared" si="121"/>
        <v xml:space="preserve"> </v>
      </c>
      <c r="J2619" s="32" t="str">
        <f t="shared" si="120"/>
        <v/>
      </c>
      <c r="L2619" s="11" t="str">
        <f>IF(I2619&lt;&gt;"",IF(SUMIF(Planes!BA:BA,'Control de pagos'!A2619,Planes!BC:BC)=0,"",SUMIF(Planes!BA:BA,'Control de pagos'!A2619,Planes!BC:BC)),"")</f>
        <v/>
      </c>
    </row>
    <row r="2620" spans="1:12">
      <c r="A2620" s="11" t="str">
        <f t="shared" si="121"/>
        <v xml:space="preserve"> </v>
      </c>
      <c r="J2620" s="32" t="str">
        <f t="shared" si="120"/>
        <v/>
      </c>
      <c r="L2620" s="11" t="str">
        <f>IF(I2620&lt;&gt;"",IF(SUMIF(Planes!BA:BA,'Control de pagos'!A2620,Planes!BC:BC)=0,"",SUMIF(Planes!BA:BA,'Control de pagos'!A2620,Planes!BC:BC)),"")</f>
        <v/>
      </c>
    </row>
    <row r="2621" spans="1:12">
      <c r="A2621" s="11" t="str">
        <f t="shared" si="121"/>
        <v xml:space="preserve"> </v>
      </c>
      <c r="J2621" s="32" t="str">
        <f t="shared" si="120"/>
        <v/>
      </c>
      <c r="L2621" s="11" t="str">
        <f>IF(I2621&lt;&gt;"",IF(SUMIF(Planes!BA:BA,'Control de pagos'!A2621,Planes!BC:BC)=0,"",SUMIF(Planes!BA:BA,'Control de pagos'!A2621,Planes!BC:BC)),"")</f>
        <v/>
      </c>
    </row>
    <row r="2622" spans="1:12">
      <c r="A2622" s="11" t="str">
        <f t="shared" si="121"/>
        <v xml:space="preserve"> </v>
      </c>
      <c r="J2622" s="32" t="str">
        <f t="shared" si="120"/>
        <v/>
      </c>
      <c r="L2622" s="11" t="str">
        <f>IF(I2622&lt;&gt;"",IF(SUMIF(Planes!BA:BA,'Control de pagos'!A2622,Planes!BC:BC)=0,"",SUMIF(Planes!BA:BA,'Control de pagos'!A2622,Planes!BC:BC)),"")</f>
        <v/>
      </c>
    </row>
    <row r="2623" spans="1:12">
      <c r="A2623" s="11" t="str">
        <f t="shared" si="121"/>
        <v xml:space="preserve"> </v>
      </c>
      <c r="J2623" s="32" t="str">
        <f t="shared" si="120"/>
        <v/>
      </c>
      <c r="L2623" s="11" t="str">
        <f>IF(I2623&lt;&gt;"",IF(SUMIF(Planes!BA:BA,'Control de pagos'!A2623,Planes!BC:BC)=0,"",SUMIF(Planes!BA:BA,'Control de pagos'!A2623,Planes!BC:BC)),"")</f>
        <v/>
      </c>
    </row>
    <row r="2624" spans="1:12">
      <c r="A2624" s="11" t="str">
        <f t="shared" si="121"/>
        <v xml:space="preserve"> </v>
      </c>
      <c r="J2624" s="32" t="str">
        <f t="shared" si="120"/>
        <v/>
      </c>
      <c r="L2624" s="11" t="str">
        <f>IF(I2624&lt;&gt;"",IF(SUMIF(Planes!BA:BA,'Control de pagos'!A2624,Planes!BC:BC)=0,"",SUMIF(Planes!BA:BA,'Control de pagos'!A2624,Planes!BC:BC)),"")</f>
        <v/>
      </c>
    </row>
    <row r="2625" spans="1:12">
      <c r="A2625" s="11" t="str">
        <f t="shared" si="121"/>
        <v xml:space="preserve"> </v>
      </c>
      <c r="J2625" s="32" t="str">
        <f t="shared" si="120"/>
        <v/>
      </c>
      <c r="L2625" s="11" t="str">
        <f>IF(I2625&lt;&gt;"",IF(SUMIF(Planes!BA:BA,'Control de pagos'!A2625,Planes!BC:BC)=0,"",SUMIF(Planes!BA:BA,'Control de pagos'!A2625,Planes!BC:BC)),"")</f>
        <v/>
      </c>
    </row>
    <row r="2626" spans="1:12">
      <c r="A2626" s="11" t="str">
        <f t="shared" si="121"/>
        <v xml:space="preserve"> </v>
      </c>
      <c r="J2626" s="32" t="str">
        <f t="shared" si="120"/>
        <v/>
      </c>
      <c r="L2626" s="11" t="str">
        <f>IF(I2626&lt;&gt;"",IF(SUMIF(Planes!BA:BA,'Control de pagos'!A2626,Planes!BC:BC)=0,"",SUMIF(Planes!BA:BA,'Control de pagos'!A2626,Planes!BC:BC)),"")</f>
        <v/>
      </c>
    </row>
    <row r="2627" spans="1:12">
      <c r="A2627" s="11" t="str">
        <f t="shared" si="121"/>
        <v xml:space="preserve"> </v>
      </c>
      <c r="J2627" s="32" t="str">
        <f t="shared" si="120"/>
        <v/>
      </c>
      <c r="L2627" s="11" t="str">
        <f>IF(I2627&lt;&gt;"",IF(SUMIF(Planes!BA:BA,'Control de pagos'!A2627,Planes!BC:BC)=0,"",SUMIF(Planes!BA:BA,'Control de pagos'!A2627,Planes!BC:BC)),"")</f>
        <v/>
      </c>
    </row>
    <row r="2628" spans="1:12">
      <c r="A2628" s="11" t="str">
        <f t="shared" si="121"/>
        <v xml:space="preserve"> </v>
      </c>
      <c r="J2628" s="32" t="str">
        <f t="shared" si="120"/>
        <v/>
      </c>
      <c r="L2628" s="11" t="str">
        <f>IF(I2628&lt;&gt;"",IF(SUMIF(Planes!BA:BA,'Control de pagos'!A2628,Planes!BC:BC)=0,"",SUMIF(Planes!BA:BA,'Control de pagos'!A2628,Planes!BC:BC)),"")</f>
        <v/>
      </c>
    </row>
    <row r="2629" spans="1:12">
      <c r="A2629" s="11" t="str">
        <f t="shared" si="121"/>
        <v xml:space="preserve"> </v>
      </c>
      <c r="J2629" s="32" t="str">
        <f t="shared" si="120"/>
        <v/>
      </c>
      <c r="L2629" s="11" t="str">
        <f>IF(I2629&lt;&gt;"",IF(SUMIF(Planes!BA:BA,'Control de pagos'!A2629,Planes!BC:BC)=0,"",SUMIF(Planes!BA:BA,'Control de pagos'!A2629,Planes!BC:BC)),"")</f>
        <v/>
      </c>
    </row>
    <row r="2630" spans="1:12">
      <c r="A2630" s="11" t="str">
        <f t="shared" si="121"/>
        <v xml:space="preserve"> </v>
      </c>
      <c r="J2630" s="32" t="str">
        <f t="shared" si="120"/>
        <v/>
      </c>
      <c r="L2630" s="11" t="str">
        <f>IF(I2630&lt;&gt;"",IF(SUMIF(Planes!BA:BA,'Control de pagos'!A2630,Planes!BC:BC)=0,"",SUMIF(Planes!BA:BA,'Control de pagos'!A2630,Planes!BC:BC)),"")</f>
        <v/>
      </c>
    </row>
    <row r="2631" spans="1:12">
      <c r="A2631" s="11" t="str">
        <f t="shared" si="121"/>
        <v xml:space="preserve"> </v>
      </c>
      <c r="J2631" s="32" t="str">
        <f t="shared" si="120"/>
        <v/>
      </c>
      <c r="L2631" s="11" t="str">
        <f>IF(I2631&lt;&gt;"",IF(SUMIF(Planes!BA:BA,'Control de pagos'!A2631,Planes!BC:BC)=0,"",SUMIF(Planes!BA:BA,'Control de pagos'!A2631,Planes!BC:BC)),"")</f>
        <v/>
      </c>
    </row>
    <row r="2632" spans="1:12">
      <c r="A2632" s="11" t="str">
        <f t="shared" si="121"/>
        <v xml:space="preserve"> </v>
      </c>
      <c r="J2632" s="32" t="str">
        <f t="shared" si="120"/>
        <v/>
      </c>
      <c r="L2632" s="11" t="str">
        <f>IF(I2632&lt;&gt;"",IF(SUMIF(Planes!BA:BA,'Control de pagos'!A2632,Planes!BC:BC)=0,"",SUMIF(Planes!BA:BA,'Control de pagos'!A2632,Planes!BC:BC)),"")</f>
        <v/>
      </c>
    </row>
    <row r="2633" spans="1:12">
      <c r="A2633" s="11" t="str">
        <f t="shared" si="121"/>
        <v xml:space="preserve"> </v>
      </c>
      <c r="J2633" s="32" t="str">
        <f t="shared" si="120"/>
        <v/>
      </c>
      <c r="L2633" s="11" t="str">
        <f>IF(I2633&lt;&gt;"",IF(SUMIF(Planes!BA:BA,'Control de pagos'!A2633,Planes!BC:BC)=0,"",SUMIF(Planes!BA:BA,'Control de pagos'!A2633,Planes!BC:BC)),"")</f>
        <v/>
      </c>
    </row>
    <row r="2634" spans="1:12">
      <c r="A2634" s="11" t="str">
        <f t="shared" si="121"/>
        <v xml:space="preserve"> </v>
      </c>
      <c r="J2634" s="32" t="str">
        <f t="shared" si="120"/>
        <v/>
      </c>
      <c r="L2634" s="11" t="str">
        <f>IF(I2634&lt;&gt;"",IF(SUMIF(Planes!BA:BA,'Control de pagos'!A2634,Planes!BC:BC)=0,"",SUMIF(Planes!BA:BA,'Control de pagos'!A2634,Planes!BC:BC)),"")</f>
        <v/>
      </c>
    </row>
    <row r="2635" spans="1:12">
      <c r="A2635" s="11" t="str">
        <f t="shared" si="121"/>
        <v xml:space="preserve"> </v>
      </c>
      <c r="J2635" s="32" t="str">
        <f t="shared" si="120"/>
        <v/>
      </c>
      <c r="L2635" s="11" t="str">
        <f>IF(I2635&lt;&gt;"",IF(SUMIF(Planes!BA:BA,'Control de pagos'!A2635,Planes!BC:BC)=0,"",SUMIF(Planes!BA:BA,'Control de pagos'!A2635,Planes!BC:BC)),"")</f>
        <v/>
      </c>
    </row>
    <row r="2636" spans="1:12">
      <c r="A2636" s="11" t="str">
        <f t="shared" si="121"/>
        <v xml:space="preserve"> </v>
      </c>
      <c r="J2636" s="32" t="str">
        <f t="shared" si="120"/>
        <v/>
      </c>
      <c r="L2636" s="11" t="str">
        <f>IF(I2636&lt;&gt;"",IF(SUMIF(Planes!BA:BA,'Control de pagos'!A2636,Planes!BC:BC)=0,"",SUMIF(Planes!BA:BA,'Control de pagos'!A2636,Planes!BC:BC)),"")</f>
        <v/>
      </c>
    </row>
    <row r="2637" spans="1:12">
      <c r="A2637" s="11" t="str">
        <f t="shared" si="121"/>
        <v xml:space="preserve"> </v>
      </c>
      <c r="J2637" s="32" t="str">
        <f t="shared" si="120"/>
        <v/>
      </c>
      <c r="L2637" s="11" t="str">
        <f>IF(I2637&lt;&gt;"",IF(SUMIF(Planes!BA:BA,'Control de pagos'!A2637,Planes!BC:BC)=0,"",SUMIF(Planes!BA:BA,'Control de pagos'!A2637,Planes!BC:BC)),"")</f>
        <v/>
      </c>
    </row>
    <row r="2638" spans="1:12">
      <c r="A2638" s="11" t="str">
        <f t="shared" si="121"/>
        <v xml:space="preserve"> </v>
      </c>
      <c r="J2638" s="32" t="str">
        <f t="shared" si="120"/>
        <v/>
      </c>
      <c r="L2638" s="11" t="str">
        <f>IF(I2638&lt;&gt;"",IF(SUMIF(Planes!BA:BA,'Control de pagos'!A2638,Planes!BC:BC)=0,"",SUMIF(Planes!BA:BA,'Control de pagos'!A2638,Planes!BC:BC)),"")</f>
        <v/>
      </c>
    </row>
    <row r="2639" spans="1:12">
      <c r="A2639" s="11" t="str">
        <f t="shared" si="121"/>
        <v xml:space="preserve"> </v>
      </c>
      <c r="J2639" s="32" t="str">
        <f t="shared" si="120"/>
        <v/>
      </c>
      <c r="L2639" s="11" t="str">
        <f>IF(I2639&lt;&gt;"",IF(SUMIF(Planes!BA:BA,'Control de pagos'!A2639,Planes!BC:BC)=0,"",SUMIF(Planes!BA:BA,'Control de pagos'!A2639,Planes!BC:BC)),"")</f>
        <v/>
      </c>
    </row>
    <row r="2640" spans="1:12">
      <c r="A2640" s="11" t="str">
        <f t="shared" si="121"/>
        <v xml:space="preserve"> </v>
      </c>
      <c r="J2640" s="32" t="str">
        <f t="shared" si="120"/>
        <v/>
      </c>
      <c r="L2640" s="11" t="str">
        <f>IF(I2640&lt;&gt;"",IF(SUMIF(Planes!BA:BA,'Control de pagos'!A2640,Planes!BC:BC)=0,"",SUMIF(Planes!BA:BA,'Control de pagos'!A2640,Planes!BC:BC)),"")</f>
        <v/>
      </c>
    </row>
    <row r="2641" spans="1:12">
      <c r="A2641" s="11" t="str">
        <f t="shared" si="121"/>
        <v xml:space="preserve"> </v>
      </c>
      <c r="J2641" s="32" t="str">
        <f t="shared" si="120"/>
        <v/>
      </c>
      <c r="L2641" s="11" t="str">
        <f>IF(I2641&lt;&gt;"",IF(SUMIF(Planes!BA:BA,'Control de pagos'!A2641,Planes!BC:BC)=0,"",SUMIF(Planes!BA:BA,'Control de pagos'!A2641,Planes!BC:BC)),"")</f>
        <v/>
      </c>
    </row>
    <row r="2642" spans="1:12">
      <c r="A2642" s="11" t="str">
        <f t="shared" si="121"/>
        <v xml:space="preserve"> </v>
      </c>
      <c r="J2642" s="32" t="str">
        <f t="shared" si="120"/>
        <v/>
      </c>
      <c r="L2642" s="11" t="str">
        <f>IF(I2642&lt;&gt;"",IF(SUMIF(Planes!BA:BA,'Control de pagos'!A2642,Planes!BC:BC)=0,"",SUMIF(Planes!BA:BA,'Control de pagos'!A2642,Planes!BC:BC)),"")</f>
        <v/>
      </c>
    </row>
    <row r="2643" spans="1:12">
      <c r="A2643" s="11" t="str">
        <f t="shared" si="121"/>
        <v xml:space="preserve"> </v>
      </c>
      <c r="J2643" s="32" t="str">
        <f t="shared" si="120"/>
        <v/>
      </c>
      <c r="L2643" s="11" t="str">
        <f>IF(I2643&lt;&gt;"",IF(SUMIF(Planes!BA:BA,'Control de pagos'!A2643,Planes!BC:BC)=0,"",SUMIF(Planes!BA:BA,'Control de pagos'!A2643,Planes!BC:BC)),"")</f>
        <v/>
      </c>
    </row>
    <row r="2644" spans="1:12">
      <c r="A2644" s="11" t="str">
        <f t="shared" si="121"/>
        <v xml:space="preserve"> </v>
      </c>
      <c r="J2644" s="32" t="str">
        <f t="shared" si="120"/>
        <v/>
      </c>
      <c r="L2644" s="11" t="str">
        <f>IF(I2644&lt;&gt;"",IF(SUMIF(Planes!BA:BA,'Control de pagos'!A2644,Planes!BC:BC)=0,"",SUMIF(Planes!BA:BA,'Control de pagos'!A2644,Planes!BC:BC)),"")</f>
        <v/>
      </c>
    </row>
    <row r="2645" spans="1:12">
      <c r="A2645" s="11" t="str">
        <f t="shared" si="121"/>
        <v xml:space="preserve"> </v>
      </c>
      <c r="J2645" s="32" t="str">
        <f t="shared" si="120"/>
        <v/>
      </c>
      <c r="L2645" s="11" t="str">
        <f>IF(I2645&lt;&gt;"",IF(SUMIF(Planes!BA:BA,'Control de pagos'!A2645,Planes!BC:BC)=0,"",SUMIF(Planes!BA:BA,'Control de pagos'!A2645,Planes!BC:BC)),"")</f>
        <v/>
      </c>
    </row>
    <row r="2646" spans="1:12">
      <c r="A2646" s="11" t="str">
        <f t="shared" si="121"/>
        <v xml:space="preserve"> </v>
      </c>
      <c r="J2646" s="32" t="str">
        <f t="shared" si="120"/>
        <v/>
      </c>
      <c r="L2646" s="11" t="str">
        <f>IF(I2646&lt;&gt;"",IF(SUMIF(Planes!BA:BA,'Control de pagos'!A2646,Planes!BC:BC)=0,"",SUMIF(Planes!BA:BA,'Control de pagos'!A2646,Planes!BC:BC)),"")</f>
        <v/>
      </c>
    </row>
    <row r="2647" spans="1:12">
      <c r="A2647" s="11" t="str">
        <f t="shared" si="121"/>
        <v xml:space="preserve"> </v>
      </c>
      <c r="J2647" s="32" t="str">
        <f t="shared" si="120"/>
        <v/>
      </c>
      <c r="L2647" s="11" t="str">
        <f>IF(I2647&lt;&gt;"",IF(SUMIF(Planes!BA:BA,'Control de pagos'!A2647,Planes!BC:BC)=0,"",SUMIF(Planes!BA:BA,'Control de pagos'!A2647,Planes!BC:BC)),"")</f>
        <v/>
      </c>
    </row>
    <row r="2648" spans="1:12">
      <c r="A2648" s="11" t="str">
        <f t="shared" si="121"/>
        <v xml:space="preserve"> </v>
      </c>
      <c r="J2648" s="32" t="str">
        <f t="shared" si="120"/>
        <v/>
      </c>
      <c r="L2648" s="11" t="str">
        <f>IF(I2648&lt;&gt;"",IF(SUMIF(Planes!BA:BA,'Control de pagos'!A2648,Planes!BC:BC)=0,"",SUMIF(Planes!BA:BA,'Control de pagos'!A2648,Planes!BC:BC)),"")</f>
        <v/>
      </c>
    </row>
    <row r="2649" spans="1:12">
      <c r="A2649" s="11" t="str">
        <f t="shared" si="121"/>
        <v xml:space="preserve"> </v>
      </c>
      <c r="J2649" s="32" t="str">
        <f t="shared" si="120"/>
        <v/>
      </c>
      <c r="L2649" s="11" t="str">
        <f>IF(I2649&lt;&gt;"",IF(SUMIF(Planes!BA:BA,'Control de pagos'!A2649,Planes!BC:BC)=0,"",SUMIF(Planes!BA:BA,'Control de pagos'!A2649,Planes!BC:BC)),"")</f>
        <v/>
      </c>
    </row>
    <row r="2650" spans="1:12">
      <c r="A2650" s="11" t="str">
        <f t="shared" si="121"/>
        <v xml:space="preserve"> </v>
      </c>
      <c r="J2650" s="32" t="str">
        <f t="shared" si="120"/>
        <v/>
      </c>
      <c r="L2650" s="11" t="str">
        <f>IF(I2650&lt;&gt;"",IF(SUMIF(Planes!BA:BA,'Control de pagos'!A2650,Planes!BC:BC)=0,"",SUMIF(Planes!BA:BA,'Control de pagos'!A2650,Planes!BC:BC)),"")</f>
        <v/>
      </c>
    </row>
    <row r="2651" spans="1:12">
      <c r="A2651" s="11" t="str">
        <f t="shared" si="121"/>
        <v xml:space="preserve"> </v>
      </c>
      <c r="J2651" s="32" t="str">
        <f t="shared" si="120"/>
        <v/>
      </c>
      <c r="L2651" s="11" t="str">
        <f>IF(I2651&lt;&gt;"",IF(SUMIF(Planes!BA:BA,'Control de pagos'!A2651,Planes!BC:BC)=0,"",SUMIF(Planes!BA:BA,'Control de pagos'!A2651,Planes!BC:BC)),"")</f>
        <v/>
      </c>
    </row>
    <row r="2652" spans="1:12">
      <c r="A2652" s="11" t="str">
        <f t="shared" si="121"/>
        <v xml:space="preserve"> </v>
      </c>
      <c r="J2652" s="32" t="str">
        <f t="shared" si="120"/>
        <v/>
      </c>
      <c r="L2652" s="11" t="str">
        <f>IF(I2652&lt;&gt;"",IF(SUMIF(Planes!BA:BA,'Control de pagos'!A2652,Planes!BC:BC)=0,"",SUMIF(Planes!BA:BA,'Control de pagos'!A2652,Planes!BC:BC)),"")</f>
        <v/>
      </c>
    </row>
    <row r="2653" spans="1:12">
      <c r="A2653" s="11" t="str">
        <f t="shared" si="121"/>
        <v xml:space="preserve"> </v>
      </c>
      <c r="J2653" s="32" t="str">
        <f t="shared" si="120"/>
        <v/>
      </c>
      <c r="L2653" s="11" t="str">
        <f>IF(I2653&lt;&gt;"",IF(SUMIF(Planes!BA:BA,'Control de pagos'!A2653,Planes!BC:BC)=0,"",SUMIF(Planes!BA:BA,'Control de pagos'!A2653,Planes!BC:BC)),"")</f>
        <v/>
      </c>
    </row>
    <row r="2654" spans="1:12">
      <c r="A2654" s="11" t="str">
        <f t="shared" si="121"/>
        <v xml:space="preserve"> </v>
      </c>
      <c r="J2654" s="32" t="str">
        <f t="shared" si="120"/>
        <v/>
      </c>
      <c r="L2654" s="11" t="str">
        <f>IF(I2654&lt;&gt;"",IF(SUMIF(Planes!BA:BA,'Control de pagos'!A2654,Planes!BC:BC)=0,"",SUMIF(Planes!BA:BA,'Control de pagos'!A2654,Planes!BC:BC)),"")</f>
        <v/>
      </c>
    </row>
    <row r="2655" spans="1:12">
      <c r="A2655" s="11" t="str">
        <f t="shared" si="121"/>
        <v xml:space="preserve"> </v>
      </c>
      <c r="J2655" s="32" t="str">
        <f t="shared" si="120"/>
        <v/>
      </c>
      <c r="L2655" s="11" t="str">
        <f>IF(I2655&lt;&gt;"",IF(SUMIF(Planes!BA:BA,'Control de pagos'!A2655,Planes!BC:BC)=0,"",SUMIF(Planes!BA:BA,'Control de pagos'!A2655,Planes!BC:BC)),"")</f>
        <v/>
      </c>
    </row>
    <row r="2656" spans="1:12">
      <c r="A2656" s="11" t="str">
        <f t="shared" si="121"/>
        <v xml:space="preserve"> </v>
      </c>
      <c r="J2656" s="32" t="str">
        <f t="shared" si="120"/>
        <v/>
      </c>
      <c r="L2656" s="11" t="str">
        <f>IF(I2656&lt;&gt;"",IF(SUMIF(Planes!BA:BA,'Control de pagos'!A2656,Planes!BC:BC)=0,"",SUMIF(Planes!BA:BA,'Control de pagos'!A2656,Planes!BC:BC)),"")</f>
        <v/>
      </c>
    </row>
    <row r="2657" spans="1:12">
      <c r="A2657" s="11" t="str">
        <f t="shared" si="121"/>
        <v xml:space="preserve"> </v>
      </c>
      <c r="J2657" s="32" t="str">
        <f t="shared" ref="J2657:J2720" si="122">IF(I2657&lt;&gt;"",I2657-DAY(I2657)+1,IF(A2656=A2657,IF(I2656&lt;&gt;"","-",""),IF(A2657=A2658,IF(I2658&lt;&gt;"","-",""),"")))</f>
        <v/>
      </c>
      <c r="L2657" s="11" t="str">
        <f>IF(I2657&lt;&gt;"",IF(SUMIF(Planes!BA:BA,'Control de pagos'!A2657,Planes!BC:BC)=0,"",SUMIF(Planes!BA:BA,'Control de pagos'!A2657,Planes!BC:BC)),"")</f>
        <v/>
      </c>
    </row>
    <row r="2658" spans="1:12">
      <c r="A2658" s="11" t="str">
        <f t="shared" si="121"/>
        <v xml:space="preserve"> </v>
      </c>
      <c r="J2658" s="32" t="str">
        <f t="shared" si="122"/>
        <v/>
      </c>
      <c r="L2658" s="11" t="str">
        <f>IF(I2658&lt;&gt;"",IF(SUMIF(Planes!BA:BA,'Control de pagos'!A2658,Planes!BC:BC)=0,"",SUMIF(Planes!BA:BA,'Control de pagos'!A2658,Planes!BC:BC)),"")</f>
        <v/>
      </c>
    </row>
    <row r="2659" spans="1:12">
      <c r="A2659" s="11" t="str">
        <f t="shared" si="121"/>
        <v xml:space="preserve"> </v>
      </c>
      <c r="J2659" s="32" t="str">
        <f t="shared" si="122"/>
        <v/>
      </c>
      <c r="L2659" s="11" t="str">
        <f>IF(I2659&lt;&gt;"",IF(SUMIF(Planes!BA:BA,'Control de pagos'!A2659,Planes!BC:BC)=0,"",SUMIF(Planes!BA:BA,'Control de pagos'!A2659,Planes!BC:BC)),"")</f>
        <v/>
      </c>
    </row>
    <row r="2660" spans="1:12">
      <c r="A2660" s="11" t="str">
        <f t="shared" si="121"/>
        <v xml:space="preserve"> </v>
      </c>
      <c r="J2660" s="32" t="str">
        <f t="shared" si="122"/>
        <v/>
      </c>
      <c r="L2660" s="11" t="str">
        <f>IF(I2660&lt;&gt;"",IF(SUMIF(Planes!BA:BA,'Control de pagos'!A2660,Planes!BC:BC)=0,"",SUMIF(Planes!BA:BA,'Control de pagos'!A2660,Planes!BC:BC)),"")</f>
        <v/>
      </c>
    </row>
    <row r="2661" spans="1:12">
      <c r="A2661" s="11" t="str">
        <f t="shared" si="121"/>
        <v xml:space="preserve"> </v>
      </c>
      <c r="J2661" s="32" t="str">
        <f t="shared" si="122"/>
        <v/>
      </c>
      <c r="L2661" s="11" t="str">
        <f>IF(I2661&lt;&gt;"",IF(SUMIF(Planes!BA:BA,'Control de pagos'!A2661,Planes!BC:BC)=0,"",SUMIF(Planes!BA:BA,'Control de pagos'!A2661,Planes!BC:BC)),"")</f>
        <v/>
      </c>
    </row>
    <row r="2662" spans="1:12">
      <c r="A2662" s="11" t="str">
        <f t="shared" si="121"/>
        <v xml:space="preserve"> </v>
      </c>
      <c r="J2662" s="32" t="str">
        <f t="shared" si="122"/>
        <v/>
      </c>
      <c r="L2662" s="11" t="str">
        <f>IF(I2662&lt;&gt;"",IF(SUMIF(Planes!BA:BA,'Control de pagos'!A2662,Planes!BC:BC)=0,"",SUMIF(Planes!BA:BA,'Control de pagos'!A2662,Planes!BC:BC)),"")</f>
        <v/>
      </c>
    </row>
    <row r="2663" spans="1:12">
      <c r="A2663" s="11" t="str">
        <f t="shared" si="121"/>
        <v xml:space="preserve"> </v>
      </c>
      <c r="J2663" s="32" t="str">
        <f t="shared" si="122"/>
        <v/>
      </c>
      <c r="L2663" s="11" t="str">
        <f>IF(I2663&lt;&gt;"",IF(SUMIF(Planes!BA:BA,'Control de pagos'!A2663,Planes!BC:BC)=0,"",SUMIF(Planes!BA:BA,'Control de pagos'!A2663,Planes!BC:BC)),"")</f>
        <v/>
      </c>
    </row>
    <row r="2664" spans="1:12">
      <c r="A2664" s="11" t="str">
        <f t="shared" si="121"/>
        <v xml:space="preserve"> </v>
      </c>
      <c r="J2664" s="32" t="str">
        <f t="shared" si="122"/>
        <v/>
      </c>
      <c r="L2664" s="11" t="str">
        <f>IF(I2664&lt;&gt;"",IF(SUMIF(Planes!BA:BA,'Control de pagos'!A2664,Planes!BC:BC)=0,"",SUMIF(Planes!BA:BA,'Control de pagos'!A2664,Planes!BC:BC)),"")</f>
        <v/>
      </c>
    </row>
    <row r="2665" spans="1:12">
      <c r="A2665" s="11" t="str">
        <f t="shared" si="121"/>
        <v xml:space="preserve"> </v>
      </c>
      <c r="J2665" s="32" t="str">
        <f t="shared" si="122"/>
        <v/>
      </c>
      <c r="L2665" s="11" t="str">
        <f>IF(I2665&lt;&gt;"",IF(SUMIF(Planes!BA:BA,'Control de pagos'!A2665,Planes!BC:BC)=0,"",SUMIF(Planes!BA:BA,'Control de pagos'!A2665,Planes!BC:BC)),"")</f>
        <v/>
      </c>
    </row>
    <row r="2666" spans="1:12">
      <c r="A2666" s="11" t="str">
        <f t="shared" ref="A2666:A2729" si="123">B2666&amp;" "&amp;IF(C2666="",C2665,C2666)</f>
        <v xml:space="preserve"> </v>
      </c>
      <c r="J2666" s="32" t="str">
        <f t="shared" si="122"/>
        <v/>
      </c>
      <c r="L2666" s="11" t="str">
        <f>IF(I2666&lt;&gt;"",IF(SUMIF(Planes!BA:BA,'Control de pagos'!A2666,Planes!BC:BC)=0,"",SUMIF(Planes!BA:BA,'Control de pagos'!A2666,Planes!BC:BC)),"")</f>
        <v/>
      </c>
    </row>
    <row r="2667" spans="1:12">
      <c r="A2667" s="11" t="str">
        <f t="shared" si="123"/>
        <v xml:space="preserve"> </v>
      </c>
      <c r="J2667" s="32" t="str">
        <f t="shared" si="122"/>
        <v/>
      </c>
      <c r="L2667" s="11" t="str">
        <f>IF(I2667&lt;&gt;"",IF(SUMIF(Planes!BA:BA,'Control de pagos'!A2667,Planes!BC:BC)=0,"",SUMIF(Planes!BA:BA,'Control de pagos'!A2667,Planes!BC:BC)),"")</f>
        <v/>
      </c>
    </row>
    <row r="2668" spans="1:12">
      <c r="A2668" s="11" t="str">
        <f t="shared" si="123"/>
        <v xml:space="preserve"> </v>
      </c>
      <c r="J2668" s="32" t="str">
        <f t="shared" si="122"/>
        <v/>
      </c>
      <c r="L2668" s="11" t="str">
        <f>IF(I2668&lt;&gt;"",IF(SUMIF(Planes!BA:BA,'Control de pagos'!A2668,Planes!BC:BC)=0,"",SUMIF(Planes!BA:BA,'Control de pagos'!A2668,Planes!BC:BC)),"")</f>
        <v/>
      </c>
    </row>
    <row r="2669" spans="1:12">
      <c r="A2669" s="11" t="str">
        <f t="shared" si="123"/>
        <v xml:space="preserve"> </v>
      </c>
      <c r="J2669" s="32" t="str">
        <f t="shared" si="122"/>
        <v/>
      </c>
      <c r="L2669" s="11" t="str">
        <f>IF(I2669&lt;&gt;"",IF(SUMIF(Planes!BA:BA,'Control de pagos'!A2669,Planes!BC:BC)=0,"",SUMIF(Planes!BA:BA,'Control de pagos'!A2669,Planes!BC:BC)),"")</f>
        <v/>
      </c>
    </row>
    <row r="2670" spans="1:12">
      <c r="A2670" s="11" t="str">
        <f t="shared" si="123"/>
        <v xml:space="preserve"> </v>
      </c>
      <c r="J2670" s="32" t="str">
        <f t="shared" si="122"/>
        <v/>
      </c>
      <c r="L2670" s="11" t="str">
        <f>IF(I2670&lt;&gt;"",IF(SUMIF(Planes!BA:BA,'Control de pagos'!A2670,Planes!BC:BC)=0,"",SUMIF(Planes!BA:BA,'Control de pagos'!A2670,Planes!BC:BC)),"")</f>
        <v/>
      </c>
    </row>
    <row r="2671" spans="1:12">
      <c r="A2671" s="11" t="str">
        <f t="shared" si="123"/>
        <v xml:space="preserve"> </v>
      </c>
      <c r="J2671" s="32" t="str">
        <f t="shared" si="122"/>
        <v/>
      </c>
      <c r="L2671" s="11" t="str">
        <f>IF(I2671&lt;&gt;"",IF(SUMIF(Planes!BA:BA,'Control de pagos'!A2671,Planes!BC:BC)=0,"",SUMIF(Planes!BA:BA,'Control de pagos'!A2671,Planes!BC:BC)),"")</f>
        <v/>
      </c>
    </row>
    <row r="2672" spans="1:12">
      <c r="A2672" s="11" t="str">
        <f t="shared" si="123"/>
        <v xml:space="preserve"> </v>
      </c>
      <c r="J2672" s="32" t="str">
        <f t="shared" si="122"/>
        <v/>
      </c>
      <c r="L2672" s="11" t="str">
        <f>IF(I2672&lt;&gt;"",IF(SUMIF(Planes!BA:BA,'Control de pagos'!A2672,Planes!BC:BC)=0,"",SUMIF(Planes!BA:BA,'Control de pagos'!A2672,Planes!BC:BC)),"")</f>
        <v/>
      </c>
    </row>
    <row r="2673" spans="1:12">
      <c r="A2673" s="11" t="str">
        <f t="shared" si="123"/>
        <v xml:space="preserve"> </v>
      </c>
      <c r="J2673" s="32" t="str">
        <f t="shared" si="122"/>
        <v/>
      </c>
      <c r="L2673" s="11" t="str">
        <f>IF(I2673&lt;&gt;"",IF(SUMIF(Planes!BA:BA,'Control de pagos'!A2673,Planes!BC:BC)=0,"",SUMIF(Planes!BA:BA,'Control de pagos'!A2673,Planes!BC:BC)),"")</f>
        <v/>
      </c>
    </row>
    <row r="2674" spans="1:12">
      <c r="A2674" s="11" t="str">
        <f t="shared" si="123"/>
        <v xml:space="preserve"> </v>
      </c>
      <c r="J2674" s="32" t="str">
        <f t="shared" si="122"/>
        <v/>
      </c>
      <c r="L2674" s="11" t="str">
        <f>IF(I2674&lt;&gt;"",IF(SUMIF(Planes!BA:BA,'Control de pagos'!A2674,Planes!BC:BC)=0,"",SUMIF(Planes!BA:BA,'Control de pagos'!A2674,Planes!BC:BC)),"")</f>
        <v/>
      </c>
    </row>
    <row r="2675" spans="1:12">
      <c r="A2675" s="11" t="str">
        <f t="shared" si="123"/>
        <v xml:space="preserve"> </v>
      </c>
      <c r="J2675" s="32" t="str">
        <f t="shared" si="122"/>
        <v/>
      </c>
      <c r="L2675" s="11" t="str">
        <f>IF(I2675&lt;&gt;"",IF(SUMIF(Planes!BA:BA,'Control de pagos'!A2675,Planes!BC:BC)=0,"",SUMIF(Planes!BA:BA,'Control de pagos'!A2675,Planes!BC:BC)),"")</f>
        <v/>
      </c>
    </row>
    <row r="2676" spans="1:12">
      <c r="A2676" s="11" t="str">
        <f t="shared" si="123"/>
        <v xml:space="preserve"> </v>
      </c>
      <c r="J2676" s="32" t="str">
        <f t="shared" si="122"/>
        <v/>
      </c>
      <c r="L2676" s="11" t="str">
        <f>IF(I2676&lt;&gt;"",IF(SUMIF(Planes!BA:BA,'Control de pagos'!A2676,Planes!BC:BC)=0,"",SUMIF(Planes!BA:BA,'Control de pagos'!A2676,Planes!BC:BC)),"")</f>
        <v/>
      </c>
    </row>
    <row r="2677" spans="1:12">
      <c r="A2677" s="11" t="str">
        <f t="shared" si="123"/>
        <v xml:space="preserve"> </v>
      </c>
      <c r="J2677" s="32" t="str">
        <f t="shared" si="122"/>
        <v/>
      </c>
      <c r="L2677" s="11" t="str">
        <f>IF(I2677&lt;&gt;"",IF(SUMIF(Planes!BA:BA,'Control de pagos'!A2677,Planes!BC:BC)=0,"",SUMIF(Planes!BA:BA,'Control de pagos'!A2677,Planes!BC:BC)),"")</f>
        <v/>
      </c>
    </row>
    <row r="2678" spans="1:12">
      <c r="A2678" s="11" t="str">
        <f t="shared" si="123"/>
        <v xml:space="preserve"> </v>
      </c>
      <c r="J2678" s="32" t="str">
        <f t="shared" si="122"/>
        <v/>
      </c>
      <c r="L2678" s="11" t="str">
        <f>IF(I2678&lt;&gt;"",IF(SUMIF(Planes!BA:BA,'Control de pagos'!A2678,Planes!BC:BC)=0,"",SUMIF(Planes!BA:BA,'Control de pagos'!A2678,Planes!BC:BC)),"")</f>
        <v/>
      </c>
    </row>
    <row r="2679" spans="1:12">
      <c r="A2679" s="11" t="str">
        <f t="shared" si="123"/>
        <v xml:space="preserve"> </v>
      </c>
      <c r="J2679" s="32" t="str">
        <f t="shared" si="122"/>
        <v/>
      </c>
      <c r="L2679" s="11" t="str">
        <f>IF(I2679&lt;&gt;"",IF(SUMIF(Planes!BA:BA,'Control de pagos'!A2679,Planes!BC:BC)=0,"",SUMIF(Planes!BA:BA,'Control de pagos'!A2679,Planes!BC:BC)),"")</f>
        <v/>
      </c>
    </row>
    <row r="2680" spans="1:12">
      <c r="A2680" s="11" t="str">
        <f t="shared" si="123"/>
        <v xml:space="preserve"> </v>
      </c>
      <c r="J2680" s="32" t="str">
        <f t="shared" si="122"/>
        <v/>
      </c>
      <c r="L2680" s="11" t="str">
        <f>IF(I2680&lt;&gt;"",IF(SUMIF(Planes!BA:BA,'Control de pagos'!A2680,Planes!BC:BC)=0,"",SUMIF(Planes!BA:BA,'Control de pagos'!A2680,Planes!BC:BC)),"")</f>
        <v/>
      </c>
    </row>
    <row r="2681" spans="1:12">
      <c r="A2681" s="11" t="str">
        <f t="shared" si="123"/>
        <v xml:space="preserve"> </v>
      </c>
      <c r="J2681" s="32" t="str">
        <f t="shared" si="122"/>
        <v/>
      </c>
      <c r="L2681" s="11" t="str">
        <f>IF(I2681&lt;&gt;"",IF(SUMIF(Planes!BA:BA,'Control de pagos'!A2681,Planes!BC:BC)=0,"",SUMIF(Planes!BA:BA,'Control de pagos'!A2681,Planes!BC:BC)),"")</f>
        <v/>
      </c>
    </row>
    <row r="2682" spans="1:12">
      <c r="A2682" s="11" t="str">
        <f t="shared" si="123"/>
        <v xml:space="preserve"> </v>
      </c>
      <c r="J2682" s="32" t="str">
        <f t="shared" si="122"/>
        <v/>
      </c>
      <c r="L2682" s="11" t="str">
        <f>IF(I2682&lt;&gt;"",IF(SUMIF(Planes!BA:BA,'Control de pagos'!A2682,Planes!BC:BC)=0,"",SUMIF(Planes!BA:BA,'Control de pagos'!A2682,Planes!BC:BC)),"")</f>
        <v/>
      </c>
    </row>
    <row r="2683" spans="1:12">
      <c r="A2683" s="11" t="str">
        <f t="shared" si="123"/>
        <v xml:space="preserve"> </v>
      </c>
      <c r="J2683" s="32" t="str">
        <f t="shared" si="122"/>
        <v/>
      </c>
      <c r="L2683" s="11" t="str">
        <f>IF(I2683&lt;&gt;"",IF(SUMIF(Planes!BA:BA,'Control de pagos'!A2683,Planes!BC:BC)=0,"",SUMIF(Planes!BA:BA,'Control de pagos'!A2683,Planes!BC:BC)),"")</f>
        <v/>
      </c>
    </row>
    <row r="2684" spans="1:12">
      <c r="A2684" s="11" t="str">
        <f t="shared" si="123"/>
        <v xml:space="preserve"> </v>
      </c>
      <c r="J2684" s="32" t="str">
        <f t="shared" si="122"/>
        <v/>
      </c>
      <c r="L2684" s="11" t="str">
        <f>IF(I2684&lt;&gt;"",IF(SUMIF(Planes!BA:BA,'Control de pagos'!A2684,Planes!BC:BC)=0,"",SUMIF(Planes!BA:BA,'Control de pagos'!A2684,Planes!BC:BC)),"")</f>
        <v/>
      </c>
    </row>
    <row r="2685" spans="1:12">
      <c r="A2685" s="11" t="str">
        <f t="shared" si="123"/>
        <v xml:space="preserve"> </v>
      </c>
      <c r="J2685" s="32" t="str">
        <f t="shared" si="122"/>
        <v/>
      </c>
      <c r="L2685" s="11" t="str">
        <f>IF(I2685&lt;&gt;"",IF(SUMIF(Planes!BA:BA,'Control de pagos'!A2685,Planes!BC:BC)=0,"",SUMIF(Planes!BA:BA,'Control de pagos'!A2685,Planes!BC:BC)),"")</f>
        <v/>
      </c>
    </row>
    <row r="2686" spans="1:12">
      <c r="A2686" s="11" t="str">
        <f t="shared" si="123"/>
        <v xml:space="preserve"> </v>
      </c>
      <c r="J2686" s="32" t="str">
        <f t="shared" si="122"/>
        <v/>
      </c>
      <c r="L2686" s="11" t="str">
        <f>IF(I2686&lt;&gt;"",IF(SUMIF(Planes!BA:BA,'Control de pagos'!A2686,Planes!BC:BC)=0,"",SUMIF(Planes!BA:BA,'Control de pagos'!A2686,Planes!BC:BC)),"")</f>
        <v/>
      </c>
    </row>
    <row r="2687" spans="1:12">
      <c r="A2687" s="11" t="str">
        <f t="shared" si="123"/>
        <v xml:space="preserve"> </v>
      </c>
      <c r="J2687" s="32" t="str">
        <f t="shared" si="122"/>
        <v/>
      </c>
      <c r="L2687" s="11" t="str">
        <f>IF(I2687&lt;&gt;"",IF(SUMIF(Planes!BA:BA,'Control de pagos'!A2687,Planes!BC:BC)=0,"",SUMIF(Planes!BA:BA,'Control de pagos'!A2687,Planes!BC:BC)),"")</f>
        <v/>
      </c>
    </row>
    <row r="2688" spans="1:12">
      <c r="A2688" s="11" t="str">
        <f t="shared" si="123"/>
        <v xml:space="preserve"> </v>
      </c>
      <c r="J2688" s="32" t="str">
        <f t="shared" si="122"/>
        <v/>
      </c>
      <c r="L2688" s="11" t="str">
        <f>IF(I2688&lt;&gt;"",IF(SUMIF(Planes!BA:BA,'Control de pagos'!A2688,Planes!BC:BC)=0,"",SUMIF(Planes!BA:BA,'Control de pagos'!A2688,Planes!BC:BC)),"")</f>
        <v/>
      </c>
    </row>
    <row r="2689" spans="1:12">
      <c r="A2689" s="11" t="str">
        <f t="shared" si="123"/>
        <v xml:space="preserve"> </v>
      </c>
      <c r="J2689" s="32" t="str">
        <f t="shared" si="122"/>
        <v/>
      </c>
      <c r="L2689" s="11" t="str">
        <f>IF(I2689&lt;&gt;"",IF(SUMIF(Planes!BA:BA,'Control de pagos'!A2689,Planes!BC:BC)=0,"",SUMIF(Planes!BA:BA,'Control de pagos'!A2689,Planes!BC:BC)),"")</f>
        <v/>
      </c>
    </row>
    <row r="2690" spans="1:12">
      <c r="A2690" s="11" t="str">
        <f t="shared" si="123"/>
        <v xml:space="preserve"> </v>
      </c>
      <c r="J2690" s="32" t="str">
        <f t="shared" si="122"/>
        <v/>
      </c>
      <c r="L2690" s="11" t="str">
        <f>IF(I2690&lt;&gt;"",IF(SUMIF(Planes!BA:BA,'Control de pagos'!A2690,Planes!BC:BC)=0,"",SUMIF(Planes!BA:BA,'Control de pagos'!A2690,Planes!BC:BC)),"")</f>
        <v/>
      </c>
    </row>
    <row r="2691" spans="1:12">
      <c r="A2691" s="11" t="str">
        <f t="shared" si="123"/>
        <v xml:space="preserve"> </v>
      </c>
      <c r="J2691" s="32" t="str">
        <f t="shared" si="122"/>
        <v/>
      </c>
      <c r="L2691" s="11" t="str">
        <f>IF(I2691&lt;&gt;"",IF(SUMIF(Planes!BA:BA,'Control de pagos'!A2691,Planes!BC:BC)=0,"",SUMIF(Planes!BA:BA,'Control de pagos'!A2691,Planes!BC:BC)),"")</f>
        <v/>
      </c>
    </row>
    <row r="2692" spans="1:12">
      <c r="A2692" s="11" t="str">
        <f t="shared" si="123"/>
        <v xml:space="preserve"> </v>
      </c>
      <c r="J2692" s="32" t="str">
        <f t="shared" si="122"/>
        <v/>
      </c>
      <c r="L2692" s="11" t="str">
        <f>IF(I2692&lt;&gt;"",IF(SUMIF(Planes!BA:BA,'Control de pagos'!A2692,Planes!BC:BC)=0,"",SUMIF(Planes!BA:BA,'Control de pagos'!A2692,Planes!BC:BC)),"")</f>
        <v/>
      </c>
    </row>
    <row r="2693" spans="1:12">
      <c r="A2693" s="11" t="str">
        <f t="shared" si="123"/>
        <v xml:space="preserve"> </v>
      </c>
      <c r="J2693" s="32" t="str">
        <f t="shared" si="122"/>
        <v/>
      </c>
      <c r="L2693" s="11" t="str">
        <f>IF(I2693&lt;&gt;"",IF(SUMIF(Planes!BA:BA,'Control de pagos'!A2693,Planes!BC:BC)=0,"",SUMIF(Planes!BA:BA,'Control de pagos'!A2693,Planes!BC:BC)),"")</f>
        <v/>
      </c>
    </row>
    <row r="2694" spans="1:12">
      <c r="A2694" s="11" t="str">
        <f t="shared" si="123"/>
        <v xml:space="preserve"> </v>
      </c>
      <c r="J2694" s="32" t="str">
        <f t="shared" si="122"/>
        <v/>
      </c>
      <c r="L2694" s="11" t="str">
        <f>IF(I2694&lt;&gt;"",IF(SUMIF(Planes!BA:BA,'Control de pagos'!A2694,Planes!BC:BC)=0,"",SUMIF(Planes!BA:BA,'Control de pagos'!A2694,Planes!BC:BC)),"")</f>
        <v/>
      </c>
    </row>
    <row r="2695" spans="1:12">
      <c r="A2695" s="11" t="str">
        <f t="shared" si="123"/>
        <v xml:space="preserve"> </v>
      </c>
      <c r="J2695" s="32" t="str">
        <f t="shared" si="122"/>
        <v/>
      </c>
      <c r="L2695" s="11" t="str">
        <f>IF(I2695&lt;&gt;"",IF(SUMIF(Planes!BA:BA,'Control de pagos'!A2695,Planes!BC:BC)=0,"",SUMIF(Planes!BA:BA,'Control de pagos'!A2695,Planes!BC:BC)),"")</f>
        <v/>
      </c>
    </row>
    <row r="2696" spans="1:12">
      <c r="A2696" s="11" t="str">
        <f t="shared" si="123"/>
        <v xml:space="preserve"> </v>
      </c>
      <c r="J2696" s="32" t="str">
        <f t="shared" si="122"/>
        <v/>
      </c>
      <c r="L2696" s="11" t="str">
        <f>IF(I2696&lt;&gt;"",IF(SUMIF(Planes!BA:BA,'Control de pagos'!A2696,Planes!BC:BC)=0,"",SUMIF(Planes!BA:BA,'Control de pagos'!A2696,Planes!BC:BC)),"")</f>
        <v/>
      </c>
    </row>
    <row r="2697" spans="1:12">
      <c r="A2697" s="11" t="str">
        <f t="shared" si="123"/>
        <v xml:space="preserve"> </v>
      </c>
      <c r="J2697" s="32" t="str">
        <f t="shared" si="122"/>
        <v/>
      </c>
      <c r="L2697" s="11" t="str">
        <f>IF(I2697&lt;&gt;"",IF(SUMIF(Planes!BA:BA,'Control de pagos'!A2697,Planes!BC:BC)=0,"",SUMIF(Planes!BA:BA,'Control de pagos'!A2697,Planes!BC:BC)),"")</f>
        <v/>
      </c>
    </row>
    <row r="2698" spans="1:12">
      <c r="A2698" s="11" t="str">
        <f t="shared" si="123"/>
        <v xml:space="preserve"> </v>
      </c>
      <c r="J2698" s="32" t="str">
        <f t="shared" si="122"/>
        <v/>
      </c>
      <c r="L2698" s="11" t="str">
        <f>IF(I2698&lt;&gt;"",IF(SUMIF(Planes!BA:BA,'Control de pagos'!A2698,Planes!BC:BC)=0,"",SUMIF(Planes!BA:BA,'Control de pagos'!A2698,Planes!BC:BC)),"")</f>
        <v/>
      </c>
    </row>
    <row r="2699" spans="1:12">
      <c r="A2699" s="11" t="str">
        <f t="shared" si="123"/>
        <v xml:space="preserve"> </v>
      </c>
      <c r="J2699" s="32" t="str">
        <f t="shared" si="122"/>
        <v/>
      </c>
      <c r="L2699" s="11" t="str">
        <f>IF(I2699&lt;&gt;"",IF(SUMIF(Planes!BA:BA,'Control de pagos'!A2699,Planes!BC:BC)=0,"",SUMIF(Planes!BA:BA,'Control de pagos'!A2699,Planes!BC:BC)),"")</f>
        <v/>
      </c>
    </row>
    <row r="2700" spans="1:12">
      <c r="A2700" s="11" t="str">
        <f t="shared" si="123"/>
        <v xml:space="preserve"> </v>
      </c>
      <c r="J2700" s="32" t="str">
        <f t="shared" si="122"/>
        <v/>
      </c>
      <c r="L2700" s="11" t="str">
        <f>IF(I2700&lt;&gt;"",IF(SUMIF(Planes!BA:BA,'Control de pagos'!A2700,Planes!BC:BC)=0,"",SUMIF(Planes!BA:BA,'Control de pagos'!A2700,Planes!BC:BC)),"")</f>
        <v/>
      </c>
    </row>
    <row r="2701" spans="1:12">
      <c r="A2701" s="11" t="str">
        <f t="shared" si="123"/>
        <v xml:space="preserve"> </v>
      </c>
      <c r="J2701" s="32" t="str">
        <f t="shared" si="122"/>
        <v/>
      </c>
      <c r="L2701" s="11" t="str">
        <f>IF(I2701&lt;&gt;"",IF(SUMIF(Planes!BA:BA,'Control de pagos'!A2701,Planes!BC:BC)=0,"",SUMIF(Planes!BA:BA,'Control de pagos'!A2701,Planes!BC:BC)),"")</f>
        <v/>
      </c>
    </row>
    <row r="2702" spans="1:12">
      <c r="A2702" s="11" t="str">
        <f t="shared" si="123"/>
        <v xml:space="preserve"> </v>
      </c>
      <c r="J2702" s="32" t="str">
        <f t="shared" si="122"/>
        <v/>
      </c>
      <c r="L2702" s="11" t="str">
        <f>IF(I2702&lt;&gt;"",IF(SUMIF(Planes!BA:BA,'Control de pagos'!A2702,Planes!BC:BC)=0,"",SUMIF(Planes!BA:BA,'Control de pagos'!A2702,Planes!BC:BC)),"")</f>
        <v/>
      </c>
    </row>
    <row r="2703" spans="1:12">
      <c r="A2703" s="11" t="str">
        <f t="shared" si="123"/>
        <v xml:space="preserve"> </v>
      </c>
      <c r="J2703" s="32" t="str">
        <f t="shared" si="122"/>
        <v/>
      </c>
      <c r="L2703" s="11" t="str">
        <f>IF(I2703&lt;&gt;"",IF(SUMIF(Planes!BA:BA,'Control de pagos'!A2703,Planes!BC:BC)=0,"",SUMIF(Planes!BA:BA,'Control de pagos'!A2703,Planes!BC:BC)),"")</f>
        <v/>
      </c>
    </row>
    <row r="2704" spans="1:12">
      <c r="A2704" s="11" t="str">
        <f t="shared" si="123"/>
        <v xml:space="preserve"> </v>
      </c>
      <c r="J2704" s="32" t="str">
        <f t="shared" si="122"/>
        <v/>
      </c>
      <c r="L2704" s="11" t="str">
        <f>IF(I2704&lt;&gt;"",IF(SUMIF(Planes!BA:BA,'Control de pagos'!A2704,Planes!BC:BC)=0,"",SUMIF(Planes!BA:BA,'Control de pagos'!A2704,Planes!BC:BC)),"")</f>
        <v/>
      </c>
    </row>
    <row r="2705" spans="1:12">
      <c r="A2705" s="11" t="str">
        <f t="shared" si="123"/>
        <v xml:space="preserve"> </v>
      </c>
      <c r="J2705" s="32" t="str">
        <f t="shared" si="122"/>
        <v/>
      </c>
      <c r="L2705" s="11" t="str">
        <f>IF(I2705&lt;&gt;"",IF(SUMIF(Planes!BA:BA,'Control de pagos'!A2705,Planes!BC:BC)=0,"",SUMIF(Planes!BA:BA,'Control de pagos'!A2705,Planes!BC:BC)),"")</f>
        <v/>
      </c>
    </row>
    <row r="2706" spans="1:12">
      <c r="A2706" s="11" t="str">
        <f t="shared" si="123"/>
        <v xml:space="preserve"> </v>
      </c>
      <c r="J2706" s="32" t="str">
        <f t="shared" si="122"/>
        <v/>
      </c>
      <c r="L2706" s="11" t="str">
        <f>IF(I2706&lt;&gt;"",IF(SUMIF(Planes!BA:BA,'Control de pagos'!A2706,Planes!BC:BC)=0,"",SUMIF(Planes!BA:BA,'Control de pagos'!A2706,Planes!BC:BC)),"")</f>
        <v/>
      </c>
    </row>
    <row r="2707" spans="1:12">
      <c r="A2707" s="11" t="str">
        <f t="shared" si="123"/>
        <v xml:space="preserve"> </v>
      </c>
      <c r="J2707" s="32" t="str">
        <f t="shared" si="122"/>
        <v/>
      </c>
      <c r="L2707" s="11" t="str">
        <f>IF(I2707&lt;&gt;"",IF(SUMIF(Planes!BA:BA,'Control de pagos'!A2707,Planes!BC:BC)=0,"",SUMIF(Planes!BA:BA,'Control de pagos'!A2707,Planes!BC:BC)),"")</f>
        <v/>
      </c>
    </row>
    <row r="2708" spans="1:12">
      <c r="A2708" s="11" t="str">
        <f t="shared" si="123"/>
        <v xml:space="preserve"> </v>
      </c>
      <c r="J2708" s="32" t="str">
        <f t="shared" si="122"/>
        <v/>
      </c>
      <c r="L2708" s="11" t="str">
        <f>IF(I2708&lt;&gt;"",IF(SUMIF(Planes!BA:BA,'Control de pagos'!A2708,Planes!BC:BC)=0,"",SUMIF(Planes!BA:BA,'Control de pagos'!A2708,Planes!BC:BC)),"")</f>
        <v/>
      </c>
    </row>
    <row r="2709" spans="1:12">
      <c r="A2709" s="11" t="str">
        <f t="shared" si="123"/>
        <v xml:space="preserve"> </v>
      </c>
      <c r="J2709" s="32" t="str">
        <f t="shared" si="122"/>
        <v/>
      </c>
      <c r="L2709" s="11" t="str">
        <f>IF(I2709&lt;&gt;"",IF(SUMIF(Planes!BA:BA,'Control de pagos'!A2709,Planes!BC:BC)=0,"",SUMIF(Planes!BA:BA,'Control de pagos'!A2709,Planes!BC:BC)),"")</f>
        <v/>
      </c>
    </row>
    <row r="2710" spans="1:12">
      <c r="A2710" s="11" t="str">
        <f t="shared" si="123"/>
        <v xml:space="preserve"> </v>
      </c>
      <c r="J2710" s="32" t="str">
        <f t="shared" si="122"/>
        <v/>
      </c>
      <c r="L2710" s="11" t="str">
        <f>IF(I2710&lt;&gt;"",IF(SUMIF(Planes!BA:BA,'Control de pagos'!A2710,Planes!BC:BC)=0,"",SUMIF(Planes!BA:BA,'Control de pagos'!A2710,Planes!BC:BC)),"")</f>
        <v/>
      </c>
    </row>
    <row r="2711" spans="1:12">
      <c r="A2711" s="11" t="str">
        <f t="shared" si="123"/>
        <v xml:space="preserve"> </v>
      </c>
      <c r="J2711" s="32" t="str">
        <f t="shared" si="122"/>
        <v/>
      </c>
      <c r="L2711" s="11" t="str">
        <f>IF(I2711&lt;&gt;"",IF(SUMIF(Planes!BA:BA,'Control de pagos'!A2711,Planes!BC:BC)=0,"",SUMIF(Planes!BA:BA,'Control de pagos'!A2711,Planes!BC:BC)),"")</f>
        <v/>
      </c>
    </row>
    <row r="2712" spans="1:12">
      <c r="A2712" s="11" t="str">
        <f t="shared" si="123"/>
        <v xml:space="preserve"> </v>
      </c>
      <c r="J2712" s="32" t="str">
        <f t="shared" si="122"/>
        <v/>
      </c>
      <c r="L2712" s="11" t="str">
        <f>IF(I2712&lt;&gt;"",IF(SUMIF(Planes!BA:BA,'Control de pagos'!A2712,Planes!BC:BC)=0,"",SUMIF(Planes!BA:BA,'Control de pagos'!A2712,Planes!BC:BC)),"")</f>
        <v/>
      </c>
    </row>
    <row r="2713" spans="1:12">
      <c r="A2713" s="11" t="str">
        <f t="shared" si="123"/>
        <v xml:space="preserve"> </v>
      </c>
      <c r="J2713" s="32" t="str">
        <f t="shared" si="122"/>
        <v/>
      </c>
      <c r="L2713" s="11" t="str">
        <f>IF(I2713&lt;&gt;"",IF(SUMIF(Planes!BA:BA,'Control de pagos'!A2713,Planes!BC:BC)=0,"",SUMIF(Planes!BA:BA,'Control de pagos'!A2713,Planes!BC:BC)),"")</f>
        <v/>
      </c>
    </row>
    <row r="2714" spans="1:12">
      <c r="A2714" s="11" t="str">
        <f t="shared" si="123"/>
        <v xml:space="preserve"> </v>
      </c>
      <c r="J2714" s="32" t="str">
        <f t="shared" si="122"/>
        <v/>
      </c>
      <c r="L2714" s="11" t="str">
        <f>IF(I2714&lt;&gt;"",IF(SUMIF(Planes!BA:BA,'Control de pagos'!A2714,Planes!BC:BC)=0,"",SUMIF(Planes!BA:BA,'Control de pagos'!A2714,Planes!BC:BC)),"")</f>
        <v/>
      </c>
    </row>
    <row r="2715" spans="1:12">
      <c r="A2715" s="11" t="str">
        <f t="shared" si="123"/>
        <v xml:space="preserve"> </v>
      </c>
      <c r="J2715" s="32" t="str">
        <f t="shared" si="122"/>
        <v/>
      </c>
      <c r="L2715" s="11" t="str">
        <f>IF(I2715&lt;&gt;"",IF(SUMIF(Planes!BA:BA,'Control de pagos'!A2715,Planes!BC:BC)=0,"",SUMIF(Planes!BA:BA,'Control de pagos'!A2715,Planes!BC:BC)),"")</f>
        <v/>
      </c>
    </row>
    <row r="2716" spans="1:12">
      <c r="A2716" s="11" t="str">
        <f t="shared" si="123"/>
        <v xml:space="preserve"> </v>
      </c>
      <c r="J2716" s="32" t="str">
        <f t="shared" si="122"/>
        <v/>
      </c>
      <c r="L2716" s="11" t="str">
        <f>IF(I2716&lt;&gt;"",IF(SUMIF(Planes!BA:BA,'Control de pagos'!A2716,Planes!BC:BC)=0,"",SUMIF(Planes!BA:BA,'Control de pagos'!A2716,Planes!BC:BC)),"")</f>
        <v/>
      </c>
    </row>
    <row r="2717" spans="1:12">
      <c r="A2717" s="11" t="str">
        <f t="shared" si="123"/>
        <v xml:space="preserve"> </v>
      </c>
      <c r="J2717" s="32" t="str">
        <f t="shared" si="122"/>
        <v/>
      </c>
      <c r="L2717" s="11" t="str">
        <f>IF(I2717&lt;&gt;"",IF(SUMIF(Planes!BA:BA,'Control de pagos'!A2717,Planes!BC:BC)=0,"",SUMIF(Planes!BA:BA,'Control de pagos'!A2717,Planes!BC:BC)),"")</f>
        <v/>
      </c>
    </row>
    <row r="2718" spans="1:12">
      <c r="A2718" s="11" t="str">
        <f t="shared" si="123"/>
        <v xml:space="preserve"> </v>
      </c>
      <c r="J2718" s="32" t="str">
        <f t="shared" si="122"/>
        <v/>
      </c>
      <c r="L2718" s="11" t="str">
        <f>IF(I2718&lt;&gt;"",IF(SUMIF(Planes!BA:BA,'Control de pagos'!A2718,Planes!BC:BC)=0,"",SUMIF(Planes!BA:BA,'Control de pagos'!A2718,Planes!BC:BC)),"")</f>
        <v/>
      </c>
    </row>
    <row r="2719" spans="1:12">
      <c r="A2719" s="11" t="str">
        <f t="shared" si="123"/>
        <v xml:space="preserve"> </v>
      </c>
      <c r="J2719" s="32" t="str">
        <f t="shared" si="122"/>
        <v/>
      </c>
      <c r="L2719" s="11" t="str">
        <f>IF(I2719&lt;&gt;"",IF(SUMIF(Planes!BA:BA,'Control de pagos'!A2719,Planes!BC:BC)=0,"",SUMIF(Planes!BA:BA,'Control de pagos'!A2719,Planes!BC:BC)),"")</f>
        <v/>
      </c>
    </row>
    <row r="2720" spans="1:12">
      <c r="A2720" s="11" t="str">
        <f t="shared" si="123"/>
        <v xml:space="preserve"> </v>
      </c>
      <c r="J2720" s="32" t="str">
        <f t="shared" si="122"/>
        <v/>
      </c>
      <c r="L2720" s="11" t="str">
        <f>IF(I2720&lt;&gt;"",IF(SUMIF(Planes!BA:BA,'Control de pagos'!A2720,Planes!BC:BC)=0,"",SUMIF(Planes!BA:BA,'Control de pagos'!A2720,Planes!BC:BC)),"")</f>
        <v/>
      </c>
    </row>
    <row r="2721" spans="1:12">
      <c r="A2721" s="11" t="str">
        <f t="shared" si="123"/>
        <v xml:space="preserve"> </v>
      </c>
      <c r="J2721" s="32" t="str">
        <f t="shared" ref="J2721:J2784" si="124">IF(I2721&lt;&gt;"",I2721-DAY(I2721)+1,IF(A2720=A2721,IF(I2720&lt;&gt;"","-",""),IF(A2721=A2722,IF(I2722&lt;&gt;"","-",""),"")))</f>
        <v/>
      </c>
      <c r="L2721" s="11" t="str">
        <f>IF(I2721&lt;&gt;"",IF(SUMIF(Planes!BA:BA,'Control de pagos'!A2721,Planes!BC:BC)=0,"",SUMIF(Planes!BA:BA,'Control de pagos'!A2721,Planes!BC:BC)),"")</f>
        <v/>
      </c>
    </row>
    <row r="2722" spans="1:12">
      <c r="A2722" s="11" t="str">
        <f t="shared" si="123"/>
        <v xml:space="preserve"> </v>
      </c>
      <c r="J2722" s="32" t="str">
        <f t="shared" si="124"/>
        <v/>
      </c>
      <c r="L2722" s="11" t="str">
        <f>IF(I2722&lt;&gt;"",IF(SUMIF(Planes!BA:BA,'Control de pagos'!A2722,Planes!BC:BC)=0,"",SUMIF(Planes!BA:BA,'Control de pagos'!A2722,Planes!BC:BC)),"")</f>
        <v/>
      </c>
    </row>
    <row r="2723" spans="1:12">
      <c r="A2723" s="11" t="str">
        <f t="shared" si="123"/>
        <v xml:space="preserve"> </v>
      </c>
      <c r="J2723" s="32" t="str">
        <f t="shared" si="124"/>
        <v/>
      </c>
      <c r="L2723" s="11" t="str">
        <f>IF(I2723&lt;&gt;"",IF(SUMIF(Planes!BA:BA,'Control de pagos'!A2723,Planes!BC:BC)=0,"",SUMIF(Planes!BA:BA,'Control de pagos'!A2723,Planes!BC:BC)),"")</f>
        <v/>
      </c>
    </row>
    <row r="2724" spans="1:12">
      <c r="A2724" s="11" t="str">
        <f t="shared" si="123"/>
        <v xml:space="preserve"> </v>
      </c>
      <c r="J2724" s="32" t="str">
        <f t="shared" si="124"/>
        <v/>
      </c>
      <c r="L2724" s="11" t="str">
        <f>IF(I2724&lt;&gt;"",IF(SUMIF(Planes!BA:BA,'Control de pagos'!A2724,Planes!BC:BC)=0,"",SUMIF(Planes!BA:BA,'Control de pagos'!A2724,Planes!BC:BC)),"")</f>
        <v/>
      </c>
    </row>
    <row r="2725" spans="1:12">
      <c r="A2725" s="11" t="str">
        <f t="shared" si="123"/>
        <v xml:space="preserve"> </v>
      </c>
      <c r="J2725" s="32" t="str">
        <f t="shared" si="124"/>
        <v/>
      </c>
      <c r="L2725" s="11" t="str">
        <f>IF(I2725&lt;&gt;"",IF(SUMIF(Planes!BA:BA,'Control de pagos'!A2725,Planes!BC:BC)=0,"",SUMIF(Planes!BA:BA,'Control de pagos'!A2725,Planes!BC:BC)),"")</f>
        <v/>
      </c>
    </row>
    <row r="2726" spans="1:12">
      <c r="A2726" s="11" t="str">
        <f t="shared" si="123"/>
        <v xml:space="preserve"> </v>
      </c>
      <c r="J2726" s="32" t="str">
        <f t="shared" si="124"/>
        <v/>
      </c>
      <c r="L2726" s="11" t="str">
        <f>IF(I2726&lt;&gt;"",IF(SUMIF(Planes!BA:BA,'Control de pagos'!A2726,Planes!BC:BC)=0,"",SUMIF(Planes!BA:BA,'Control de pagos'!A2726,Planes!BC:BC)),"")</f>
        <v/>
      </c>
    </row>
    <row r="2727" spans="1:12">
      <c r="A2727" s="11" t="str">
        <f t="shared" si="123"/>
        <v xml:space="preserve"> </v>
      </c>
      <c r="J2727" s="32" t="str">
        <f t="shared" si="124"/>
        <v/>
      </c>
      <c r="L2727" s="11" t="str">
        <f>IF(I2727&lt;&gt;"",IF(SUMIF(Planes!BA:BA,'Control de pagos'!A2727,Planes!BC:BC)=0,"",SUMIF(Planes!BA:BA,'Control de pagos'!A2727,Planes!BC:BC)),"")</f>
        <v/>
      </c>
    </row>
    <row r="2728" spans="1:12">
      <c r="A2728" s="11" t="str">
        <f t="shared" si="123"/>
        <v xml:space="preserve"> </v>
      </c>
      <c r="J2728" s="32" t="str">
        <f t="shared" si="124"/>
        <v/>
      </c>
      <c r="L2728" s="11" t="str">
        <f>IF(I2728&lt;&gt;"",IF(SUMIF(Planes!BA:BA,'Control de pagos'!A2728,Planes!BC:BC)=0,"",SUMIF(Planes!BA:BA,'Control de pagos'!A2728,Planes!BC:BC)),"")</f>
        <v/>
      </c>
    </row>
    <row r="2729" spans="1:12">
      <c r="A2729" s="11" t="str">
        <f t="shared" si="123"/>
        <v xml:space="preserve"> </v>
      </c>
      <c r="J2729" s="32" t="str">
        <f t="shared" si="124"/>
        <v/>
      </c>
      <c r="L2729" s="11" t="str">
        <f>IF(I2729&lt;&gt;"",IF(SUMIF(Planes!BA:BA,'Control de pagos'!A2729,Planes!BC:BC)=0,"",SUMIF(Planes!BA:BA,'Control de pagos'!A2729,Planes!BC:BC)),"")</f>
        <v/>
      </c>
    </row>
    <row r="2730" spans="1:12">
      <c r="A2730" s="11" t="str">
        <f t="shared" ref="A2730:A2793" si="125">B2730&amp;" "&amp;IF(C2730="",C2729,C2730)</f>
        <v xml:space="preserve"> </v>
      </c>
      <c r="J2730" s="32" t="str">
        <f t="shared" si="124"/>
        <v/>
      </c>
      <c r="L2730" s="11" t="str">
        <f>IF(I2730&lt;&gt;"",IF(SUMIF(Planes!BA:BA,'Control de pagos'!A2730,Planes!BC:BC)=0,"",SUMIF(Planes!BA:BA,'Control de pagos'!A2730,Planes!BC:BC)),"")</f>
        <v/>
      </c>
    </row>
    <row r="2731" spans="1:12">
      <c r="A2731" s="11" t="str">
        <f t="shared" si="125"/>
        <v xml:space="preserve"> </v>
      </c>
      <c r="J2731" s="32" t="str">
        <f t="shared" si="124"/>
        <v/>
      </c>
      <c r="L2731" s="11" t="str">
        <f>IF(I2731&lt;&gt;"",IF(SUMIF(Planes!BA:BA,'Control de pagos'!A2731,Planes!BC:BC)=0,"",SUMIF(Planes!BA:BA,'Control de pagos'!A2731,Planes!BC:BC)),"")</f>
        <v/>
      </c>
    </row>
    <row r="2732" spans="1:12">
      <c r="A2732" s="11" t="str">
        <f t="shared" si="125"/>
        <v xml:space="preserve"> </v>
      </c>
      <c r="J2732" s="32" t="str">
        <f t="shared" si="124"/>
        <v/>
      </c>
      <c r="L2732" s="11" t="str">
        <f>IF(I2732&lt;&gt;"",IF(SUMIF(Planes!BA:BA,'Control de pagos'!A2732,Planes!BC:BC)=0,"",SUMIF(Planes!BA:BA,'Control de pagos'!A2732,Planes!BC:BC)),"")</f>
        <v/>
      </c>
    </row>
    <row r="2733" spans="1:12">
      <c r="A2733" s="11" t="str">
        <f t="shared" si="125"/>
        <v xml:space="preserve"> </v>
      </c>
      <c r="J2733" s="32" t="str">
        <f t="shared" si="124"/>
        <v/>
      </c>
      <c r="L2733" s="11" t="str">
        <f>IF(I2733&lt;&gt;"",IF(SUMIF(Planes!BA:BA,'Control de pagos'!A2733,Planes!BC:BC)=0,"",SUMIF(Planes!BA:BA,'Control de pagos'!A2733,Planes!BC:BC)),"")</f>
        <v/>
      </c>
    </row>
    <row r="2734" spans="1:12">
      <c r="A2734" s="11" t="str">
        <f t="shared" si="125"/>
        <v xml:space="preserve"> </v>
      </c>
      <c r="J2734" s="32" t="str">
        <f t="shared" si="124"/>
        <v/>
      </c>
      <c r="L2734" s="11" t="str">
        <f>IF(I2734&lt;&gt;"",IF(SUMIF(Planes!BA:BA,'Control de pagos'!A2734,Planes!BC:BC)=0,"",SUMIF(Planes!BA:BA,'Control de pagos'!A2734,Planes!BC:BC)),"")</f>
        <v/>
      </c>
    </row>
    <row r="2735" spans="1:12">
      <c r="A2735" s="11" t="str">
        <f t="shared" si="125"/>
        <v xml:space="preserve"> </v>
      </c>
      <c r="J2735" s="32" t="str">
        <f t="shared" si="124"/>
        <v/>
      </c>
      <c r="L2735" s="11" t="str">
        <f>IF(I2735&lt;&gt;"",IF(SUMIF(Planes!BA:BA,'Control de pagos'!A2735,Planes!BC:BC)=0,"",SUMIF(Planes!BA:BA,'Control de pagos'!A2735,Planes!BC:BC)),"")</f>
        <v/>
      </c>
    </row>
    <row r="2736" spans="1:12">
      <c r="A2736" s="11" t="str">
        <f t="shared" si="125"/>
        <v xml:space="preserve"> </v>
      </c>
      <c r="J2736" s="32" t="str">
        <f t="shared" si="124"/>
        <v/>
      </c>
      <c r="L2736" s="11" t="str">
        <f>IF(I2736&lt;&gt;"",IF(SUMIF(Planes!BA:BA,'Control de pagos'!A2736,Planes!BC:BC)=0,"",SUMIF(Planes!BA:BA,'Control de pagos'!A2736,Planes!BC:BC)),"")</f>
        <v/>
      </c>
    </row>
    <row r="2737" spans="1:12">
      <c r="A2737" s="11" t="str">
        <f t="shared" si="125"/>
        <v xml:space="preserve"> </v>
      </c>
      <c r="J2737" s="32" t="str">
        <f t="shared" si="124"/>
        <v/>
      </c>
      <c r="L2737" s="11" t="str">
        <f>IF(I2737&lt;&gt;"",IF(SUMIF(Planes!BA:BA,'Control de pagos'!A2737,Planes!BC:BC)=0,"",SUMIF(Planes!BA:BA,'Control de pagos'!A2737,Planes!BC:BC)),"")</f>
        <v/>
      </c>
    </row>
    <row r="2738" spans="1:12">
      <c r="A2738" s="11" t="str">
        <f t="shared" si="125"/>
        <v xml:space="preserve"> </v>
      </c>
      <c r="J2738" s="32" t="str">
        <f t="shared" si="124"/>
        <v/>
      </c>
      <c r="L2738" s="11" t="str">
        <f>IF(I2738&lt;&gt;"",IF(SUMIF(Planes!BA:BA,'Control de pagos'!A2738,Planes!BC:BC)=0,"",SUMIF(Planes!BA:BA,'Control de pagos'!A2738,Planes!BC:BC)),"")</f>
        <v/>
      </c>
    </row>
    <row r="2739" spans="1:12">
      <c r="A2739" s="11" t="str">
        <f t="shared" si="125"/>
        <v xml:space="preserve"> </v>
      </c>
      <c r="J2739" s="32" t="str">
        <f t="shared" si="124"/>
        <v/>
      </c>
      <c r="L2739" s="11" t="str">
        <f>IF(I2739&lt;&gt;"",IF(SUMIF(Planes!BA:BA,'Control de pagos'!A2739,Planes!BC:BC)=0,"",SUMIF(Planes!BA:BA,'Control de pagos'!A2739,Planes!BC:BC)),"")</f>
        <v/>
      </c>
    </row>
    <row r="2740" spans="1:12">
      <c r="A2740" s="11" t="str">
        <f t="shared" si="125"/>
        <v xml:space="preserve"> </v>
      </c>
      <c r="J2740" s="32" t="str">
        <f t="shared" si="124"/>
        <v/>
      </c>
      <c r="L2740" s="11" t="str">
        <f>IF(I2740&lt;&gt;"",IF(SUMIF(Planes!BA:BA,'Control de pagos'!A2740,Planes!BC:BC)=0,"",SUMIF(Planes!BA:BA,'Control de pagos'!A2740,Planes!BC:BC)),"")</f>
        <v/>
      </c>
    </row>
    <row r="2741" spans="1:12">
      <c r="A2741" s="11" t="str">
        <f t="shared" si="125"/>
        <v xml:space="preserve"> </v>
      </c>
      <c r="J2741" s="32" t="str">
        <f t="shared" si="124"/>
        <v/>
      </c>
      <c r="L2741" s="11" t="str">
        <f>IF(I2741&lt;&gt;"",IF(SUMIF(Planes!BA:BA,'Control de pagos'!A2741,Planes!BC:BC)=0,"",SUMIF(Planes!BA:BA,'Control de pagos'!A2741,Planes!BC:BC)),"")</f>
        <v/>
      </c>
    </row>
    <row r="2742" spans="1:12">
      <c r="A2742" s="11" t="str">
        <f t="shared" si="125"/>
        <v xml:space="preserve"> </v>
      </c>
      <c r="J2742" s="32" t="str">
        <f t="shared" si="124"/>
        <v/>
      </c>
      <c r="L2742" s="11" t="str">
        <f>IF(I2742&lt;&gt;"",IF(SUMIF(Planes!BA:BA,'Control de pagos'!A2742,Planes!BC:BC)=0,"",SUMIF(Planes!BA:BA,'Control de pagos'!A2742,Planes!BC:BC)),"")</f>
        <v/>
      </c>
    </row>
    <row r="2743" spans="1:12">
      <c r="A2743" s="11" t="str">
        <f t="shared" si="125"/>
        <v xml:space="preserve"> </v>
      </c>
      <c r="J2743" s="32" t="str">
        <f t="shared" si="124"/>
        <v/>
      </c>
      <c r="L2743" s="11" t="str">
        <f>IF(I2743&lt;&gt;"",IF(SUMIF(Planes!BA:BA,'Control de pagos'!A2743,Planes!BC:BC)=0,"",SUMIF(Planes!BA:BA,'Control de pagos'!A2743,Planes!BC:BC)),"")</f>
        <v/>
      </c>
    </row>
    <row r="2744" spans="1:12">
      <c r="A2744" s="11" t="str">
        <f t="shared" si="125"/>
        <v xml:space="preserve"> </v>
      </c>
      <c r="J2744" s="32" t="str">
        <f t="shared" si="124"/>
        <v/>
      </c>
      <c r="L2744" s="11" t="str">
        <f>IF(I2744&lt;&gt;"",IF(SUMIF(Planes!BA:BA,'Control de pagos'!A2744,Planes!BC:BC)=0,"",SUMIF(Planes!BA:BA,'Control de pagos'!A2744,Planes!BC:BC)),"")</f>
        <v/>
      </c>
    </row>
    <row r="2745" spans="1:12">
      <c r="A2745" s="11" t="str">
        <f t="shared" si="125"/>
        <v xml:space="preserve"> </v>
      </c>
      <c r="J2745" s="32" t="str">
        <f t="shared" si="124"/>
        <v/>
      </c>
      <c r="L2745" s="11" t="str">
        <f>IF(I2745&lt;&gt;"",IF(SUMIF(Planes!BA:BA,'Control de pagos'!A2745,Planes!BC:BC)=0,"",SUMIF(Planes!BA:BA,'Control de pagos'!A2745,Planes!BC:BC)),"")</f>
        <v/>
      </c>
    </row>
    <row r="2746" spans="1:12">
      <c r="A2746" s="11" t="str">
        <f t="shared" si="125"/>
        <v xml:space="preserve"> </v>
      </c>
      <c r="J2746" s="32" t="str">
        <f t="shared" si="124"/>
        <v/>
      </c>
      <c r="L2746" s="11" t="str">
        <f>IF(I2746&lt;&gt;"",IF(SUMIF(Planes!BA:BA,'Control de pagos'!A2746,Planes!BC:BC)=0,"",SUMIF(Planes!BA:BA,'Control de pagos'!A2746,Planes!BC:BC)),"")</f>
        <v/>
      </c>
    </row>
    <row r="2747" spans="1:12">
      <c r="A2747" s="11" t="str">
        <f t="shared" si="125"/>
        <v xml:space="preserve"> </v>
      </c>
      <c r="J2747" s="32" t="str">
        <f t="shared" si="124"/>
        <v/>
      </c>
      <c r="L2747" s="11" t="str">
        <f>IF(I2747&lt;&gt;"",IF(SUMIF(Planes!BA:BA,'Control de pagos'!A2747,Planes!BC:BC)=0,"",SUMIF(Planes!BA:BA,'Control de pagos'!A2747,Planes!BC:BC)),"")</f>
        <v/>
      </c>
    </row>
    <row r="2748" spans="1:12">
      <c r="A2748" s="11" t="str">
        <f t="shared" si="125"/>
        <v xml:space="preserve"> </v>
      </c>
      <c r="J2748" s="32" t="str">
        <f t="shared" si="124"/>
        <v/>
      </c>
      <c r="L2748" s="11" t="str">
        <f>IF(I2748&lt;&gt;"",IF(SUMIF(Planes!BA:BA,'Control de pagos'!A2748,Planes!BC:BC)=0,"",SUMIF(Planes!BA:BA,'Control de pagos'!A2748,Planes!BC:BC)),"")</f>
        <v/>
      </c>
    </row>
    <row r="2749" spans="1:12">
      <c r="A2749" s="11" t="str">
        <f t="shared" si="125"/>
        <v xml:space="preserve"> </v>
      </c>
      <c r="J2749" s="32" t="str">
        <f t="shared" si="124"/>
        <v/>
      </c>
      <c r="L2749" s="11" t="str">
        <f>IF(I2749&lt;&gt;"",IF(SUMIF(Planes!BA:BA,'Control de pagos'!A2749,Planes!BC:BC)=0,"",SUMIF(Planes!BA:BA,'Control de pagos'!A2749,Planes!BC:BC)),"")</f>
        <v/>
      </c>
    </row>
    <row r="2750" spans="1:12">
      <c r="A2750" s="11" t="str">
        <f t="shared" si="125"/>
        <v xml:space="preserve"> </v>
      </c>
      <c r="J2750" s="32" t="str">
        <f t="shared" si="124"/>
        <v/>
      </c>
      <c r="L2750" s="11" t="str">
        <f>IF(I2750&lt;&gt;"",IF(SUMIF(Planes!BA:BA,'Control de pagos'!A2750,Planes!BC:BC)=0,"",SUMIF(Planes!BA:BA,'Control de pagos'!A2750,Planes!BC:BC)),"")</f>
        <v/>
      </c>
    </row>
    <row r="2751" spans="1:12">
      <c r="A2751" s="11" t="str">
        <f t="shared" si="125"/>
        <v xml:space="preserve"> </v>
      </c>
      <c r="J2751" s="32" t="str">
        <f t="shared" si="124"/>
        <v/>
      </c>
      <c r="L2751" s="11" t="str">
        <f>IF(I2751&lt;&gt;"",IF(SUMIF(Planes!BA:BA,'Control de pagos'!A2751,Planes!BC:BC)=0,"",SUMIF(Planes!BA:BA,'Control de pagos'!A2751,Planes!BC:BC)),"")</f>
        <v/>
      </c>
    </row>
    <row r="2752" spans="1:12">
      <c r="A2752" s="11" t="str">
        <f t="shared" si="125"/>
        <v xml:space="preserve"> </v>
      </c>
      <c r="J2752" s="32" t="str">
        <f t="shared" si="124"/>
        <v/>
      </c>
      <c r="L2752" s="11" t="str">
        <f>IF(I2752&lt;&gt;"",IF(SUMIF(Planes!BA:BA,'Control de pagos'!A2752,Planes!BC:BC)=0,"",SUMIF(Planes!BA:BA,'Control de pagos'!A2752,Planes!BC:BC)),"")</f>
        <v/>
      </c>
    </row>
    <row r="2753" spans="1:12">
      <c r="A2753" s="11" t="str">
        <f t="shared" si="125"/>
        <v xml:space="preserve"> </v>
      </c>
      <c r="J2753" s="32" t="str">
        <f t="shared" si="124"/>
        <v/>
      </c>
      <c r="L2753" s="11" t="str">
        <f>IF(I2753&lt;&gt;"",IF(SUMIF(Planes!BA:BA,'Control de pagos'!A2753,Planes!BC:BC)=0,"",SUMIF(Planes!BA:BA,'Control de pagos'!A2753,Planes!BC:BC)),"")</f>
        <v/>
      </c>
    </row>
    <row r="2754" spans="1:12">
      <c r="A2754" s="11" t="str">
        <f t="shared" si="125"/>
        <v xml:space="preserve"> </v>
      </c>
      <c r="J2754" s="32" t="str">
        <f t="shared" si="124"/>
        <v/>
      </c>
      <c r="L2754" s="11" t="str">
        <f>IF(I2754&lt;&gt;"",IF(SUMIF(Planes!BA:BA,'Control de pagos'!A2754,Planes!BC:BC)=0,"",SUMIF(Planes!BA:BA,'Control de pagos'!A2754,Planes!BC:BC)),"")</f>
        <v/>
      </c>
    </row>
    <row r="2755" spans="1:12">
      <c r="A2755" s="11" t="str">
        <f t="shared" si="125"/>
        <v xml:space="preserve"> </v>
      </c>
      <c r="J2755" s="32" t="str">
        <f t="shared" si="124"/>
        <v/>
      </c>
      <c r="L2755" s="11" t="str">
        <f>IF(I2755&lt;&gt;"",IF(SUMIF(Planes!BA:BA,'Control de pagos'!A2755,Planes!BC:BC)=0,"",SUMIF(Planes!BA:BA,'Control de pagos'!A2755,Planes!BC:BC)),"")</f>
        <v/>
      </c>
    </row>
    <row r="2756" spans="1:12">
      <c r="A2756" s="11" t="str">
        <f t="shared" si="125"/>
        <v xml:space="preserve"> </v>
      </c>
      <c r="J2756" s="32" t="str">
        <f t="shared" si="124"/>
        <v/>
      </c>
      <c r="L2756" s="11" t="str">
        <f>IF(I2756&lt;&gt;"",IF(SUMIF(Planes!BA:BA,'Control de pagos'!A2756,Planes!BC:BC)=0,"",SUMIF(Planes!BA:BA,'Control de pagos'!A2756,Planes!BC:BC)),"")</f>
        <v/>
      </c>
    </row>
    <row r="2757" spans="1:12">
      <c r="A2757" s="11" t="str">
        <f t="shared" si="125"/>
        <v xml:space="preserve"> </v>
      </c>
      <c r="J2757" s="32" t="str">
        <f t="shared" si="124"/>
        <v/>
      </c>
      <c r="L2757" s="11" t="str">
        <f>IF(I2757&lt;&gt;"",IF(SUMIF(Planes!BA:BA,'Control de pagos'!A2757,Planes!BC:BC)=0,"",SUMIF(Planes!BA:BA,'Control de pagos'!A2757,Planes!BC:BC)),"")</f>
        <v/>
      </c>
    </row>
    <row r="2758" spans="1:12">
      <c r="A2758" s="11" t="str">
        <f t="shared" si="125"/>
        <v xml:space="preserve"> </v>
      </c>
      <c r="J2758" s="32" t="str">
        <f t="shared" si="124"/>
        <v/>
      </c>
      <c r="L2758" s="11" t="str">
        <f>IF(I2758&lt;&gt;"",IF(SUMIF(Planes!BA:BA,'Control de pagos'!A2758,Planes!BC:BC)=0,"",SUMIF(Planes!BA:BA,'Control de pagos'!A2758,Planes!BC:BC)),"")</f>
        <v/>
      </c>
    </row>
    <row r="2759" spans="1:12">
      <c r="A2759" s="11" t="str">
        <f t="shared" si="125"/>
        <v xml:space="preserve"> </v>
      </c>
      <c r="J2759" s="32" t="str">
        <f t="shared" si="124"/>
        <v/>
      </c>
      <c r="L2759" s="11" t="str">
        <f>IF(I2759&lt;&gt;"",IF(SUMIF(Planes!BA:BA,'Control de pagos'!A2759,Planes!BC:BC)=0,"",SUMIF(Planes!BA:BA,'Control de pagos'!A2759,Planes!BC:BC)),"")</f>
        <v/>
      </c>
    </row>
    <row r="2760" spans="1:12">
      <c r="A2760" s="11" t="str">
        <f t="shared" si="125"/>
        <v xml:space="preserve"> </v>
      </c>
      <c r="J2760" s="32" t="str">
        <f t="shared" si="124"/>
        <v/>
      </c>
      <c r="L2760" s="11" t="str">
        <f>IF(I2760&lt;&gt;"",IF(SUMIF(Planes!BA:BA,'Control de pagos'!A2760,Planes!BC:BC)=0,"",SUMIF(Planes!BA:BA,'Control de pagos'!A2760,Planes!BC:BC)),"")</f>
        <v/>
      </c>
    </row>
    <row r="2761" spans="1:12">
      <c r="A2761" s="11" t="str">
        <f t="shared" si="125"/>
        <v xml:space="preserve"> </v>
      </c>
      <c r="J2761" s="32" t="str">
        <f t="shared" si="124"/>
        <v/>
      </c>
      <c r="L2761" s="11" t="str">
        <f>IF(I2761&lt;&gt;"",IF(SUMIF(Planes!BA:BA,'Control de pagos'!A2761,Planes!BC:BC)=0,"",SUMIF(Planes!BA:BA,'Control de pagos'!A2761,Planes!BC:BC)),"")</f>
        <v/>
      </c>
    </row>
    <row r="2762" spans="1:12">
      <c r="A2762" s="11" t="str">
        <f t="shared" si="125"/>
        <v xml:space="preserve"> </v>
      </c>
      <c r="J2762" s="32" t="str">
        <f t="shared" si="124"/>
        <v/>
      </c>
      <c r="L2762" s="11" t="str">
        <f>IF(I2762&lt;&gt;"",IF(SUMIF(Planes!BA:BA,'Control de pagos'!A2762,Planes!BC:BC)=0,"",SUMIF(Planes!BA:BA,'Control de pagos'!A2762,Planes!BC:BC)),"")</f>
        <v/>
      </c>
    </row>
    <row r="2763" spans="1:12">
      <c r="A2763" s="11" t="str">
        <f t="shared" si="125"/>
        <v xml:space="preserve"> </v>
      </c>
      <c r="J2763" s="32" t="str">
        <f t="shared" si="124"/>
        <v/>
      </c>
      <c r="L2763" s="11" t="str">
        <f>IF(I2763&lt;&gt;"",IF(SUMIF(Planes!BA:BA,'Control de pagos'!A2763,Planes!BC:BC)=0,"",SUMIF(Planes!BA:BA,'Control de pagos'!A2763,Planes!BC:BC)),"")</f>
        <v/>
      </c>
    </row>
    <row r="2764" spans="1:12">
      <c r="A2764" s="11" t="str">
        <f t="shared" si="125"/>
        <v xml:space="preserve"> </v>
      </c>
      <c r="J2764" s="32" t="str">
        <f t="shared" si="124"/>
        <v/>
      </c>
      <c r="L2764" s="11" t="str">
        <f>IF(I2764&lt;&gt;"",IF(SUMIF(Planes!BA:BA,'Control de pagos'!A2764,Planes!BC:BC)=0,"",SUMIF(Planes!BA:BA,'Control de pagos'!A2764,Planes!BC:BC)),"")</f>
        <v/>
      </c>
    </row>
    <row r="2765" spans="1:12">
      <c r="A2765" s="11" t="str">
        <f t="shared" si="125"/>
        <v xml:space="preserve"> </v>
      </c>
      <c r="J2765" s="32" t="str">
        <f t="shared" si="124"/>
        <v/>
      </c>
      <c r="L2765" s="11" t="str">
        <f>IF(I2765&lt;&gt;"",IF(SUMIF(Planes!BA:BA,'Control de pagos'!A2765,Planes!BC:BC)=0,"",SUMIF(Planes!BA:BA,'Control de pagos'!A2765,Planes!BC:BC)),"")</f>
        <v/>
      </c>
    </row>
    <row r="2766" spans="1:12">
      <c r="A2766" s="11" t="str">
        <f t="shared" si="125"/>
        <v xml:space="preserve"> </v>
      </c>
      <c r="J2766" s="32" t="str">
        <f t="shared" si="124"/>
        <v/>
      </c>
      <c r="L2766" s="11" t="str">
        <f>IF(I2766&lt;&gt;"",IF(SUMIF(Planes!BA:BA,'Control de pagos'!A2766,Planes!BC:BC)=0,"",SUMIF(Planes!BA:BA,'Control de pagos'!A2766,Planes!BC:BC)),"")</f>
        <v/>
      </c>
    </row>
    <row r="2767" spans="1:12">
      <c r="A2767" s="11" t="str">
        <f t="shared" si="125"/>
        <v xml:space="preserve"> </v>
      </c>
      <c r="J2767" s="32" t="str">
        <f t="shared" si="124"/>
        <v/>
      </c>
      <c r="L2767" s="11" t="str">
        <f>IF(I2767&lt;&gt;"",IF(SUMIF(Planes!BA:BA,'Control de pagos'!A2767,Planes!BC:BC)=0,"",SUMIF(Planes!BA:BA,'Control de pagos'!A2767,Planes!BC:BC)),"")</f>
        <v/>
      </c>
    </row>
    <row r="2768" spans="1:12">
      <c r="A2768" s="11" t="str">
        <f t="shared" si="125"/>
        <v xml:space="preserve"> </v>
      </c>
      <c r="J2768" s="32" t="str">
        <f t="shared" si="124"/>
        <v/>
      </c>
      <c r="L2768" s="11" t="str">
        <f>IF(I2768&lt;&gt;"",IF(SUMIF(Planes!BA:BA,'Control de pagos'!A2768,Planes!BC:BC)=0,"",SUMIF(Planes!BA:BA,'Control de pagos'!A2768,Planes!BC:BC)),"")</f>
        <v/>
      </c>
    </row>
    <row r="2769" spans="1:12">
      <c r="A2769" s="11" t="str">
        <f t="shared" si="125"/>
        <v xml:space="preserve"> </v>
      </c>
      <c r="J2769" s="32" t="str">
        <f t="shared" si="124"/>
        <v/>
      </c>
      <c r="L2769" s="11" t="str">
        <f>IF(I2769&lt;&gt;"",IF(SUMIF(Planes!BA:BA,'Control de pagos'!A2769,Planes!BC:BC)=0,"",SUMIF(Planes!BA:BA,'Control de pagos'!A2769,Planes!BC:BC)),"")</f>
        <v/>
      </c>
    </row>
    <row r="2770" spans="1:12">
      <c r="A2770" s="11" t="str">
        <f t="shared" si="125"/>
        <v xml:space="preserve"> </v>
      </c>
      <c r="J2770" s="32" t="str">
        <f t="shared" si="124"/>
        <v/>
      </c>
      <c r="L2770" s="11" t="str">
        <f>IF(I2770&lt;&gt;"",IF(SUMIF(Planes!BA:BA,'Control de pagos'!A2770,Planes!BC:BC)=0,"",SUMIF(Planes!BA:BA,'Control de pagos'!A2770,Planes!BC:BC)),"")</f>
        <v/>
      </c>
    </row>
    <row r="2771" spans="1:12">
      <c r="A2771" s="11" t="str">
        <f t="shared" si="125"/>
        <v xml:space="preserve"> </v>
      </c>
      <c r="J2771" s="32" t="str">
        <f t="shared" si="124"/>
        <v/>
      </c>
      <c r="L2771" s="11" t="str">
        <f>IF(I2771&lt;&gt;"",IF(SUMIF(Planes!BA:BA,'Control de pagos'!A2771,Planes!BC:BC)=0,"",SUMIF(Planes!BA:BA,'Control de pagos'!A2771,Planes!BC:BC)),"")</f>
        <v/>
      </c>
    </row>
    <row r="2772" spans="1:12">
      <c r="A2772" s="11" t="str">
        <f t="shared" si="125"/>
        <v xml:space="preserve"> </v>
      </c>
      <c r="J2772" s="32" t="str">
        <f t="shared" si="124"/>
        <v/>
      </c>
      <c r="L2772" s="11" t="str">
        <f>IF(I2772&lt;&gt;"",IF(SUMIF(Planes!BA:BA,'Control de pagos'!A2772,Planes!BC:BC)=0,"",SUMIF(Planes!BA:BA,'Control de pagos'!A2772,Planes!BC:BC)),"")</f>
        <v/>
      </c>
    </row>
    <row r="2773" spans="1:12">
      <c r="A2773" s="11" t="str">
        <f t="shared" si="125"/>
        <v xml:space="preserve"> </v>
      </c>
      <c r="J2773" s="32" t="str">
        <f t="shared" si="124"/>
        <v/>
      </c>
      <c r="L2773" s="11" t="str">
        <f>IF(I2773&lt;&gt;"",IF(SUMIF(Planes!BA:BA,'Control de pagos'!A2773,Planes!BC:BC)=0,"",SUMIF(Planes!BA:BA,'Control de pagos'!A2773,Planes!BC:BC)),"")</f>
        <v/>
      </c>
    </row>
    <row r="2774" spans="1:12">
      <c r="A2774" s="11" t="str">
        <f t="shared" si="125"/>
        <v xml:space="preserve"> </v>
      </c>
      <c r="J2774" s="32" t="str">
        <f t="shared" si="124"/>
        <v/>
      </c>
      <c r="L2774" s="11" t="str">
        <f>IF(I2774&lt;&gt;"",IF(SUMIF(Planes!BA:BA,'Control de pagos'!A2774,Planes!BC:BC)=0,"",SUMIF(Planes!BA:BA,'Control de pagos'!A2774,Planes!BC:BC)),"")</f>
        <v/>
      </c>
    </row>
    <row r="2775" spans="1:12">
      <c r="A2775" s="11" t="str">
        <f t="shared" si="125"/>
        <v xml:space="preserve"> </v>
      </c>
      <c r="J2775" s="32" t="str">
        <f t="shared" si="124"/>
        <v/>
      </c>
      <c r="L2775" s="11" t="str">
        <f>IF(I2775&lt;&gt;"",IF(SUMIF(Planes!BA:BA,'Control de pagos'!A2775,Planes!BC:BC)=0,"",SUMIF(Planes!BA:BA,'Control de pagos'!A2775,Planes!BC:BC)),"")</f>
        <v/>
      </c>
    </row>
    <row r="2776" spans="1:12">
      <c r="A2776" s="11" t="str">
        <f t="shared" si="125"/>
        <v xml:space="preserve"> </v>
      </c>
      <c r="J2776" s="32" t="str">
        <f t="shared" si="124"/>
        <v/>
      </c>
      <c r="L2776" s="11" t="str">
        <f>IF(I2776&lt;&gt;"",IF(SUMIF(Planes!BA:BA,'Control de pagos'!A2776,Planes!BC:BC)=0,"",SUMIF(Planes!BA:BA,'Control de pagos'!A2776,Planes!BC:BC)),"")</f>
        <v/>
      </c>
    </row>
    <row r="2777" spans="1:12">
      <c r="A2777" s="11" t="str">
        <f t="shared" si="125"/>
        <v xml:space="preserve"> </v>
      </c>
      <c r="J2777" s="32" t="str">
        <f t="shared" si="124"/>
        <v/>
      </c>
      <c r="L2777" s="11" t="str">
        <f>IF(I2777&lt;&gt;"",IF(SUMIF(Planes!BA:BA,'Control de pagos'!A2777,Planes!BC:BC)=0,"",SUMIF(Planes!BA:BA,'Control de pagos'!A2777,Planes!BC:BC)),"")</f>
        <v/>
      </c>
    </row>
    <row r="2778" spans="1:12">
      <c r="A2778" s="11" t="str">
        <f t="shared" si="125"/>
        <v xml:space="preserve"> </v>
      </c>
      <c r="J2778" s="32" t="str">
        <f t="shared" si="124"/>
        <v/>
      </c>
      <c r="L2778" s="11" t="str">
        <f>IF(I2778&lt;&gt;"",IF(SUMIF(Planes!BA:BA,'Control de pagos'!A2778,Planes!BC:BC)=0,"",SUMIF(Planes!BA:BA,'Control de pagos'!A2778,Planes!BC:BC)),"")</f>
        <v/>
      </c>
    </row>
    <row r="2779" spans="1:12">
      <c r="A2779" s="11" t="str">
        <f t="shared" si="125"/>
        <v xml:space="preserve"> </v>
      </c>
      <c r="J2779" s="32" t="str">
        <f t="shared" si="124"/>
        <v/>
      </c>
      <c r="L2779" s="11" t="str">
        <f>IF(I2779&lt;&gt;"",IF(SUMIF(Planes!BA:BA,'Control de pagos'!A2779,Planes!BC:BC)=0,"",SUMIF(Planes!BA:BA,'Control de pagos'!A2779,Planes!BC:BC)),"")</f>
        <v/>
      </c>
    </row>
    <row r="2780" spans="1:12">
      <c r="A2780" s="11" t="str">
        <f t="shared" si="125"/>
        <v xml:space="preserve"> </v>
      </c>
      <c r="J2780" s="32" t="str">
        <f t="shared" si="124"/>
        <v/>
      </c>
      <c r="L2780" s="11" t="str">
        <f>IF(I2780&lt;&gt;"",IF(SUMIF(Planes!BA:BA,'Control de pagos'!A2780,Planes!BC:BC)=0,"",SUMIF(Planes!BA:BA,'Control de pagos'!A2780,Planes!BC:BC)),"")</f>
        <v/>
      </c>
    </row>
    <row r="2781" spans="1:12">
      <c r="A2781" s="11" t="str">
        <f t="shared" si="125"/>
        <v xml:space="preserve"> </v>
      </c>
      <c r="J2781" s="32" t="str">
        <f t="shared" si="124"/>
        <v/>
      </c>
      <c r="L2781" s="11" t="str">
        <f>IF(I2781&lt;&gt;"",IF(SUMIF(Planes!BA:BA,'Control de pagos'!A2781,Planes!BC:BC)=0,"",SUMIF(Planes!BA:BA,'Control de pagos'!A2781,Planes!BC:BC)),"")</f>
        <v/>
      </c>
    </row>
    <row r="2782" spans="1:12">
      <c r="A2782" s="11" t="str">
        <f t="shared" si="125"/>
        <v xml:space="preserve"> </v>
      </c>
      <c r="J2782" s="32" t="str">
        <f t="shared" si="124"/>
        <v/>
      </c>
      <c r="L2782" s="11" t="str">
        <f>IF(I2782&lt;&gt;"",IF(SUMIF(Planes!BA:BA,'Control de pagos'!A2782,Planes!BC:BC)=0,"",SUMIF(Planes!BA:BA,'Control de pagos'!A2782,Planes!BC:BC)),"")</f>
        <v/>
      </c>
    </row>
    <row r="2783" spans="1:12">
      <c r="A2783" s="11" t="str">
        <f t="shared" si="125"/>
        <v xml:space="preserve"> </v>
      </c>
      <c r="J2783" s="32" t="str">
        <f t="shared" si="124"/>
        <v/>
      </c>
      <c r="L2783" s="11" t="str">
        <f>IF(I2783&lt;&gt;"",IF(SUMIF(Planes!BA:BA,'Control de pagos'!A2783,Planes!BC:BC)=0,"",SUMIF(Planes!BA:BA,'Control de pagos'!A2783,Planes!BC:BC)),"")</f>
        <v/>
      </c>
    </row>
    <row r="2784" spans="1:12">
      <c r="A2784" s="11" t="str">
        <f t="shared" si="125"/>
        <v xml:space="preserve"> </v>
      </c>
      <c r="J2784" s="32" t="str">
        <f t="shared" si="124"/>
        <v/>
      </c>
      <c r="L2784" s="11" t="str">
        <f>IF(I2784&lt;&gt;"",IF(SUMIF(Planes!BA:BA,'Control de pagos'!A2784,Planes!BC:BC)=0,"",SUMIF(Planes!BA:BA,'Control de pagos'!A2784,Planes!BC:BC)),"")</f>
        <v/>
      </c>
    </row>
    <row r="2785" spans="1:12">
      <c r="A2785" s="11" t="str">
        <f t="shared" si="125"/>
        <v xml:space="preserve"> </v>
      </c>
      <c r="J2785" s="32" t="str">
        <f t="shared" ref="J2785:J2848" si="126">IF(I2785&lt;&gt;"",I2785-DAY(I2785)+1,IF(A2784=A2785,IF(I2784&lt;&gt;"","-",""),IF(A2785=A2786,IF(I2786&lt;&gt;"","-",""),"")))</f>
        <v/>
      </c>
      <c r="L2785" s="11" t="str">
        <f>IF(I2785&lt;&gt;"",IF(SUMIF(Planes!BA:BA,'Control de pagos'!A2785,Planes!BC:BC)=0,"",SUMIF(Planes!BA:BA,'Control de pagos'!A2785,Planes!BC:BC)),"")</f>
        <v/>
      </c>
    </row>
    <row r="2786" spans="1:12">
      <c r="A2786" s="11" t="str">
        <f t="shared" si="125"/>
        <v xml:space="preserve"> </v>
      </c>
      <c r="J2786" s="32" t="str">
        <f t="shared" si="126"/>
        <v/>
      </c>
      <c r="L2786" s="11" t="str">
        <f>IF(I2786&lt;&gt;"",IF(SUMIF(Planes!BA:BA,'Control de pagos'!A2786,Planes!BC:BC)=0,"",SUMIF(Planes!BA:BA,'Control de pagos'!A2786,Planes!BC:BC)),"")</f>
        <v/>
      </c>
    </row>
    <row r="2787" spans="1:12">
      <c r="A2787" s="11" t="str">
        <f t="shared" si="125"/>
        <v xml:space="preserve"> </v>
      </c>
      <c r="J2787" s="32" t="str">
        <f t="shared" si="126"/>
        <v/>
      </c>
      <c r="L2787" s="11" t="str">
        <f>IF(I2787&lt;&gt;"",IF(SUMIF(Planes!BA:BA,'Control de pagos'!A2787,Planes!BC:BC)=0,"",SUMIF(Planes!BA:BA,'Control de pagos'!A2787,Planes!BC:BC)),"")</f>
        <v/>
      </c>
    </row>
    <row r="2788" spans="1:12">
      <c r="A2788" s="11" t="str">
        <f t="shared" si="125"/>
        <v xml:space="preserve"> </v>
      </c>
      <c r="J2788" s="32" t="str">
        <f t="shared" si="126"/>
        <v/>
      </c>
      <c r="L2788" s="11" t="str">
        <f>IF(I2788&lt;&gt;"",IF(SUMIF(Planes!BA:BA,'Control de pagos'!A2788,Planes!BC:BC)=0,"",SUMIF(Planes!BA:BA,'Control de pagos'!A2788,Planes!BC:BC)),"")</f>
        <v/>
      </c>
    </row>
    <row r="2789" spans="1:12">
      <c r="A2789" s="11" t="str">
        <f t="shared" si="125"/>
        <v xml:space="preserve"> </v>
      </c>
      <c r="J2789" s="32" t="str">
        <f t="shared" si="126"/>
        <v/>
      </c>
      <c r="L2789" s="11" t="str">
        <f>IF(I2789&lt;&gt;"",IF(SUMIF(Planes!BA:BA,'Control de pagos'!A2789,Planes!BC:BC)=0,"",SUMIF(Planes!BA:BA,'Control de pagos'!A2789,Planes!BC:BC)),"")</f>
        <v/>
      </c>
    </row>
    <row r="2790" spans="1:12">
      <c r="A2790" s="11" t="str">
        <f t="shared" si="125"/>
        <v xml:space="preserve"> </v>
      </c>
      <c r="J2790" s="32" t="str">
        <f t="shared" si="126"/>
        <v/>
      </c>
      <c r="L2790" s="11" t="str">
        <f>IF(I2790&lt;&gt;"",IF(SUMIF(Planes!BA:BA,'Control de pagos'!A2790,Planes!BC:BC)=0,"",SUMIF(Planes!BA:BA,'Control de pagos'!A2790,Planes!BC:BC)),"")</f>
        <v/>
      </c>
    </row>
    <row r="2791" spans="1:12">
      <c r="A2791" s="11" t="str">
        <f t="shared" si="125"/>
        <v xml:space="preserve"> </v>
      </c>
      <c r="J2791" s="32" t="str">
        <f t="shared" si="126"/>
        <v/>
      </c>
      <c r="L2791" s="11" t="str">
        <f>IF(I2791&lt;&gt;"",IF(SUMIF(Planes!BA:BA,'Control de pagos'!A2791,Planes!BC:BC)=0,"",SUMIF(Planes!BA:BA,'Control de pagos'!A2791,Planes!BC:BC)),"")</f>
        <v/>
      </c>
    </row>
    <row r="2792" spans="1:12">
      <c r="A2792" s="11" t="str">
        <f t="shared" si="125"/>
        <v xml:space="preserve"> </v>
      </c>
      <c r="J2792" s="32" t="str">
        <f t="shared" si="126"/>
        <v/>
      </c>
      <c r="L2792" s="11" t="str">
        <f>IF(I2792&lt;&gt;"",IF(SUMIF(Planes!BA:BA,'Control de pagos'!A2792,Planes!BC:BC)=0,"",SUMIF(Planes!BA:BA,'Control de pagos'!A2792,Planes!BC:BC)),"")</f>
        <v/>
      </c>
    </row>
    <row r="2793" spans="1:12">
      <c r="A2793" s="11" t="str">
        <f t="shared" si="125"/>
        <v xml:space="preserve"> </v>
      </c>
      <c r="J2793" s="32" t="str">
        <f t="shared" si="126"/>
        <v/>
      </c>
      <c r="L2793" s="11" t="str">
        <f>IF(I2793&lt;&gt;"",IF(SUMIF(Planes!BA:BA,'Control de pagos'!A2793,Planes!BC:BC)=0,"",SUMIF(Planes!BA:BA,'Control de pagos'!A2793,Planes!BC:BC)),"")</f>
        <v/>
      </c>
    </row>
    <row r="2794" spans="1:12">
      <c r="A2794" s="11" t="str">
        <f t="shared" ref="A2794:A2857" si="127">B2794&amp;" "&amp;IF(C2794="",C2793,C2794)</f>
        <v xml:space="preserve"> </v>
      </c>
      <c r="J2794" s="32" t="str">
        <f t="shared" si="126"/>
        <v/>
      </c>
      <c r="L2794" s="11" t="str">
        <f>IF(I2794&lt;&gt;"",IF(SUMIF(Planes!BA:BA,'Control de pagos'!A2794,Planes!BC:BC)=0,"",SUMIF(Planes!BA:BA,'Control de pagos'!A2794,Planes!BC:BC)),"")</f>
        <v/>
      </c>
    </row>
    <row r="2795" spans="1:12">
      <c r="A2795" s="11" t="str">
        <f t="shared" si="127"/>
        <v xml:space="preserve"> </v>
      </c>
      <c r="J2795" s="32" t="str">
        <f t="shared" si="126"/>
        <v/>
      </c>
      <c r="L2795" s="11" t="str">
        <f>IF(I2795&lt;&gt;"",IF(SUMIF(Planes!BA:BA,'Control de pagos'!A2795,Planes!BC:BC)=0,"",SUMIF(Planes!BA:BA,'Control de pagos'!A2795,Planes!BC:BC)),"")</f>
        <v/>
      </c>
    </row>
    <row r="2796" spans="1:12">
      <c r="A2796" s="11" t="str">
        <f t="shared" si="127"/>
        <v xml:space="preserve"> </v>
      </c>
      <c r="J2796" s="32" t="str">
        <f t="shared" si="126"/>
        <v/>
      </c>
      <c r="L2796" s="11" t="str">
        <f>IF(I2796&lt;&gt;"",IF(SUMIF(Planes!BA:BA,'Control de pagos'!A2796,Planes!BC:BC)=0,"",SUMIF(Planes!BA:BA,'Control de pagos'!A2796,Planes!BC:BC)),"")</f>
        <v/>
      </c>
    </row>
    <row r="2797" spans="1:12">
      <c r="A2797" s="11" t="str">
        <f t="shared" si="127"/>
        <v xml:space="preserve"> </v>
      </c>
      <c r="J2797" s="32" t="str">
        <f t="shared" si="126"/>
        <v/>
      </c>
      <c r="L2797" s="11" t="str">
        <f>IF(I2797&lt;&gt;"",IF(SUMIF(Planes!BA:BA,'Control de pagos'!A2797,Planes!BC:BC)=0,"",SUMIF(Planes!BA:BA,'Control de pagos'!A2797,Planes!BC:BC)),"")</f>
        <v/>
      </c>
    </row>
    <row r="2798" spans="1:12">
      <c r="A2798" s="11" t="str">
        <f t="shared" si="127"/>
        <v xml:space="preserve"> </v>
      </c>
      <c r="J2798" s="32" t="str">
        <f t="shared" si="126"/>
        <v/>
      </c>
      <c r="L2798" s="11" t="str">
        <f>IF(I2798&lt;&gt;"",IF(SUMIF(Planes!BA:BA,'Control de pagos'!A2798,Planes!BC:BC)=0,"",SUMIF(Planes!BA:BA,'Control de pagos'!A2798,Planes!BC:BC)),"")</f>
        <v/>
      </c>
    </row>
    <row r="2799" spans="1:12">
      <c r="A2799" s="11" t="str">
        <f t="shared" si="127"/>
        <v xml:space="preserve"> </v>
      </c>
      <c r="J2799" s="32" t="str">
        <f t="shared" si="126"/>
        <v/>
      </c>
      <c r="L2799" s="11" t="str">
        <f>IF(I2799&lt;&gt;"",IF(SUMIF(Planes!BA:BA,'Control de pagos'!A2799,Planes!BC:BC)=0,"",SUMIF(Planes!BA:BA,'Control de pagos'!A2799,Planes!BC:BC)),"")</f>
        <v/>
      </c>
    </row>
    <row r="2800" spans="1:12">
      <c r="A2800" s="11" t="str">
        <f t="shared" si="127"/>
        <v xml:space="preserve"> </v>
      </c>
      <c r="J2800" s="32" t="str">
        <f t="shared" si="126"/>
        <v/>
      </c>
      <c r="L2800" s="11" t="str">
        <f>IF(I2800&lt;&gt;"",IF(SUMIF(Planes!BA:BA,'Control de pagos'!A2800,Planes!BC:BC)=0,"",SUMIF(Planes!BA:BA,'Control de pagos'!A2800,Planes!BC:BC)),"")</f>
        <v/>
      </c>
    </row>
    <row r="2801" spans="1:12">
      <c r="A2801" s="11" t="str">
        <f t="shared" si="127"/>
        <v xml:space="preserve"> </v>
      </c>
      <c r="J2801" s="32" t="str">
        <f t="shared" si="126"/>
        <v/>
      </c>
      <c r="L2801" s="11" t="str">
        <f>IF(I2801&lt;&gt;"",IF(SUMIF(Planes!BA:BA,'Control de pagos'!A2801,Planes!BC:BC)=0,"",SUMIF(Planes!BA:BA,'Control de pagos'!A2801,Planes!BC:BC)),"")</f>
        <v/>
      </c>
    </row>
    <row r="2802" spans="1:12">
      <c r="A2802" s="11" t="str">
        <f t="shared" si="127"/>
        <v xml:space="preserve"> </v>
      </c>
      <c r="J2802" s="32" t="str">
        <f t="shared" si="126"/>
        <v/>
      </c>
      <c r="L2802" s="11" t="str">
        <f>IF(I2802&lt;&gt;"",IF(SUMIF(Planes!BA:BA,'Control de pagos'!A2802,Planes!BC:BC)=0,"",SUMIF(Planes!BA:BA,'Control de pagos'!A2802,Planes!BC:BC)),"")</f>
        <v/>
      </c>
    </row>
    <row r="2803" spans="1:12">
      <c r="A2803" s="11" t="str">
        <f t="shared" si="127"/>
        <v xml:space="preserve"> </v>
      </c>
      <c r="J2803" s="32" t="str">
        <f t="shared" si="126"/>
        <v/>
      </c>
      <c r="L2803" s="11" t="str">
        <f>IF(I2803&lt;&gt;"",IF(SUMIF(Planes!BA:BA,'Control de pagos'!A2803,Planes!BC:BC)=0,"",SUMIF(Planes!BA:BA,'Control de pagos'!A2803,Planes!BC:BC)),"")</f>
        <v/>
      </c>
    </row>
    <row r="2804" spans="1:12">
      <c r="A2804" s="11" t="str">
        <f t="shared" si="127"/>
        <v xml:space="preserve"> </v>
      </c>
      <c r="J2804" s="32" t="str">
        <f t="shared" si="126"/>
        <v/>
      </c>
      <c r="L2804" s="11" t="str">
        <f>IF(I2804&lt;&gt;"",IF(SUMIF(Planes!BA:BA,'Control de pagos'!A2804,Planes!BC:BC)=0,"",SUMIF(Planes!BA:BA,'Control de pagos'!A2804,Planes!BC:BC)),"")</f>
        <v/>
      </c>
    </row>
    <row r="2805" spans="1:12">
      <c r="A2805" s="11" t="str">
        <f t="shared" si="127"/>
        <v xml:space="preserve"> </v>
      </c>
      <c r="J2805" s="32" t="str">
        <f t="shared" si="126"/>
        <v/>
      </c>
      <c r="L2805" s="11" t="str">
        <f>IF(I2805&lt;&gt;"",IF(SUMIF(Planes!BA:BA,'Control de pagos'!A2805,Planes!BC:BC)=0,"",SUMIF(Planes!BA:BA,'Control de pagos'!A2805,Planes!BC:BC)),"")</f>
        <v/>
      </c>
    </row>
    <row r="2806" spans="1:12">
      <c r="A2806" s="11" t="str">
        <f t="shared" si="127"/>
        <v xml:space="preserve"> </v>
      </c>
      <c r="J2806" s="32" t="str">
        <f t="shared" si="126"/>
        <v/>
      </c>
      <c r="L2806" s="11" t="str">
        <f>IF(I2806&lt;&gt;"",IF(SUMIF(Planes!BA:BA,'Control de pagos'!A2806,Planes!BC:BC)=0,"",SUMIF(Planes!BA:BA,'Control de pagos'!A2806,Planes!BC:BC)),"")</f>
        <v/>
      </c>
    </row>
    <row r="2807" spans="1:12">
      <c r="A2807" s="11" t="str">
        <f t="shared" si="127"/>
        <v xml:space="preserve"> </v>
      </c>
      <c r="J2807" s="32" t="str">
        <f t="shared" si="126"/>
        <v/>
      </c>
      <c r="L2807" s="11" t="str">
        <f>IF(I2807&lt;&gt;"",IF(SUMIF(Planes!BA:BA,'Control de pagos'!A2807,Planes!BC:BC)=0,"",SUMIF(Planes!BA:BA,'Control de pagos'!A2807,Planes!BC:BC)),"")</f>
        <v/>
      </c>
    </row>
    <row r="2808" spans="1:12">
      <c r="A2808" s="11" t="str">
        <f t="shared" si="127"/>
        <v xml:space="preserve"> </v>
      </c>
      <c r="J2808" s="32" t="str">
        <f t="shared" si="126"/>
        <v/>
      </c>
      <c r="L2808" s="11" t="str">
        <f>IF(I2808&lt;&gt;"",IF(SUMIF(Planes!BA:BA,'Control de pagos'!A2808,Planes!BC:BC)=0,"",SUMIF(Planes!BA:BA,'Control de pagos'!A2808,Planes!BC:BC)),"")</f>
        <v/>
      </c>
    </row>
    <row r="2809" spans="1:12">
      <c r="A2809" s="11" t="str">
        <f t="shared" si="127"/>
        <v xml:space="preserve"> </v>
      </c>
      <c r="J2809" s="32" t="str">
        <f t="shared" si="126"/>
        <v/>
      </c>
      <c r="L2809" s="11" t="str">
        <f>IF(I2809&lt;&gt;"",IF(SUMIF(Planes!BA:BA,'Control de pagos'!A2809,Planes!BC:BC)=0,"",SUMIF(Planes!BA:BA,'Control de pagos'!A2809,Planes!BC:BC)),"")</f>
        <v/>
      </c>
    </row>
    <row r="2810" spans="1:12">
      <c r="A2810" s="11" t="str">
        <f t="shared" si="127"/>
        <v xml:space="preserve"> </v>
      </c>
      <c r="J2810" s="32" t="str">
        <f t="shared" si="126"/>
        <v/>
      </c>
      <c r="L2810" s="11" t="str">
        <f>IF(I2810&lt;&gt;"",IF(SUMIF(Planes!BA:BA,'Control de pagos'!A2810,Planes!BC:BC)=0,"",SUMIF(Planes!BA:BA,'Control de pagos'!A2810,Planes!BC:BC)),"")</f>
        <v/>
      </c>
    </row>
    <row r="2811" spans="1:12">
      <c r="A2811" s="11" t="str">
        <f t="shared" si="127"/>
        <v xml:space="preserve"> </v>
      </c>
      <c r="J2811" s="32" t="str">
        <f t="shared" si="126"/>
        <v/>
      </c>
      <c r="L2811" s="11" t="str">
        <f>IF(I2811&lt;&gt;"",IF(SUMIF(Planes!BA:BA,'Control de pagos'!A2811,Planes!BC:BC)=0,"",SUMIF(Planes!BA:BA,'Control de pagos'!A2811,Planes!BC:BC)),"")</f>
        <v/>
      </c>
    </row>
    <row r="2812" spans="1:12">
      <c r="A2812" s="11" t="str">
        <f t="shared" si="127"/>
        <v xml:space="preserve"> </v>
      </c>
      <c r="J2812" s="32" t="str">
        <f t="shared" si="126"/>
        <v/>
      </c>
      <c r="L2812" s="11" t="str">
        <f>IF(I2812&lt;&gt;"",IF(SUMIF(Planes!BA:BA,'Control de pagos'!A2812,Planes!BC:BC)=0,"",SUMIF(Planes!BA:BA,'Control de pagos'!A2812,Planes!BC:BC)),"")</f>
        <v/>
      </c>
    </row>
    <row r="2813" spans="1:12">
      <c r="A2813" s="11" t="str">
        <f t="shared" si="127"/>
        <v xml:space="preserve"> </v>
      </c>
      <c r="J2813" s="32" t="str">
        <f t="shared" si="126"/>
        <v/>
      </c>
      <c r="L2813" s="11" t="str">
        <f>IF(I2813&lt;&gt;"",IF(SUMIF(Planes!BA:BA,'Control de pagos'!A2813,Planes!BC:BC)=0,"",SUMIF(Planes!BA:BA,'Control de pagos'!A2813,Planes!BC:BC)),"")</f>
        <v/>
      </c>
    </row>
    <row r="2814" spans="1:12">
      <c r="A2814" s="11" t="str">
        <f t="shared" si="127"/>
        <v xml:space="preserve"> </v>
      </c>
      <c r="J2814" s="32" t="str">
        <f t="shared" si="126"/>
        <v/>
      </c>
      <c r="L2814" s="11" t="str">
        <f>IF(I2814&lt;&gt;"",IF(SUMIF(Planes!BA:BA,'Control de pagos'!A2814,Planes!BC:BC)=0,"",SUMIF(Planes!BA:BA,'Control de pagos'!A2814,Planes!BC:BC)),"")</f>
        <v/>
      </c>
    </row>
    <row r="2815" spans="1:12">
      <c r="A2815" s="11" t="str">
        <f t="shared" si="127"/>
        <v xml:space="preserve"> </v>
      </c>
      <c r="J2815" s="32" t="str">
        <f t="shared" si="126"/>
        <v/>
      </c>
      <c r="L2815" s="11" t="str">
        <f>IF(I2815&lt;&gt;"",IF(SUMIF(Planes!BA:BA,'Control de pagos'!A2815,Planes!BC:BC)=0,"",SUMIF(Planes!BA:BA,'Control de pagos'!A2815,Planes!BC:BC)),"")</f>
        <v/>
      </c>
    </row>
    <row r="2816" spans="1:12">
      <c r="A2816" s="11" t="str">
        <f t="shared" si="127"/>
        <v xml:space="preserve"> </v>
      </c>
      <c r="J2816" s="32" t="str">
        <f t="shared" si="126"/>
        <v/>
      </c>
      <c r="L2816" s="11" t="str">
        <f>IF(I2816&lt;&gt;"",IF(SUMIF(Planes!BA:BA,'Control de pagos'!A2816,Planes!BC:BC)=0,"",SUMIF(Planes!BA:BA,'Control de pagos'!A2816,Planes!BC:BC)),"")</f>
        <v/>
      </c>
    </row>
    <row r="2817" spans="1:12">
      <c r="A2817" s="11" t="str">
        <f t="shared" si="127"/>
        <v xml:space="preserve"> </v>
      </c>
      <c r="J2817" s="32" t="str">
        <f t="shared" si="126"/>
        <v/>
      </c>
      <c r="L2817" s="11" t="str">
        <f>IF(I2817&lt;&gt;"",IF(SUMIF(Planes!BA:BA,'Control de pagos'!A2817,Planes!BC:BC)=0,"",SUMIF(Planes!BA:BA,'Control de pagos'!A2817,Planes!BC:BC)),"")</f>
        <v/>
      </c>
    </row>
    <row r="2818" spans="1:12">
      <c r="A2818" s="11" t="str">
        <f t="shared" si="127"/>
        <v xml:space="preserve"> </v>
      </c>
      <c r="J2818" s="32" t="str">
        <f t="shared" si="126"/>
        <v/>
      </c>
      <c r="L2818" s="11" t="str">
        <f>IF(I2818&lt;&gt;"",IF(SUMIF(Planes!BA:BA,'Control de pagos'!A2818,Planes!BC:BC)=0,"",SUMIF(Planes!BA:BA,'Control de pagos'!A2818,Planes!BC:BC)),"")</f>
        <v/>
      </c>
    </row>
    <row r="2819" spans="1:12">
      <c r="A2819" s="11" t="str">
        <f t="shared" si="127"/>
        <v xml:space="preserve"> </v>
      </c>
      <c r="J2819" s="32" t="str">
        <f t="shared" si="126"/>
        <v/>
      </c>
      <c r="L2819" s="11" t="str">
        <f>IF(I2819&lt;&gt;"",IF(SUMIF(Planes!BA:BA,'Control de pagos'!A2819,Planes!BC:BC)=0,"",SUMIF(Planes!BA:BA,'Control de pagos'!A2819,Planes!BC:BC)),"")</f>
        <v/>
      </c>
    </row>
    <row r="2820" spans="1:12">
      <c r="A2820" s="11" t="str">
        <f t="shared" si="127"/>
        <v xml:space="preserve"> </v>
      </c>
      <c r="J2820" s="32" t="str">
        <f t="shared" si="126"/>
        <v/>
      </c>
      <c r="L2820" s="11" t="str">
        <f>IF(I2820&lt;&gt;"",IF(SUMIF(Planes!BA:BA,'Control de pagos'!A2820,Planes!BC:BC)=0,"",SUMIF(Planes!BA:BA,'Control de pagos'!A2820,Planes!BC:BC)),"")</f>
        <v/>
      </c>
    </row>
    <row r="2821" spans="1:12">
      <c r="A2821" s="11" t="str">
        <f t="shared" si="127"/>
        <v xml:space="preserve"> </v>
      </c>
      <c r="J2821" s="32" t="str">
        <f t="shared" si="126"/>
        <v/>
      </c>
      <c r="L2821" s="11" t="str">
        <f>IF(I2821&lt;&gt;"",IF(SUMIF(Planes!BA:BA,'Control de pagos'!A2821,Planes!BC:BC)=0,"",SUMIF(Planes!BA:BA,'Control de pagos'!A2821,Planes!BC:BC)),"")</f>
        <v/>
      </c>
    </row>
    <row r="2822" spans="1:12">
      <c r="A2822" s="11" t="str">
        <f t="shared" si="127"/>
        <v xml:space="preserve"> </v>
      </c>
      <c r="J2822" s="32" t="str">
        <f t="shared" si="126"/>
        <v/>
      </c>
      <c r="L2822" s="11" t="str">
        <f>IF(I2822&lt;&gt;"",IF(SUMIF(Planes!BA:BA,'Control de pagos'!A2822,Planes!BC:BC)=0,"",SUMIF(Planes!BA:BA,'Control de pagos'!A2822,Planes!BC:BC)),"")</f>
        <v/>
      </c>
    </row>
    <row r="2823" spans="1:12">
      <c r="A2823" s="11" t="str">
        <f t="shared" si="127"/>
        <v xml:space="preserve"> </v>
      </c>
      <c r="J2823" s="32" t="str">
        <f t="shared" si="126"/>
        <v/>
      </c>
      <c r="L2823" s="11" t="str">
        <f>IF(I2823&lt;&gt;"",IF(SUMIF(Planes!BA:BA,'Control de pagos'!A2823,Planes!BC:BC)=0,"",SUMIF(Planes!BA:BA,'Control de pagos'!A2823,Planes!BC:BC)),"")</f>
        <v/>
      </c>
    </row>
    <row r="2824" spans="1:12">
      <c r="A2824" s="11" t="str">
        <f t="shared" si="127"/>
        <v xml:space="preserve"> </v>
      </c>
      <c r="J2824" s="32" t="str">
        <f t="shared" si="126"/>
        <v/>
      </c>
      <c r="L2824" s="11" t="str">
        <f>IF(I2824&lt;&gt;"",IF(SUMIF(Planes!BA:BA,'Control de pagos'!A2824,Planes!BC:BC)=0,"",SUMIF(Planes!BA:BA,'Control de pagos'!A2824,Planes!BC:BC)),"")</f>
        <v/>
      </c>
    </row>
    <row r="2825" spans="1:12">
      <c r="A2825" s="11" t="str">
        <f t="shared" si="127"/>
        <v xml:space="preserve"> </v>
      </c>
      <c r="J2825" s="32" t="str">
        <f t="shared" si="126"/>
        <v/>
      </c>
      <c r="L2825" s="11" t="str">
        <f>IF(I2825&lt;&gt;"",IF(SUMIF(Planes!BA:BA,'Control de pagos'!A2825,Planes!BC:BC)=0,"",SUMIF(Planes!BA:BA,'Control de pagos'!A2825,Planes!BC:BC)),"")</f>
        <v/>
      </c>
    </row>
    <row r="2826" spans="1:12">
      <c r="A2826" s="11" t="str">
        <f t="shared" si="127"/>
        <v xml:space="preserve"> </v>
      </c>
      <c r="J2826" s="32" t="str">
        <f t="shared" si="126"/>
        <v/>
      </c>
      <c r="L2826" s="11" t="str">
        <f>IF(I2826&lt;&gt;"",IF(SUMIF(Planes!BA:BA,'Control de pagos'!A2826,Planes!BC:BC)=0,"",SUMIF(Planes!BA:BA,'Control de pagos'!A2826,Planes!BC:BC)),"")</f>
        <v/>
      </c>
    </row>
    <row r="2827" spans="1:12">
      <c r="A2827" s="11" t="str">
        <f t="shared" si="127"/>
        <v xml:space="preserve"> </v>
      </c>
      <c r="J2827" s="32" t="str">
        <f t="shared" si="126"/>
        <v/>
      </c>
      <c r="L2827" s="11" t="str">
        <f>IF(I2827&lt;&gt;"",IF(SUMIF(Planes!BA:BA,'Control de pagos'!A2827,Planes!BC:BC)=0,"",SUMIF(Planes!BA:BA,'Control de pagos'!A2827,Planes!BC:BC)),"")</f>
        <v/>
      </c>
    </row>
    <row r="2828" spans="1:12">
      <c r="A2828" s="11" t="str">
        <f t="shared" si="127"/>
        <v xml:space="preserve"> </v>
      </c>
      <c r="J2828" s="32" t="str">
        <f t="shared" si="126"/>
        <v/>
      </c>
      <c r="L2828" s="11" t="str">
        <f>IF(I2828&lt;&gt;"",IF(SUMIF(Planes!BA:BA,'Control de pagos'!A2828,Planes!BC:BC)=0,"",SUMIF(Planes!BA:BA,'Control de pagos'!A2828,Planes!BC:BC)),"")</f>
        <v/>
      </c>
    </row>
    <row r="2829" spans="1:12">
      <c r="A2829" s="11" t="str">
        <f t="shared" si="127"/>
        <v xml:space="preserve"> </v>
      </c>
      <c r="J2829" s="32" t="str">
        <f t="shared" si="126"/>
        <v/>
      </c>
      <c r="L2829" s="11" t="str">
        <f>IF(I2829&lt;&gt;"",IF(SUMIF(Planes!BA:BA,'Control de pagos'!A2829,Planes!BC:BC)=0,"",SUMIF(Planes!BA:BA,'Control de pagos'!A2829,Planes!BC:BC)),"")</f>
        <v/>
      </c>
    </row>
    <row r="2830" spans="1:12">
      <c r="A2830" s="11" t="str">
        <f t="shared" si="127"/>
        <v xml:space="preserve"> </v>
      </c>
      <c r="J2830" s="32" t="str">
        <f t="shared" si="126"/>
        <v/>
      </c>
      <c r="L2830" s="11" t="str">
        <f>IF(I2830&lt;&gt;"",IF(SUMIF(Planes!BA:BA,'Control de pagos'!A2830,Planes!BC:BC)=0,"",SUMIF(Planes!BA:BA,'Control de pagos'!A2830,Planes!BC:BC)),"")</f>
        <v/>
      </c>
    </row>
    <row r="2831" spans="1:12">
      <c r="A2831" s="11" t="str">
        <f t="shared" si="127"/>
        <v xml:space="preserve"> </v>
      </c>
      <c r="J2831" s="32" t="str">
        <f t="shared" si="126"/>
        <v/>
      </c>
      <c r="L2831" s="11" t="str">
        <f>IF(I2831&lt;&gt;"",IF(SUMIF(Planes!BA:BA,'Control de pagos'!A2831,Planes!BC:BC)=0,"",SUMIF(Planes!BA:BA,'Control de pagos'!A2831,Planes!BC:BC)),"")</f>
        <v/>
      </c>
    </row>
    <row r="2832" spans="1:12">
      <c r="A2832" s="11" t="str">
        <f t="shared" si="127"/>
        <v xml:space="preserve"> </v>
      </c>
      <c r="J2832" s="32" t="str">
        <f t="shared" si="126"/>
        <v/>
      </c>
      <c r="L2832" s="11" t="str">
        <f>IF(I2832&lt;&gt;"",IF(SUMIF(Planes!BA:BA,'Control de pagos'!A2832,Planes!BC:BC)=0,"",SUMIF(Planes!BA:BA,'Control de pagos'!A2832,Planes!BC:BC)),"")</f>
        <v/>
      </c>
    </row>
    <row r="2833" spans="1:12">
      <c r="A2833" s="11" t="str">
        <f t="shared" si="127"/>
        <v xml:space="preserve"> </v>
      </c>
      <c r="J2833" s="32" t="str">
        <f t="shared" si="126"/>
        <v/>
      </c>
      <c r="L2833" s="11" t="str">
        <f>IF(I2833&lt;&gt;"",IF(SUMIF(Planes!BA:BA,'Control de pagos'!A2833,Planes!BC:BC)=0,"",SUMIF(Planes!BA:BA,'Control de pagos'!A2833,Planes!BC:BC)),"")</f>
        <v/>
      </c>
    </row>
    <row r="2834" spans="1:12">
      <c r="A2834" s="11" t="str">
        <f t="shared" si="127"/>
        <v xml:space="preserve"> </v>
      </c>
      <c r="J2834" s="32" t="str">
        <f t="shared" si="126"/>
        <v/>
      </c>
      <c r="L2834" s="11" t="str">
        <f>IF(I2834&lt;&gt;"",IF(SUMIF(Planes!BA:BA,'Control de pagos'!A2834,Planes!BC:BC)=0,"",SUMIF(Planes!BA:BA,'Control de pagos'!A2834,Planes!BC:BC)),"")</f>
        <v/>
      </c>
    </row>
    <row r="2835" spans="1:12">
      <c r="A2835" s="11" t="str">
        <f t="shared" si="127"/>
        <v xml:space="preserve"> </v>
      </c>
      <c r="J2835" s="32" t="str">
        <f t="shared" si="126"/>
        <v/>
      </c>
      <c r="L2835" s="11" t="str">
        <f>IF(I2835&lt;&gt;"",IF(SUMIF(Planes!BA:BA,'Control de pagos'!A2835,Planes!BC:BC)=0,"",SUMIF(Planes!BA:BA,'Control de pagos'!A2835,Planes!BC:BC)),"")</f>
        <v/>
      </c>
    </row>
    <row r="2836" spans="1:12">
      <c r="A2836" s="11" t="str">
        <f t="shared" si="127"/>
        <v xml:space="preserve"> </v>
      </c>
      <c r="J2836" s="32" t="str">
        <f t="shared" si="126"/>
        <v/>
      </c>
      <c r="L2836" s="11" t="str">
        <f>IF(I2836&lt;&gt;"",IF(SUMIF(Planes!BA:BA,'Control de pagos'!A2836,Planes!BC:BC)=0,"",SUMIF(Planes!BA:BA,'Control de pagos'!A2836,Planes!BC:BC)),"")</f>
        <v/>
      </c>
    </row>
    <row r="2837" spans="1:12">
      <c r="A2837" s="11" t="str">
        <f t="shared" si="127"/>
        <v xml:space="preserve"> </v>
      </c>
      <c r="J2837" s="32" t="str">
        <f t="shared" si="126"/>
        <v/>
      </c>
      <c r="L2837" s="11" t="str">
        <f>IF(I2837&lt;&gt;"",IF(SUMIF(Planes!BA:BA,'Control de pagos'!A2837,Planes!BC:BC)=0,"",SUMIF(Planes!BA:BA,'Control de pagos'!A2837,Planes!BC:BC)),"")</f>
        <v/>
      </c>
    </row>
    <row r="2838" spans="1:12">
      <c r="A2838" s="11" t="str">
        <f t="shared" si="127"/>
        <v xml:space="preserve"> </v>
      </c>
      <c r="J2838" s="32" t="str">
        <f t="shared" si="126"/>
        <v/>
      </c>
      <c r="L2838" s="11" t="str">
        <f>IF(I2838&lt;&gt;"",IF(SUMIF(Planes!BA:BA,'Control de pagos'!A2838,Planes!BC:BC)=0,"",SUMIF(Planes!BA:BA,'Control de pagos'!A2838,Planes!BC:BC)),"")</f>
        <v/>
      </c>
    </row>
    <row r="2839" spans="1:12">
      <c r="A2839" s="11" t="str">
        <f t="shared" si="127"/>
        <v xml:space="preserve"> </v>
      </c>
      <c r="J2839" s="32" t="str">
        <f t="shared" si="126"/>
        <v/>
      </c>
      <c r="L2839" s="11" t="str">
        <f>IF(I2839&lt;&gt;"",IF(SUMIF(Planes!BA:BA,'Control de pagos'!A2839,Planes!BC:BC)=0,"",SUMIF(Planes!BA:BA,'Control de pagos'!A2839,Planes!BC:BC)),"")</f>
        <v/>
      </c>
    </row>
    <row r="2840" spans="1:12">
      <c r="A2840" s="11" t="str">
        <f t="shared" si="127"/>
        <v xml:space="preserve"> </v>
      </c>
      <c r="J2840" s="32" t="str">
        <f t="shared" si="126"/>
        <v/>
      </c>
      <c r="L2840" s="11" t="str">
        <f>IF(I2840&lt;&gt;"",IF(SUMIF(Planes!BA:BA,'Control de pagos'!A2840,Planes!BC:BC)=0,"",SUMIF(Planes!BA:BA,'Control de pagos'!A2840,Planes!BC:BC)),"")</f>
        <v/>
      </c>
    </row>
    <row r="2841" spans="1:12">
      <c r="A2841" s="11" t="str">
        <f t="shared" si="127"/>
        <v xml:space="preserve"> </v>
      </c>
      <c r="J2841" s="32" t="str">
        <f t="shared" si="126"/>
        <v/>
      </c>
      <c r="L2841" s="11" t="str">
        <f>IF(I2841&lt;&gt;"",IF(SUMIF(Planes!BA:BA,'Control de pagos'!A2841,Planes!BC:BC)=0,"",SUMIF(Planes!BA:BA,'Control de pagos'!A2841,Planes!BC:BC)),"")</f>
        <v/>
      </c>
    </row>
    <row r="2842" spans="1:12">
      <c r="A2842" s="11" t="str">
        <f t="shared" si="127"/>
        <v xml:space="preserve"> </v>
      </c>
      <c r="J2842" s="32" t="str">
        <f t="shared" si="126"/>
        <v/>
      </c>
      <c r="L2842" s="11" t="str">
        <f>IF(I2842&lt;&gt;"",IF(SUMIF(Planes!BA:BA,'Control de pagos'!A2842,Planes!BC:BC)=0,"",SUMIF(Planes!BA:BA,'Control de pagos'!A2842,Planes!BC:BC)),"")</f>
        <v/>
      </c>
    </row>
    <row r="2843" spans="1:12">
      <c r="A2843" s="11" t="str">
        <f t="shared" si="127"/>
        <v xml:space="preserve"> </v>
      </c>
      <c r="J2843" s="32" t="str">
        <f t="shared" si="126"/>
        <v/>
      </c>
      <c r="L2843" s="11" t="str">
        <f>IF(I2843&lt;&gt;"",IF(SUMIF(Planes!BA:BA,'Control de pagos'!A2843,Planes!BC:BC)=0,"",SUMIF(Planes!BA:BA,'Control de pagos'!A2843,Planes!BC:BC)),"")</f>
        <v/>
      </c>
    </row>
    <row r="2844" spans="1:12">
      <c r="A2844" s="11" t="str">
        <f t="shared" si="127"/>
        <v xml:space="preserve"> </v>
      </c>
      <c r="J2844" s="32" t="str">
        <f t="shared" si="126"/>
        <v/>
      </c>
      <c r="L2844" s="11" t="str">
        <f>IF(I2844&lt;&gt;"",IF(SUMIF(Planes!BA:BA,'Control de pagos'!A2844,Planes!BC:BC)=0,"",SUMIF(Planes!BA:BA,'Control de pagos'!A2844,Planes!BC:BC)),"")</f>
        <v/>
      </c>
    </row>
    <row r="2845" spans="1:12">
      <c r="A2845" s="11" t="str">
        <f t="shared" si="127"/>
        <v xml:space="preserve"> </v>
      </c>
      <c r="J2845" s="32" t="str">
        <f t="shared" si="126"/>
        <v/>
      </c>
      <c r="L2845" s="11" t="str">
        <f>IF(I2845&lt;&gt;"",IF(SUMIF(Planes!BA:BA,'Control de pagos'!A2845,Planes!BC:BC)=0,"",SUMIF(Planes!BA:BA,'Control de pagos'!A2845,Planes!BC:BC)),"")</f>
        <v/>
      </c>
    </row>
    <row r="2846" spans="1:12">
      <c r="A2846" s="11" t="str">
        <f t="shared" si="127"/>
        <v xml:space="preserve"> </v>
      </c>
      <c r="J2846" s="32" t="str">
        <f t="shared" si="126"/>
        <v/>
      </c>
      <c r="L2846" s="11" t="str">
        <f>IF(I2846&lt;&gt;"",IF(SUMIF(Planes!BA:BA,'Control de pagos'!A2846,Planes!BC:BC)=0,"",SUMIF(Planes!BA:BA,'Control de pagos'!A2846,Planes!BC:BC)),"")</f>
        <v/>
      </c>
    </row>
    <row r="2847" spans="1:12">
      <c r="A2847" s="11" t="str">
        <f t="shared" si="127"/>
        <v xml:space="preserve"> </v>
      </c>
      <c r="J2847" s="32" t="str">
        <f t="shared" si="126"/>
        <v/>
      </c>
      <c r="L2847" s="11" t="str">
        <f>IF(I2847&lt;&gt;"",IF(SUMIF(Planes!BA:BA,'Control de pagos'!A2847,Planes!BC:BC)=0,"",SUMIF(Planes!BA:BA,'Control de pagos'!A2847,Planes!BC:BC)),"")</f>
        <v/>
      </c>
    </row>
    <row r="2848" spans="1:12">
      <c r="A2848" s="11" t="str">
        <f t="shared" si="127"/>
        <v xml:space="preserve"> </v>
      </c>
      <c r="J2848" s="32" t="str">
        <f t="shared" si="126"/>
        <v/>
      </c>
      <c r="L2848" s="11" t="str">
        <f>IF(I2848&lt;&gt;"",IF(SUMIF(Planes!BA:BA,'Control de pagos'!A2848,Planes!BC:BC)=0,"",SUMIF(Planes!BA:BA,'Control de pagos'!A2848,Planes!BC:BC)),"")</f>
        <v/>
      </c>
    </row>
    <row r="2849" spans="1:12">
      <c r="A2849" s="11" t="str">
        <f t="shared" si="127"/>
        <v xml:space="preserve"> </v>
      </c>
      <c r="J2849" s="32" t="str">
        <f t="shared" ref="J2849:J2912" si="128">IF(I2849&lt;&gt;"",I2849-DAY(I2849)+1,IF(A2848=A2849,IF(I2848&lt;&gt;"","-",""),IF(A2849=A2850,IF(I2850&lt;&gt;"","-",""),"")))</f>
        <v/>
      </c>
      <c r="L2849" s="11" t="str">
        <f>IF(I2849&lt;&gt;"",IF(SUMIF(Planes!BA:BA,'Control de pagos'!A2849,Planes!BC:BC)=0,"",SUMIF(Planes!BA:BA,'Control de pagos'!A2849,Planes!BC:BC)),"")</f>
        <v/>
      </c>
    </row>
    <row r="2850" spans="1:12">
      <c r="A2850" s="11" t="str">
        <f t="shared" si="127"/>
        <v xml:space="preserve"> </v>
      </c>
      <c r="J2850" s="32" t="str">
        <f t="shared" si="128"/>
        <v/>
      </c>
      <c r="L2850" s="11" t="str">
        <f>IF(I2850&lt;&gt;"",IF(SUMIF(Planes!BA:BA,'Control de pagos'!A2850,Planes!BC:BC)=0,"",SUMIF(Planes!BA:BA,'Control de pagos'!A2850,Planes!BC:BC)),"")</f>
        <v/>
      </c>
    </row>
    <row r="2851" spans="1:12">
      <c r="A2851" s="11" t="str">
        <f t="shared" si="127"/>
        <v xml:space="preserve"> </v>
      </c>
      <c r="J2851" s="32" t="str">
        <f t="shared" si="128"/>
        <v/>
      </c>
      <c r="L2851" s="11" t="str">
        <f>IF(I2851&lt;&gt;"",IF(SUMIF(Planes!BA:BA,'Control de pagos'!A2851,Planes!BC:BC)=0,"",SUMIF(Planes!BA:BA,'Control de pagos'!A2851,Planes!BC:BC)),"")</f>
        <v/>
      </c>
    </row>
    <row r="2852" spans="1:12">
      <c r="A2852" s="11" t="str">
        <f t="shared" si="127"/>
        <v xml:space="preserve"> </v>
      </c>
      <c r="J2852" s="32" t="str">
        <f t="shared" si="128"/>
        <v/>
      </c>
      <c r="L2852" s="11" t="str">
        <f>IF(I2852&lt;&gt;"",IF(SUMIF(Planes!BA:BA,'Control de pagos'!A2852,Planes!BC:BC)=0,"",SUMIF(Planes!BA:BA,'Control de pagos'!A2852,Planes!BC:BC)),"")</f>
        <v/>
      </c>
    </row>
    <row r="2853" spans="1:12">
      <c r="A2853" s="11" t="str">
        <f t="shared" si="127"/>
        <v xml:space="preserve"> </v>
      </c>
      <c r="J2853" s="32" t="str">
        <f t="shared" si="128"/>
        <v/>
      </c>
      <c r="L2853" s="11" t="str">
        <f>IF(I2853&lt;&gt;"",IF(SUMIF(Planes!BA:BA,'Control de pagos'!A2853,Planes!BC:BC)=0,"",SUMIF(Planes!BA:BA,'Control de pagos'!A2853,Planes!BC:BC)),"")</f>
        <v/>
      </c>
    </row>
    <row r="2854" spans="1:12">
      <c r="A2854" s="11" t="str">
        <f t="shared" si="127"/>
        <v xml:space="preserve"> </v>
      </c>
      <c r="J2854" s="32" t="str">
        <f t="shared" si="128"/>
        <v/>
      </c>
      <c r="L2854" s="11" t="str">
        <f>IF(I2854&lt;&gt;"",IF(SUMIF(Planes!BA:BA,'Control de pagos'!A2854,Planes!BC:BC)=0,"",SUMIF(Planes!BA:BA,'Control de pagos'!A2854,Planes!BC:BC)),"")</f>
        <v/>
      </c>
    </row>
    <row r="2855" spans="1:12">
      <c r="A2855" s="11" t="str">
        <f t="shared" si="127"/>
        <v xml:space="preserve"> </v>
      </c>
      <c r="J2855" s="32" t="str">
        <f t="shared" si="128"/>
        <v/>
      </c>
      <c r="L2855" s="11" t="str">
        <f>IF(I2855&lt;&gt;"",IF(SUMIF(Planes!BA:BA,'Control de pagos'!A2855,Planes!BC:BC)=0,"",SUMIF(Planes!BA:BA,'Control de pagos'!A2855,Planes!BC:BC)),"")</f>
        <v/>
      </c>
    </row>
    <row r="2856" spans="1:12">
      <c r="A2856" s="11" t="str">
        <f t="shared" si="127"/>
        <v xml:space="preserve"> </v>
      </c>
      <c r="J2856" s="32" t="str">
        <f t="shared" si="128"/>
        <v/>
      </c>
      <c r="L2856" s="11" t="str">
        <f>IF(I2856&lt;&gt;"",IF(SUMIF(Planes!BA:BA,'Control de pagos'!A2856,Planes!BC:BC)=0,"",SUMIF(Planes!BA:BA,'Control de pagos'!A2856,Planes!BC:BC)),"")</f>
        <v/>
      </c>
    </row>
    <row r="2857" spans="1:12">
      <c r="A2857" s="11" t="str">
        <f t="shared" si="127"/>
        <v xml:space="preserve"> </v>
      </c>
      <c r="J2857" s="32" t="str">
        <f t="shared" si="128"/>
        <v/>
      </c>
      <c r="L2857" s="11" t="str">
        <f>IF(I2857&lt;&gt;"",IF(SUMIF(Planes!BA:BA,'Control de pagos'!A2857,Planes!BC:BC)=0,"",SUMIF(Planes!BA:BA,'Control de pagos'!A2857,Planes!BC:BC)),"")</f>
        <v/>
      </c>
    </row>
    <row r="2858" spans="1:12">
      <c r="A2858" s="11" t="str">
        <f t="shared" ref="A2858:A2921" si="129">B2858&amp;" "&amp;IF(C2858="",C2857,C2858)</f>
        <v xml:space="preserve"> </v>
      </c>
      <c r="J2858" s="32" t="str">
        <f t="shared" si="128"/>
        <v/>
      </c>
      <c r="L2858" s="11" t="str">
        <f>IF(I2858&lt;&gt;"",IF(SUMIF(Planes!BA:BA,'Control de pagos'!A2858,Planes!BC:BC)=0,"",SUMIF(Planes!BA:BA,'Control de pagos'!A2858,Planes!BC:BC)),"")</f>
        <v/>
      </c>
    </row>
    <row r="2859" spans="1:12">
      <c r="A2859" s="11" t="str">
        <f t="shared" si="129"/>
        <v xml:space="preserve"> </v>
      </c>
      <c r="J2859" s="32" t="str">
        <f t="shared" si="128"/>
        <v/>
      </c>
      <c r="L2859" s="11" t="str">
        <f>IF(I2859&lt;&gt;"",IF(SUMIF(Planes!BA:BA,'Control de pagos'!A2859,Planes!BC:BC)=0,"",SUMIF(Planes!BA:BA,'Control de pagos'!A2859,Planes!BC:BC)),"")</f>
        <v/>
      </c>
    </row>
    <row r="2860" spans="1:12">
      <c r="A2860" s="11" t="str">
        <f t="shared" si="129"/>
        <v xml:space="preserve"> </v>
      </c>
      <c r="J2860" s="32" t="str">
        <f t="shared" si="128"/>
        <v/>
      </c>
      <c r="L2860" s="11" t="str">
        <f>IF(I2860&lt;&gt;"",IF(SUMIF(Planes!BA:BA,'Control de pagos'!A2860,Planes!BC:BC)=0,"",SUMIF(Planes!BA:BA,'Control de pagos'!A2860,Planes!BC:BC)),"")</f>
        <v/>
      </c>
    </row>
    <row r="2861" spans="1:12">
      <c r="A2861" s="11" t="str">
        <f t="shared" si="129"/>
        <v xml:space="preserve"> </v>
      </c>
      <c r="J2861" s="32" t="str">
        <f t="shared" si="128"/>
        <v/>
      </c>
      <c r="L2861" s="11" t="str">
        <f>IF(I2861&lt;&gt;"",IF(SUMIF(Planes!BA:BA,'Control de pagos'!A2861,Planes!BC:BC)=0,"",SUMIF(Planes!BA:BA,'Control de pagos'!A2861,Planes!BC:BC)),"")</f>
        <v/>
      </c>
    </row>
    <row r="2862" spans="1:12">
      <c r="A2862" s="11" t="str">
        <f t="shared" si="129"/>
        <v xml:space="preserve"> </v>
      </c>
      <c r="J2862" s="32" t="str">
        <f t="shared" si="128"/>
        <v/>
      </c>
      <c r="L2862" s="11" t="str">
        <f>IF(I2862&lt;&gt;"",IF(SUMIF(Planes!BA:BA,'Control de pagos'!A2862,Planes!BC:BC)=0,"",SUMIF(Planes!BA:BA,'Control de pagos'!A2862,Planes!BC:BC)),"")</f>
        <v/>
      </c>
    </row>
    <row r="2863" spans="1:12">
      <c r="A2863" s="11" t="str">
        <f t="shared" si="129"/>
        <v xml:space="preserve"> </v>
      </c>
      <c r="J2863" s="32" t="str">
        <f t="shared" si="128"/>
        <v/>
      </c>
      <c r="L2863" s="11" t="str">
        <f>IF(I2863&lt;&gt;"",IF(SUMIF(Planes!BA:BA,'Control de pagos'!A2863,Planes!BC:BC)=0,"",SUMIF(Planes!BA:BA,'Control de pagos'!A2863,Planes!BC:BC)),"")</f>
        <v/>
      </c>
    </row>
    <row r="2864" spans="1:12">
      <c r="A2864" s="11" t="str">
        <f t="shared" si="129"/>
        <v xml:space="preserve"> </v>
      </c>
      <c r="J2864" s="32" t="str">
        <f t="shared" si="128"/>
        <v/>
      </c>
      <c r="L2864" s="11" t="str">
        <f>IF(I2864&lt;&gt;"",IF(SUMIF(Planes!BA:BA,'Control de pagos'!A2864,Planes!BC:BC)=0,"",SUMIF(Planes!BA:BA,'Control de pagos'!A2864,Planes!BC:BC)),"")</f>
        <v/>
      </c>
    </row>
    <row r="2865" spans="1:12">
      <c r="A2865" s="11" t="str">
        <f t="shared" si="129"/>
        <v xml:space="preserve"> </v>
      </c>
      <c r="J2865" s="32" t="str">
        <f t="shared" si="128"/>
        <v/>
      </c>
      <c r="L2865" s="11" t="str">
        <f>IF(I2865&lt;&gt;"",IF(SUMIF(Planes!BA:BA,'Control de pagos'!A2865,Planes!BC:BC)=0,"",SUMIF(Planes!BA:BA,'Control de pagos'!A2865,Planes!BC:BC)),"")</f>
        <v/>
      </c>
    </row>
    <row r="2866" spans="1:12">
      <c r="A2866" s="11" t="str">
        <f t="shared" si="129"/>
        <v xml:space="preserve"> </v>
      </c>
      <c r="J2866" s="32" t="str">
        <f t="shared" si="128"/>
        <v/>
      </c>
      <c r="L2866" s="11" t="str">
        <f>IF(I2866&lt;&gt;"",IF(SUMIF(Planes!BA:BA,'Control de pagos'!A2866,Planes!BC:BC)=0,"",SUMIF(Planes!BA:BA,'Control de pagos'!A2866,Planes!BC:BC)),"")</f>
        <v/>
      </c>
    </row>
    <row r="2867" spans="1:12">
      <c r="A2867" s="11" t="str">
        <f t="shared" si="129"/>
        <v xml:space="preserve"> </v>
      </c>
      <c r="J2867" s="32" t="str">
        <f t="shared" si="128"/>
        <v/>
      </c>
      <c r="L2867" s="11" t="str">
        <f>IF(I2867&lt;&gt;"",IF(SUMIF(Planes!BA:BA,'Control de pagos'!A2867,Planes!BC:BC)=0,"",SUMIF(Planes!BA:BA,'Control de pagos'!A2867,Planes!BC:BC)),"")</f>
        <v/>
      </c>
    </row>
    <row r="2868" spans="1:12">
      <c r="A2868" s="11" t="str">
        <f t="shared" si="129"/>
        <v xml:space="preserve"> </v>
      </c>
      <c r="J2868" s="32" t="str">
        <f t="shared" si="128"/>
        <v/>
      </c>
      <c r="L2868" s="11" t="str">
        <f>IF(I2868&lt;&gt;"",IF(SUMIF(Planes!BA:BA,'Control de pagos'!A2868,Planes!BC:BC)=0,"",SUMIF(Planes!BA:BA,'Control de pagos'!A2868,Planes!BC:BC)),"")</f>
        <v/>
      </c>
    </row>
    <row r="2869" spans="1:12">
      <c r="A2869" s="11" t="str">
        <f t="shared" si="129"/>
        <v xml:space="preserve"> </v>
      </c>
      <c r="J2869" s="32" t="str">
        <f t="shared" si="128"/>
        <v/>
      </c>
      <c r="L2869" s="11" t="str">
        <f>IF(I2869&lt;&gt;"",IF(SUMIF(Planes!BA:BA,'Control de pagos'!A2869,Planes!BC:BC)=0,"",SUMIF(Planes!BA:BA,'Control de pagos'!A2869,Planes!BC:BC)),"")</f>
        <v/>
      </c>
    </row>
    <row r="2870" spans="1:12">
      <c r="A2870" s="11" t="str">
        <f t="shared" si="129"/>
        <v xml:space="preserve"> </v>
      </c>
      <c r="J2870" s="32" t="str">
        <f t="shared" si="128"/>
        <v/>
      </c>
      <c r="L2870" s="11" t="str">
        <f>IF(I2870&lt;&gt;"",IF(SUMIF(Planes!BA:BA,'Control de pagos'!A2870,Planes!BC:BC)=0,"",SUMIF(Planes!BA:BA,'Control de pagos'!A2870,Planes!BC:BC)),"")</f>
        <v/>
      </c>
    </row>
    <row r="2871" spans="1:12">
      <c r="A2871" s="11" t="str">
        <f t="shared" si="129"/>
        <v xml:space="preserve"> </v>
      </c>
      <c r="J2871" s="32" t="str">
        <f t="shared" si="128"/>
        <v/>
      </c>
      <c r="L2871" s="11" t="str">
        <f>IF(I2871&lt;&gt;"",IF(SUMIF(Planes!BA:BA,'Control de pagos'!A2871,Planes!BC:BC)=0,"",SUMIF(Planes!BA:BA,'Control de pagos'!A2871,Planes!BC:BC)),"")</f>
        <v/>
      </c>
    </row>
    <row r="2872" spans="1:12">
      <c r="A2872" s="11" t="str">
        <f t="shared" si="129"/>
        <v xml:space="preserve"> </v>
      </c>
      <c r="J2872" s="32" t="str">
        <f t="shared" si="128"/>
        <v/>
      </c>
      <c r="L2872" s="11" t="str">
        <f>IF(I2872&lt;&gt;"",IF(SUMIF(Planes!BA:BA,'Control de pagos'!A2872,Planes!BC:BC)=0,"",SUMIF(Planes!BA:BA,'Control de pagos'!A2872,Planes!BC:BC)),"")</f>
        <v/>
      </c>
    </row>
    <row r="2873" spans="1:12">
      <c r="A2873" s="11" t="str">
        <f t="shared" si="129"/>
        <v xml:space="preserve"> </v>
      </c>
      <c r="J2873" s="32" t="str">
        <f t="shared" si="128"/>
        <v/>
      </c>
      <c r="L2873" s="11" t="str">
        <f>IF(I2873&lt;&gt;"",IF(SUMIF(Planes!BA:BA,'Control de pagos'!A2873,Planes!BC:BC)=0,"",SUMIF(Planes!BA:BA,'Control de pagos'!A2873,Planes!BC:BC)),"")</f>
        <v/>
      </c>
    </row>
    <row r="2874" spans="1:12">
      <c r="A2874" s="11" t="str">
        <f t="shared" si="129"/>
        <v xml:space="preserve"> </v>
      </c>
      <c r="J2874" s="32" t="str">
        <f t="shared" si="128"/>
        <v/>
      </c>
      <c r="L2874" s="11" t="str">
        <f>IF(I2874&lt;&gt;"",IF(SUMIF(Planes!BA:BA,'Control de pagos'!A2874,Planes!BC:BC)=0,"",SUMIF(Planes!BA:BA,'Control de pagos'!A2874,Planes!BC:BC)),"")</f>
        <v/>
      </c>
    </row>
    <row r="2875" spans="1:12">
      <c r="A2875" s="11" t="str">
        <f t="shared" si="129"/>
        <v xml:space="preserve"> </v>
      </c>
      <c r="J2875" s="32" t="str">
        <f t="shared" si="128"/>
        <v/>
      </c>
      <c r="L2875" s="11" t="str">
        <f>IF(I2875&lt;&gt;"",IF(SUMIF(Planes!BA:BA,'Control de pagos'!A2875,Planes!BC:BC)=0,"",SUMIF(Planes!BA:BA,'Control de pagos'!A2875,Planes!BC:BC)),"")</f>
        <v/>
      </c>
    </row>
    <row r="2876" spans="1:12">
      <c r="A2876" s="11" t="str">
        <f t="shared" si="129"/>
        <v xml:space="preserve"> </v>
      </c>
      <c r="J2876" s="32" t="str">
        <f t="shared" si="128"/>
        <v/>
      </c>
      <c r="L2876" s="11" t="str">
        <f>IF(I2876&lt;&gt;"",IF(SUMIF(Planes!BA:BA,'Control de pagos'!A2876,Planes!BC:BC)=0,"",SUMIF(Planes!BA:BA,'Control de pagos'!A2876,Planes!BC:BC)),"")</f>
        <v/>
      </c>
    </row>
    <row r="2877" spans="1:12">
      <c r="A2877" s="11" t="str">
        <f t="shared" si="129"/>
        <v xml:space="preserve"> </v>
      </c>
      <c r="J2877" s="32" t="str">
        <f t="shared" si="128"/>
        <v/>
      </c>
      <c r="L2877" s="11" t="str">
        <f>IF(I2877&lt;&gt;"",IF(SUMIF(Planes!BA:BA,'Control de pagos'!A2877,Planes!BC:BC)=0,"",SUMIF(Planes!BA:BA,'Control de pagos'!A2877,Planes!BC:BC)),"")</f>
        <v/>
      </c>
    </row>
    <row r="2878" spans="1:12">
      <c r="A2878" s="11" t="str">
        <f t="shared" si="129"/>
        <v xml:space="preserve"> </v>
      </c>
      <c r="J2878" s="32" t="str">
        <f t="shared" si="128"/>
        <v/>
      </c>
      <c r="L2878" s="11" t="str">
        <f>IF(I2878&lt;&gt;"",IF(SUMIF(Planes!BA:BA,'Control de pagos'!A2878,Planes!BC:BC)=0,"",SUMIF(Planes!BA:BA,'Control de pagos'!A2878,Planes!BC:BC)),"")</f>
        <v/>
      </c>
    </row>
    <row r="2879" spans="1:12">
      <c r="A2879" s="11" t="str">
        <f t="shared" si="129"/>
        <v xml:space="preserve"> </v>
      </c>
      <c r="J2879" s="32" t="str">
        <f t="shared" si="128"/>
        <v/>
      </c>
      <c r="L2879" s="11" t="str">
        <f>IF(I2879&lt;&gt;"",IF(SUMIF(Planes!BA:BA,'Control de pagos'!A2879,Planes!BC:BC)=0,"",SUMIF(Planes!BA:BA,'Control de pagos'!A2879,Planes!BC:BC)),"")</f>
        <v/>
      </c>
    </row>
    <row r="2880" spans="1:12">
      <c r="A2880" s="11" t="str">
        <f t="shared" si="129"/>
        <v xml:space="preserve"> </v>
      </c>
      <c r="J2880" s="32" t="str">
        <f t="shared" si="128"/>
        <v/>
      </c>
      <c r="L2880" s="11" t="str">
        <f>IF(I2880&lt;&gt;"",IF(SUMIF(Planes!BA:BA,'Control de pagos'!A2880,Planes!BC:BC)=0,"",SUMIF(Planes!BA:BA,'Control de pagos'!A2880,Planes!BC:BC)),"")</f>
        <v/>
      </c>
    </row>
    <row r="2881" spans="1:12">
      <c r="A2881" s="11" t="str">
        <f t="shared" si="129"/>
        <v xml:space="preserve"> </v>
      </c>
      <c r="J2881" s="32" t="str">
        <f t="shared" si="128"/>
        <v/>
      </c>
      <c r="L2881" s="11" t="str">
        <f>IF(I2881&lt;&gt;"",IF(SUMIF(Planes!BA:BA,'Control de pagos'!A2881,Planes!BC:BC)=0,"",SUMIF(Planes!BA:BA,'Control de pagos'!A2881,Planes!BC:BC)),"")</f>
        <v/>
      </c>
    </row>
    <row r="2882" spans="1:12">
      <c r="A2882" s="11" t="str">
        <f t="shared" si="129"/>
        <v xml:space="preserve"> </v>
      </c>
      <c r="J2882" s="32" t="str">
        <f t="shared" si="128"/>
        <v/>
      </c>
      <c r="L2882" s="11" t="str">
        <f>IF(I2882&lt;&gt;"",IF(SUMIF(Planes!BA:BA,'Control de pagos'!A2882,Planes!BC:BC)=0,"",SUMIF(Planes!BA:BA,'Control de pagos'!A2882,Planes!BC:BC)),"")</f>
        <v/>
      </c>
    </row>
    <row r="2883" spans="1:12">
      <c r="A2883" s="11" t="str">
        <f t="shared" si="129"/>
        <v xml:space="preserve"> </v>
      </c>
      <c r="J2883" s="32" t="str">
        <f t="shared" si="128"/>
        <v/>
      </c>
      <c r="L2883" s="11" t="str">
        <f>IF(I2883&lt;&gt;"",IF(SUMIF(Planes!BA:BA,'Control de pagos'!A2883,Planes!BC:BC)=0,"",SUMIF(Planes!BA:BA,'Control de pagos'!A2883,Planes!BC:BC)),"")</f>
        <v/>
      </c>
    </row>
    <row r="2884" spans="1:12">
      <c r="A2884" s="11" t="str">
        <f t="shared" si="129"/>
        <v xml:space="preserve"> </v>
      </c>
      <c r="J2884" s="32" t="str">
        <f t="shared" si="128"/>
        <v/>
      </c>
      <c r="L2884" s="11" t="str">
        <f>IF(I2884&lt;&gt;"",IF(SUMIF(Planes!BA:BA,'Control de pagos'!A2884,Planes!BC:BC)=0,"",SUMIF(Planes!BA:BA,'Control de pagos'!A2884,Planes!BC:BC)),"")</f>
        <v/>
      </c>
    </row>
    <row r="2885" spans="1:12">
      <c r="A2885" s="11" t="str">
        <f t="shared" si="129"/>
        <v xml:space="preserve"> </v>
      </c>
      <c r="J2885" s="32" t="str">
        <f t="shared" si="128"/>
        <v/>
      </c>
      <c r="L2885" s="11" t="str">
        <f>IF(I2885&lt;&gt;"",IF(SUMIF(Planes!BA:BA,'Control de pagos'!A2885,Planes!BC:BC)=0,"",SUMIF(Planes!BA:BA,'Control de pagos'!A2885,Planes!BC:BC)),"")</f>
        <v/>
      </c>
    </row>
    <row r="2886" spans="1:12">
      <c r="A2886" s="11" t="str">
        <f t="shared" si="129"/>
        <v xml:space="preserve"> </v>
      </c>
      <c r="J2886" s="32" t="str">
        <f t="shared" si="128"/>
        <v/>
      </c>
      <c r="L2886" s="11" t="str">
        <f>IF(I2886&lt;&gt;"",IF(SUMIF(Planes!BA:BA,'Control de pagos'!A2886,Planes!BC:BC)=0,"",SUMIF(Planes!BA:BA,'Control de pagos'!A2886,Planes!BC:BC)),"")</f>
        <v/>
      </c>
    </row>
    <row r="2887" spans="1:12">
      <c r="A2887" s="11" t="str">
        <f t="shared" si="129"/>
        <v xml:space="preserve"> </v>
      </c>
      <c r="J2887" s="32" t="str">
        <f t="shared" si="128"/>
        <v/>
      </c>
      <c r="L2887" s="11" t="str">
        <f>IF(I2887&lt;&gt;"",IF(SUMIF(Planes!BA:BA,'Control de pagos'!A2887,Planes!BC:BC)=0,"",SUMIF(Planes!BA:BA,'Control de pagos'!A2887,Planes!BC:BC)),"")</f>
        <v/>
      </c>
    </row>
    <row r="2888" spans="1:12">
      <c r="A2888" s="11" t="str">
        <f t="shared" si="129"/>
        <v xml:space="preserve"> </v>
      </c>
      <c r="J2888" s="32" t="str">
        <f t="shared" si="128"/>
        <v/>
      </c>
      <c r="L2888" s="11" t="str">
        <f>IF(I2888&lt;&gt;"",IF(SUMIF(Planes!BA:BA,'Control de pagos'!A2888,Planes!BC:BC)=0,"",SUMIF(Planes!BA:BA,'Control de pagos'!A2888,Planes!BC:BC)),"")</f>
        <v/>
      </c>
    </row>
    <row r="2889" spans="1:12">
      <c r="A2889" s="11" t="str">
        <f t="shared" si="129"/>
        <v xml:space="preserve"> </v>
      </c>
      <c r="J2889" s="32" t="str">
        <f t="shared" si="128"/>
        <v/>
      </c>
      <c r="L2889" s="11" t="str">
        <f>IF(I2889&lt;&gt;"",IF(SUMIF(Planes!BA:BA,'Control de pagos'!A2889,Planes!BC:BC)=0,"",SUMIF(Planes!BA:BA,'Control de pagos'!A2889,Planes!BC:BC)),"")</f>
        <v/>
      </c>
    </row>
    <row r="2890" spans="1:12">
      <c r="A2890" s="11" t="str">
        <f t="shared" si="129"/>
        <v xml:space="preserve"> </v>
      </c>
      <c r="J2890" s="32" t="str">
        <f t="shared" si="128"/>
        <v/>
      </c>
      <c r="L2890" s="11" t="str">
        <f>IF(I2890&lt;&gt;"",IF(SUMIF(Planes!BA:BA,'Control de pagos'!A2890,Planes!BC:BC)=0,"",SUMIF(Planes!BA:BA,'Control de pagos'!A2890,Planes!BC:BC)),"")</f>
        <v/>
      </c>
    </row>
    <row r="2891" spans="1:12">
      <c r="A2891" s="11" t="str">
        <f t="shared" si="129"/>
        <v xml:space="preserve"> </v>
      </c>
      <c r="J2891" s="32" t="str">
        <f t="shared" si="128"/>
        <v/>
      </c>
      <c r="L2891" s="11" t="str">
        <f>IF(I2891&lt;&gt;"",IF(SUMIF(Planes!BA:BA,'Control de pagos'!A2891,Planes!BC:BC)=0,"",SUMIF(Planes!BA:BA,'Control de pagos'!A2891,Planes!BC:BC)),"")</f>
        <v/>
      </c>
    </row>
    <row r="2892" spans="1:12">
      <c r="A2892" s="11" t="str">
        <f t="shared" si="129"/>
        <v xml:space="preserve"> </v>
      </c>
      <c r="J2892" s="32" t="str">
        <f t="shared" si="128"/>
        <v/>
      </c>
      <c r="L2892" s="11" t="str">
        <f>IF(I2892&lt;&gt;"",IF(SUMIF(Planes!BA:BA,'Control de pagos'!A2892,Planes!BC:BC)=0,"",SUMIF(Planes!BA:BA,'Control de pagos'!A2892,Planes!BC:BC)),"")</f>
        <v/>
      </c>
    </row>
    <row r="2893" spans="1:12">
      <c r="A2893" s="11" t="str">
        <f t="shared" si="129"/>
        <v xml:space="preserve"> </v>
      </c>
      <c r="J2893" s="32" t="str">
        <f t="shared" si="128"/>
        <v/>
      </c>
      <c r="L2893" s="11" t="str">
        <f>IF(I2893&lt;&gt;"",IF(SUMIF(Planes!BA:BA,'Control de pagos'!A2893,Planes!BC:BC)=0,"",SUMIF(Planes!BA:BA,'Control de pagos'!A2893,Planes!BC:BC)),"")</f>
        <v/>
      </c>
    </row>
    <row r="2894" spans="1:12">
      <c r="A2894" s="11" t="str">
        <f t="shared" si="129"/>
        <v xml:space="preserve"> </v>
      </c>
      <c r="J2894" s="32" t="str">
        <f t="shared" si="128"/>
        <v/>
      </c>
      <c r="L2894" s="11" t="str">
        <f>IF(I2894&lt;&gt;"",IF(SUMIF(Planes!BA:BA,'Control de pagos'!A2894,Planes!BC:BC)=0,"",SUMIF(Planes!BA:BA,'Control de pagos'!A2894,Planes!BC:BC)),"")</f>
        <v/>
      </c>
    </row>
    <row r="2895" spans="1:12">
      <c r="A2895" s="11" t="str">
        <f t="shared" si="129"/>
        <v xml:space="preserve"> </v>
      </c>
      <c r="J2895" s="32" t="str">
        <f t="shared" si="128"/>
        <v/>
      </c>
      <c r="L2895" s="11" t="str">
        <f>IF(I2895&lt;&gt;"",IF(SUMIF(Planes!BA:BA,'Control de pagos'!A2895,Planes!BC:BC)=0,"",SUMIF(Planes!BA:BA,'Control de pagos'!A2895,Planes!BC:BC)),"")</f>
        <v/>
      </c>
    </row>
    <row r="2896" spans="1:12">
      <c r="A2896" s="11" t="str">
        <f t="shared" si="129"/>
        <v xml:space="preserve"> </v>
      </c>
      <c r="J2896" s="32" t="str">
        <f t="shared" si="128"/>
        <v/>
      </c>
      <c r="L2896" s="11" t="str">
        <f>IF(I2896&lt;&gt;"",IF(SUMIF(Planes!BA:BA,'Control de pagos'!A2896,Planes!BC:BC)=0,"",SUMIF(Planes!BA:BA,'Control de pagos'!A2896,Planes!BC:BC)),"")</f>
        <v/>
      </c>
    </row>
    <row r="2897" spans="1:12">
      <c r="A2897" s="11" t="str">
        <f t="shared" si="129"/>
        <v xml:space="preserve"> </v>
      </c>
      <c r="J2897" s="32" t="str">
        <f t="shared" si="128"/>
        <v/>
      </c>
      <c r="L2897" s="11" t="str">
        <f>IF(I2897&lt;&gt;"",IF(SUMIF(Planes!BA:BA,'Control de pagos'!A2897,Planes!BC:BC)=0,"",SUMIF(Planes!BA:BA,'Control de pagos'!A2897,Planes!BC:BC)),"")</f>
        <v/>
      </c>
    </row>
    <row r="2898" spans="1:12">
      <c r="A2898" s="11" t="str">
        <f t="shared" si="129"/>
        <v xml:space="preserve"> </v>
      </c>
      <c r="J2898" s="32" t="str">
        <f t="shared" si="128"/>
        <v/>
      </c>
      <c r="L2898" s="11" t="str">
        <f>IF(I2898&lt;&gt;"",IF(SUMIF(Planes!BA:BA,'Control de pagos'!A2898,Planes!BC:BC)=0,"",SUMIF(Planes!BA:BA,'Control de pagos'!A2898,Planes!BC:BC)),"")</f>
        <v/>
      </c>
    </row>
    <row r="2899" spans="1:12">
      <c r="A2899" s="11" t="str">
        <f t="shared" si="129"/>
        <v xml:space="preserve"> </v>
      </c>
      <c r="J2899" s="32" t="str">
        <f t="shared" si="128"/>
        <v/>
      </c>
      <c r="L2899" s="11" t="str">
        <f>IF(I2899&lt;&gt;"",IF(SUMIF(Planes!BA:BA,'Control de pagos'!A2899,Planes!BC:BC)=0,"",SUMIF(Planes!BA:BA,'Control de pagos'!A2899,Planes!BC:BC)),"")</f>
        <v/>
      </c>
    </row>
    <row r="2900" spans="1:12">
      <c r="A2900" s="11" t="str">
        <f t="shared" si="129"/>
        <v xml:space="preserve"> </v>
      </c>
      <c r="J2900" s="32" t="str">
        <f t="shared" si="128"/>
        <v/>
      </c>
      <c r="L2900" s="11" t="str">
        <f>IF(I2900&lt;&gt;"",IF(SUMIF(Planes!BA:BA,'Control de pagos'!A2900,Planes!BC:BC)=0,"",SUMIF(Planes!BA:BA,'Control de pagos'!A2900,Planes!BC:BC)),"")</f>
        <v/>
      </c>
    </row>
    <row r="2901" spans="1:12">
      <c r="A2901" s="11" t="str">
        <f t="shared" si="129"/>
        <v xml:space="preserve"> </v>
      </c>
      <c r="J2901" s="32" t="str">
        <f t="shared" si="128"/>
        <v/>
      </c>
      <c r="L2901" s="11" t="str">
        <f>IF(I2901&lt;&gt;"",IF(SUMIF(Planes!BA:BA,'Control de pagos'!A2901,Planes!BC:BC)=0,"",SUMIF(Planes!BA:BA,'Control de pagos'!A2901,Planes!BC:BC)),"")</f>
        <v/>
      </c>
    </row>
    <row r="2902" spans="1:12">
      <c r="A2902" s="11" t="str">
        <f t="shared" si="129"/>
        <v xml:space="preserve"> </v>
      </c>
      <c r="J2902" s="32" t="str">
        <f t="shared" si="128"/>
        <v/>
      </c>
      <c r="L2902" s="11" t="str">
        <f>IF(I2902&lt;&gt;"",IF(SUMIF(Planes!BA:BA,'Control de pagos'!A2902,Planes!BC:BC)=0,"",SUMIF(Planes!BA:BA,'Control de pagos'!A2902,Planes!BC:BC)),"")</f>
        <v/>
      </c>
    </row>
    <row r="2903" spans="1:12">
      <c r="A2903" s="11" t="str">
        <f t="shared" si="129"/>
        <v xml:space="preserve"> </v>
      </c>
      <c r="J2903" s="32" t="str">
        <f t="shared" si="128"/>
        <v/>
      </c>
      <c r="L2903" s="11" t="str">
        <f>IF(I2903&lt;&gt;"",IF(SUMIF(Planes!BA:BA,'Control de pagos'!A2903,Planes!BC:BC)=0,"",SUMIF(Planes!BA:BA,'Control de pagos'!A2903,Planes!BC:BC)),"")</f>
        <v/>
      </c>
    </row>
    <row r="2904" spans="1:12">
      <c r="A2904" s="11" t="str">
        <f t="shared" si="129"/>
        <v xml:space="preserve"> </v>
      </c>
      <c r="J2904" s="32" t="str">
        <f t="shared" si="128"/>
        <v/>
      </c>
      <c r="L2904" s="11" t="str">
        <f>IF(I2904&lt;&gt;"",IF(SUMIF(Planes!BA:BA,'Control de pagos'!A2904,Planes!BC:BC)=0,"",SUMIF(Planes!BA:BA,'Control de pagos'!A2904,Planes!BC:BC)),"")</f>
        <v/>
      </c>
    </row>
    <row r="2905" spans="1:12">
      <c r="A2905" s="11" t="str">
        <f t="shared" si="129"/>
        <v xml:space="preserve"> </v>
      </c>
      <c r="J2905" s="32" t="str">
        <f t="shared" si="128"/>
        <v/>
      </c>
      <c r="L2905" s="11" t="str">
        <f>IF(I2905&lt;&gt;"",IF(SUMIF(Planes!BA:BA,'Control de pagos'!A2905,Planes!BC:BC)=0,"",SUMIF(Planes!BA:BA,'Control de pagos'!A2905,Planes!BC:BC)),"")</f>
        <v/>
      </c>
    </row>
    <row r="2906" spans="1:12">
      <c r="A2906" s="11" t="str">
        <f t="shared" si="129"/>
        <v xml:space="preserve"> </v>
      </c>
      <c r="J2906" s="32" t="str">
        <f t="shared" si="128"/>
        <v/>
      </c>
      <c r="L2906" s="11" t="str">
        <f>IF(I2906&lt;&gt;"",IF(SUMIF(Planes!BA:BA,'Control de pagos'!A2906,Planes!BC:BC)=0,"",SUMIF(Planes!BA:BA,'Control de pagos'!A2906,Planes!BC:BC)),"")</f>
        <v/>
      </c>
    </row>
    <row r="2907" spans="1:12">
      <c r="A2907" s="11" t="str">
        <f t="shared" si="129"/>
        <v xml:space="preserve"> </v>
      </c>
      <c r="J2907" s="32" t="str">
        <f t="shared" si="128"/>
        <v/>
      </c>
      <c r="L2907" s="11" t="str">
        <f>IF(I2907&lt;&gt;"",IF(SUMIF(Planes!BA:BA,'Control de pagos'!A2907,Planes!BC:BC)=0,"",SUMIF(Planes!BA:BA,'Control de pagos'!A2907,Planes!BC:BC)),"")</f>
        <v/>
      </c>
    </row>
    <row r="2908" spans="1:12">
      <c r="A2908" s="11" t="str">
        <f t="shared" si="129"/>
        <v xml:space="preserve"> </v>
      </c>
      <c r="J2908" s="32" t="str">
        <f t="shared" si="128"/>
        <v/>
      </c>
      <c r="L2908" s="11" t="str">
        <f>IF(I2908&lt;&gt;"",IF(SUMIF(Planes!BA:BA,'Control de pagos'!A2908,Planes!BC:BC)=0,"",SUMIF(Planes!BA:BA,'Control de pagos'!A2908,Planes!BC:BC)),"")</f>
        <v/>
      </c>
    </row>
    <row r="2909" spans="1:12">
      <c r="A2909" s="11" t="str">
        <f t="shared" si="129"/>
        <v xml:space="preserve"> </v>
      </c>
      <c r="J2909" s="32" t="str">
        <f t="shared" si="128"/>
        <v/>
      </c>
      <c r="L2909" s="11" t="str">
        <f>IF(I2909&lt;&gt;"",IF(SUMIF(Planes!BA:BA,'Control de pagos'!A2909,Planes!BC:BC)=0,"",SUMIF(Planes!BA:BA,'Control de pagos'!A2909,Planes!BC:BC)),"")</f>
        <v/>
      </c>
    </row>
    <row r="2910" spans="1:12">
      <c r="A2910" s="11" t="str">
        <f t="shared" si="129"/>
        <v xml:space="preserve"> </v>
      </c>
      <c r="J2910" s="32" t="str">
        <f t="shared" si="128"/>
        <v/>
      </c>
      <c r="L2910" s="11" t="str">
        <f>IF(I2910&lt;&gt;"",IF(SUMIF(Planes!BA:BA,'Control de pagos'!A2910,Planes!BC:BC)=0,"",SUMIF(Planes!BA:BA,'Control de pagos'!A2910,Planes!BC:BC)),"")</f>
        <v/>
      </c>
    </row>
    <row r="2911" spans="1:12">
      <c r="A2911" s="11" t="str">
        <f t="shared" si="129"/>
        <v xml:space="preserve"> </v>
      </c>
      <c r="J2911" s="32" t="str">
        <f t="shared" si="128"/>
        <v/>
      </c>
      <c r="L2911" s="11" t="str">
        <f>IF(I2911&lt;&gt;"",IF(SUMIF(Planes!BA:BA,'Control de pagos'!A2911,Planes!BC:BC)=0,"",SUMIF(Planes!BA:BA,'Control de pagos'!A2911,Planes!BC:BC)),"")</f>
        <v/>
      </c>
    </row>
    <row r="2912" spans="1:12">
      <c r="A2912" s="11" t="str">
        <f t="shared" si="129"/>
        <v xml:space="preserve"> </v>
      </c>
      <c r="J2912" s="32" t="str">
        <f t="shared" si="128"/>
        <v/>
      </c>
      <c r="L2912" s="11" t="str">
        <f>IF(I2912&lt;&gt;"",IF(SUMIF(Planes!BA:BA,'Control de pagos'!A2912,Planes!BC:BC)=0,"",SUMIF(Planes!BA:BA,'Control de pagos'!A2912,Planes!BC:BC)),"")</f>
        <v/>
      </c>
    </row>
    <row r="2913" spans="1:12">
      <c r="A2913" s="11" t="str">
        <f t="shared" si="129"/>
        <v xml:space="preserve"> </v>
      </c>
      <c r="J2913" s="32" t="str">
        <f t="shared" ref="J2913:J2976" si="130">IF(I2913&lt;&gt;"",I2913-DAY(I2913)+1,IF(A2912=A2913,IF(I2912&lt;&gt;"","-",""),IF(A2913=A2914,IF(I2914&lt;&gt;"","-",""),"")))</f>
        <v/>
      </c>
      <c r="L2913" s="11" t="str">
        <f>IF(I2913&lt;&gt;"",IF(SUMIF(Planes!BA:BA,'Control de pagos'!A2913,Planes!BC:BC)=0,"",SUMIF(Planes!BA:BA,'Control de pagos'!A2913,Planes!BC:BC)),"")</f>
        <v/>
      </c>
    </row>
    <row r="2914" spans="1:12">
      <c r="A2914" s="11" t="str">
        <f t="shared" si="129"/>
        <v xml:space="preserve"> </v>
      </c>
      <c r="J2914" s="32" t="str">
        <f t="shared" si="130"/>
        <v/>
      </c>
      <c r="L2914" s="11" t="str">
        <f>IF(I2914&lt;&gt;"",IF(SUMIF(Planes!BA:BA,'Control de pagos'!A2914,Planes!BC:BC)=0,"",SUMIF(Planes!BA:BA,'Control de pagos'!A2914,Planes!BC:BC)),"")</f>
        <v/>
      </c>
    </row>
    <row r="2915" spans="1:12">
      <c r="A2915" s="11" t="str">
        <f t="shared" si="129"/>
        <v xml:space="preserve"> </v>
      </c>
      <c r="J2915" s="32" t="str">
        <f t="shared" si="130"/>
        <v/>
      </c>
      <c r="L2915" s="11" t="str">
        <f>IF(I2915&lt;&gt;"",IF(SUMIF(Planes!BA:BA,'Control de pagos'!A2915,Planes!BC:BC)=0,"",SUMIF(Planes!BA:BA,'Control de pagos'!A2915,Planes!BC:BC)),"")</f>
        <v/>
      </c>
    </row>
    <row r="2916" spans="1:12">
      <c r="A2916" s="11" t="str">
        <f t="shared" si="129"/>
        <v xml:space="preserve"> </v>
      </c>
      <c r="J2916" s="32" t="str">
        <f t="shared" si="130"/>
        <v/>
      </c>
      <c r="L2916" s="11" t="str">
        <f>IF(I2916&lt;&gt;"",IF(SUMIF(Planes!BA:BA,'Control de pagos'!A2916,Planes!BC:BC)=0,"",SUMIF(Planes!BA:BA,'Control de pagos'!A2916,Planes!BC:BC)),"")</f>
        <v/>
      </c>
    </row>
    <row r="2917" spans="1:12">
      <c r="A2917" s="11" t="str">
        <f t="shared" si="129"/>
        <v xml:space="preserve"> </v>
      </c>
      <c r="J2917" s="32" t="str">
        <f t="shared" si="130"/>
        <v/>
      </c>
      <c r="L2917" s="11" t="str">
        <f>IF(I2917&lt;&gt;"",IF(SUMIF(Planes!BA:BA,'Control de pagos'!A2917,Planes!BC:BC)=0,"",SUMIF(Planes!BA:BA,'Control de pagos'!A2917,Planes!BC:BC)),"")</f>
        <v/>
      </c>
    </row>
    <row r="2918" spans="1:12">
      <c r="A2918" s="11" t="str">
        <f t="shared" si="129"/>
        <v xml:space="preserve"> </v>
      </c>
      <c r="J2918" s="32" t="str">
        <f t="shared" si="130"/>
        <v/>
      </c>
      <c r="L2918" s="11" t="str">
        <f>IF(I2918&lt;&gt;"",IF(SUMIF(Planes!BA:BA,'Control de pagos'!A2918,Planes!BC:BC)=0,"",SUMIF(Planes!BA:BA,'Control de pagos'!A2918,Planes!BC:BC)),"")</f>
        <v/>
      </c>
    </row>
    <row r="2919" spans="1:12">
      <c r="A2919" s="11" t="str">
        <f t="shared" si="129"/>
        <v xml:space="preserve"> </v>
      </c>
      <c r="J2919" s="32" t="str">
        <f t="shared" si="130"/>
        <v/>
      </c>
      <c r="L2919" s="11" t="str">
        <f>IF(I2919&lt;&gt;"",IF(SUMIF(Planes!BA:BA,'Control de pagos'!A2919,Planes!BC:BC)=0,"",SUMIF(Planes!BA:BA,'Control de pagos'!A2919,Planes!BC:BC)),"")</f>
        <v/>
      </c>
    </row>
    <row r="2920" spans="1:12">
      <c r="A2920" s="11" t="str">
        <f t="shared" si="129"/>
        <v xml:space="preserve"> </v>
      </c>
      <c r="J2920" s="32" t="str">
        <f t="shared" si="130"/>
        <v/>
      </c>
      <c r="L2920" s="11" t="str">
        <f>IF(I2920&lt;&gt;"",IF(SUMIF(Planes!BA:BA,'Control de pagos'!A2920,Planes!BC:BC)=0,"",SUMIF(Planes!BA:BA,'Control de pagos'!A2920,Planes!BC:BC)),"")</f>
        <v/>
      </c>
    </row>
    <row r="2921" spans="1:12">
      <c r="A2921" s="11" t="str">
        <f t="shared" si="129"/>
        <v xml:space="preserve"> </v>
      </c>
      <c r="J2921" s="32" t="str">
        <f t="shared" si="130"/>
        <v/>
      </c>
      <c r="L2921" s="11" t="str">
        <f>IF(I2921&lt;&gt;"",IF(SUMIF(Planes!BA:BA,'Control de pagos'!A2921,Planes!BC:BC)=0,"",SUMIF(Planes!BA:BA,'Control de pagos'!A2921,Planes!BC:BC)),"")</f>
        <v/>
      </c>
    </row>
    <row r="2922" spans="1:12">
      <c r="A2922" s="11" t="str">
        <f t="shared" ref="A2922:A2985" si="131">B2922&amp;" "&amp;IF(C2922="",C2921,C2922)</f>
        <v xml:space="preserve"> </v>
      </c>
      <c r="J2922" s="32" t="str">
        <f t="shared" si="130"/>
        <v/>
      </c>
      <c r="L2922" s="11" t="str">
        <f>IF(I2922&lt;&gt;"",IF(SUMIF(Planes!BA:BA,'Control de pagos'!A2922,Planes!BC:BC)=0,"",SUMIF(Planes!BA:BA,'Control de pagos'!A2922,Planes!BC:BC)),"")</f>
        <v/>
      </c>
    </row>
    <row r="2923" spans="1:12">
      <c r="A2923" s="11" t="str">
        <f t="shared" si="131"/>
        <v xml:space="preserve"> </v>
      </c>
      <c r="J2923" s="32" t="str">
        <f t="shared" si="130"/>
        <v/>
      </c>
      <c r="L2923" s="11" t="str">
        <f>IF(I2923&lt;&gt;"",IF(SUMIF(Planes!BA:BA,'Control de pagos'!A2923,Planes!BC:BC)=0,"",SUMIF(Planes!BA:BA,'Control de pagos'!A2923,Planes!BC:BC)),"")</f>
        <v/>
      </c>
    </row>
    <row r="2924" spans="1:12">
      <c r="A2924" s="11" t="str">
        <f t="shared" si="131"/>
        <v xml:space="preserve"> </v>
      </c>
      <c r="J2924" s="32" t="str">
        <f t="shared" si="130"/>
        <v/>
      </c>
      <c r="L2924" s="11" t="str">
        <f>IF(I2924&lt;&gt;"",IF(SUMIF(Planes!BA:BA,'Control de pagos'!A2924,Planes!BC:BC)=0,"",SUMIF(Planes!BA:BA,'Control de pagos'!A2924,Planes!BC:BC)),"")</f>
        <v/>
      </c>
    </row>
    <row r="2925" spans="1:12">
      <c r="A2925" s="11" t="str">
        <f t="shared" si="131"/>
        <v xml:space="preserve"> </v>
      </c>
      <c r="J2925" s="32" t="str">
        <f t="shared" si="130"/>
        <v/>
      </c>
      <c r="L2925" s="11" t="str">
        <f>IF(I2925&lt;&gt;"",IF(SUMIF(Planes!BA:BA,'Control de pagos'!A2925,Planes!BC:BC)=0,"",SUMIF(Planes!BA:BA,'Control de pagos'!A2925,Planes!BC:BC)),"")</f>
        <v/>
      </c>
    </row>
    <row r="2926" spans="1:12">
      <c r="A2926" s="11" t="str">
        <f t="shared" si="131"/>
        <v xml:space="preserve"> </v>
      </c>
      <c r="J2926" s="32" t="str">
        <f t="shared" si="130"/>
        <v/>
      </c>
      <c r="L2926" s="11" t="str">
        <f>IF(I2926&lt;&gt;"",IF(SUMIF(Planes!BA:BA,'Control de pagos'!A2926,Planes!BC:BC)=0,"",SUMIF(Planes!BA:BA,'Control de pagos'!A2926,Planes!BC:BC)),"")</f>
        <v/>
      </c>
    </row>
    <row r="2927" spans="1:12">
      <c r="A2927" s="11" t="str">
        <f t="shared" si="131"/>
        <v xml:space="preserve"> </v>
      </c>
      <c r="J2927" s="32" t="str">
        <f t="shared" si="130"/>
        <v/>
      </c>
      <c r="L2927" s="11" t="str">
        <f>IF(I2927&lt;&gt;"",IF(SUMIF(Planes!BA:BA,'Control de pagos'!A2927,Planes!BC:BC)=0,"",SUMIF(Planes!BA:BA,'Control de pagos'!A2927,Planes!BC:BC)),"")</f>
        <v/>
      </c>
    </row>
    <row r="2928" spans="1:12">
      <c r="A2928" s="11" t="str">
        <f t="shared" si="131"/>
        <v xml:space="preserve"> </v>
      </c>
      <c r="J2928" s="32" t="str">
        <f t="shared" si="130"/>
        <v/>
      </c>
      <c r="L2928" s="11" t="str">
        <f>IF(I2928&lt;&gt;"",IF(SUMIF(Planes!BA:BA,'Control de pagos'!A2928,Planes!BC:BC)=0,"",SUMIF(Planes!BA:BA,'Control de pagos'!A2928,Planes!BC:BC)),"")</f>
        <v/>
      </c>
    </row>
    <row r="2929" spans="1:12">
      <c r="A2929" s="11" t="str">
        <f t="shared" si="131"/>
        <v xml:space="preserve"> </v>
      </c>
      <c r="J2929" s="32" t="str">
        <f t="shared" si="130"/>
        <v/>
      </c>
      <c r="L2929" s="11" t="str">
        <f>IF(I2929&lt;&gt;"",IF(SUMIF(Planes!BA:BA,'Control de pagos'!A2929,Planes!BC:BC)=0,"",SUMIF(Planes!BA:BA,'Control de pagos'!A2929,Planes!BC:BC)),"")</f>
        <v/>
      </c>
    </row>
    <row r="2930" spans="1:12">
      <c r="A2930" s="11" t="str">
        <f t="shared" si="131"/>
        <v xml:space="preserve"> </v>
      </c>
      <c r="J2930" s="32" t="str">
        <f t="shared" si="130"/>
        <v/>
      </c>
      <c r="L2930" s="11" t="str">
        <f>IF(I2930&lt;&gt;"",IF(SUMIF(Planes!BA:BA,'Control de pagos'!A2930,Planes!BC:BC)=0,"",SUMIF(Planes!BA:BA,'Control de pagos'!A2930,Planes!BC:BC)),"")</f>
        <v/>
      </c>
    </row>
    <row r="2931" spans="1:12">
      <c r="A2931" s="11" t="str">
        <f t="shared" si="131"/>
        <v xml:space="preserve"> </v>
      </c>
      <c r="J2931" s="32" t="str">
        <f t="shared" si="130"/>
        <v/>
      </c>
      <c r="L2931" s="11" t="str">
        <f>IF(I2931&lt;&gt;"",IF(SUMIF(Planes!BA:BA,'Control de pagos'!A2931,Planes!BC:BC)=0,"",SUMIF(Planes!BA:BA,'Control de pagos'!A2931,Planes!BC:BC)),"")</f>
        <v/>
      </c>
    </row>
    <row r="2932" spans="1:12">
      <c r="A2932" s="11" t="str">
        <f t="shared" si="131"/>
        <v xml:space="preserve"> </v>
      </c>
      <c r="J2932" s="32" t="str">
        <f t="shared" si="130"/>
        <v/>
      </c>
      <c r="L2932" s="11" t="str">
        <f>IF(I2932&lt;&gt;"",IF(SUMIF(Planes!BA:BA,'Control de pagos'!A2932,Planes!BC:BC)=0,"",SUMIF(Planes!BA:BA,'Control de pagos'!A2932,Planes!BC:BC)),"")</f>
        <v/>
      </c>
    </row>
    <row r="2933" spans="1:12">
      <c r="A2933" s="11" t="str">
        <f t="shared" si="131"/>
        <v xml:space="preserve"> </v>
      </c>
      <c r="J2933" s="32" t="str">
        <f t="shared" si="130"/>
        <v/>
      </c>
      <c r="L2933" s="11" t="str">
        <f>IF(I2933&lt;&gt;"",IF(SUMIF(Planes!BA:BA,'Control de pagos'!A2933,Planes!BC:BC)=0,"",SUMIF(Planes!BA:BA,'Control de pagos'!A2933,Planes!BC:BC)),"")</f>
        <v/>
      </c>
    </row>
    <row r="2934" spans="1:12">
      <c r="A2934" s="11" t="str">
        <f t="shared" si="131"/>
        <v xml:space="preserve"> </v>
      </c>
      <c r="J2934" s="32" t="str">
        <f t="shared" si="130"/>
        <v/>
      </c>
      <c r="L2934" s="11" t="str">
        <f>IF(I2934&lt;&gt;"",IF(SUMIF(Planes!BA:BA,'Control de pagos'!A2934,Planes!BC:BC)=0,"",SUMIF(Planes!BA:BA,'Control de pagos'!A2934,Planes!BC:BC)),"")</f>
        <v/>
      </c>
    </row>
    <row r="2935" spans="1:12">
      <c r="A2935" s="11" t="str">
        <f t="shared" si="131"/>
        <v xml:space="preserve"> </v>
      </c>
      <c r="J2935" s="32" t="str">
        <f t="shared" si="130"/>
        <v/>
      </c>
      <c r="L2935" s="11" t="str">
        <f>IF(I2935&lt;&gt;"",IF(SUMIF(Planes!BA:BA,'Control de pagos'!A2935,Planes!BC:BC)=0,"",SUMIF(Planes!BA:BA,'Control de pagos'!A2935,Planes!BC:BC)),"")</f>
        <v/>
      </c>
    </row>
    <row r="2936" spans="1:12">
      <c r="A2936" s="11" t="str">
        <f t="shared" si="131"/>
        <v xml:space="preserve"> </v>
      </c>
      <c r="J2936" s="32" t="str">
        <f t="shared" si="130"/>
        <v/>
      </c>
      <c r="L2936" s="11" t="str">
        <f>IF(I2936&lt;&gt;"",IF(SUMIF(Planes!BA:BA,'Control de pagos'!A2936,Planes!BC:BC)=0,"",SUMIF(Planes!BA:BA,'Control de pagos'!A2936,Planes!BC:BC)),"")</f>
        <v/>
      </c>
    </row>
    <row r="2937" spans="1:12">
      <c r="A2937" s="11" t="str">
        <f t="shared" si="131"/>
        <v xml:space="preserve"> </v>
      </c>
      <c r="J2937" s="32" t="str">
        <f t="shared" si="130"/>
        <v/>
      </c>
      <c r="L2937" s="11" t="str">
        <f>IF(I2937&lt;&gt;"",IF(SUMIF(Planes!BA:BA,'Control de pagos'!A2937,Planes!BC:BC)=0,"",SUMIF(Planes!BA:BA,'Control de pagos'!A2937,Planes!BC:BC)),"")</f>
        <v/>
      </c>
    </row>
    <row r="2938" spans="1:12">
      <c r="A2938" s="11" t="str">
        <f t="shared" si="131"/>
        <v xml:space="preserve"> </v>
      </c>
      <c r="J2938" s="32" t="str">
        <f t="shared" si="130"/>
        <v/>
      </c>
      <c r="L2938" s="11" t="str">
        <f>IF(I2938&lt;&gt;"",IF(SUMIF(Planes!BA:BA,'Control de pagos'!A2938,Planes!BC:BC)=0,"",SUMIF(Planes!BA:BA,'Control de pagos'!A2938,Planes!BC:BC)),"")</f>
        <v/>
      </c>
    </row>
    <row r="2939" spans="1:12">
      <c r="A2939" s="11" t="str">
        <f t="shared" si="131"/>
        <v xml:space="preserve"> </v>
      </c>
      <c r="J2939" s="32" t="str">
        <f t="shared" si="130"/>
        <v/>
      </c>
      <c r="L2939" s="11" t="str">
        <f>IF(I2939&lt;&gt;"",IF(SUMIF(Planes!BA:BA,'Control de pagos'!A2939,Planes!BC:BC)=0,"",SUMIF(Planes!BA:BA,'Control de pagos'!A2939,Planes!BC:BC)),"")</f>
        <v/>
      </c>
    </row>
    <row r="2940" spans="1:12">
      <c r="A2940" s="11" t="str">
        <f t="shared" si="131"/>
        <v xml:space="preserve"> </v>
      </c>
      <c r="J2940" s="32" t="str">
        <f t="shared" si="130"/>
        <v/>
      </c>
      <c r="L2940" s="11" t="str">
        <f>IF(I2940&lt;&gt;"",IF(SUMIF(Planes!BA:BA,'Control de pagos'!A2940,Planes!BC:BC)=0,"",SUMIF(Planes!BA:BA,'Control de pagos'!A2940,Planes!BC:BC)),"")</f>
        <v/>
      </c>
    </row>
    <row r="2941" spans="1:12">
      <c r="A2941" s="11" t="str">
        <f t="shared" si="131"/>
        <v xml:space="preserve"> </v>
      </c>
      <c r="J2941" s="32" t="str">
        <f t="shared" si="130"/>
        <v/>
      </c>
      <c r="L2941" s="11" t="str">
        <f>IF(I2941&lt;&gt;"",IF(SUMIF(Planes!BA:BA,'Control de pagos'!A2941,Planes!BC:BC)=0,"",SUMIF(Planes!BA:BA,'Control de pagos'!A2941,Planes!BC:BC)),"")</f>
        <v/>
      </c>
    </row>
    <row r="2942" spans="1:12">
      <c r="A2942" s="11" t="str">
        <f t="shared" si="131"/>
        <v xml:space="preserve"> </v>
      </c>
      <c r="J2942" s="32" t="str">
        <f t="shared" si="130"/>
        <v/>
      </c>
      <c r="L2942" s="11" t="str">
        <f>IF(I2942&lt;&gt;"",IF(SUMIF(Planes!BA:BA,'Control de pagos'!A2942,Planes!BC:BC)=0,"",SUMIF(Planes!BA:BA,'Control de pagos'!A2942,Planes!BC:BC)),"")</f>
        <v/>
      </c>
    </row>
    <row r="2943" spans="1:12">
      <c r="A2943" s="11" t="str">
        <f t="shared" si="131"/>
        <v xml:space="preserve"> </v>
      </c>
      <c r="J2943" s="32" t="str">
        <f t="shared" si="130"/>
        <v/>
      </c>
      <c r="L2943" s="11" t="str">
        <f>IF(I2943&lt;&gt;"",IF(SUMIF(Planes!BA:BA,'Control de pagos'!A2943,Planes!BC:BC)=0,"",SUMIF(Planes!BA:BA,'Control de pagos'!A2943,Planes!BC:BC)),"")</f>
        <v/>
      </c>
    </row>
    <row r="2944" spans="1:12">
      <c r="A2944" s="11" t="str">
        <f t="shared" si="131"/>
        <v xml:space="preserve"> </v>
      </c>
      <c r="J2944" s="32" t="str">
        <f t="shared" si="130"/>
        <v/>
      </c>
      <c r="L2944" s="11" t="str">
        <f>IF(I2944&lt;&gt;"",IF(SUMIF(Planes!BA:BA,'Control de pagos'!A2944,Planes!BC:BC)=0,"",SUMIF(Planes!BA:BA,'Control de pagos'!A2944,Planes!BC:BC)),"")</f>
        <v/>
      </c>
    </row>
    <row r="2945" spans="1:12">
      <c r="A2945" s="11" t="str">
        <f t="shared" si="131"/>
        <v xml:space="preserve"> </v>
      </c>
      <c r="J2945" s="32" t="str">
        <f t="shared" si="130"/>
        <v/>
      </c>
      <c r="L2945" s="11" t="str">
        <f>IF(I2945&lt;&gt;"",IF(SUMIF(Planes!BA:BA,'Control de pagos'!A2945,Planes!BC:BC)=0,"",SUMIF(Planes!BA:BA,'Control de pagos'!A2945,Planes!BC:BC)),"")</f>
        <v/>
      </c>
    </row>
    <row r="2946" spans="1:12">
      <c r="A2946" s="11" t="str">
        <f t="shared" si="131"/>
        <v xml:space="preserve"> </v>
      </c>
      <c r="J2946" s="32" t="str">
        <f t="shared" si="130"/>
        <v/>
      </c>
      <c r="L2946" s="11" t="str">
        <f>IF(I2946&lt;&gt;"",IF(SUMIF(Planes!BA:BA,'Control de pagos'!A2946,Planes!BC:BC)=0,"",SUMIF(Planes!BA:BA,'Control de pagos'!A2946,Planes!BC:BC)),"")</f>
        <v/>
      </c>
    </row>
    <row r="2947" spans="1:12">
      <c r="A2947" s="11" t="str">
        <f t="shared" si="131"/>
        <v xml:space="preserve"> </v>
      </c>
      <c r="J2947" s="32" t="str">
        <f t="shared" si="130"/>
        <v/>
      </c>
      <c r="L2947" s="11" t="str">
        <f>IF(I2947&lt;&gt;"",IF(SUMIF(Planes!BA:BA,'Control de pagos'!A2947,Planes!BC:BC)=0,"",SUMIF(Planes!BA:BA,'Control de pagos'!A2947,Planes!BC:BC)),"")</f>
        <v/>
      </c>
    </row>
    <row r="2948" spans="1:12">
      <c r="A2948" s="11" t="str">
        <f t="shared" si="131"/>
        <v xml:space="preserve"> </v>
      </c>
      <c r="J2948" s="32" t="str">
        <f t="shared" si="130"/>
        <v/>
      </c>
      <c r="L2948" s="11" t="str">
        <f>IF(I2948&lt;&gt;"",IF(SUMIF(Planes!BA:BA,'Control de pagos'!A2948,Planes!BC:BC)=0,"",SUMIF(Planes!BA:BA,'Control de pagos'!A2948,Planes!BC:BC)),"")</f>
        <v/>
      </c>
    </row>
    <row r="2949" spans="1:12">
      <c r="A2949" s="11" t="str">
        <f t="shared" si="131"/>
        <v xml:space="preserve"> </v>
      </c>
      <c r="J2949" s="32" t="str">
        <f t="shared" si="130"/>
        <v/>
      </c>
      <c r="L2949" s="11" t="str">
        <f>IF(I2949&lt;&gt;"",IF(SUMIF(Planes!BA:BA,'Control de pagos'!A2949,Planes!BC:BC)=0,"",SUMIF(Planes!BA:BA,'Control de pagos'!A2949,Planes!BC:BC)),"")</f>
        <v/>
      </c>
    </row>
    <row r="2950" spans="1:12">
      <c r="A2950" s="11" t="str">
        <f t="shared" si="131"/>
        <v xml:space="preserve"> </v>
      </c>
      <c r="J2950" s="32" t="str">
        <f t="shared" si="130"/>
        <v/>
      </c>
      <c r="L2950" s="11" t="str">
        <f>IF(I2950&lt;&gt;"",IF(SUMIF(Planes!BA:BA,'Control de pagos'!A2950,Planes!BC:BC)=0,"",SUMIF(Planes!BA:BA,'Control de pagos'!A2950,Planes!BC:BC)),"")</f>
        <v/>
      </c>
    </row>
    <row r="2951" spans="1:12">
      <c r="A2951" s="11" t="str">
        <f t="shared" si="131"/>
        <v xml:space="preserve"> </v>
      </c>
      <c r="J2951" s="32" t="str">
        <f t="shared" si="130"/>
        <v/>
      </c>
      <c r="L2951" s="11" t="str">
        <f>IF(I2951&lt;&gt;"",IF(SUMIF(Planes!BA:BA,'Control de pagos'!A2951,Planes!BC:BC)=0,"",SUMIF(Planes!BA:BA,'Control de pagos'!A2951,Planes!BC:BC)),"")</f>
        <v/>
      </c>
    </row>
    <row r="2952" spans="1:12">
      <c r="A2952" s="11" t="str">
        <f t="shared" si="131"/>
        <v xml:space="preserve"> </v>
      </c>
      <c r="J2952" s="32" t="str">
        <f t="shared" si="130"/>
        <v/>
      </c>
      <c r="L2952" s="11" t="str">
        <f>IF(I2952&lt;&gt;"",IF(SUMIF(Planes!BA:BA,'Control de pagos'!A2952,Planes!BC:BC)=0,"",SUMIF(Planes!BA:BA,'Control de pagos'!A2952,Planes!BC:BC)),"")</f>
        <v/>
      </c>
    </row>
    <row r="2953" spans="1:12">
      <c r="A2953" s="11" t="str">
        <f t="shared" si="131"/>
        <v xml:space="preserve"> </v>
      </c>
      <c r="J2953" s="32" t="str">
        <f t="shared" si="130"/>
        <v/>
      </c>
      <c r="L2953" s="11" t="str">
        <f>IF(I2953&lt;&gt;"",IF(SUMIF(Planes!BA:BA,'Control de pagos'!A2953,Planes!BC:BC)=0,"",SUMIF(Planes!BA:BA,'Control de pagos'!A2953,Planes!BC:BC)),"")</f>
        <v/>
      </c>
    </row>
    <row r="2954" spans="1:12">
      <c r="A2954" s="11" t="str">
        <f t="shared" si="131"/>
        <v xml:space="preserve"> </v>
      </c>
      <c r="J2954" s="32" t="str">
        <f t="shared" si="130"/>
        <v/>
      </c>
      <c r="L2954" s="11" t="str">
        <f>IF(I2954&lt;&gt;"",IF(SUMIF(Planes!BA:BA,'Control de pagos'!A2954,Planes!BC:BC)=0,"",SUMIF(Planes!BA:BA,'Control de pagos'!A2954,Planes!BC:BC)),"")</f>
        <v/>
      </c>
    </row>
    <row r="2955" spans="1:12">
      <c r="A2955" s="11" t="str">
        <f t="shared" si="131"/>
        <v xml:space="preserve"> </v>
      </c>
      <c r="J2955" s="32" t="str">
        <f t="shared" si="130"/>
        <v/>
      </c>
      <c r="L2955" s="11" t="str">
        <f>IF(I2955&lt;&gt;"",IF(SUMIF(Planes!BA:BA,'Control de pagos'!A2955,Planes!BC:BC)=0,"",SUMIF(Planes!BA:BA,'Control de pagos'!A2955,Planes!BC:BC)),"")</f>
        <v/>
      </c>
    </row>
    <row r="2956" spans="1:12">
      <c r="A2956" s="11" t="str">
        <f t="shared" si="131"/>
        <v xml:space="preserve"> </v>
      </c>
      <c r="J2956" s="32" t="str">
        <f t="shared" si="130"/>
        <v/>
      </c>
      <c r="L2956" s="11" t="str">
        <f>IF(I2956&lt;&gt;"",IF(SUMIF(Planes!BA:BA,'Control de pagos'!A2956,Planes!BC:BC)=0,"",SUMIF(Planes!BA:BA,'Control de pagos'!A2956,Planes!BC:BC)),"")</f>
        <v/>
      </c>
    </row>
    <row r="2957" spans="1:12">
      <c r="A2957" s="11" t="str">
        <f t="shared" si="131"/>
        <v xml:space="preserve"> </v>
      </c>
      <c r="J2957" s="32" t="str">
        <f t="shared" si="130"/>
        <v/>
      </c>
      <c r="L2957" s="11" t="str">
        <f>IF(I2957&lt;&gt;"",IF(SUMIF(Planes!BA:BA,'Control de pagos'!A2957,Planes!BC:BC)=0,"",SUMIF(Planes!BA:BA,'Control de pagos'!A2957,Planes!BC:BC)),"")</f>
        <v/>
      </c>
    </row>
    <row r="2958" spans="1:12">
      <c r="A2958" s="11" t="str">
        <f t="shared" si="131"/>
        <v xml:space="preserve"> </v>
      </c>
      <c r="J2958" s="32" t="str">
        <f t="shared" si="130"/>
        <v/>
      </c>
      <c r="L2958" s="11" t="str">
        <f>IF(I2958&lt;&gt;"",IF(SUMIF(Planes!BA:BA,'Control de pagos'!A2958,Planes!BC:BC)=0,"",SUMIF(Planes!BA:BA,'Control de pagos'!A2958,Planes!BC:BC)),"")</f>
        <v/>
      </c>
    </row>
    <row r="2959" spans="1:12">
      <c r="A2959" s="11" t="str">
        <f t="shared" si="131"/>
        <v xml:space="preserve"> </v>
      </c>
      <c r="J2959" s="32" t="str">
        <f t="shared" si="130"/>
        <v/>
      </c>
      <c r="L2959" s="11" t="str">
        <f>IF(I2959&lt;&gt;"",IF(SUMIF(Planes!BA:BA,'Control de pagos'!A2959,Planes!BC:BC)=0,"",SUMIF(Planes!BA:BA,'Control de pagos'!A2959,Planes!BC:BC)),"")</f>
        <v/>
      </c>
    </row>
    <row r="2960" spans="1:12">
      <c r="A2960" s="11" t="str">
        <f t="shared" si="131"/>
        <v xml:space="preserve"> </v>
      </c>
      <c r="J2960" s="32" t="str">
        <f t="shared" si="130"/>
        <v/>
      </c>
      <c r="L2960" s="11" t="str">
        <f>IF(I2960&lt;&gt;"",IF(SUMIF(Planes!BA:BA,'Control de pagos'!A2960,Planes!BC:BC)=0,"",SUMIF(Planes!BA:BA,'Control de pagos'!A2960,Planes!BC:BC)),"")</f>
        <v/>
      </c>
    </row>
    <row r="2961" spans="1:12">
      <c r="A2961" s="11" t="str">
        <f t="shared" si="131"/>
        <v xml:space="preserve"> </v>
      </c>
      <c r="J2961" s="32" t="str">
        <f t="shared" si="130"/>
        <v/>
      </c>
      <c r="L2961" s="11" t="str">
        <f>IF(I2961&lt;&gt;"",IF(SUMIF(Planes!BA:BA,'Control de pagos'!A2961,Planes!BC:BC)=0,"",SUMIF(Planes!BA:BA,'Control de pagos'!A2961,Planes!BC:BC)),"")</f>
        <v/>
      </c>
    </row>
    <row r="2962" spans="1:12">
      <c r="A2962" s="11" t="str">
        <f t="shared" si="131"/>
        <v xml:space="preserve"> </v>
      </c>
      <c r="J2962" s="32" t="str">
        <f t="shared" si="130"/>
        <v/>
      </c>
      <c r="L2962" s="11" t="str">
        <f>IF(I2962&lt;&gt;"",IF(SUMIF(Planes!BA:BA,'Control de pagos'!A2962,Planes!BC:BC)=0,"",SUMIF(Planes!BA:BA,'Control de pagos'!A2962,Planes!BC:BC)),"")</f>
        <v/>
      </c>
    </row>
    <row r="2963" spans="1:12">
      <c r="A2963" s="11" t="str">
        <f t="shared" si="131"/>
        <v xml:space="preserve"> </v>
      </c>
      <c r="J2963" s="32" t="str">
        <f t="shared" si="130"/>
        <v/>
      </c>
      <c r="L2963" s="11" t="str">
        <f>IF(I2963&lt;&gt;"",IF(SUMIF(Planes!BA:BA,'Control de pagos'!A2963,Planes!BC:BC)=0,"",SUMIF(Planes!BA:BA,'Control de pagos'!A2963,Planes!BC:BC)),"")</f>
        <v/>
      </c>
    </row>
    <row r="2964" spans="1:12">
      <c r="A2964" s="11" t="str">
        <f t="shared" si="131"/>
        <v xml:space="preserve"> </v>
      </c>
      <c r="J2964" s="32" t="str">
        <f t="shared" si="130"/>
        <v/>
      </c>
      <c r="L2964" s="11" t="str">
        <f>IF(I2964&lt;&gt;"",IF(SUMIF(Planes!BA:BA,'Control de pagos'!A2964,Planes!BC:BC)=0,"",SUMIF(Planes!BA:BA,'Control de pagos'!A2964,Planes!BC:BC)),"")</f>
        <v/>
      </c>
    </row>
    <row r="2965" spans="1:12">
      <c r="A2965" s="11" t="str">
        <f t="shared" si="131"/>
        <v xml:space="preserve"> </v>
      </c>
      <c r="J2965" s="32" t="str">
        <f t="shared" si="130"/>
        <v/>
      </c>
      <c r="L2965" s="11" t="str">
        <f>IF(I2965&lt;&gt;"",IF(SUMIF(Planes!BA:BA,'Control de pagos'!A2965,Planes!BC:BC)=0,"",SUMIF(Planes!BA:BA,'Control de pagos'!A2965,Planes!BC:BC)),"")</f>
        <v/>
      </c>
    </row>
    <row r="2966" spans="1:12">
      <c r="A2966" s="11" t="str">
        <f t="shared" si="131"/>
        <v xml:space="preserve"> </v>
      </c>
      <c r="J2966" s="32" t="str">
        <f t="shared" si="130"/>
        <v/>
      </c>
      <c r="L2966" s="11" t="str">
        <f>IF(I2966&lt;&gt;"",IF(SUMIF(Planes!BA:BA,'Control de pagos'!A2966,Planes!BC:BC)=0,"",SUMIF(Planes!BA:BA,'Control de pagos'!A2966,Planes!BC:BC)),"")</f>
        <v/>
      </c>
    </row>
    <row r="2967" spans="1:12">
      <c r="A2967" s="11" t="str">
        <f t="shared" si="131"/>
        <v xml:space="preserve"> </v>
      </c>
      <c r="J2967" s="32" t="str">
        <f t="shared" si="130"/>
        <v/>
      </c>
      <c r="L2967" s="11" t="str">
        <f>IF(I2967&lt;&gt;"",IF(SUMIF(Planes!BA:BA,'Control de pagos'!A2967,Planes!BC:BC)=0,"",SUMIF(Planes!BA:BA,'Control de pagos'!A2967,Planes!BC:BC)),"")</f>
        <v/>
      </c>
    </row>
    <row r="2968" spans="1:12">
      <c r="A2968" s="11" t="str">
        <f t="shared" si="131"/>
        <v xml:space="preserve"> </v>
      </c>
      <c r="J2968" s="32" t="str">
        <f t="shared" si="130"/>
        <v/>
      </c>
      <c r="L2968" s="11" t="str">
        <f>IF(I2968&lt;&gt;"",IF(SUMIF(Planes!BA:BA,'Control de pagos'!A2968,Planes!BC:BC)=0,"",SUMIF(Planes!BA:BA,'Control de pagos'!A2968,Planes!BC:BC)),"")</f>
        <v/>
      </c>
    </row>
    <row r="2969" spans="1:12">
      <c r="A2969" s="11" t="str">
        <f t="shared" si="131"/>
        <v xml:space="preserve"> </v>
      </c>
      <c r="J2969" s="32" t="str">
        <f t="shared" si="130"/>
        <v/>
      </c>
      <c r="L2969" s="11" t="str">
        <f>IF(I2969&lt;&gt;"",IF(SUMIF(Planes!BA:BA,'Control de pagos'!A2969,Planes!BC:BC)=0,"",SUMIF(Planes!BA:BA,'Control de pagos'!A2969,Planes!BC:BC)),"")</f>
        <v/>
      </c>
    </row>
    <row r="2970" spans="1:12">
      <c r="A2970" s="11" t="str">
        <f t="shared" si="131"/>
        <v xml:space="preserve"> </v>
      </c>
      <c r="J2970" s="32" t="str">
        <f t="shared" si="130"/>
        <v/>
      </c>
      <c r="L2970" s="11" t="str">
        <f>IF(I2970&lt;&gt;"",IF(SUMIF(Planes!BA:BA,'Control de pagos'!A2970,Planes!BC:BC)=0,"",SUMIF(Planes!BA:BA,'Control de pagos'!A2970,Planes!BC:BC)),"")</f>
        <v/>
      </c>
    </row>
    <row r="2971" spans="1:12">
      <c r="A2971" s="11" t="str">
        <f t="shared" si="131"/>
        <v xml:space="preserve"> </v>
      </c>
      <c r="J2971" s="32" t="str">
        <f t="shared" si="130"/>
        <v/>
      </c>
      <c r="L2971" s="11" t="str">
        <f>IF(I2971&lt;&gt;"",IF(SUMIF(Planes!BA:BA,'Control de pagos'!A2971,Planes!BC:BC)=0,"",SUMIF(Planes!BA:BA,'Control de pagos'!A2971,Planes!BC:BC)),"")</f>
        <v/>
      </c>
    </row>
    <row r="2972" spans="1:12">
      <c r="A2972" s="11" t="str">
        <f t="shared" si="131"/>
        <v xml:space="preserve"> </v>
      </c>
      <c r="J2972" s="32" t="str">
        <f t="shared" si="130"/>
        <v/>
      </c>
      <c r="L2972" s="11" t="str">
        <f>IF(I2972&lt;&gt;"",IF(SUMIF(Planes!BA:BA,'Control de pagos'!A2972,Planes!BC:BC)=0,"",SUMIF(Planes!BA:BA,'Control de pagos'!A2972,Planes!BC:BC)),"")</f>
        <v/>
      </c>
    </row>
    <row r="2973" spans="1:12">
      <c r="A2973" s="11" t="str">
        <f t="shared" si="131"/>
        <v xml:space="preserve"> </v>
      </c>
      <c r="J2973" s="32" t="str">
        <f t="shared" si="130"/>
        <v/>
      </c>
      <c r="L2973" s="11" t="str">
        <f>IF(I2973&lt;&gt;"",IF(SUMIF(Planes!BA:BA,'Control de pagos'!A2973,Planes!BC:BC)=0,"",SUMIF(Planes!BA:BA,'Control de pagos'!A2973,Planes!BC:BC)),"")</f>
        <v/>
      </c>
    </row>
    <row r="2974" spans="1:12">
      <c r="A2974" s="11" t="str">
        <f t="shared" si="131"/>
        <v xml:space="preserve"> </v>
      </c>
      <c r="J2974" s="32" t="str">
        <f t="shared" si="130"/>
        <v/>
      </c>
      <c r="L2974" s="11" t="str">
        <f>IF(I2974&lt;&gt;"",IF(SUMIF(Planes!BA:BA,'Control de pagos'!A2974,Planes!BC:BC)=0,"",SUMIF(Planes!BA:BA,'Control de pagos'!A2974,Planes!BC:BC)),"")</f>
        <v/>
      </c>
    </row>
    <row r="2975" spans="1:12">
      <c r="A2975" s="11" t="str">
        <f t="shared" si="131"/>
        <v xml:space="preserve"> </v>
      </c>
      <c r="J2975" s="32" t="str">
        <f t="shared" si="130"/>
        <v/>
      </c>
      <c r="L2975" s="11" t="str">
        <f>IF(I2975&lt;&gt;"",IF(SUMIF(Planes!BA:BA,'Control de pagos'!A2975,Planes!BC:BC)=0,"",SUMIF(Planes!BA:BA,'Control de pagos'!A2975,Planes!BC:BC)),"")</f>
        <v/>
      </c>
    </row>
    <row r="2976" spans="1:12">
      <c r="A2976" s="11" t="str">
        <f t="shared" si="131"/>
        <v xml:space="preserve"> </v>
      </c>
      <c r="J2976" s="32" t="str">
        <f t="shared" si="130"/>
        <v/>
      </c>
      <c r="L2976" s="11" t="str">
        <f>IF(I2976&lt;&gt;"",IF(SUMIF(Planes!BA:BA,'Control de pagos'!A2976,Planes!BC:BC)=0,"",SUMIF(Planes!BA:BA,'Control de pagos'!A2976,Planes!BC:BC)),"")</f>
        <v/>
      </c>
    </row>
    <row r="2977" spans="1:12">
      <c r="A2977" s="11" t="str">
        <f t="shared" si="131"/>
        <v xml:space="preserve"> </v>
      </c>
      <c r="J2977" s="32" t="str">
        <f t="shared" ref="J2977:J3000" si="132">IF(I2977&lt;&gt;"",I2977-DAY(I2977)+1,IF(A2976=A2977,IF(I2976&lt;&gt;"","-",""),IF(A2977=A2978,IF(I2978&lt;&gt;"","-",""),"")))</f>
        <v/>
      </c>
      <c r="L2977" s="11" t="str">
        <f>IF(I2977&lt;&gt;"",IF(SUMIF(Planes!BA:BA,'Control de pagos'!A2977,Planes!BC:BC)=0,"",SUMIF(Planes!BA:BA,'Control de pagos'!A2977,Planes!BC:BC)),"")</f>
        <v/>
      </c>
    </row>
    <row r="2978" spans="1:12">
      <c r="A2978" s="11" t="str">
        <f t="shared" si="131"/>
        <v xml:space="preserve"> </v>
      </c>
      <c r="J2978" s="32" t="str">
        <f t="shared" si="132"/>
        <v/>
      </c>
      <c r="L2978" s="11" t="str">
        <f>IF(I2978&lt;&gt;"",IF(SUMIF(Planes!BA:BA,'Control de pagos'!A2978,Planes!BC:BC)=0,"",SUMIF(Planes!BA:BA,'Control de pagos'!A2978,Planes!BC:BC)),"")</f>
        <v/>
      </c>
    </row>
    <row r="2979" spans="1:12">
      <c r="A2979" s="11" t="str">
        <f t="shared" si="131"/>
        <v xml:space="preserve"> </v>
      </c>
      <c r="J2979" s="32" t="str">
        <f t="shared" si="132"/>
        <v/>
      </c>
      <c r="L2979" s="11" t="str">
        <f>IF(I2979&lt;&gt;"",IF(SUMIF(Planes!BA:BA,'Control de pagos'!A2979,Planes!BC:BC)=0,"",SUMIF(Planes!BA:BA,'Control de pagos'!A2979,Planes!BC:BC)),"")</f>
        <v/>
      </c>
    </row>
    <row r="2980" spans="1:12">
      <c r="A2980" s="11" t="str">
        <f t="shared" si="131"/>
        <v xml:space="preserve"> </v>
      </c>
      <c r="J2980" s="32" t="str">
        <f t="shared" si="132"/>
        <v/>
      </c>
      <c r="L2980" s="11" t="str">
        <f>IF(I2980&lt;&gt;"",IF(SUMIF(Planes!BA:BA,'Control de pagos'!A2980,Planes!BC:BC)=0,"",SUMIF(Planes!BA:BA,'Control de pagos'!A2980,Planes!BC:BC)),"")</f>
        <v/>
      </c>
    </row>
    <row r="2981" spans="1:12">
      <c r="A2981" s="11" t="str">
        <f t="shared" si="131"/>
        <v xml:space="preserve"> </v>
      </c>
      <c r="J2981" s="32" t="str">
        <f t="shared" si="132"/>
        <v/>
      </c>
      <c r="L2981" s="11" t="str">
        <f>IF(I2981&lt;&gt;"",IF(SUMIF(Planes!BA:BA,'Control de pagos'!A2981,Planes!BC:BC)=0,"",SUMIF(Planes!BA:BA,'Control de pagos'!A2981,Planes!BC:BC)),"")</f>
        <v/>
      </c>
    </row>
    <row r="2982" spans="1:12">
      <c r="A2982" s="11" t="str">
        <f t="shared" si="131"/>
        <v xml:space="preserve"> </v>
      </c>
      <c r="J2982" s="32" t="str">
        <f t="shared" si="132"/>
        <v/>
      </c>
      <c r="L2982" s="11" t="str">
        <f>IF(I2982&lt;&gt;"",IF(SUMIF(Planes!BA:BA,'Control de pagos'!A2982,Planes!BC:BC)=0,"",SUMIF(Planes!BA:BA,'Control de pagos'!A2982,Planes!BC:BC)),"")</f>
        <v/>
      </c>
    </row>
    <row r="2983" spans="1:12">
      <c r="A2983" s="11" t="str">
        <f t="shared" si="131"/>
        <v xml:space="preserve"> </v>
      </c>
      <c r="J2983" s="32" t="str">
        <f t="shared" si="132"/>
        <v/>
      </c>
      <c r="L2983" s="11" t="str">
        <f>IF(I2983&lt;&gt;"",IF(SUMIF(Planes!BA:BA,'Control de pagos'!A2983,Planes!BC:BC)=0,"",SUMIF(Planes!BA:BA,'Control de pagos'!A2983,Planes!BC:BC)),"")</f>
        <v/>
      </c>
    </row>
    <row r="2984" spans="1:12">
      <c r="A2984" s="11" t="str">
        <f t="shared" si="131"/>
        <v xml:space="preserve"> </v>
      </c>
      <c r="J2984" s="32" t="str">
        <f t="shared" si="132"/>
        <v/>
      </c>
      <c r="L2984" s="11" t="str">
        <f>IF(I2984&lt;&gt;"",IF(SUMIF(Planes!BA:BA,'Control de pagos'!A2984,Planes!BC:BC)=0,"",SUMIF(Planes!BA:BA,'Control de pagos'!A2984,Planes!BC:BC)),"")</f>
        <v/>
      </c>
    </row>
    <row r="2985" spans="1:12">
      <c r="A2985" s="11" t="str">
        <f t="shared" si="131"/>
        <v xml:space="preserve"> </v>
      </c>
      <c r="J2985" s="32" t="str">
        <f t="shared" si="132"/>
        <v/>
      </c>
      <c r="L2985" s="11" t="str">
        <f>IF(I2985&lt;&gt;"",IF(SUMIF(Planes!BA:BA,'Control de pagos'!A2985,Planes!BC:BC)=0,"",SUMIF(Planes!BA:BA,'Control de pagos'!A2985,Planes!BC:BC)),"")</f>
        <v/>
      </c>
    </row>
    <row r="2986" spans="1:12">
      <c r="A2986" s="11" t="str">
        <f t="shared" ref="A2986:A3000" si="133">B2986&amp;" "&amp;IF(C2986="",C2985,C2986)</f>
        <v xml:space="preserve"> </v>
      </c>
      <c r="J2986" s="32" t="str">
        <f t="shared" si="132"/>
        <v/>
      </c>
      <c r="L2986" s="11" t="str">
        <f>IF(I2986&lt;&gt;"",IF(SUMIF(Planes!BA:BA,'Control de pagos'!A2986,Planes!BC:BC)=0,"",SUMIF(Planes!BA:BA,'Control de pagos'!A2986,Planes!BC:BC)),"")</f>
        <v/>
      </c>
    </row>
    <row r="2987" spans="1:12">
      <c r="A2987" s="11" t="str">
        <f t="shared" si="133"/>
        <v xml:space="preserve"> </v>
      </c>
      <c r="J2987" s="32" t="str">
        <f t="shared" si="132"/>
        <v/>
      </c>
      <c r="L2987" s="11" t="str">
        <f>IF(I2987&lt;&gt;"",IF(SUMIF(Planes!BA:BA,'Control de pagos'!A2987,Planes!BC:BC)=0,"",SUMIF(Planes!BA:BA,'Control de pagos'!A2987,Planes!BC:BC)),"")</f>
        <v/>
      </c>
    </row>
    <row r="2988" spans="1:12">
      <c r="A2988" s="11" t="str">
        <f t="shared" si="133"/>
        <v xml:space="preserve"> </v>
      </c>
      <c r="J2988" s="32" t="str">
        <f t="shared" si="132"/>
        <v/>
      </c>
      <c r="L2988" s="11" t="str">
        <f>IF(I2988&lt;&gt;"",IF(SUMIF(Planes!BA:BA,'Control de pagos'!A2988,Planes!BC:BC)=0,"",SUMIF(Planes!BA:BA,'Control de pagos'!A2988,Planes!BC:BC)),"")</f>
        <v/>
      </c>
    </row>
    <row r="2989" spans="1:12">
      <c r="A2989" s="11" t="str">
        <f t="shared" si="133"/>
        <v xml:space="preserve"> </v>
      </c>
      <c r="J2989" s="32" t="str">
        <f t="shared" si="132"/>
        <v/>
      </c>
      <c r="L2989" s="11" t="str">
        <f>IF(I2989&lt;&gt;"",IF(SUMIF(Planes!BA:BA,'Control de pagos'!A2989,Planes!BC:BC)=0,"",SUMIF(Planes!BA:BA,'Control de pagos'!A2989,Planes!BC:BC)),"")</f>
        <v/>
      </c>
    </row>
    <row r="2990" spans="1:12">
      <c r="A2990" s="11" t="str">
        <f t="shared" si="133"/>
        <v xml:space="preserve"> </v>
      </c>
      <c r="J2990" s="32" t="str">
        <f t="shared" si="132"/>
        <v/>
      </c>
      <c r="L2990" s="11" t="str">
        <f>IF(I2990&lt;&gt;"",IF(SUMIF(Planes!BA:BA,'Control de pagos'!A2990,Planes!BC:BC)=0,"",SUMIF(Planes!BA:BA,'Control de pagos'!A2990,Planes!BC:BC)),"")</f>
        <v/>
      </c>
    </row>
    <row r="2991" spans="1:12">
      <c r="A2991" s="11" t="str">
        <f t="shared" si="133"/>
        <v xml:space="preserve"> </v>
      </c>
      <c r="J2991" s="32" t="str">
        <f t="shared" si="132"/>
        <v/>
      </c>
      <c r="L2991" s="11" t="str">
        <f>IF(I2991&lt;&gt;"",IF(SUMIF(Planes!BA:BA,'Control de pagos'!A2991,Planes!BC:BC)=0,"",SUMIF(Planes!BA:BA,'Control de pagos'!A2991,Planes!BC:BC)),"")</f>
        <v/>
      </c>
    </row>
    <row r="2992" spans="1:12">
      <c r="A2992" s="11" t="str">
        <f t="shared" si="133"/>
        <v xml:space="preserve"> </v>
      </c>
      <c r="J2992" s="32" t="str">
        <f t="shared" si="132"/>
        <v/>
      </c>
      <c r="L2992" s="11" t="str">
        <f>IF(I2992&lt;&gt;"",IF(SUMIF(Planes!BA:BA,'Control de pagos'!A2992,Planes!BC:BC)=0,"",SUMIF(Planes!BA:BA,'Control de pagos'!A2992,Planes!BC:BC)),"")</f>
        <v/>
      </c>
    </row>
    <row r="2993" spans="1:12">
      <c r="A2993" s="11" t="str">
        <f t="shared" si="133"/>
        <v xml:space="preserve"> </v>
      </c>
      <c r="J2993" s="32" t="str">
        <f t="shared" si="132"/>
        <v/>
      </c>
      <c r="L2993" s="11" t="str">
        <f>IF(I2993&lt;&gt;"",IF(SUMIF(Planes!BA:BA,'Control de pagos'!A2993,Planes!BC:BC)=0,"",SUMIF(Planes!BA:BA,'Control de pagos'!A2993,Planes!BC:BC)),"")</f>
        <v/>
      </c>
    </row>
    <row r="2994" spans="1:12">
      <c r="A2994" s="11" t="str">
        <f t="shared" si="133"/>
        <v xml:space="preserve"> </v>
      </c>
      <c r="J2994" s="32" t="str">
        <f t="shared" si="132"/>
        <v/>
      </c>
      <c r="L2994" s="11" t="str">
        <f>IF(I2994&lt;&gt;"",IF(SUMIF(Planes!BA:BA,'Control de pagos'!A2994,Planes!BC:BC)=0,"",SUMIF(Planes!BA:BA,'Control de pagos'!A2994,Planes!BC:BC)),"")</f>
        <v/>
      </c>
    </row>
    <row r="2995" spans="1:12">
      <c r="A2995" s="11" t="str">
        <f t="shared" si="133"/>
        <v xml:space="preserve"> </v>
      </c>
      <c r="J2995" s="32" t="str">
        <f t="shared" si="132"/>
        <v/>
      </c>
      <c r="L2995" s="11" t="str">
        <f>IF(I2995&lt;&gt;"",IF(SUMIF(Planes!BA:BA,'Control de pagos'!A2995,Planes!BC:BC)=0,"",SUMIF(Planes!BA:BA,'Control de pagos'!A2995,Planes!BC:BC)),"")</f>
        <v/>
      </c>
    </row>
    <row r="2996" spans="1:12">
      <c r="A2996" s="11" t="str">
        <f t="shared" si="133"/>
        <v xml:space="preserve"> </v>
      </c>
      <c r="J2996" s="32" t="str">
        <f t="shared" si="132"/>
        <v/>
      </c>
      <c r="L2996" s="11" t="str">
        <f>IF(I2996&lt;&gt;"",IF(SUMIF(Planes!BA:BA,'Control de pagos'!A2996,Planes!BC:BC)=0,"",SUMIF(Planes!BA:BA,'Control de pagos'!A2996,Planes!BC:BC)),"")</f>
        <v/>
      </c>
    </row>
    <row r="2997" spans="1:12">
      <c r="A2997" s="11" t="str">
        <f t="shared" si="133"/>
        <v xml:space="preserve"> </v>
      </c>
      <c r="J2997" s="32" t="str">
        <f t="shared" si="132"/>
        <v/>
      </c>
      <c r="L2997" s="11" t="str">
        <f>IF(I2997&lt;&gt;"",IF(SUMIF(Planes!BA:BA,'Control de pagos'!A2997,Planes!BC:BC)=0,"",SUMIF(Planes!BA:BA,'Control de pagos'!A2997,Planes!BC:BC)),"")</f>
        <v/>
      </c>
    </row>
    <row r="2998" spans="1:12">
      <c r="A2998" s="11" t="str">
        <f t="shared" si="133"/>
        <v xml:space="preserve"> </v>
      </c>
      <c r="J2998" s="32" t="str">
        <f t="shared" si="132"/>
        <v/>
      </c>
      <c r="L2998" s="11" t="str">
        <f>IF(I2998&lt;&gt;"",IF(SUMIF(Planes!BA:BA,'Control de pagos'!A2998,Planes!BC:BC)=0,"",SUMIF(Planes!BA:BA,'Control de pagos'!A2998,Planes!BC:BC)),"")</f>
        <v/>
      </c>
    </row>
    <row r="2999" spans="1:12">
      <c r="A2999" s="11" t="str">
        <f t="shared" si="133"/>
        <v xml:space="preserve"> </v>
      </c>
      <c r="J2999" s="32" t="str">
        <f t="shared" si="132"/>
        <v/>
      </c>
      <c r="L2999" s="11" t="str">
        <f>IF(I2999&lt;&gt;"",IF(SUMIF(Planes!BA:BA,'Control de pagos'!A2999,Planes!BC:BC)=0,"",SUMIF(Planes!BA:BA,'Control de pagos'!A2999,Planes!BC:BC)),"")</f>
        <v/>
      </c>
    </row>
    <row r="3000" spans="1:12">
      <c r="A3000" s="11" t="str">
        <f t="shared" si="133"/>
        <v xml:space="preserve"> </v>
      </c>
      <c r="J3000" s="32" t="str">
        <f t="shared" si="132"/>
        <v/>
      </c>
      <c r="L3000" s="11" t="str">
        <f>IF(I3000&lt;&gt;"",IF(SUMIF(Planes!BA:BA,'Control de pagos'!A3000,Planes!BC:BC)=0,"",SUMIF(Planes!BA:BA,'Control de pagos'!A3000,Planes!BC:BC)),"")</f>
        <v/>
      </c>
    </row>
  </sheetData>
  <sheetProtection password="F0F4" sheet="1" objects="1" scenarios="1" formatCells="0" formatColumns="0" formatRows="0" sort="0" autoFilter="0"/>
  <autoFilter ref="B2:L3000"/>
  <mergeCells count="1711">
    <mergeCell ref="C1724:C1725"/>
    <mergeCell ref="D1724:D1725"/>
    <mergeCell ref="C1726:C1727"/>
    <mergeCell ref="D1726:D1727"/>
    <mergeCell ref="C1728:C1729"/>
    <mergeCell ref="D1728:D1729"/>
    <mergeCell ref="C1730:C1731"/>
    <mergeCell ref="D1730:D1731"/>
    <mergeCell ref="C1732:C1733"/>
    <mergeCell ref="D1732:D1733"/>
    <mergeCell ref="C1734:C1735"/>
    <mergeCell ref="D1734:D1735"/>
    <mergeCell ref="C1736:C1737"/>
    <mergeCell ref="D1736:D1737"/>
    <mergeCell ref="C1738:C1739"/>
    <mergeCell ref="D1738:D1739"/>
    <mergeCell ref="C1707:C1708"/>
    <mergeCell ref="C1709:C1710"/>
    <mergeCell ref="C1711:C1712"/>
    <mergeCell ref="C1713:C1714"/>
    <mergeCell ref="C1715:C1716"/>
    <mergeCell ref="C1717:C1718"/>
    <mergeCell ref="C1719:C1720"/>
    <mergeCell ref="C1721:C1722"/>
    <mergeCell ref="D1707:D1708"/>
    <mergeCell ref="D1709:D1710"/>
    <mergeCell ref="D1711:D1712"/>
    <mergeCell ref="D1713:D1714"/>
    <mergeCell ref="D1715:D1716"/>
    <mergeCell ref="D1717:D1718"/>
    <mergeCell ref="D1719:D1720"/>
    <mergeCell ref="D1721:D1722"/>
    <mergeCell ref="C1607:C1608"/>
    <mergeCell ref="D1607:D1608"/>
    <mergeCell ref="C1609:C1610"/>
    <mergeCell ref="D1609:D1610"/>
    <mergeCell ref="C1611:C1612"/>
    <mergeCell ref="D1611:D1612"/>
    <mergeCell ref="C1613:C1614"/>
    <mergeCell ref="D1613:D1614"/>
    <mergeCell ref="C1615:C1616"/>
    <mergeCell ref="D1615:D1616"/>
    <mergeCell ref="C1617:C1618"/>
    <mergeCell ref="D1617:D1618"/>
    <mergeCell ref="C1589:C1590"/>
    <mergeCell ref="D1589:D1590"/>
    <mergeCell ref="C1591:C1592"/>
    <mergeCell ref="D1591:D1592"/>
    <mergeCell ref="C1593:C1594"/>
    <mergeCell ref="D1593:D1594"/>
    <mergeCell ref="C1595:C1596"/>
    <mergeCell ref="D1595:D1596"/>
    <mergeCell ref="C1597:C1598"/>
    <mergeCell ref="D1597:D1598"/>
    <mergeCell ref="C1599:C1600"/>
    <mergeCell ref="D1599:D1600"/>
    <mergeCell ref="C1601:C1602"/>
    <mergeCell ref="D1601:D1602"/>
    <mergeCell ref="C1603:C1604"/>
    <mergeCell ref="D1603:D1604"/>
    <mergeCell ref="C1605:C1606"/>
    <mergeCell ref="D1605:D1606"/>
    <mergeCell ref="C1571:C1572"/>
    <mergeCell ref="D1571:D1572"/>
    <mergeCell ref="C1573:C1574"/>
    <mergeCell ref="D1573:D1574"/>
    <mergeCell ref="C1575:C1576"/>
    <mergeCell ref="D1575:D1576"/>
    <mergeCell ref="C1577:C1578"/>
    <mergeCell ref="D1577:D1578"/>
    <mergeCell ref="C1579:C1580"/>
    <mergeCell ref="D1579:D1580"/>
    <mergeCell ref="C1581:C1582"/>
    <mergeCell ref="D1581:D1582"/>
    <mergeCell ref="C1583:C1584"/>
    <mergeCell ref="D1583:D1584"/>
    <mergeCell ref="C1585:C1586"/>
    <mergeCell ref="D1585:D1586"/>
    <mergeCell ref="C1587:C1588"/>
    <mergeCell ref="D1587:D1588"/>
    <mergeCell ref="C1553:C1554"/>
    <mergeCell ref="D1553:D1554"/>
    <mergeCell ref="C1555:C1556"/>
    <mergeCell ref="D1555:D1556"/>
    <mergeCell ref="C1557:C1558"/>
    <mergeCell ref="D1557:D1558"/>
    <mergeCell ref="C1559:C1560"/>
    <mergeCell ref="D1559:D1560"/>
    <mergeCell ref="C1561:C1562"/>
    <mergeCell ref="D1561:D1562"/>
    <mergeCell ref="C1563:C1564"/>
    <mergeCell ref="D1563:D1564"/>
    <mergeCell ref="C1565:C1566"/>
    <mergeCell ref="D1565:D1566"/>
    <mergeCell ref="C1567:C1568"/>
    <mergeCell ref="D1567:D1568"/>
    <mergeCell ref="C1569:C1570"/>
    <mergeCell ref="D1569:D1570"/>
    <mergeCell ref="C1533:C1534"/>
    <mergeCell ref="D1533:D1534"/>
    <mergeCell ref="C1535:C1536"/>
    <mergeCell ref="D1535:D1536"/>
    <mergeCell ref="C1537:C1538"/>
    <mergeCell ref="D1537:D1538"/>
    <mergeCell ref="C1539:C1540"/>
    <mergeCell ref="D1539:D1540"/>
    <mergeCell ref="C1541:C1542"/>
    <mergeCell ref="D1541:D1542"/>
    <mergeCell ref="C1543:C1544"/>
    <mergeCell ref="D1543:D1544"/>
    <mergeCell ref="C1547:C1548"/>
    <mergeCell ref="D1547:D1548"/>
    <mergeCell ref="C1549:C1550"/>
    <mergeCell ref="D1549:D1550"/>
    <mergeCell ref="C1551:C1552"/>
    <mergeCell ref="D1551:D1552"/>
    <mergeCell ref="C1507:C1508"/>
    <mergeCell ref="D1507:D1508"/>
    <mergeCell ref="C1509:C1510"/>
    <mergeCell ref="D1509:D1510"/>
    <mergeCell ref="C1511:C1512"/>
    <mergeCell ref="D1511:D1512"/>
    <mergeCell ref="C1513:C1514"/>
    <mergeCell ref="D1513:D1514"/>
    <mergeCell ref="C1515:C1516"/>
    <mergeCell ref="D1515:D1516"/>
    <mergeCell ref="C1517:C1518"/>
    <mergeCell ref="D1517:D1518"/>
    <mergeCell ref="C1464:C1465"/>
    <mergeCell ref="D1464:D1465"/>
    <mergeCell ref="C1466:C1467"/>
    <mergeCell ref="D1466:D1467"/>
    <mergeCell ref="C1468:C1469"/>
    <mergeCell ref="D1468:D1469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500:C1501"/>
    <mergeCell ref="D1500:D1501"/>
    <mergeCell ref="C1502:C1503"/>
    <mergeCell ref="D1502:D1503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6:C1457"/>
    <mergeCell ref="D1456:D1457"/>
    <mergeCell ref="C1458:C1459"/>
    <mergeCell ref="D1458:D1459"/>
    <mergeCell ref="C1460:C1461"/>
    <mergeCell ref="D1460:D1461"/>
    <mergeCell ref="C1462:C1463"/>
    <mergeCell ref="D1462:D1463"/>
    <mergeCell ref="C1322:C1323"/>
    <mergeCell ref="D1322:D1323"/>
    <mergeCell ref="C1324:C1325"/>
    <mergeCell ref="D1324:D1325"/>
    <mergeCell ref="C1327:C1328"/>
    <mergeCell ref="D1327:D1328"/>
    <mergeCell ref="C1329:C1330"/>
    <mergeCell ref="D1329:D1330"/>
    <mergeCell ref="C1331:C1332"/>
    <mergeCell ref="D1331:D1332"/>
    <mergeCell ref="C1333:C1334"/>
    <mergeCell ref="D1333:D1334"/>
    <mergeCell ref="C1335:C1336"/>
    <mergeCell ref="D1335:D1336"/>
    <mergeCell ref="C1337:C1338"/>
    <mergeCell ref="D1337:D1338"/>
    <mergeCell ref="C1316:C1317"/>
    <mergeCell ref="D1316:D1317"/>
    <mergeCell ref="C1318:C1319"/>
    <mergeCell ref="D1318:D1319"/>
    <mergeCell ref="C1320:C1321"/>
    <mergeCell ref="D1320:D1321"/>
    <mergeCell ref="C1310:C1311"/>
    <mergeCell ref="D1310:D1311"/>
    <mergeCell ref="C1312:C1313"/>
    <mergeCell ref="D1312:D1313"/>
    <mergeCell ref="C1314:C1315"/>
    <mergeCell ref="D1314:D1315"/>
    <mergeCell ref="C1304:C1305"/>
    <mergeCell ref="D1304:D1305"/>
    <mergeCell ref="C1306:C1307"/>
    <mergeCell ref="D1306:D1307"/>
    <mergeCell ref="C1308:C1309"/>
    <mergeCell ref="D1308:D1309"/>
    <mergeCell ref="C1298:C1299"/>
    <mergeCell ref="D1298:D1299"/>
    <mergeCell ref="C1300:C1301"/>
    <mergeCell ref="D1300:D1301"/>
    <mergeCell ref="C1302:C1303"/>
    <mergeCell ref="D1302:D1303"/>
    <mergeCell ref="C1292:C1293"/>
    <mergeCell ref="D1292:D1293"/>
    <mergeCell ref="C1294:C1295"/>
    <mergeCell ref="D1294:D1295"/>
    <mergeCell ref="C1296:C1297"/>
    <mergeCell ref="D1296:D1297"/>
    <mergeCell ref="C1286:C1287"/>
    <mergeCell ref="D1286:D1287"/>
    <mergeCell ref="C1288:C1289"/>
    <mergeCell ref="D1288:D1289"/>
    <mergeCell ref="C1290:C1291"/>
    <mergeCell ref="D1290:D1291"/>
    <mergeCell ref="C1280:C1281"/>
    <mergeCell ref="D1280:D1281"/>
    <mergeCell ref="C1282:C1283"/>
    <mergeCell ref="D1282:D1283"/>
    <mergeCell ref="C1284:C1285"/>
    <mergeCell ref="D1284:D1285"/>
    <mergeCell ref="C1274:C1275"/>
    <mergeCell ref="D1274:D1275"/>
    <mergeCell ref="C1276:C1277"/>
    <mergeCell ref="D1276:D1277"/>
    <mergeCell ref="C1278:C1279"/>
    <mergeCell ref="D1278:D1279"/>
    <mergeCell ref="C1268:C1269"/>
    <mergeCell ref="D1268:D1269"/>
    <mergeCell ref="C1270:C1271"/>
    <mergeCell ref="D1270:D1271"/>
    <mergeCell ref="C1272:C1273"/>
    <mergeCell ref="D1272:D1273"/>
    <mergeCell ref="C1262:C1263"/>
    <mergeCell ref="D1262:D1263"/>
    <mergeCell ref="C1264:C1265"/>
    <mergeCell ref="D1264:D1265"/>
    <mergeCell ref="C1266:C1267"/>
    <mergeCell ref="D1266:D1267"/>
    <mergeCell ref="C1256:C1257"/>
    <mergeCell ref="D1256:D1257"/>
    <mergeCell ref="C1258:C1259"/>
    <mergeCell ref="D1258:D1259"/>
    <mergeCell ref="C1260:C1261"/>
    <mergeCell ref="D1260:D1261"/>
    <mergeCell ref="C1250:C1251"/>
    <mergeCell ref="D1250:D1251"/>
    <mergeCell ref="C1252:C1253"/>
    <mergeCell ref="D1252:D1253"/>
    <mergeCell ref="C1254:C1255"/>
    <mergeCell ref="D1254:D1255"/>
    <mergeCell ref="C1244:C1245"/>
    <mergeCell ref="D1244:D1245"/>
    <mergeCell ref="C1246:C1247"/>
    <mergeCell ref="D1246:D1247"/>
    <mergeCell ref="C1248:C1249"/>
    <mergeCell ref="D1248:D1249"/>
    <mergeCell ref="C1238:C1239"/>
    <mergeCell ref="D1238:D1239"/>
    <mergeCell ref="C1240:C1241"/>
    <mergeCell ref="D1240:D1241"/>
    <mergeCell ref="C1242:C1243"/>
    <mergeCell ref="D1242:D1243"/>
    <mergeCell ref="C1232:C1233"/>
    <mergeCell ref="D1232:D1233"/>
    <mergeCell ref="C1234:C1235"/>
    <mergeCell ref="D1234:D1235"/>
    <mergeCell ref="C1236:C1237"/>
    <mergeCell ref="D1236:D1237"/>
    <mergeCell ref="C1226:C1227"/>
    <mergeCell ref="D1226:D1227"/>
    <mergeCell ref="C1228:C1229"/>
    <mergeCell ref="D1228:D1229"/>
    <mergeCell ref="C1230:C1231"/>
    <mergeCell ref="D1230:D1231"/>
    <mergeCell ref="C1220:C1221"/>
    <mergeCell ref="D1220:D1221"/>
    <mergeCell ref="C1222:C1223"/>
    <mergeCell ref="D1222:D1223"/>
    <mergeCell ref="C1224:C1225"/>
    <mergeCell ref="D1224:D1225"/>
    <mergeCell ref="C1214:C1215"/>
    <mergeCell ref="D1214:D1215"/>
    <mergeCell ref="C1216:C1217"/>
    <mergeCell ref="D1216:D1217"/>
    <mergeCell ref="C1218:C1219"/>
    <mergeCell ref="D1218:D1219"/>
    <mergeCell ref="C1208:C1209"/>
    <mergeCell ref="D1208:D1209"/>
    <mergeCell ref="C1210:C1211"/>
    <mergeCell ref="D1210:D1211"/>
    <mergeCell ref="C1212:C1213"/>
    <mergeCell ref="D1212:D1213"/>
    <mergeCell ref="C1202:C1203"/>
    <mergeCell ref="D1202:D1203"/>
    <mergeCell ref="C1204:C1205"/>
    <mergeCell ref="D1204:D1205"/>
    <mergeCell ref="C1206:C1207"/>
    <mergeCell ref="D1206:D1207"/>
    <mergeCell ref="C1196:C1197"/>
    <mergeCell ref="D1196:D1197"/>
    <mergeCell ref="C1198:C1199"/>
    <mergeCell ref="D1198:D1199"/>
    <mergeCell ref="C1200:C1201"/>
    <mergeCell ref="D1200:D1201"/>
    <mergeCell ref="C1190:C1191"/>
    <mergeCell ref="D1190:D1191"/>
    <mergeCell ref="C1192:C1193"/>
    <mergeCell ref="D1192:D1193"/>
    <mergeCell ref="C1194:C1195"/>
    <mergeCell ref="D1194:D1195"/>
    <mergeCell ref="C1184:C1185"/>
    <mergeCell ref="D1184:D1185"/>
    <mergeCell ref="C1186:C1187"/>
    <mergeCell ref="D1186:D1187"/>
    <mergeCell ref="C1188:C1189"/>
    <mergeCell ref="D1188:D1189"/>
    <mergeCell ref="C1178:C1179"/>
    <mergeCell ref="D1178:D1179"/>
    <mergeCell ref="C1180:C1181"/>
    <mergeCell ref="D1180:D1181"/>
    <mergeCell ref="C1182:C1183"/>
    <mergeCell ref="D1182:D1183"/>
    <mergeCell ref="C1172:C1173"/>
    <mergeCell ref="D1172:D1173"/>
    <mergeCell ref="C1174:C1175"/>
    <mergeCell ref="D1174:D1175"/>
    <mergeCell ref="C1176:C1177"/>
    <mergeCell ref="D1176:D1177"/>
    <mergeCell ref="C1166:C1167"/>
    <mergeCell ref="D1166:D1167"/>
    <mergeCell ref="C1168:C1169"/>
    <mergeCell ref="D1168:D1169"/>
    <mergeCell ref="C1170:C1171"/>
    <mergeCell ref="D1170:D1171"/>
    <mergeCell ref="C1160:C1161"/>
    <mergeCell ref="D1160:D1161"/>
    <mergeCell ref="C1162:C1163"/>
    <mergeCell ref="D1162:D1163"/>
    <mergeCell ref="C1164:C1165"/>
    <mergeCell ref="D1164:D1165"/>
    <mergeCell ref="C1154:C1155"/>
    <mergeCell ref="D1154:D1155"/>
    <mergeCell ref="C1156:C1157"/>
    <mergeCell ref="D1156:D1157"/>
    <mergeCell ref="C1158:C1159"/>
    <mergeCell ref="D1158:D1159"/>
    <mergeCell ref="C1148:C1149"/>
    <mergeCell ref="D1148:D1149"/>
    <mergeCell ref="C1150:C1151"/>
    <mergeCell ref="D1150:D1151"/>
    <mergeCell ref="C1152:C1153"/>
    <mergeCell ref="D1152:D1153"/>
    <mergeCell ref="C1142:C1143"/>
    <mergeCell ref="D1142:D1143"/>
    <mergeCell ref="C1144:C1145"/>
    <mergeCell ref="D1144:D1145"/>
    <mergeCell ref="C1146:C1147"/>
    <mergeCell ref="D1146:D1147"/>
    <mergeCell ref="C1136:C1137"/>
    <mergeCell ref="D1136:D1137"/>
    <mergeCell ref="C1138:C1139"/>
    <mergeCell ref="D1138:D1139"/>
    <mergeCell ref="C1140:C1141"/>
    <mergeCell ref="D1140:D1141"/>
    <mergeCell ref="C1130:C1131"/>
    <mergeCell ref="D1130:D1131"/>
    <mergeCell ref="C1132:C1133"/>
    <mergeCell ref="D1132:D1133"/>
    <mergeCell ref="C1134:C1135"/>
    <mergeCell ref="D1134:D1135"/>
    <mergeCell ref="C1124:C1125"/>
    <mergeCell ref="D1124:D1125"/>
    <mergeCell ref="C1126:C1127"/>
    <mergeCell ref="D1126:D1127"/>
    <mergeCell ref="C1128:C1129"/>
    <mergeCell ref="D1128:D1129"/>
    <mergeCell ref="C1118:C1119"/>
    <mergeCell ref="D1118:D1119"/>
    <mergeCell ref="C1120:C1121"/>
    <mergeCell ref="D1120:D1121"/>
    <mergeCell ref="C1122:C1123"/>
    <mergeCell ref="D1122:D1123"/>
    <mergeCell ref="C1112:C1113"/>
    <mergeCell ref="D1112:D1113"/>
    <mergeCell ref="C1114:C1115"/>
    <mergeCell ref="D1114:D1115"/>
    <mergeCell ref="C1116:C1117"/>
    <mergeCell ref="D1116:D1117"/>
    <mergeCell ref="C1106:C1107"/>
    <mergeCell ref="D1106:D1107"/>
    <mergeCell ref="C1108:C1109"/>
    <mergeCell ref="D1108:D1109"/>
    <mergeCell ref="C1110:C1111"/>
    <mergeCell ref="D1110:D1111"/>
    <mergeCell ref="C1100:C1101"/>
    <mergeCell ref="D1100:D1101"/>
    <mergeCell ref="C1102:C1103"/>
    <mergeCell ref="D1102:D1103"/>
    <mergeCell ref="C1104:C1105"/>
    <mergeCell ref="D1104:D1105"/>
    <mergeCell ref="C1094:C1095"/>
    <mergeCell ref="D1094:D1095"/>
    <mergeCell ref="C1096:C1097"/>
    <mergeCell ref="D1096:D1097"/>
    <mergeCell ref="C1098:C1099"/>
    <mergeCell ref="D1098:D1099"/>
    <mergeCell ref="C1088:C1089"/>
    <mergeCell ref="D1088:D1089"/>
    <mergeCell ref="C1090:C1091"/>
    <mergeCell ref="D1090:D1091"/>
    <mergeCell ref="C1092:C1093"/>
    <mergeCell ref="D1092:D1093"/>
    <mergeCell ref="C1081:C1082"/>
    <mergeCell ref="D1081:D1082"/>
    <mergeCell ref="C1083:C1084"/>
    <mergeCell ref="D1083:D1084"/>
    <mergeCell ref="C1086:C1087"/>
    <mergeCell ref="D1086:D1087"/>
    <mergeCell ref="C1075:C1076"/>
    <mergeCell ref="D1075:D1076"/>
    <mergeCell ref="C1077:C1078"/>
    <mergeCell ref="D1077:D1078"/>
    <mergeCell ref="C1079:C1080"/>
    <mergeCell ref="D1079:D1080"/>
    <mergeCell ref="C1069:C1070"/>
    <mergeCell ref="D1069:D1070"/>
    <mergeCell ref="C1071:C1072"/>
    <mergeCell ref="D1071:D1072"/>
    <mergeCell ref="C1073:C1074"/>
    <mergeCell ref="D1073:D1074"/>
    <mergeCell ref="C1063:C1064"/>
    <mergeCell ref="D1063:D1064"/>
    <mergeCell ref="C1065:C1066"/>
    <mergeCell ref="D1065:D1066"/>
    <mergeCell ref="C1067:C1068"/>
    <mergeCell ref="D1067:D1068"/>
    <mergeCell ref="C1057:C1058"/>
    <mergeCell ref="D1057:D1058"/>
    <mergeCell ref="C1059:C1060"/>
    <mergeCell ref="D1059:D1060"/>
    <mergeCell ref="C1061:C1062"/>
    <mergeCell ref="D1061:D1062"/>
    <mergeCell ref="C1051:C1052"/>
    <mergeCell ref="D1051:D1052"/>
    <mergeCell ref="C1053:C1054"/>
    <mergeCell ref="D1053:D1054"/>
    <mergeCell ref="C1055:C1056"/>
    <mergeCell ref="D1055:D1056"/>
    <mergeCell ref="C1045:C1046"/>
    <mergeCell ref="D1045:D1046"/>
    <mergeCell ref="C1047:C1048"/>
    <mergeCell ref="D1047:D1048"/>
    <mergeCell ref="C1049:C1050"/>
    <mergeCell ref="D1049:D1050"/>
    <mergeCell ref="C1039:C1040"/>
    <mergeCell ref="D1039:D1040"/>
    <mergeCell ref="C1041:C1042"/>
    <mergeCell ref="D1041:D1042"/>
    <mergeCell ref="C1043:C1044"/>
    <mergeCell ref="D1043:D1044"/>
    <mergeCell ref="C1033:C1034"/>
    <mergeCell ref="D1033:D1034"/>
    <mergeCell ref="C1035:C1036"/>
    <mergeCell ref="D1035:D1036"/>
    <mergeCell ref="C1037:C1038"/>
    <mergeCell ref="D1037:D1038"/>
    <mergeCell ref="C1027:C1028"/>
    <mergeCell ref="D1027:D1028"/>
    <mergeCell ref="C1029:C1030"/>
    <mergeCell ref="D1029:D1030"/>
    <mergeCell ref="C1031:C1032"/>
    <mergeCell ref="D1031:D1032"/>
    <mergeCell ref="C1021:C1022"/>
    <mergeCell ref="D1021:D1022"/>
    <mergeCell ref="C1023:C1024"/>
    <mergeCell ref="D1023:D1024"/>
    <mergeCell ref="C1025:C1026"/>
    <mergeCell ref="D1025:D1026"/>
    <mergeCell ref="C1015:C1016"/>
    <mergeCell ref="D1015:D1016"/>
    <mergeCell ref="C1017:C1018"/>
    <mergeCell ref="D1017:D1018"/>
    <mergeCell ref="C1019:C1020"/>
    <mergeCell ref="D1019:D1020"/>
    <mergeCell ref="C1009:C1010"/>
    <mergeCell ref="D1009:D1010"/>
    <mergeCell ref="C1011:C1012"/>
    <mergeCell ref="D1011:D1012"/>
    <mergeCell ref="C1013:C1014"/>
    <mergeCell ref="D1013:D1014"/>
    <mergeCell ref="C1003:C1004"/>
    <mergeCell ref="D1003:D1004"/>
    <mergeCell ref="C1005:C1006"/>
    <mergeCell ref="D1005:D1006"/>
    <mergeCell ref="C1007:C1008"/>
    <mergeCell ref="D1007:D1008"/>
    <mergeCell ref="C997:C998"/>
    <mergeCell ref="D997:D998"/>
    <mergeCell ref="C999:C1000"/>
    <mergeCell ref="D999:D1000"/>
    <mergeCell ref="C1001:C1002"/>
    <mergeCell ref="D1001:D1002"/>
    <mergeCell ref="C991:C992"/>
    <mergeCell ref="D991:D992"/>
    <mergeCell ref="C993:C994"/>
    <mergeCell ref="D993:D994"/>
    <mergeCell ref="C995:C996"/>
    <mergeCell ref="D995:D996"/>
    <mergeCell ref="C985:C986"/>
    <mergeCell ref="D985:D986"/>
    <mergeCell ref="C987:C988"/>
    <mergeCell ref="D987:D988"/>
    <mergeCell ref="C989:C990"/>
    <mergeCell ref="D989:D990"/>
    <mergeCell ref="C979:C980"/>
    <mergeCell ref="D979:D980"/>
    <mergeCell ref="C981:C982"/>
    <mergeCell ref="D981:D982"/>
    <mergeCell ref="C983:C984"/>
    <mergeCell ref="D983:D984"/>
    <mergeCell ref="C973:C974"/>
    <mergeCell ref="D973:D974"/>
    <mergeCell ref="C975:C976"/>
    <mergeCell ref="D975:D976"/>
    <mergeCell ref="C977:C978"/>
    <mergeCell ref="D977:D978"/>
    <mergeCell ref="C967:C968"/>
    <mergeCell ref="D967:D968"/>
    <mergeCell ref="C969:C970"/>
    <mergeCell ref="D969:D970"/>
    <mergeCell ref="C971:C972"/>
    <mergeCell ref="D971:D972"/>
    <mergeCell ref="C961:C962"/>
    <mergeCell ref="D961:D962"/>
    <mergeCell ref="C963:C964"/>
    <mergeCell ref="D963:D964"/>
    <mergeCell ref="C965:C966"/>
    <mergeCell ref="D965:D966"/>
    <mergeCell ref="C955:C956"/>
    <mergeCell ref="D955:D956"/>
    <mergeCell ref="C957:C958"/>
    <mergeCell ref="D957:D958"/>
    <mergeCell ref="C959:C960"/>
    <mergeCell ref="D959:D960"/>
    <mergeCell ref="C949:C950"/>
    <mergeCell ref="D949:D950"/>
    <mergeCell ref="C951:C952"/>
    <mergeCell ref="D951:D952"/>
    <mergeCell ref="C953:C954"/>
    <mergeCell ref="D953:D954"/>
    <mergeCell ref="C943:C944"/>
    <mergeCell ref="D943:D944"/>
    <mergeCell ref="C945:C946"/>
    <mergeCell ref="D945:D946"/>
    <mergeCell ref="C947:C948"/>
    <mergeCell ref="D947:D948"/>
    <mergeCell ref="C937:C938"/>
    <mergeCell ref="D937:D938"/>
    <mergeCell ref="C939:C940"/>
    <mergeCell ref="D939:D940"/>
    <mergeCell ref="C941:C942"/>
    <mergeCell ref="D941:D942"/>
    <mergeCell ref="C931:C932"/>
    <mergeCell ref="D931:D932"/>
    <mergeCell ref="C933:C934"/>
    <mergeCell ref="D933:D934"/>
    <mergeCell ref="C935:C936"/>
    <mergeCell ref="D935:D936"/>
    <mergeCell ref="C925:C926"/>
    <mergeCell ref="D925:D926"/>
    <mergeCell ref="C927:C928"/>
    <mergeCell ref="D927:D928"/>
    <mergeCell ref="C929:C930"/>
    <mergeCell ref="D929:D930"/>
    <mergeCell ref="C919:C920"/>
    <mergeCell ref="D919:D920"/>
    <mergeCell ref="C921:C922"/>
    <mergeCell ref="D921:D922"/>
    <mergeCell ref="C923:C924"/>
    <mergeCell ref="D923:D924"/>
    <mergeCell ref="C913:C914"/>
    <mergeCell ref="D913:D914"/>
    <mergeCell ref="C915:C916"/>
    <mergeCell ref="D915:D916"/>
    <mergeCell ref="C917:C918"/>
    <mergeCell ref="D917:D918"/>
    <mergeCell ref="C907:C908"/>
    <mergeCell ref="D907:D908"/>
    <mergeCell ref="C909:C910"/>
    <mergeCell ref="D909:D910"/>
    <mergeCell ref="C911:C912"/>
    <mergeCell ref="D911:D912"/>
    <mergeCell ref="C901:C902"/>
    <mergeCell ref="D901:D902"/>
    <mergeCell ref="C903:C904"/>
    <mergeCell ref="D903:D904"/>
    <mergeCell ref="C905:C906"/>
    <mergeCell ref="D905:D906"/>
    <mergeCell ref="C895:C896"/>
    <mergeCell ref="D895:D896"/>
    <mergeCell ref="C897:C898"/>
    <mergeCell ref="D897:D898"/>
    <mergeCell ref="C899:C900"/>
    <mergeCell ref="D899:D900"/>
    <mergeCell ref="C889:C890"/>
    <mergeCell ref="D889:D890"/>
    <mergeCell ref="C891:C892"/>
    <mergeCell ref="D891:D892"/>
    <mergeCell ref="C893:C894"/>
    <mergeCell ref="D893:D894"/>
    <mergeCell ref="C883:C884"/>
    <mergeCell ref="D883:D884"/>
    <mergeCell ref="C885:C886"/>
    <mergeCell ref="D885:D886"/>
    <mergeCell ref="C887:C888"/>
    <mergeCell ref="D887:D888"/>
    <mergeCell ref="C877:C878"/>
    <mergeCell ref="D877:D878"/>
    <mergeCell ref="C879:C880"/>
    <mergeCell ref="D879:D880"/>
    <mergeCell ref="C881:C882"/>
    <mergeCell ref="D881:D882"/>
    <mergeCell ref="C871:C872"/>
    <mergeCell ref="D871:D872"/>
    <mergeCell ref="C873:C874"/>
    <mergeCell ref="D873:D874"/>
    <mergeCell ref="C875:C876"/>
    <mergeCell ref="D875:D876"/>
    <mergeCell ref="C865:C866"/>
    <mergeCell ref="D865:D866"/>
    <mergeCell ref="C867:C868"/>
    <mergeCell ref="D867:D868"/>
    <mergeCell ref="C869:C870"/>
    <mergeCell ref="D869:D870"/>
    <mergeCell ref="C859:C860"/>
    <mergeCell ref="D859:D860"/>
    <mergeCell ref="C861:C862"/>
    <mergeCell ref="D861:D862"/>
    <mergeCell ref="C863:C864"/>
    <mergeCell ref="D863:D864"/>
    <mergeCell ref="C853:C854"/>
    <mergeCell ref="D853:D854"/>
    <mergeCell ref="C855:C856"/>
    <mergeCell ref="D855:D856"/>
    <mergeCell ref="C857:C858"/>
    <mergeCell ref="D857:D858"/>
    <mergeCell ref="C847:C848"/>
    <mergeCell ref="D847:D848"/>
    <mergeCell ref="C849:C850"/>
    <mergeCell ref="D849:D850"/>
    <mergeCell ref="C851:C852"/>
    <mergeCell ref="D851:D852"/>
    <mergeCell ref="C840:C841"/>
    <mergeCell ref="D840:D841"/>
    <mergeCell ref="C842:C843"/>
    <mergeCell ref="D842:D843"/>
    <mergeCell ref="C845:C846"/>
    <mergeCell ref="D845:D846"/>
    <mergeCell ref="C834:C835"/>
    <mergeCell ref="D834:D835"/>
    <mergeCell ref="C836:C837"/>
    <mergeCell ref="D836:D837"/>
    <mergeCell ref="C838:C839"/>
    <mergeCell ref="D838:D839"/>
    <mergeCell ref="C828:C829"/>
    <mergeCell ref="D828:D829"/>
    <mergeCell ref="C830:C831"/>
    <mergeCell ref="D830:D831"/>
    <mergeCell ref="C832:C833"/>
    <mergeCell ref="D832:D833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C810:C811"/>
    <mergeCell ref="D810:D811"/>
    <mergeCell ref="C812:C813"/>
    <mergeCell ref="D812:D813"/>
    <mergeCell ref="C814:C815"/>
    <mergeCell ref="D814:D815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792:C793"/>
    <mergeCell ref="D792:D793"/>
    <mergeCell ref="C794:C795"/>
    <mergeCell ref="D794:D795"/>
    <mergeCell ref="C796:C797"/>
    <mergeCell ref="D796:D797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774:C775"/>
    <mergeCell ref="D774:D775"/>
    <mergeCell ref="C776:C777"/>
    <mergeCell ref="D776:D777"/>
    <mergeCell ref="C778:C779"/>
    <mergeCell ref="D778:D779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C756:C757"/>
    <mergeCell ref="D756:D757"/>
    <mergeCell ref="C758:C759"/>
    <mergeCell ref="D758:D759"/>
    <mergeCell ref="C760:C761"/>
    <mergeCell ref="D760:D761"/>
    <mergeCell ref="C750:C751"/>
    <mergeCell ref="D750:D751"/>
    <mergeCell ref="C752:C753"/>
    <mergeCell ref="D752:D753"/>
    <mergeCell ref="C754:C755"/>
    <mergeCell ref="D754:D755"/>
    <mergeCell ref="C744:C745"/>
    <mergeCell ref="D744:D745"/>
    <mergeCell ref="C746:C747"/>
    <mergeCell ref="D746:D747"/>
    <mergeCell ref="C748:C749"/>
    <mergeCell ref="D748:D749"/>
    <mergeCell ref="C738:C739"/>
    <mergeCell ref="D738:D739"/>
    <mergeCell ref="C740:C741"/>
    <mergeCell ref="D740:D741"/>
    <mergeCell ref="C742:C743"/>
    <mergeCell ref="D742:D743"/>
    <mergeCell ref="C732:C733"/>
    <mergeCell ref="D732:D733"/>
    <mergeCell ref="C734:C735"/>
    <mergeCell ref="D734:D735"/>
    <mergeCell ref="C736:C737"/>
    <mergeCell ref="D736:D737"/>
    <mergeCell ref="C726:C727"/>
    <mergeCell ref="D726:D727"/>
    <mergeCell ref="C728:C729"/>
    <mergeCell ref="D728:D729"/>
    <mergeCell ref="C730:C731"/>
    <mergeCell ref="D730:D731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02:C703"/>
    <mergeCell ref="D702:D703"/>
    <mergeCell ref="C704:C705"/>
    <mergeCell ref="D704:D705"/>
    <mergeCell ref="C706:C707"/>
    <mergeCell ref="D706:D707"/>
    <mergeCell ref="C696:C697"/>
    <mergeCell ref="D696:D697"/>
    <mergeCell ref="C698:C699"/>
    <mergeCell ref="D698:D699"/>
    <mergeCell ref="C700:C701"/>
    <mergeCell ref="D700:D701"/>
    <mergeCell ref="C690:C691"/>
    <mergeCell ref="D690:D691"/>
    <mergeCell ref="C692:C693"/>
    <mergeCell ref="D692:D693"/>
    <mergeCell ref="C694:C695"/>
    <mergeCell ref="D694:D695"/>
    <mergeCell ref="C684:C685"/>
    <mergeCell ref="D684:D685"/>
    <mergeCell ref="C686:C687"/>
    <mergeCell ref="D686:D687"/>
    <mergeCell ref="C688:C689"/>
    <mergeCell ref="D688:D689"/>
    <mergeCell ref="C678:C679"/>
    <mergeCell ref="D678:D679"/>
    <mergeCell ref="C680:C681"/>
    <mergeCell ref="D680:D681"/>
    <mergeCell ref="C682:C683"/>
    <mergeCell ref="D682:D683"/>
    <mergeCell ref="C672:C673"/>
    <mergeCell ref="D672:D673"/>
    <mergeCell ref="C674:C675"/>
    <mergeCell ref="D674:D675"/>
    <mergeCell ref="C676:C677"/>
    <mergeCell ref="D676:D677"/>
    <mergeCell ref="C666:C667"/>
    <mergeCell ref="D666:D667"/>
    <mergeCell ref="C668:C669"/>
    <mergeCell ref="D668:D669"/>
    <mergeCell ref="C670:C671"/>
    <mergeCell ref="D670:D671"/>
    <mergeCell ref="C660:C661"/>
    <mergeCell ref="D660:D661"/>
    <mergeCell ref="C662:C663"/>
    <mergeCell ref="D662:D663"/>
    <mergeCell ref="C664:C665"/>
    <mergeCell ref="D664:D665"/>
    <mergeCell ref="C654:C655"/>
    <mergeCell ref="D654:D655"/>
    <mergeCell ref="C656:C657"/>
    <mergeCell ref="D656:D657"/>
    <mergeCell ref="C658:C659"/>
    <mergeCell ref="D658:D659"/>
    <mergeCell ref="C648:C649"/>
    <mergeCell ref="D648:D649"/>
    <mergeCell ref="C650:C651"/>
    <mergeCell ref="D650:D651"/>
    <mergeCell ref="C652:C653"/>
    <mergeCell ref="D652:D653"/>
    <mergeCell ref="C642:C643"/>
    <mergeCell ref="D642:D643"/>
    <mergeCell ref="C644:C645"/>
    <mergeCell ref="D644:D645"/>
    <mergeCell ref="C646:C647"/>
    <mergeCell ref="D646:D647"/>
    <mergeCell ref="C636:C637"/>
    <mergeCell ref="D636:D637"/>
    <mergeCell ref="C638:C639"/>
    <mergeCell ref="D638:D639"/>
    <mergeCell ref="C640:C641"/>
    <mergeCell ref="D640:D641"/>
    <mergeCell ref="C630:C631"/>
    <mergeCell ref="D630:D631"/>
    <mergeCell ref="C632:C633"/>
    <mergeCell ref="D632:D633"/>
    <mergeCell ref="C634:C635"/>
    <mergeCell ref="D634:D635"/>
    <mergeCell ref="C624:C625"/>
    <mergeCell ref="D624:D625"/>
    <mergeCell ref="C626:C627"/>
    <mergeCell ref="D626:D627"/>
    <mergeCell ref="C628:C629"/>
    <mergeCell ref="D628:D629"/>
    <mergeCell ref="C618:C619"/>
    <mergeCell ref="D618:D619"/>
    <mergeCell ref="C620:C621"/>
    <mergeCell ref="D620:D621"/>
    <mergeCell ref="C622:C623"/>
    <mergeCell ref="D622:D623"/>
    <mergeCell ref="C612:C613"/>
    <mergeCell ref="D612:D613"/>
    <mergeCell ref="C614:C615"/>
    <mergeCell ref="D614:D615"/>
    <mergeCell ref="C616:C617"/>
    <mergeCell ref="D616:D617"/>
    <mergeCell ref="C606:C607"/>
    <mergeCell ref="D606:D607"/>
    <mergeCell ref="C608:C609"/>
    <mergeCell ref="D608:D609"/>
    <mergeCell ref="C610:C611"/>
    <mergeCell ref="D610:D611"/>
    <mergeCell ref="C598:C599"/>
    <mergeCell ref="D598:D599"/>
    <mergeCell ref="C600:C601"/>
    <mergeCell ref="D600:D601"/>
    <mergeCell ref="C604:C605"/>
    <mergeCell ref="D604:D605"/>
    <mergeCell ref="C592:C593"/>
    <mergeCell ref="D592:D593"/>
    <mergeCell ref="C594:C595"/>
    <mergeCell ref="D594:D595"/>
    <mergeCell ref="C596:C597"/>
    <mergeCell ref="D596:D597"/>
    <mergeCell ref="C586:C587"/>
    <mergeCell ref="D586:D587"/>
    <mergeCell ref="C588:C589"/>
    <mergeCell ref="D588:D589"/>
    <mergeCell ref="C590:C591"/>
    <mergeCell ref="D590:D591"/>
    <mergeCell ref="C580:C581"/>
    <mergeCell ref="D580:D581"/>
    <mergeCell ref="C582:C583"/>
    <mergeCell ref="D582:D583"/>
    <mergeCell ref="C584:C585"/>
    <mergeCell ref="D584:D585"/>
    <mergeCell ref="C574:C575"/>
    <mergeCell ref="D574:D575"/>
    <mergeCell ref="C576:C577"/>
    <mergeCell ref="D576:D577"/>
    <mergeCell ref="C578:C579"/>
    <mergeCell ref="D578:D579"/>
    <mergeCell ref="C568:C569"/>
    <mergeCell ref="D568:D569"/>
    <mergeCell ref="C570:C571"/>
    <mergeCell ref="D570:D571"/>
    <mergeCell ref="C572:C573"/>
    <mergeCell ref="D572:D573"/>
    <mergeCell ref="C562:C563"/>
    <mergeCell ref="D562:D563"/>
    <mergeCell ref="C564:C565"/>
    <mergeCell ref="D564:D565"/>
    <mergeCell ref="C566:C567"/>
    <mergeCell ref="D566:D567"/>
    <mergeCell ref="C556:C557"/>
    <mergeCell ref="D556:D557"/>
    <mergeCell ref="C558:C559"/>
    <mergeCell ref="D558:D559"/>
    <mergeCell ref="C560:C561"/>
    <mergeCell ref="D560:D561"/>
    <mergeCell ref="C550:C551"/>
    <mergeCell ref="D550:D551"/>
    <mergeCell ref="C552:C553"/>
    <mergeCell ref="D552:D553"/>
    <mergeCell ref="C554:C555"/>
    <mergeCell ref="D554:D555"/>
    <mergeCell ref="C544:C545"/>
    <mergeCell ref="D544:D545"/>
    <mergeCell ref="C546:C547"/>
    <mergeCell ref="D546:D547"/>
    <mergeCell ref="C548:C549"/>
    <mergeCell ref="D548:D549"/>
    <mergeCell ref="C538:C539"/>
    <mergeCell ref="D538:D539"/>
    <mergeCell ref="C540:C541"/>
    <mergeCell ref="D540:D541"/>
    <mergeCell ref="C542:C543"/>
    <mergeCell ref="D542:D543"/>
    <mergeCell ref="C532:C533"/>
    <mergeCell ref="D532:D533"/>
    <mergeCell ref="C534:C535"/>
    <mergeCell ref="D534:D535"/>
    <mergeCell ref="C536:C537"/>
    <mergeCell ref="D536:D537"/>
    <mergeCell ref="C526:C527"/>
    <mergeCell ref="D526:D527"/>
    <mergeCell ref="C528:C529"/>
    <mergeCell ref="D528:D529"/>
    <mergeCell ref="C530:C531"/>
    <mergeCell ref="D530:D531"/>
    <mergeCell ref="C520:C521"/>
    <mergeCell ref="D520:D521"/>
    <mergeCell ref="C522:C523"/>
    <mergeCell ref="D522:D523"/>
    <mergeCell ref="C524:C525"/>
    <mergeCell ref="D524:D525"/>
    <mergeCell ref="C514:C515"/>
    <mergeCell ref="D514:D515"/>
    <mergeCell ref="C516:C517"/>
    <mergeCell ref="D516:D517"/>
    <mergeCell ref="C518:C519"/>
    <mergeCell ref="D518:D519"/>
    <mergeCell ref="C508:C509"/>
    <mergeCell ref="D508:D509"/>
    <mergeCell ref="C510:C511"/>
    <mergeCell ref="D510:D511"/>
    <mergeCell ref="C512:C513"/>
    <mergeCell ref="D512:D513"/>
    <mergeCell ref="C500:C501"/>
    <mergeCell ref="D500:D501"/>
    <mergeCell ref="C504:C505"/>
    <mergeCell ref="D504:D505"/>
    <mergeCell ref="C506:C507"/>
    <mergeCell ref="D506:D507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398:C399"/>
    <mergeCell ref="D398:D399"/>
    <mergeCell ref="C400:C401"/>
    <mergeCell ref="D400:D401"/>
    <mergeCell ref="C402:C403"/>
    <mergeCell ref="D402:D403"/>
    <mergeCell ref="C392:C393"/>
    <mergeCell ref="D392:D393"/>
    <mergeCell ref="C394:C395"/>
    <mergeCell ref="D394:D395"/>
    <mergeCell ref="C396:C397"/>
    <mergeCell ref="D396:D397"/>
    <mergeCell ref="C386:C387"/>
    <mergeCell ref="D386:D387"/>
    <mergeCell ref="C388:C389"/>
    <mergeCell ref="D388:D389"/>
    <mergeCell ref="C390:C391"/>
    <mergeCell ref="D390:D391"/>
    <mergeCell ref="C380:C381"/>
    <mergeCell ref="D380:D381"/>
    <mergeCell ref="C382:C383"/>
    <mergeCell ref="D382:D383"/>
    <mergeCell ref="C384:C385"/>
    <mergeCell ref="D384:D385"/>
    <mergeCell ref="C374:C375"/>
    <mergeCell ref="D374:D375"/>
    <mergeCell ref="C376:C377"/>
    <mergeCell ref="D376:D377"/>
    <mergeCell ref="C378:C379"/>
    <mergeCell ref="D378:D379"/>
    <mergeCell ref="C368:C369"/>
    <mergeCell ref="D368:D369"/>
    <mergeCell ref="C370:C371"/>
    <mergeCell ref="D370:D371"/>
    <mergeCell ref="C372:C373"/>
    <mergeCell ref="D372:D373"/>
    <mergeCell ref="C362:C363"/>
    <mergeCell ref="D362:D363"/>
    <mergeCell ref="C364:C365"/>
    <mergeCell ref="D364:D365"/>
    <mergeCell ref="C366:C367"/>
    <mergeCell ref="D366:D367"/>
    <mergeCell ref="C356:C357"/>
    <mergeCell ref="D356:D357"/>
    <mergeCell ref="C358:C359"/>
    <mergeCell ref="D358:D359"/>
    <mergeCell ref="C360:C361"/>
    <mergeCell ref="D360:D361"/>
    <mergeCell ref="C350:C351"/>
    <mergeCell ref="D350:D351"/>
    <mergeCell ref="C352:C353"/>
    <mergeCell ref="D352:D353"/>
    <mergeCell ref="C354:C355"/>
    <mergeCell ref="D354:D355"/>
    <mergeCell ref="C344:C345"/>
    <mergeCell ref="D344:D345"/>
    <mergeCell ref="C346:C347"/>
    <mergeCell ref="D346:D347"/>
    <mergeCell ref="C348:C349"/>
    <mergeCell ref="D348:D349"/>
    <mergeCell ref="C338:C339"/>
    <mergeCell ref="D338:D339"/>
    <mergeCell ref="C340:C341"/>
    <mergeCell ref="D340:D341"/>
    <mergeCell ref="C342:C343"/>
    <mergeCell ref="D342:D343"/>
    <mergeCell ref="C332:C333"/>
    <mergeCell ref="D332:D333"/>
    <mergeCell ref="C334:C335"/>
    <mergeCell ref="D334:D335"/>
    <mergeCell ref="C336:C337"/>
    <mergeCell ref="D336:D337"/>
    <mergeCell ref="C326:C327"/>
    <mergeCell ref="D326:D327"/>
    <mergeCell ref="C328:C329"/>
    <mergeCell ref="D328:D329"/>
    <mergeCell ref="C330:C331"/>
    <mergeCell ref="D330:D331"/>
    <mergeCell ref="C320:C321"/>
    <mergeCell ref="D320:D321"/>
    <mergeCell ref="C322:C323"/>
    <mergeCell ref="D322:D323"/>
    <mergeCell ref="C324:C325"/>
    <mergeCell ref="D324:D325"/>
    <mergeCell ref="C314:C315"/>
    <mergeCell ref="D314:D315"/>
    <mergeCell ref="C316:C317"/>
    <mergeCell ref="D316:D317"/>
    <mergeCell ref="C318:C319"/>
    <mergeCell ref="D318:D319"/>
    <mergeCell ref="C308:C309"/>
    <mergeCell ref="D308:D309"/>
    <mergeCell ref="C310:C311"/>
    <mergeCell ref="D310:D311"/>
    <mergeCell ref="C312:C313"/>
    <mergeCell ref="D312:D313"/>
    <mergeCell ref="C302:C303"/>
    <mergeCell ref="D302:D303"/>
    <mergeCell ref="C304:C305"/>
    <mergeCell ref="D304:D305"/>
    <mergeCell ref="C306:C307"/>
    <mergeCell ref="D306:D307"/>
    <mergeCell ref="C296:C297"/>
    <mergeCell ref="D296:D297"/>
    <mergeCell ref="C298:C299"/>
    <mergeCell ref="D298:D299"/>
    <mergeCell ref="C300:C301"/>
    <mergeCell ref="D300:D301"/>
    <mergeCell ref="C290:C291"/>
    <mergeCell ref="D290:D291"/>
    <mergeCell ref="C292:C293"/>
    <mergeCell ref="D292:D293"/>
    <mergeCell ref="C294:C295"/>
    <mergeCell ref="D294:D295"/>
    <mergeCell ref="C284:C285"/>
    <mergeCell ref="D284:D285"/>
    <mergeCell ref="C286:C287"/>
    <mergeCell ref="D286:D287"/>
    <mergeCell ref="C288:C289"/>
    <mergeCell ref="D288:D289"/>
    <mergeCell ref="C278:C279"/>
    <mergeCell ref="D278:D279"/>
    <mergeCell ref="C280:C281"/>
    <mergeCell ref="D280:D281"/>
    <mergeCell ref="C282:C283"/>
    <mergeCell ref="D282:D283"/>
    <mergeCell ref="C272:C273"/>
    <mergeCell ref="D272:D273"/>
    <mergeCell ref="C274:C275"/>
    <mergeCell ref="D274:D275"/>
    <mergeCell ref="C276:C277"/>
    <mergeCell ref="D276:D277"/>
    <mergeCell ref="C266:C267"/>
    <mergeCell ref="D266:D267"/>
    <mergeCell ref="C268:C269"/>
    <mergeCell ref="D268:D269"/>
    <mergeCell ref="C270:C271"/>
    <mergeCell ref="D270:D271"/>
    <mergeCell ref="C258:C259"/>
    <mergeCell ref="D258:D259"/>
    <mergeCell ref="C262:C263"/>
    <mergeCell ref="D262:D263"/>
    <mergeCell ref="C264:C265"/>
    <mergeCell ref="D264:D265"/>
    <mergeCell ref="C252:C253"/>
    <mergeCell ref="D252:D253"/>
    <mergeCell ref="C254:C255"/>
    <mergeCell ref="D254:D255"/>
    <mergeCell ref="C256:C257"/>
    <mergeCell ref="D256:D257"/>
    <mergeCell ref="C246:C247"/>
    <mergeCell ref="D246:D247"/>
    <mergeCell ref="C248:C249"/>
    <mergeCell ref="D248:D249"/>
    <mergeCell ref="C250:C251"/>
    <mergeCell ref="D250:D251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10:C211"/>
    <mergeCell ref="D210:D211"/>
    <mergeCell ref="C212:C213"/>
    <mergeCell ref="D212:D213"/>
    <mergeCell ref="C214:C215"/>
    <mergeCell ref="D214:D215"/>
    <mergeCell ref="C204:C205"/>
    <mergeCell ref="D204:D205"/>
    <mergeCell ref="C206:C207"/>
    <mergeCell ref="D206:D207"/>
    <mergeCell ref="C208:C209"/>
    <mergeCell ref="D208:D209"/>
    <mergeCell ref="C198:C199"/>
    <mergeCell ref="D198:D199"/>
    <mergeCell ref="C200:C201"/>
    <mergeCell ref="D200:D201"/>
    <mergeCell ref="C202:C203"/>
    <mergeCell ref="D202:D203"/>
    <mergeCell ref="C192:C193"/>
    <mergeCell ref="D192:D193"/>
    <mergeCell ref="C194:C195"/>
    <mergeCell ref="D194:D195"/>
    <mergeCell ref="C196:C197"/>
    <mergeCell ref="D196:D197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62:C163"/>
    <mergeCell ref="D162:D163"/>
    <mergeCell ref="C164:C165"/>
    <mergeCell ref="D164:D165"/>
    <mergeCell ref="C166:C167"/>
    <mergeCell ref="D166:D167"/>
    <mergeCell ref="C156:C157"/>
    <mergeCell ref="D156:D157"/>
    <mergeCell ref="C158:C159"/>
    <mergeCell ref="D158:D159"/>
    <mergeCell ref="C160:C161"/>
    <mergeCell ref="D160:D161"/>
    <mergeCell ref="C150:C151"/>
    <mergeCell ref="D150:D151"/>
    <mergeCell ref="C152:C153"/>
    <mergeCell ref="D152:D153"/>
    <mergeCell ref="C154:C155"/>
    <mergeCell ref="D154:D155"/>
    <mergeCell ref="C144:C145"/>
    <mergeCell ref="D144:D145"/>
    <mergeCell ref="C146:C147"/>
    <mergeCell ref="D146:D147"/>
    <mergeCell ref="C148:C149"/>
    <mergeCell ref="D148:D149"/>
    <mergeCell ref="C136:C137"/>
    <mergeCell ref="D136:D137"/>
    <mergeCell ref="C140:C141"/>
    <mergeCell ref="D140:D141"/>
    <mergeCell ref="C142:C143"/>
    <mergeCell ref="D142:D143"/>
    <mergeCell ref="C130:C131"/>
    <mergeCell ref="D130:D131"/>
    <mergeCell ref="C132:C133"/>
    <mergeCell ref="D132:D133"/>
    <mergeCell ref="C134:C135"/>
    <mergeCell ref="D134:D135"/>
    <mergeCell ref="C124:C125"/>
    <mergeCell ref="D124:D125"/>
    <mergeCell ref="C126:C127"/>
    <mergeCell ref="D126:D127"/>
    <mergeCell ref="C128:C129"/>
    <mergeCell ref="D128:D129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C106:C107"/>
    <mergeCell ref="D106:D107"/>
    <mergeCell ref="C108:C109"/>
    <mergeCell ref="D108:D109"/>
    <mergeCell ref="C110:C111"/>
    <mergeCell ref="D110:D111"/>
    <mergeCell ref="C100:C101"/>
    <mergeCell ref="D100:D101"/>
    <mergeCell ref="C102:C103"/>
    <mergeCell ref="D102:D103"/>
    <mergeCell ref="C104:C105"/>
    <mergeCell ref="D104:D105"/>
    <mergeCell ref="C94:C95"/>
    <mergeCell ref="D94:D95"/>
    <mergeCell ref="C96:C97"/>
    <mergeCell ref="D96:D97"/>
    <mergeCell ref="C98:C99"/>
    <mergeCell ref="D98:D99"/>
    <mergeCell ref="C88:C89"/>
    <mergeCell ref="D88:D89"/>
    <mergeCell ref="C90:C91"/>
    <mergeCell ref="D90:D91"/>
    <mergeCell ref="C92:C93"/>
    <mergeCell ref="D92:D9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C70:C71"/>
    <mergeCell ref="D70:D71"/>
    <mergeCell ref="C72:C73"/>
    <mergeCell ref="D72:D73"/>
    <mergeCell ref="C74:C75"/>
    <mergeCell ref="D74:D75"/>
    <mergeCell ref="C64:C65"/>
    <mergeCell ref="D64:D65"/>
    <mergeCell ref="C66:C67"/>
    <mergeCell ref="D66:D67"/>
    <mergeCell ref="C68:C69"/>
    <mergeCell ref="D68:D69"/>
    <mergeCell ref="C58:C59"/>
    <mergeCell ref="D58:D59"/>
    <mergeCell ref="C60:C61"/>
    <mergeCell ref="D60:D61"/>
    <mergeCell ref="C62:C63"/>
    <mergeCell ref="D62:D63"/>
    <mergeCell ref="C52:C53"/>
    <mergeCell ref="D52:D53"/>
    <mergeCell ref="C54:C55"/>
    <mergeCell ref="D54:D55"/>
    <mergeCell ref="C56:C57"/>
    <mergeCell ref="D56:D57"/>
    <mergeCell ref="C46:C47"/>
    <mergeCell ref="D46:D47"/>
    <mergeCell ref="C48:C49"/>
    <mergeCell ref="D48:D49"/>
    <mergeCell ref="C50:C51"/>
    <mergeCell ref="D50:D51"/>
    <mergeCell ref="C40:C41"/>
    <mergeCell ref="D40:D41"/>
    <mergeCell ref="C42:C43"/>
    <mergeCell ref="D42:D43"/>
    <mergeCell ref="C44:C45"/>
    <mergeCell ref="D44:D45"/>
    <mergeCell ref="C34:C35"/>
    <mergeCell ref="D34:D35"/>
    <mergeCell ref="C36:C37"/>
    <mergeCell ref="D36:D37"/>
    <mergeCell ref="C38:C39"/>
    <mergeCell ref="D38:D39"/>
    <mergeCell ref="C1357:C1358"/>
    <mergeCell ref="D1357:D1358"/>
    <mergeCell ref="C1359:C1360"/>
    <mergeCell ref="D1359:D1360"/>
    <mergeCell ref="C1361:C1362"/>
    <mergeCell ref="D1361:D1362"/>
    <mergeCell ref="C1363:C1364"/>
    <mergeCell ref="D1363:D1364"/>
    <mergeCell ref="C8:C9"/>
    <mergeCell ref="D8:D9"/>
    <mergeCell ref="C10:C11"/>
    <mergeCell ref="D10:D11"/>
    <mergeCell ref="C12:C13"/>
    <mergeCell ref="D12:D13"/>
    <mergeCell ref="C1339:C1340"/>
    <mergeCell ref="D1339:D1340"/>
    <mergeCell ref="C1341:C1342"/>
    <mergeCell ref="D1341:D1342"/>
    <mergeCell ref="C1343:C1344"/>
    <mergeCell ref="D1343:D1344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1:H1"/>
    <mergeCell ref="C4:C5"/>
    <mergeCell ref="D4:D5"/>
    <mergeCell ref="C6:C7"/>
    <mergeCell ref="D6:D7"/>
    <mergeCell ref="C28:C29"/>
    <mergeCell ref="D28:D29"/>
    <mergeCell ref="C30:C31"/>
    <mergeCell ref="D30:D31"/>
    <mergeCell ref="C32:C33"/>
    <mergeCell ref="D32:D33"/>
    <mergeCell ref="C22:C23"/>
    <mergeCell ref="D22:D23"/>
    <mergeCell ref="C24:C25"/>
    <mergeCell ref="D24:D25"/>
    <mergeCell ref="C26:C27"/>
    <mergeCell ref="D26:D27"/>
    <mergeCell ref="C14:C15"/>
    <mergeCell ref="D14:D15"/>
    <mergeCell ref="C18:C19"/>
    <mergeCell ref="D18:D19"/>
    <mergeCell ref="C20:C21"/>
    <mergeCell ref="D20:D21"/>
    <mergeCell ref="C1365:C1366"/>
    <mergeCell ref="D1365:D1366"/>
    <mergeCell ref="C1367:C1368"/>
    <mergeCell ref="D1367:D1368"/>
    <mergeCell ref="C1369:C1370"/>
    <mergeCell ref="D1369:D1370"/>
    <mergeCell ref="C1371:C1372"/>
    <mergeCell ref="D1371:D1372"/>
    <mergeCell ref="C1373:C1374"/>
    <mergeCell ref="D1373:D1374"/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75:C1376"/>
    <mergeCell ref="D1375:D1376"/>
    <mergeCell ref="C1377:C1378"/>
    <mergeCell ref="D1377:D1378"/>
    <mergeCell ref="C1379:C1380"/>
    <mergeCell ref="D1379:D1380"/>
    <mergeCell ref="C1389:C1390"/>
    <mergeCell ref="D1389:D1390"/>
    <mergeCell ref="C1391:C1392"/>
    <mergeCell ref="D1391:D1392"/>
    <mergeCell ref="C1401:C1402"/>
    <mergeCell ref="D1401:D1402"/>
    <mergeCell ref="C1403:C1404"/>
    <mergeCell ref="D1403:D1404"/>
    <mergeCell ref="C1405:C1406"/>
    <mergeCell ref="D1405:D1406"/>
    <mergeCell ref="C1393:C1394"/>
    <mergeCell ref="D1393:D1394"/>
    <mergeCell ref="C1395:C1396"/>
    <mergeCell ref="D1395:D1396"/>
    <mergeCell ref="C1397:C1398"/>
    <mergeCell ref="D1397:D1398"/>
    <mergeCell ref="C1399:C1400"/>
    <mergeCell ref="D1399:D1400"/>
    <mergeCell ref="C1407:C1408"/>
    <mergeCell ref="D1407:D1408"/>
    <mergeCell ref="C1409:C1410"/>
    <mergeCell ref="D1409:D1410"/>
    <mergeCell ref="C1435:C1436"/>
    <mergeCell ref="D1435:D1436"/>
    <mergeCell ref="C1437:C1438"/>
    <mergeCell ref="D1437:D1438"/>
    <mergeCell ref="C1439:C1440"/>
    <mergeCell ref="D1439:D1440"/>
    <mergeCell ref="C1441:C1442"/>
    <mergeCell ref="D1441:D1442"/>
    <mergeCell ref="C1411:C1412"/>
    <mergeCell ref="D1411:D1412"/>
    <mergeCell ref="C1413:C1414"/>
    <mergeCell ref="D1413:D1414"/>
    <mergeCell ref="C1415:C1416"/>
    <mergeCell ref="D1415:D1416"/>
    <mergeCell ref="C1443:C1444"/>
    <mergeCell ref="D1443:D1444"/>
    <mergeCell ref="C1445:C1446"/>
    <mergeCell ref="D1445:D1446"/>
    <mergeCell ref="C1417:C1418"/>
    <mergeCell ref="D1417:D1418"/>
    <mergeCell ref="C1419:C1420"/>
    <mergeCell ref="D1419:D1420"/>
    <mergeCell ref="C1421:C1422"/>
    <mergeCell ref="D1421:D1422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1431:C1432"/>
    <mergeCell ref="D1431:D1432"/>
    <mergeCell ref="C1433:C1434"/>
    <mergeCell ref="D1433:D1434"/>
    <mergeCell ref="C1520:C1521"/>
    <mergeCell ref="D1520:D1521"/>
    <mergeCell ref="C1522:C1523"/>
    <mergeCell ref="D1522:D1523"/>
    <mergeCell ref="C1524:C1525"/>
    <mergeCell ref="D1524:D1525"/>
    <mergeCell ref="C1526:C1527"/>
    <mergeCell ref="D1526:D1527"/>
    <mergeCell ref="C1528:C1529"/>
    <mergeCell ref="D1528:D1529"/>
    <mergeCell ref="C1530:C1531"/>
    <mergeCell ref="D1530:D1531"/>
    <mergeCell ref="C1504:C1505"/>
    <mergeCell ref="D1504:D1505"/>
    <mergeCell ref="C1481:C1482"/>
    <mergeCell ref="D1481:D1482"/>
    <mergeCell ref="C1483:C1484"/>
    <mergeCell ref="D1483:D1484"/>
    <mergeCell ref="C1485:C1486"/>
    <mergeCell ref="D1485:D1486"/>
    <mergeCell ref="C1487:C1488"/>
    <mergeCell ref="D1487:D1488"/>
    <mergeCell ref="C1489:C1490"/>
    <mergeCell ref="D1489:D1490"/>
    <mergeCell ref="C1491:C1492"/>
    <mergeCell ref="D1491:D1492"/>
    <mergeCell ref="C1494:C1495"/>
    <mergeCell ref="D1494:D1495"/>
    <mergeCell ref="C1496:C1497"/>
    <mergeCell ref="D1496:D1497"/>
    <mergeCell ref="C1498:C1499"/>
    <mergeCell ref="D1498:D1499"/>
    <mergeCell ref="C1621:C1622"/>
    <mergeCell ref="D1621:D1622"/>
    <mergeCell ref="C1623:C1624"/>
    <mergeCell ref="D1623:D1624"/>
    <mergeCell ref="C1625:C1626"/>
    <mergeCell ref="D1625:D1626"/>
    <mergeCell ref="C1627:C1628"/>
    <mergeCell ref="D1627:D1628"/>
    <mergeCell ref="C1629:C1630"/>
    <mergeCell ref="D1629:D1630"/>
    <mergeCell ref="C1631:C1632"/>
    <mergeCell ref="D1631:D1632"/>
    <mergeCell ref="C1633:C1634"/>
    <mergeCell ref="D1633:D1634"/>
    <mergeCell ref="C1635:C1636"/>
    <mergeCell ref="D1635:D1636"/>
    <mergeCell ref="C1637:C1638"/>
    <mergeCell ref="D1637:D1638"/>
    <mergeCell ref="C1639:C1640"/>
    <mergeCell ref="D1639:D1640"/>
    <mergeCell ref="C1641:C1642"/>
    <mergeCell ref="D1641:D1642"/>
    <mergeCell ref="C1643:C1644"/>
    <mergeCell ref="D1643:D1644"/>
    <mergeCell ref="C1645:C1646"/>
    <mergeCell ref="D1645:D1646"/>
    <mergeCell ref="C1647:C1648"/>
    <mergeCell ref="D1647:D1648"/>
    <mergeCell ref="C1649:C1650"/>
    <mergeCell ref="D1649:D1650"/>
    <mergeCell ref="C1651:C1652"/>
    <mergeCell ref="D1651:D1652"/>
    <mergeCell ref="C1653:C1654"/>
    <mergeCell ref="D1653:D1654"/>
    <mergeCell ref="C1655:C1656"/>
    <mergeCell ref="D1655:D1656"/>
    <mergeCell ref="C1657:C1658"/>
    <mergeCell ref="D1657:D1658"/>
    <mergeCell ref="C1659:C1660"/>
    <mergeCell ref="D1659:D1660"/>
    <mergeCell ref="C1661:C1662"/>
    <mergeCell ref="D1661:D1662"/>
    <mergeCell ref="C1663:C1664"/>
    <mergeCell ref="D1663:D1664"/>
    <mergeCell ref="C1665:C1666"/>
    <mergeCell ref="D1665:D1666"/>
    <mergeCell ref="C1667:C1668"/>
    <mergeCell ref="D1667:D1668"/>
    <mergeCell ref="C1669:C1670"/>
    <mergeCell ref="D1669:D1670"/>
    <mergeCell ref="C1671:C1672"/>
    <mergeCell ref="D1671:D1672"/>
    <mergeCell ref="C1673:C1674"/>
    <mergeCell ref="D1673:D1674"/>
    <mergeCell ref="C1694:C1695"/>
    <mergeCell ref="D1694:D1695"/>
    <mergeCell ref="C1696:C1697"/>
    <mergeCell ref="D1696:D1697"/>
    <mergeCell ref="C1698:C1699"/>
    <mergeCell ref="D1698:D1699"/>
    <mergeCell ref="C1700:C1701"/>
    <mergeCell ref="D1700:D1701"/>
    <mergeCell ref="C1702:C1703"/>
    <mergeCell ref="D1702:D1703"/>
    <mergeCell ref="C1704:C1705"/>
    <mergeCell ref="D1704:D1705"/>
    <mergeCell ref="C1675:C1676"/>
    <mergeCell ref="D1675:D1676"/>
    <mergeCell ref="C1677:C1678"/>
    <mergeCell ref="D1677:D1678"/>
    <mergeCell ref="C1679:C1680"/>
    <mergeCell ref="D1679:D1680"/>
    <mergeCell ref="C1681:C1682"/>
    <mergeCell ref="D1681:D1682"/>
    <mergeCell ref="C1683:C1684"/>
    <mergeCell ref="D1683:D1684"/>
    <mergeCell ref="C1685:C1686"/>
    <mergeCell ref="D1685:D1686"/>
    <mergeCell ref="C1687:C1688"/>
    <mergeCell ref="D1687:D1688"/>
    <mergeCell ref="C1689:C1690"/>
    <mergeCell ref="D1689:D1690"/>
    <mergeCell ref="C1691:C1692"/>
    <mergeCell ref="D1691:D1692"/>
  </mergeCells>
  <conditionalFormatting sqref="I1 I3:I1048576 J1:K1048576 L2:L1048576">
    <cfRule type="expression" dxfId="1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I11" sqref="I11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6">
        <v>44774</v>
      </c>
      <c r="C7" s="29">
        <f>SUMIF(SUSS!H:H,'Control de pagos'!K1,SUSS!I:I)</f>
        <v>0</v>
      </c>
      <c r="D7" s="29">
        <f>'Control de pagos'!K2</f>
        <v>13778.031806064475</v>
      </c>
      <c r="E7" s="44">
        <f>C7+D7</f>
        <v>13778.031806064475</v>
      </c>
    </row>
  </sheetData>
  <sheetProtection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I11" sqref="I11"/>
    </sheetView>
  </sheetViews>
  <sheetFormatPr baseColWidth="10" defaultRowHeight="15"/>
  <cols>
    <col min="2" max="2" width="11.42578125" style="69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1" t="s">
        <v>69</v>
      </c>
      <c r="D2" s="51" t="s">
        <v>64</v>
      </c>
      <c r="E2" s="51" t="s">
        <v>65</v>
      </c>
    </row>
    <row r="3" spans="2:8">
      <c r="D3" s="58">
        <v>43770</v>
      </c>
      <c r="E3" s="58">
        <v>44196</v>
      </c>
      <c r="F3" s="59"/>
      <c r="G3" s="60" t="str">
        <f>"&gt;="&amp;D3</f>
        <v>&gt;=43770</v>
      </c>
      <c r="H3" s="60" t="str">
        <f>"&lt;="&amp;E3</f>
        <v>&lt;=44196</v>
      </c>
    </row>
    <row r="6" spans="2:8">
      <c r="B6" s="45" t="s">
        <v>18</v>
      </c>
      <c r="C6" s="61" t="s">
        <v>70</v>
      </c>
      <c r="D6" s="61" t="s">
        <v>71</v>
      </c>
      <c r="E6" s="61" t="s">
        <v>72</v>
      </c>
      <c r="F6" s="61" t="s">
        <v>73</v>
      </c>
      <c r="G6" s="61" t="s">
        <v>74</v>
      </c>
    </row>
    <row r="7" spans="2:8">
      <c r="B7" s="64" t="str">
        <f>Descripción!B6</f>
        <v>M325300</v>
      </c>
      <c r="C7" s="67">
        <f>SUMIFS('Control de pagos'!N:N,'Control de pagos'!$B:$B,'Audit Contable'!$B7,'Control de pagos'!$I:$I,'Audit Contable'!$G$3,'Control de pagos'!$I:$I,'Audit Contable'!$H$3)</f>
        <v>341181.95999999996</v>
      </c>
      <c r="D7" s="67">
        <f>SUMIFS('Control de pagos'!E:E,'Control de pagos'!$B:$B,'Audit Contable'!$B7,'Control de pagos'!$I:$I,'Audit Contable'!$G$3,'Control de pagos'!$I:$I,'Audit Contable'!$H$3)</f>
        <v>94262.56</v>
      </c>
      <c r="E7" s="67">
        <f>SUMIFS('Control de pagos'!F:F,'Control de pagos'!$B:$B,'Audit Contable'!$B7,'Control de pagos'!$I:$I,'Audit Contable'!$G$3,'Control de pagos'!$I:$I,'Audit Contable'!$H$3)</f>
        <v>6488.12</v>
      </c>
      <c r="F7" s="67">
        <f>D7+E7</f>
        <v>100750.68</v>
      </c>
      <c r="G7" s="67">
        <f>C7+F7</f>
        <v>441932.63999999996</v>
      </c>
    </row>
    <row r="8" spans="2:8">
      <c r="B8" s="64" t="str">
        <f>Descripción!B19</f>
        <v>M645044</v>
      </c>
      <c r="C8" s="67">
        <f>SUMIFS('Control de pagos'!N:N,'Control de pagos'!$B:$B,'Audit Contable'!$B8,'Control de pagos'!$I:$I,'Audit Contable'!$G$3,'Control de pagos'!$I:$I,'Audit Contable'!$H$3)</f>
        <v>939106.64</v>
      </c>
      <c r="D8" s="67">
        <f>SUMIFS('Control de pagos'!E:E,'Control de pagos'!$B:$B,'Audit Contable'!$B8,'Control de pagos'!$I:$I,'Audit Contable'!$G$3,'Control de pagos'!$I:$I,'Audit Contable'!$H$3)</f>
        <v>376525.44</v>
      </c>
      <c r="E8" s="67">
        <f>SUMIFS('Control de pagos'!F:F,'Control de pagos'!$B:$B,'Audit Contable'!$B8,'Control de pagos'!$I:$I,'Audit Contable'!$G$3,'Control de pagos'!$I:$I,'Audit Contable'!$H$3)</f>
        <v>4004.3199999999997</v>
      </c>
      <c r="F8" s="67">
        <f>D8+E8</f>
        <v>380529.76</v>
      </c>
      <c r="G8" s="67">
        <f>C8+F8</f>
        <v>1319636.3999999999</v>
      </c>
    </row>
    <row r="9" spans="2:8">
      <c r="B9" s="64" t="str">
        <f>Descripción!B32</f>
        <v>M645045</v>
      </c>
      <c r="C9" s="67">
        <f>SUMIFS('Control de pagos'!N:N,'Control de pagos'!$B:$B,'Audit Contable'!$B9,'Control de pagos'!$I:$I,'Audit Contable'!$G$3,'Control de pagos'!$I:$I,'Audit Contable'!$H$3)</f>
        <v>65187.880000000012</v>
      </c>
      <c r="D9" s="67">
        <f>SUMIFS('Control de pagos'!E:E,'Control de pagos'!$B:$B,'Audit Contable'!$B9,'Control de pagos'!$I:$I,'Audit Contable'!$G$3,'Control de pagos'!$I:$I,'Audit Contable'!$H$3)</f>
        <v>26333.23</v>
      </c>
      <c r="E9" s="67">
        <f>SUMIFS('Control de pagos'!F:F,'Control de pagos'!$B:$B,'Audit Contable'!$B9,'Control de pagos'!$I:$I,'Audit Contable'!$G$3,'Control de pagos'!$I:$I,'Audit Contable'!$H$3)</f>
        <v>142.13999999999999</v>
      </c>
      <c r="F9" s="67">
        <f t="shared" ref="F9:F28" si="0">D9+E9</f>
        <v>26475.37</v>
      </c>
      <c r="G9" s="67">
        <f t="shared" ref="G9:G28" si="1">C9+F9</f>
        <v>91663.250000000015</v>
      </c>
    </row>
    <row r="10" spans="2:8">
      <c r="B10" s="64" t="str">
        <f>Descripción!B45</f>
        <v>M762611</v>
      </c>
      <c r="C10" s="67">
        <f>SUMIFS('Control de pagos'!N:N,'Control de pagos'!$B:$B,'Audit Contable'!$B10,'Control de pagos'!$I:$I,'Audit Contable'!$G$3,'Control de pagos'!$I:$I,'Audit Contable'!$H$3)</f>
        <v>35884.01</v>
      </c>
      <c r="D10" s="67">
        <f>SUMIFS('Control de pagos'!E:E,'Control de pagos'!$B:$B,'Audit Contable'!$B10,'Control de pagos'!$I:$I,'Audit Contable'!$G$3,'Control de pagos'!$I:$I,'Audit Contable'!$H$3)</f>
        <v>5672.47</v>
      </c>
      <c r="E10" s="67">
        <f>SUMIFS('Control de pagos'!F:F,'Control de pagos'!$B:$B,'Audit Contable'!$B10,'Control de pagos'!$I:$I,'Audit Contable'!$G$3,'Control de pagos'!$I:$I,'Audit Contable'!$H$3)</f>
        <v>0</v>
      </c>
      <c r="F10" s="67">
        <f t="shared" si="0"/>
        <v>5672.47</v>
      </c>
      <c r="G10" s="67">
        <f t="shared" si="1"/>
        <v>41556.480000000003</v>
      </c>
    </row>
    <row r="11" spans="2:8">
      <c r="B11" s="64" t="str">
        <f>Descripción!B58</f>
        <v>M885874</v>
      </c>
      <c r="C11" s="67">
        <f>SUMIFS('Control de pagos'!N:N,'Control de pagos'!$B:$B,'Audit Contable'!$B11,'Control de pagos'!$I:$I,'Audit Contable'!$G$3,'Control de pagos'!$I:$I,'Audit Contable'!$H$3)</f>
        <v>7028.8599999999988</v>
      </c>
      <c r="D11" s="67">
        <f>SUMIFS('Control de pagos'!E:E,'Control de pagos'!$B:$B,'Audit Contable'!$B11,'Control de pagos'!$I:$I,'Audit Contable'!$G$3,'Control de pagos'!$I:$I,'Audit Contable'!$H$3)</f>
        <v>925.43999999999994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925.43999999999994</v>
      </c>
      <c r="G11" s="67">
        <f t="shared" si="1"/>
        <v>7954.2999999999984</v>
      </c>
    </row>
    <row r="12" spans="2:8">
      <c r="B12" s="64" t="str">
        <f>Descripción!B71</f>
        <v>N006554</v>
      </c>
      <c r="C12" s="67">
        <f>SUMIFS('Control de pagos'!N:N,'Control de pagos'!$B:$B,'Audit Contable'!$B12,'Control de pagos'!$I:$I,'Audit Contable'!$G$3,'Control de pagos'!$I:$I,'Audit Contable'!$H$3)</f>
        <v>107576.68000000001</v>
      </c>
      <c r="D12" s="67">
        <f>SUMIFS('Control de pagos'!E:E,'Control de pagos'!$B:$B,'Audit Contable'!$B12,'Control de pagos'!$I:$I,'Audit Contable'!$G$3,'Control de pagos'!$I:$I,'Audit Contable'!$H$3)</f>
        <v>10857.900000000001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10857.900000000001</v>
      </c>
      <c r="G12" s="67">
        <f t="shared" si="1"/>
        <v>118434.58000000002</v>
      </c>
    </row>
    <row r="13" spans="2:8">
      <c r="B13" s="64" t="str">
        <f>Descripción!B84</f>
        <v>N770095</v>
      </c>
      <c r="C13" s="67">
        <f>SUMIFS('Control de pagos'!N:N,'Control de pagos'!$B:$B,'Audit Contable'!$B13,'Control de pagos'!$I:$I,'Audit Contable'!$G$3,'Control de pagos'!$I:$I,'Audit Contable'!$H$3)</f>
        <v>14322.29</v>
      </c>
      <c r="D13" s="67">
        <f>SUMIFS('Control de pagos'!E:E,'Control de pagos'!$B:$B,'Audit Contable'!$B13,'Control de pagos'!$I:$I,'Audit Contable'!$G$3,'Control de pagos'!$I:$I,'Audit Contable'!$H$3)</f>
        <v>668.37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668.37</v>
      </c>
      <c r="G13" s="67">
        <f t="shared" si="1"/>
        <v>14990.660000000002</v>
      </c>
    </row>
    <row r="14" spans="2:8">
      <c r="B14" s="64" t="str">
        <f>Descripción!B97</f>
        <v>O365001</v>
      </c>
      <c r="C14" s="67">
        <f>SUMIFS('Control de pagos'!N:N,'Control de pagos'!$B:$B,'Audit Contable'!$B14,'Control de pagos'!$I:$I,'Audit Contable'!$G$3,'Control de pagos'!$I:$I,'Audit Contable'!$H$3)</f>
        <v>10500.9</v>
      </c>
      <c r="D14" s="67">
        <f>SUMIFS('Control de pagos'!E:E,'Control de pagos'!$B:$B,'Audit Contable'!$B14,'Control de pagos'!$I:$I,'Audit Contable'!$G$3,'Control de pagos'!$I:$I,'Audit Contable'!$H$3)</f>
        <v>112.01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112.01</v>
      </c>
      <c r="G14" s="67">
        <f t="shared" si="1"/>
        <v>10612.91</v>
      </c>
    </row>
    <row r="15" spans="2:8">
      <c r="B15" s="64" t="str">
        <f>Descripción!B110</f>
        <v>O367198</v>
      </c>
      <c r="C15" s="67">
        <f>SUMIFS('Control de pagos'!N:N,'Control de pagos'!$B:$B,'Audit Contable'!$B15,'Control de pagos'!$I:$I,'Audit Contable'!$G$3,'Control de pagos'!$I:$I,'Audit Contable'!$H$3)</f>
        <v>3461.62</v>
      </c>
      <c r="D15" s="67">
        <f>SUMIFS('Control de pagos'!E:E,'Control de pagos'!$B:$B,'Audit Contable'!$B15,'Control de pagos'!$I:$I,'Audit Contable'!$G$3,'Control de pagos'!$I:$I,'Audit Contable'!$H$3)</f>
        <v>36.92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36.92</v>
      </c>
      <c r="G15" s="67">
        <f t="shared" si="1"/>
        <v>3498.54</v>
      </c>
    </row>
    <row r="16" spans="2:8">
      <c r="B16" s="64" t="str">
        <f>Descripción!B123</f>
        <v>O572081</v>
      </c>
      <c r="C16" s="67">
        <f>SUMIFS('Control de pagos'!N:N,'Control de pagos'!$B:$B,'Audit Contable'!$B16,'Control de pagos'!$I:$I,'Audit Contable'!$G$3,'Control de pagos'!$I:$I,'Audit Contable'!$H$3)</f>
        <v>0</v>
      </c>
      <c r="D16" s="67">
        <f>SUMIFS('Control de pagos'!E:E,'Control de pagos'!$B:$B,'Audit Contable'!$B16,'Control de pagos'!$I:$I,'Audit Contable'!$G$3,'Control de pagos'!$I:$I,'Audit Contable'!$H$3)</f>
        <v>0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0</v>
      </c>
      <c r="G16" s="67">
        <f t="shared" si="1"/>
        <v>0</v>
      </c>
    </row>
    <row r="17" spans="2:7">
      <c r="B17" s="64" t="str">
        <f>Descripción!B136</f>
        <v>O775035</v>
      </c>
      <c r="C17" s="67">
        <f>SUMIFS('Control de pagos'!N:N,'Control de pagos'!$B:$B,'Audit Contable'!$B17,'Control de pagos'!$I:$I,'Audit Contable'!$G$3,'Control de pagos'!$I:$I,'Audit Contable'!$H$3)</f>
        <v>0</v>
      </c>
      <c r="D17" s="67">
        <f>SUMIFS('Control de pagos'!E:E,'Control de pagos'!$B:$B,'Audit Contable'!$B17,'Control de pagos'!$I:$I,'Audit Contable'!$G$3,'Control de pagos'!$I:$I,'Audit Contable'!$H$3)</f>
        <v>0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0</v>
      </c>
      <c r="G17" s="67">
        <f t="shared" si="1"/>
        <v>0</v>
      </c>
    </row>
    <row r="18" spans="2:7">
      <c r="B18" s="64" t="str">
        <f>Descripción!B149</f>
        <v>P379365</v>
      </c>
      <c r="C18" s="67">
        <f>SUMIFS('Control de pagos'!N:N,'Control de pagos'!$B:$B,'Audit Contable'!$B18,'Control de pagos'!$I:$I,'Audit Contable'!$G$3,'Control de pagos'!$I:$I,'Audit Contable'!$H$3)</f>
        <v>0</v>
      </c>
      <c r="D18" s="67">
        <f>SUMIFS('Control de pagos'!E:E,'Control de pagos'!$B:$B,'Audit Contable'!$B18,'Control de pagos'!$I:$I,'Audit Contable'!$G$3,'Control de pagos'!$I:$I,'Audit Contable'!$H$3)</f>
        <v>0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0</v>
      </c>
      <c r="G18" s="67">
        <f t="shared" si="1"/>
        <v>0</v>
      </c>
    </row>
    <row r="19" spans="2:7">
      <c r="B19" s="64"/>
      <c r="C19" s="67">
        <f>SUMIFS('Control de pagos'!N:N,'Control de pagos'!$B:$B,'Audit Contable'!$B19,'Control de pagos'!$I:$I,'Audit Contable'!$G$3,'Control de pagos'!$I:$I,'Audit Contable'!$H$3)</f>
        <v>0</v>
      </c>
      <c r="D19" s="67">
        <f>SUMIFS('Control de pagos'!E:E,'Control de pagos'!$B:$B,'Audit Contable'!$B19,'Control de pagos'!$I:$I,'Audit Contable'!$G$3,'Control de pagos'!$I:$I,'Audit Contable'!$H$3)</f>
        <v>0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0</v>
      </c>
      <c r="G19" s="67">
        <f t="shared" si="1"/>
        <v>0</v>
      </c>
    </row>
    <row r="20" spans="2:7">
      <c r="B20" s="64"/>
      <c r="C20" s="67">
        <f>SUMIFS('Control de pagos'!N:N,'Control de pagos'!$B:$B,'Audit Contable'!$B20,'Control de pagos'!$I:$I,'Audit Contable'!$G$3,'Control de pagos'!$I:$I,'Audit Contable'!$H$3)</f>
        <v>0</v>
      </c>
      <c r="D20" s="67">
        <f>SUMIFS('Control de pagos'!E:E,'Control de pagos'!$B:$B,'Audit Contable'!$B20,'Control de pagos'!$I:$I,'Audit Contable'!$G$3,'Control de pagos'!$I:$I,'Audit Contable'!$H$3)</f>
        <v>0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0</v>
      </c>
      <c r="G20" s="67">
        <f t="shared" si="1"/>
        <v>0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1524250.8400000003</v>
      </c>
      <c r="D29" s="68">
        <f t="shared" ref="D29:G29" si="2">SUM(D7:D28)</f>
        <v>515394.33999999997</v>
      </c>
      <c r="E29" s="68">
        <f t="shared" si="2"/>
        <v>10634.579999999998</v>
      </c>
      <c r="F29" s="68">
        <f t="shared" si="2"/>
        <v>526028.92000000004</v>
      </c>
      <c r="G29" s="68">
        <f t="shared" si="2"/>
        <v>2050279.7599999998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2022-09-15T16:13:53Z</dcterms:modified>
</cp:coreProperties>
</file>